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F7225B50-48E0-48DB-9FB7-5715297850A0}" xr6:coauthVersionLast="47" xr6:coauthVersionMax="47" xr10:uidLastSave="{00000000-0000-0000-0000-000000000000}"/>
  <bookViews>
    <workbookView xWindow="-108" yWindow="-108" windowWidth="23256" windowHeight="12576" tabRatio="767" xr2:uid="{00000000-000D-0000-FFFF-FFFF00000000}"/>
  </bookViews>
  <sheets>
    <sheet name="結果報告書" sheetId="2" r:id="rId1"/>
    <sheet name="要措置区域所在地一覧" sheetId="10" r:id="rId2"/>
  </sheets>
  <definedNames>
    <definedName name="_xlnm.Print_Area" localSheetId="0">結果報告書!$A$1:$I$31</definedName>
    <definedName name="_xlnm.Print_Area" localSheetId="1">要措置区域所在地一覧!$A$1:$Q$40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2" l="1"/>
  <c r="M22" i="2"/>
  <c r="M7" i="2"/>
  <c r="M30" i="2" l="1"/>
  <c r="T37" i="10"/>
  <c r="F37" i="10" a="1"/>
  <c r="F37" i="10" s="1"/>
  <c r="G37" i="10" s="1"/>
  <c r="D37" i="10"/>
  <c r="E37" i="10" s="1"/>
  <c r="C37" i="10"/>
  <c r="T36" i="10"/>
  <c r="F36" i="10" a="1"/>
  <c r="F36" i="10" s="1"/>
  <c r="G36" i="10" s="1"/>
  <c r="D36" i="10"/>
  <c r="E36" i="10" s="1"/>
  <c r="C36" i="10"/>
  <c r="T35" i="10"/>
  <c r="F35" i="10" a="1"/>
  <c r="F35" i="10" s="1"/>
  <c r="G35" i="10" s="1"/>
  <c r="D35" i="10"/>
  <c r="E35" i="10" s="1"/>
  <c r="C35" i="10"/>
  <c r="T34" i="10"/>
  <c r="F34" i="10" a="1"/>
  <c r="F34" i="10" s="1"/>
  <c r="G34" i="10" s="1"/>
  <c r="D34" i="10"/>
  <c r="E34" i="10" s="1"/>
  <c r="C34" i="10"/>
  <c r="T33" i="10"/>
  <c r="F33" i="10" a="1"/>
  <c r="F33" i="10" s="1"/>
  <c r="G33" i="10" s="1"/>
  <c r="D33" i="10"/>
  <c r="E33" i="10" s="1"/>
  <c r="C33" i="10"/>
  <c r="T32" i="10"/>
  <c r="F32" i="10" a="1"/>
  <c r="F32" i="10" s="1"/>
  <c r="G32" i="10" s="1"/>
  <c r="D32" i="10"/>
  <c r="E32" i="10" s="1"/>
  <c r="C32" i="10"/>
  <c r="T31" i="10"/>
  <c r="F31" i="10" a="1"/>
  <c r="F31" i="10" s="1"/>
  <c r="G31" i="10" s="1"/>
  <c r="D31" i="10"/>
  <c r="E31" i="10" s="1"/>
  <c r="C31" i="10"/>
  <c r="T30" i="10"/>
  <c r="F30" i="10" a="1"/>
  <c r="F30" i="10" s="1"/>
  <c r="G30" i="10" s="1"/>
  <c r="D30" i="10"/>
  <c r="E30" i="10" s="1"/>
  <c r="C30" i="10"/>
  <c r="T29" i="10"/>
  <c r="F29" i="10" a="1"/>
  <c r="F29" i="10" s="1"/>
  <c r="G29" i="10" s="1"/>
  <c r="D29" i="10"/>
  <c r="E29" i="10" s="1"/>
  <c r="C29" i="10"/>
  <c r="T28" i="10"/>
  <c r="F28" i="10" a="1"/>
  <c r="F28" i="10" s="1"/>
  <c r="G28" i="10" s="1"/>
  <c r="D28" i="10"/>
  <c r="E28" i="10" s="1"/>
  <c r="C28" i="10"/>
  <c r="T27" i="10"/>
  <c r="F27" i="10" a="1"/>
  <c r="F27" i="10" s="1"/>
  <c r="G27" i="10" s="1"/>
  <c r="D27" i="10"/>
  <c r="E27" i="10" s="1"/>
  <c r="C27" i="10"/>
  <c r="T26" i="10"/>
  <c r="F26" i="10" a="1"/>
  <c r="F26" i="10" s="1"/>
  <c r="G26" i="10" s="1"/>
  <c r="D26" i="10"/>
  <c r="E26" i="10" s="1"/>
  <c r="C26" i="10"/>
  <c r="T25" i="10"/>
  <c r="F25" i="10" a="1"/>
  <c r="F25" i="10" s="1"/>
  <c r="G25" i="10" s="1"/>
  <c r="D25" i="10"/>
  <c r="E25" i="10" s="1"/>
  <c r="C25" i="10"/>
  <c r="T24" i="10"/>
  <c r="F24" i="10" a="1"/>
  <c r="F24" i="10" s="1"/>
  <c r="G24" i="10" s="1"/>
  <c r="D24" i="10"/>
  <c r="E24" i="10" s="1"/>
  <c r="C24" i="10"/>
  <c r="T23" i="10"/>
  <c r="F23" i="10" a="1"/>
  <c r="F23" i="10" s="1"/>
  <c r="G23" i="10" s="1"/>
  <c r="D23" i="10"/>
  <c r="E23" i="10" s="1"/>
  <c r="C23" i="10"/>
  <c r="T22" i="10"/>
  <c r="F22" i="10" a="1"/>
  <c r="F22" i="10" s="1"/>
  <c r="G22" i="10" s="1"/>
  <c r="D22" i="10"/>
  <c r="E22" i="10" s="1"/>
  <c r="C22" i="10"/>
  <c r="T21" i="10"/>
  <c r="F21" i="10" a="1"/>
  <c r="F21" i="10" s="1"/>
  <c r="G21" i="10" s="1"/>
  <c r="D21" i="10"/>
  <c r="E21" i="10" s="1"/>
  <c r="C21" i="10"/>
  <c r="T20" i="10"/>
  <c r="F20" i="10" a="1"/>
  <c r="F20" i="10" s="1"/>
  <c r="G20" i="10" s="1"/>
  <c r="D20" i="10"/>
  <c r="E20" i="10" s="1"/>
  <c r="C20" i="10"/>
  <c r="T19" i="10"/>
  <c r="F19" i="10" a="1"/>
  <c r="F19" i="10" s="1"/>
  <c r="G19" i="10" s="1"/>
  <c r="D19" i="10"/>
  <c r="E19" i="10" s="1"/>
  <c r="C19" i="10"/>
  <c r="T18" i="10"/>
  <c r="F18" i="10" a="1"/>
  <c r="F18" i="10" s="1"/>
  <c r="G18" i="10" s="1"/>
  <c r="D18" i="10"/>
  <c r="E18" i="10" s="1"/>
  <c r="C18" i="10"/>
  <c r="T17" i="10"/>
  <c r="F17" i="10" a="1"/>
  <c r="F17" i="10" s="1"/>
  <c r="G17" i="10" s="1"/>
  <c r="D17" i="10"/>
  <c r="E17" i="10" s="1"/>
  <c r="C17" i="10"/>
  <c r="T16" i="10"/>
  <c r="F16" i="10" a="1"/>
  <c r="F16" i="10" s="1"/>
  <c r="G16" i="10" s="1"/>
  <c r="D16" i="10"/>
  <c r="E16" i="10" s="1"/>
  <c r="C16" i="10"/>
  <c r="T15" i="10"/>
  <c r="F15" i="10" a="1"/>
  <c r="F15" i="10" s="1"/>
  <c r="G15" i="10" s="1"/>
  <c r="D15" i="10"/>
  <c r="E15" i="10" s="1"/>
  <c r="C15" i="10"/>
  <c r="T14" i="10"/>
  <c r="F14" i="10" a="1"/>
  <c r="F14" i="10" s="1"/>
  <c r="G14" i="10" s="1"/>
  <c r="D14" i="10"/>
  <c r="E14" i="10" s="1"/>
  <c r="C14" i="10"/>
  <c r="T13" i="10"/>
  <c r="F13" i="10" a="1"/>
  <c r="F13" i="10" s="1"/>
  <c r="D13" i="10"/>
  <c r="C13" i="10"/>
  <c r="T12" i="10"/>
  <c r="F12" i="10" a="1"/>
  <c r="F12" i="10" s="1"/>
  <c r="G12" i="10" s="1"/>
  <c r="D12" i="10"/>
  <c r="E12" i="10" s="1"/>
  <c r="C12" i="10"/>
  <c r="T11" i="10"/>
  <c r="F11" i="10" a="1"/>
  <c r="F11" i="10" s="1"/>
  <c r="G11" i="10" s="1"/>
  <c r="D11" i="10"/>
  <c r="E11" i="10" s="1"/>
  <c r="C11" i="10"/>
  <c r="T10" i="10"/>
  <c r="F10" i="10" a="1"/>
  <c r="F10" i="10" s="1"/>
  <c r="D10" i="10"/>
  <c r="C10" i="10"/>
  <c r="T9" i="10"/>
  <c r="F9" i="10" a="1"/>
  <c r="F9" i="10" s="1"/>
  <c r="G9" i="10" s="1"/>
  <c r="D9" i="10"/>
  <c r="E9" i="10" s="1"/>
  <c r="C9" i="10"/>
  <c r="T8" i="10"/>
  <c r="F8" i="10" a="1"/>
  <c r="F8" i="10" s="1"/>
  <c r="G8" i="10" s="1"/>
  <c r="D8" i="10"/>
  <c r="E8" i="10" s="1"/>
  <c r="C8" i="10"/>
  <c r="E10" i="10" l="1"/>
  <c r="G10" i="10"/>
  <c r="E13" i="10"/>
  <c r="G13" i="10"/>
  <c r="I52" i="10" s="1"/>
  <c r="J47" i="10"/>
  <c r="M46" i="10"/>
  <c r="I47" i="10"/>
  <c r="L46" i="10"/>
  <c r="H47" i="10"/>
  <c r="F17" i="2" s="1"/>
  <c r="K46" i="10"/>
  <c r="J46" i="10"/>
  <c r="M45" i="10"/>
  <c r="I46" i="10"/>
  <c r="L45" i="10"/>
  <c r="H46" i="10"/>
  <c r="F15" i="2" s="1"/>
  <c r="K45" i="10"/>
  <c r="J45" i="10"/>
  <c r="I45" i="10"/>
  <c r="H45" i="10"/>
  <c r="F13" i="2" s="1"/>
  <c r="M47" i="10"/>
  <c r="L47" i="10"/>
  <c r="K47" i="10"/>
  <c r="K52" i="10"/>
  <c r="J52" i="10"/>
  <c r="M51" i="10"/>
  <c r="L51" i="10"/>
  <c r="K51" i="10"/>
  <c r="J51" i="10"/>
  <c r="I51" i="10"/>
  <c r="M50" i="10"/>
  <c r="H51" i="10"/>
  <c r="L50" i="10"/>
  <c r="K50" i="10"/>
  <c r="J50" i="10"/>
  <c r="I50" i="10"/>
  <c r="H50" i="10"/>
  <c r="H52" i="10" l="1"/>
  <c r="L52" i="10"/>
  <c r="M52" i="10"/>
  <c r="R50" i="10" a="1"/>
  <c r="R50" i="10" s="1"/>
  <c r="Q50" i="10" a="1"/>
  <c r="Q50" i="10" s="1"/>
  <c r="O50" i="10" a="1"/>
  <c r="O50" i="10" s="1"/>
  <c r="S50" i="10" a="1"/>
  <c r="S50" i="10" s="1"/>
  <c r="S47" i="10" a="1"/>
  <c r="S47" i="10" s="1"/>
  <c r="R47" i="10" a="1"/>
  <c r="R47" i="10" s="1"/>
  <c r="Q47" i="10" a="1"/>
  <c r="Q47" i="10" s="1"/>
  <c r="O47" i="10"/>
  <c r="S46" i="10" a="1"/>
  <c r="S46" i="10" s="1"/>
  <c r="R46" i="10" a="1"/>
  <c r="R46" i="10" s="1"/>
  <c r="Q46" i="10" a="1"/>
  <c r="Q46" i="10" s="1"/>
  <c r="O46" i="10"/>
  <c r="O51" i="10" a="1"/>
  <c r="O51" i="10" s="1"/>
  <c r="S51" i="10" a="1"/>
  <c r="S51" i="10" s="1"/>
  <c r="R51" i="10" a="1"/>
  <c r="R51" i="10" s="1"/>
  <c r="Q51" i="10" a="1"/>
  <c r="Q51" i="10" s="1"/>
  <c r="Q45" i="10" a="1"/>
  <c r="Q45" i="10" s="1"/>
  <c r="O45" i="10"/>
  <c r="S45" i="10" a="1"/>
  <c r="S45" i="10" s="1"/>
  <c r="R45" i="10" a="1"/>
  <c r="R45" i="10" s="1"/>
  <c r="S52" i="10" a="1"/>
  <c r="S52" i="10" s="1"/>
  <c r="R52" i="10" a="1"/>
  <c r="R52" i="10" s="1"/>
  <c r="Q52" i="10" a="1"/>
  <c r="Q52" i="10" s="1"/>
  <c r="O52" i="10" a="1"/>
  <c r="O52" i="10" s="1"/>
  <c r="T51" i="10" l="1"/>
  <c r="U51" i="10" s="1"/>
  <c r="T45" i="10"/>
  <c r="U45" i="10" s="1"/>
  <c r="E12" i="2" s="1"/>
  <c r="T47" i="10"/>
  <c r="U47" i="10" s="1"/>
  <c r="E16" i="2" s="1"/>
  <c r="T52" i="10"/>
  <c r="U52" i="10" s="1"/>
  <c r="T50" i="10"/>
  <c r="U50" i="10" s="1"/>
  <c r="T46" i="10"/>
  <c r="U46" i="10" s="1"/>
  <c r="E14" i="2" s="1"/>
  <c r="M2" i="2" l="1"/>
  <c r="M29" i="2"/>
  <c r="M20" i="2" l="1"/>
  <c r="M19" i="2"/>
  <c r="M18" i="2" l="1"/>
  <c r="M8" i="2" l="1"/>
  <c r="M6" i="2"/>
  <c r="M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26EDF8F3-8EB8-45E1-B2C3-497272B8624A}">
      <text>
        <r>
          <rPr>
            <sz val="9"/>
            <color indexed="81"/>
            <rFont val="MS P ゴシック"/>
            <family val="3"/>
            <charset val="128"/>
          </rPr>
          <t>連番をご記入ください。
例：第1回、第2回</t>
        </r>
      </text>
    </comment>
    <comment ref="H4" authorId="0" shapeId="0" xr:uid="{00000000-0006-0000-0000-000002000000}">
      <text>
        <r>
          <rPr>
            <sz val="9"/>
            <color indexed="81"/>
            <rFont val="MS P ゴシック"/>
            <family val="3"/>
            <charset val="128"/>
          </rPr>
          <t>日付は「YYYY/MM/DD」形式でご記入ください。
（例：2023/04/01）</t>
        </r>
      </text>
    </comment>
    <comment ref="F6" authorId="0" shapeId="0" xr:uid="{9B3E1252-00B9-4A5B-8083-D442E176802B}">
      <text>
        <r>
          <rPr>
            <sz val="9"/>
            <color indexed="81"/>
            <rFont val="MS P ゴシック"/>
            <family val="3"/>
            <charset val="128"/>
          </rPr>
          <t>報告者が法人である場合は所在地、個人である場合は住所を記入してください。</t>
        </r>
      </text>
    </comment>
    <comment ref="F7" authorId="0" shapeId="0" xr:uid="{BB1B8E54-B42F-4647-8831-1AF35D27D311}">
      <text>
        <r>
          <rPr>
            <sz val="9"/>
            <color indexed="81"/>
            <rFont val="MS P ゴシック"/>
            <family val="3"/>
            <charset val="128"/>
          </rPr>
          <t>報告者が法人の場合のみ、法人名を記入してください。</t>
        </r>
      </text>
    </comment>
    <comment ref="F8" authorId="0" shapeId="0" xr:uid="{EDFEB014-3566-4AE5-8C83-6706176B45FD}">
      <text>
        <r>
          <rPr>
            <sz val="9"/>
            <color indexed="81"/>
            <rFont val="MS P ゴシック"/>
            <family val="3"/>
            <charset val="128"/>
          </rPr>
          <t>・報告者が法人である場合には、役職及び氏名を、個人の場合は個人名を記入してください。
・なお、法人の場合において代表者以外が報告者となる場合には、その者が報告権限を有していることが確認できる資料を別途添付してください。</t>
        </r>
      </text>
    </comment>
    <comment ref="E12" authorId="0" shapeId="0" xr:uid="{6C83D62B-823C-4D9B-A33B-C0384329D751}">
      <text>
        <r>
          <rPr>
            <sz val="9"/>
            <color indexed="81"/>
            <rFont val="MS P ゴシック"/>
            <family val="3"/>
            <charset val="128"/>
          </rPr>
          <t>・シート「要措置区域所在地一覧」よりご記入ください。
・複数の場合は、左側の展開ボタンより追加行を表示してください。</t>
        </r>
      </text>
    </comment>
    <comment ref="F13" authorId="0" shapeId="0" xr:uid="{E7D93003-E6CA-47EF-8D16-E577EFD041DF}">
      <text>
        <r>
          <rPr>
            <sz val="9"/>
            <color indexed="81"/>
            <rFont val="MS P ゴシック"/>
            <family val="3"/>
            <charset val="128"/>
          </rPr>
          <t>シート「要措置区域所在地一覧」よりご記入ください。</t>
        </r>
      </text>
    </comment>
    <comment ref="E18" authorId="0" shapeId="0" xr:uid="{9203E63F-2EDD-4BE4-888B-0169EA345024}">
      <text>
        <r>
          <rPr>
            <sz val="9"/>
            <color indexed="81"/>
            <rFont val="MS P ゴシック"/>
            <family val="3"/>
            <charset val="128"/>
          </rPr>
          <t>基準に適合していない特定有害物質名をすべて記入してください。</t>
        </r>
      </text>
    </comment>
    <comment ref="E19" authorId="0" shapeId="0" xr:uid="{A82B4E83-12D6-4351-8A1E-769F214EFF57}">
      <text>
        <r>
          <rPr>
            <sz val="9"/>
            <color indexed="81"/>
            <rFont val="MS P ゴシック"/>
            <family val="3"/>
            <charset val="128"/>
          </rPr>
          <t>水質結果を記載した別紙番号を記入してください。</t>
        </r>
      </text>
    </comment>
    <comment ref="E20" authorId="0" shapeId="0" xr:uid="{C4B01CFF-54B1-44FF-9823-350FDD54AD7C}">
      <text>
        <r>
          <rPr>
            <sz val="9"/>
            <color indexed="81"/>
            <rFont val="MS P ゴシック"/>
            <family val="3"/>
            <charset val="128"/>
          </rPr>
          <t>日付は「YYYY/MM/DD」形式でご記入ください。
（例：2023/04/01）</t>
        </r>
      </text>
    </comment>
    <comment ref="E21" authorId="0" shapeId="0" xr:uid="{94BA641B-097A-4188-943C-76E9625F4439}">
      <text>
        <r>
          <rPr>
            <sz val="9"/>
            <color indexed="81"/>
            <rFont val="MS P ゴシック"/>
            <family val="3"/>
            <charset val="128"/>
          </rPr>
          <t>日付は「YYYY/MM/DD」形式でご記入ください。</t>
        </r>
      </text>
    </comment>
    <comment ref="E22" authorId="0" shapeId="0" xr:uid="{485C5DAB-B6A0-4FCB-880A-3B2A8563F5EA}">
      <text>
        <r>
          <rPr>
            <sz val="9"/>
            <color indexed="81"/>
            <rFont val="MS P ゴシック"/>
            <family val="3"/>
            <charset val="128"/>
          </rPr>
          <t>・会社名又は氏名をご記入ください。
・複数入力の場合は、左側の展開ボタンより追加行を表示してご記入ください。</t>
        </r>
      </text>
    </comment>
    <comment ref="G22" authorId="0" shapeId="0" xr:uid="{93AB711A-8E77-43F0-847C-68B04476A7DB}">
      <text>
        <r>
          <rPr>
            <sz val="9"/>
            <color indexed="81"/>
            <rFont val="MS P ゴシック"/>
            <family val="3"/>
            <charset val="128"/>
          </rPr>
          <t>計量証明事業登録をご記入ください。</t>
        </r>
      </text>
    </comment>
    <comment ref="A28" authorId="0" shapeId="0" xr:uid="{A126ED02-F8E1-4985-8A17-F494F2BDD83E}">
      <text>
        <r>
          <rPr>
            <sz val="9"/>
            <color indexed="81"/>
            <rFont val="MS P ゴシック"/>
            <family val="3"/>
            <charset val="128"/>
          </rPr>
          <t>・担当者（報告者と同じ組織に属する者に限る。）の連絡先を記載してください。
・また、報告者と異なる組織に属する者で報告書の内容が分かる者の連絡先は必要に応じて併記してください。
・なお、連絡先の名前と返送用封筒の宛名が異なる場合には、送り状等にその旨を記載してください。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58B5D5EC-AFB9-440B-B087-16EE2AB15176}">
      <text>
        <r>
          <rPr>
            <sz val="9"/>
            <color indexed="81"/>
            <rFont val="MS P ゴシック"/>
            <family val="3"/>
            <charset val="128"/>
          </rPr>
          <t>リストより選択してください。</t>
        </r>
      </text>
    </comment>
    <comment ref="I6" authorId="0" shapeId="0" xr:uid="{9C4BB912-0949-4725-AD34-56D419DC4706}">
      <text>
        <r>
          <rPr>
            <sz val="9"/>
            <color indexed="81"/>
            <rFont val="MS P ゴシック"/>
            <family val="3"/>
            <charset val="128"/>
          </rPr>
          <t xml:space="preserve">要措置区域の指定前に本報告書を提出される場合は、「指定手続中」と記載してください。
</t>
        </r>
      </text>
    </comment>
    <comment ref="J6" authorId="0" shapeId="0" xr:uid="{9E751546-F6F0-4D8E-B3B4-F7CB28D112E9}">
      <text>
        <r>
          <rPr>
            <sz val="9"/>
            <color indexed="81"/>
            <rFont val="MS P ゴシック"/>
            <family val="3"/>
            <charset val="128"/>
          </rPr>
          <t xml:space="preserve">左から「区市町村名」「町名」「丁目名」「番地名」を入力してください。
区市町村
・リストより選択してください。
</t>
        </r>
      </text>
    </comment>
    <comment ref="N6" authorId="0" shapeId="0" xr:uid="{89C95013-7AEF-416F-91CE-ADA415CD3FED}">
      <text>
        <r>
          <rPr>
            <sz val="9"/>
            <color indexed="81"/>
            <rFont val="MS P ゴシック"/>
            <family val="3"/>
            <charset val="128"/>
          </rPr>
          <t>無地番、道、水の場合は、「届出種別」と「区市町村」と「無地番道水」へ記入してください。その他項目の入力は不要です。</t>
        </r>
      </text>
    </comment>
    <comment ref="O6" authorId="0" shapeId="0" xr:uid="{38DCE7F1-7D1E-4C4E-8B95-24F25A54FCF3}">
      <text>
        <r>
          <rPr>
            <sz val="9"/>
            <color indexed="81"/>
            <rFont val="MS P ゴシック"/>
            <family val="3"/>
            <charset val="128"/>
          </rPr>
          <t>・一部の土地が対象となる場合は「一部」を選択してください。
・リストより選択してください。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<sst xmlns="http://schemas.openxmlformats.org/spreadsheetml/2006/main" count="252" uniqueCount="161">
  <si>
    <t>チェック項目</t>
    <rPh sb="4" eb="6">
      <t>コウモク</t>
    </rPh>
    <phoneticPr fontId="20"/>
  </si>
  <si>
    <t>結果</t>
    <rPh sb="0" eb="2">
      <t>ケッカ</t>
    </rPh>
    <phoneticPr fontId="20"/>
  </si>
  <si>
    <t>第1回</t>
    <rPh sb="0" eb="1">
      <t>ダイ</t>
    </rPh>
    <rPh sb="2" eb="3">
      <t>カイ</t>
    </rPh>
    <phoneticPr fontId="20"/>
  </si>
  <si>
    <t>必須</t>
    <rPh sb="0" eb="2">
      <t>ヒッス</t>
    </rPh>
    <phoneticPr fontId="20"/>
  </si>
  <si>
    <t>連番をご記入ください。例：第1回、第2回</t>
    <phoneticPr fontId="20"/>
  </si>
  <si>
    <t>日付は「YYYY/MM/DD」形式でご記入ください。（例：2023/04/01）</t>
    <phoneticPr fontId="20"/>
  </si>
  <si>
    <t>東京都知事</t>
    <rPh sb="0" eb="3">
      <t>トウキョウト</t>
    </rPh>
    <rPh sb="3" eb="5">
      <t>チジ</t>
    </rPh>
    <phoneticPr fontId="20"/>
  </si>
  <si>
    <t>殿</t>
    <rPh sb="0" eb="1">
      <t>ドノ</t>
    </rPh>
    <phoneticPr fontId="20"/>
  </si>
  <si>
    <t>報告者</t>
    <rPh sb="0" eb="3">
      <t>ホウコクシャ</t>
    </rPh>
    <phoneticPr fontId="20"/>
  </si>
  <si>
    <t>東京都○○区○○町○丁目○番○号</t>
    <phoneticPr fontId="20"/>
  </si>
  <si>
    <t>報告者が法人である場合は所在地、個人である場合は住所を記入してください。</t>
  </si>
  <si>
    <t>○○株式会社</t>
    <phoneticPr fontId="20"/>
  </si>
  <si>
    <t>条件必須</t>
    <rPh sb="0" eb="2">
      <t>ジョウケン</t>
    </rPh>
    <rPh sb="2" eb="4">
      <t>ヒッス</t>
    </rPh>
    <phoneticPr fontId="20"/>
  </si>
  <si>
    <t>報告者が法人の場合のみ、法人名を記入してください。</t>
  </si>
  <si>
    <t>代表取締役 ○○ ○○</t>
    <phoneticPr fontId="20"/>
  </si>
  <si>
    <t>報告者が法人である場合には、役職及び氏名を、個人の場合は個人名を記入してください。なお、法人の場合において代表者以外が報告者となる場合には、その者が報告権限を有していることが確認できる資料を別途添付してください。</t>
    <phoneticPr fontId="20"/>
  </si>
  <si>
    <t>　土壌汚染対策法第７条第１項に基づき、地下水の水質の測定を行ったので、次のとおり報告します。</t>
    <phoneticPr fontId="20"/>
  </si>
  <si>
    <t>（地番）</t>
    <rPh sb="1" eb="3">
      <t>チバン</t>
    </rPh>
    <phoneticPr fontId="20"/>
  </si>
  <si>
    <t>編集不可</t>
    <rPh sb="0" eb="4">
      <t>ヘンシュウフカ</t>
    </rPh>
    <phoneticPr fontId="20"/>
  </si>
  <si>
    <t>・シート「要措置区域所在地一覧」よりご記入ください。・複数の場合は、左側の展開ボタンより追加行を表示してください。</t>
    <rPh sb="19" eb="21">
      <t>キニュウ</t>
    </rPh>
    <phoneticPr fontId="20"/>
  </si>
  <si>
    <t>（</t>
    <phoneticPr fontId="20"/>
  </si>
  <si>
    <t>）</t>
    <phoneticPr fontId="20"/>
  </si>
  <si>
    <t>シート「要措置区域所在地一覧」よりご記入ください。</t>
    <rPh sb="18" eb="20">
      <t>キニュウ</t>
    </rPh>
    <phoneticPr fontId="20"/>
  </si>
  <si>
    <t>基準に適合していない
特定有害物質の種類</t>
    <rPh sb="0" eb="2">
      <t>キジュン</t>
    </rPh>
    <rPh sb="3" eb="5">
      <t>テキゴウ</t>
    </rPh>
    <rPh sb="11" eb="13">
      <t>トクテイ</t>
    </rPh>
    <rPh sb="13" eb="15">
      <t>ユウガイ</t>
    </rPh>
    <rPh sb="15" eb="17">
      <t>ブッシツ</t>
    </rPh>
    <rPh sb="18" eb="20">
      <t>シュルイ</t>
    </rPh>
    <phoneticPr fontId="20"/>
  </si>
  <si>
    <t>四塩化炭素、テトラクロロエチレン</t>
  </si>
  <si>
    <t>基準に適合していない特定有害物質名をすべて記入してください。</t>
    <rPh sb="16" eb="17">
      <t>メイ</t>
    </rPh>
    <rPh sb="21" eb="23">
      <t>キニュウ</t>
    </rPh>
    <phoneticPr fontId="20"/>
  </si>
  <si>
    <t>地下水の水質測定結果</t>
    <rPh sb="0" eb="3">
      <t>チカスイ</t>
    </rPh>
    <rPh sb="4" eb="6">
      <t>スイシツ</t>
    </rPh>
    <rPh sb="6" eb="8">
      <t>ソクテイ</t>
    </rPh>
    <rPh sb="8" eb="10">
      <t>ケッカ</t>
    </rPh>
    <phoneticPr fontId="20"/>
  </si>
  <si>
    <t>詳細は、別紙「〇〇」のとおり</t>
    <rPh sb="0" eb="2">
      <t>ショウサイ</t>
    </rPh>
    <rPh sb="4" eb="6">
      <t>ベッシ</t>
    </rPh>
    <phoneticPr fontId="20"/>
  </si>
  <si>
    <t xml:space="preserve">
水質結果を記載した別紙番号を記入してください。（例：詳細は、別紙「〇〇」のとおり）</t>
    <phoneticPr fontId="20"/>
  </si>
  <si>
    <t>地下水の試料採取年月日</t>
    <rPh sb="0" eb="3">
      <t>チカスイ</t>
    </rPh>
    <rPh sb="4" eb="6">
      <t>シリョウ</t>
    </rPh>
    <rPh sb="6" eb="8">
      <t>サイシュ</t>
    </rPh>
    <rPh sb="8" eb="11">
      <t>ネンガッピ</t>
    </rPh>
    <phoneticPr fontId="20"/>
  </si>
  <si>
    <t>日付は「YYYY/MM/DD」形式でご記入ください。
（例：2023/04/01）</t>
    <phoneticPr fontId="20"/>
  </si>
  <si>
    <t>地下水の試料分析年月日</t>
    <rPh sb="0" eb="3">
      <t>チカスイ</t>
    </rPh>
    <rPh sb="4" eb="6">
      <t>シリョウ</t>
    </rPh>
    <rPh sb="6" eb="8">
      <t>ブンセキ</t>
    </rPh>
    <rPh sb="8" eb="11">
      <t>ネンガッピ</t>
    </rPh>
    <phoneticPr fontId="20"/>
  </si>
  <si>
    <t>株式会社○○</t>
    <phoneticPr fontId="20"/>
  </si>
  <si>
    <t>○○県知事登録 濃度第○○</t>
    <phoneticPr fontId="20"/>
  </si>
  <si>
    <t>・会社名又は氏名をご記入ください。
・複数入力の場合は、左側の展開ボタンより追加行を表示してご記入ください。・計量証明事業登録をご記入ください。</t>
    <phoneticPr fontId="20"/>
  </si>
  <si>
    <t>連絡先</t>
    <phoneticPr fontId="20"/>
  </si>
  <si>
    <t>所　属</t>
    <rPh sb="0" eb="1">
      <t>ショ</t>
    </rPh>
    <rPh sb="2" eb="3">
      <t>ゾク</t>
    </rPh>
    <phoneticPr fontId="20"/>
  </si>
  <si>
    <t>氏　　名</t>
    <phoneticPr fontId="20"/>
  </si>
  <si>
    <t>電話番号</t>
    <phoneticPr fontId="20"/>
  </si>
  <si>
    <t>電子メールアドレス</t>
    <phoneticPr fontId="20"/>
  </si>
  <si>
    <t>○○株式会社△△課</t>
    <phoneticPr fontId="20"/>
  </si>
  <si>
    <t>○○○○</t>
    <phoneticPr fontId="20"/>
  </si>
  <si>
    <t>99-9999-9999</t>
    <phoneticPr fontId="20"/>
  </si>
  <si>
    <t>xxxxx@xx.xx.jp</t>
    <phoneticPr fontId="20"/>
  </si>
  <si>
    <t>担当者（報告者と同じ組織に属する者に限る。）の連絡先を記載してください。</t>
    <rPh sb="4" eb="6">
      <t>ホウコク</t>
    </rPh>
    <phoneticPr fontId="20"/>
  </si>
  <si>
    <t>また、報告者と異なる組織に属する者で報告書の内容が分かる者の連絡先は必要に応じて併記してください。・なお、連絡先の名前と返送用封筒の宛名が異なる場合には、送り状等にその旨を記載してください。</t>
    <rPh sb="3" eb="5">
      <t>ホウコク</t>
    </rPh>
    <rPh sb="18" eb="20">
      <t>ホウコク</t>
    </rPh>
    <phoneticPr fontId="20"/>
  </si>
  <si>
    <t>備考　この用紙の大きさは、日本産業規格Ａ４とすること。</t>
  </si>
  <si>
    <t xml:space="preserve">要措置区域所在地一覧                                                     </t>
    <phoneticPr fontId="20"/>
  </si>
  <si>
    <t>エラーチェック</t>
    <phoneticPr fontId="20"/>
  </si>
  <si>
    <t>※要措置区域に指定されている区域のある地番の全てを記入してください。（敷地の全地番の記載は不要です。）</t>
    <rPh sb="14" eb="16">
      <t>クイキ</t>
    </rPh>
    <rPh sb="42" eb="44">
      <t>キサイ</t>
    </rPh>
    <rPh sb="45" eb="47">
      <t>フヨウ</t>
    </rPh>
    <phoneticPr fontId="20"/>
  </si>
  <si>
    <t xml:space="preserve"> 「今回届出」を選択してください。</t>
    <phoneticPr fontId="20"/>
  </si>
  <si>
    <t>※記載行が足りない場合は30番目の行をコピーして行を追加してください。</t>
    <phoneticPr fontId="20"/>
  </si>
  <si>
    <t>連番</t>
    <rPh sb="0" eb="2">
      <t>レンバン</t>
    </rPh>
    <phoneticPr fontId="20"/>
  </si>
  <si>
    <t>届出種別</t>
    <rPh sb="0" eb="4">
      <t>トドケデシュベツ</t>
    </rPh>
    <phoneticPr fontId="20"/>
  </si>
  <si>
    <t>指定番号</t>
  </si>
  <si>
    <t>地番</t>
    <rPh sb="0" eb="2">
      <t>チバン</t>
    </rPh>
    <phoneticPr fontId="20"/>
  </si>
  <si>
    <t>無地番
道
水</t>
    <rPh sb="0" eb="1">
      <t>ム</t>
    </rPh>
    <rPh sb="1" eb="3">
      <t>チバン</t>
    </rPh>
    <rPh sb="4" eb="5">
      <t>ミチ</t>
    </rPh>
    <rPh sb="6" eb="7">
      <t>ミズ</t>
    </rPh>
    <phoneticPr fontId="20"/>
  </si>
  <si>
    <t>一部</t>
    <rPh sb="0" eb="2">
      <t>イチブ</t>
    </rPh>
    <phoneticPr fontId="20"/>
  </si>
  <si>
    <t>区市町村</t>
    <phoneticPr fontId="20"/>
  </si>
  <si>
    <t>町</t>
    <phoneticPr fontId="20"/>
  </si>
  <si>
    <t xml:space="preserve">丁目 </t>
    <phoneticPr fontId="20"/>
  </si>
  <si>
    <t>番地</t>
    <phoneticPr fontId="20"/>
  </si>
  <si>
    <t>今回届出</t>
    <rPh sb="0" eb="2">
      <t>コンカイ</t>
    </rPh>
    <rPh sb="2" eb="4">
      <t>トドケデ</t>
    </rPh>
    <phoneticPr fontId="20"/>
  </si>
  <si>
    <t>指-○○○</t>
    <rPh sb="0" eb="1">
      <t>ユビ</t>
    </rPh>
    <phoneticPr fontId="20"/>
  </si>
  <si>
    <t>新宿区</t>
  </si>
  <si>
    <t>○○町</t>
    <phoneticPr fontId="20"/>
  </si>
  <si>
    <t>○丁目</t>
  </si>
  <si>
    <t>○番</t>
    <rPh sb="0" eb="1">
      <t>バン</t>
    </rPh>
    <phoneticPr fontId="20"/>
  </si>
  <si>
    <t>指-○○○</t>
    <phoneticPr fontId="20"/>
  </si>
  <si>
    <t>道</t>
    <rPh sb="0" eb="1">
      <t>ミチ</t>
    </rPh>
    <phoneticPr fontId="20"/>
  </si>
  <si>
    <t>左から「区市町村名」「町名」「丁目名」「番地名」を入力してください。</t>
    <phoneticPr fontId="20"/>
  </si>
  <si>
    <t>今回届出</t>
  </si>
  <si>
    <t>指-○○1</t>
    <phoneticPr fontId="20"/>
  </si>
  <si>
    <t>無地番、道、水の場合は、「届出種別」と「区市町村」と「無地番道水」へ記入してください。その他項目の入力は不要です。</t>
    <phoneticPr fontId="20"/>
  </si>
  <si>
    <t>一部の土地が対象となる場合は「一部」を選択してください。</t>
  </si>
  <si>
    <t>今回届出</t>
    <phoneticPr fontId="20"/>
  </si>
  <si>
    <t>指-○○2</t>
    <phoneticPr fontId="20"/>
  </si>
  <si>
    <t>この行より上に行を追加してください。</t>
    <phoneticPr fontId="20"/>
  </si>
  <si>
    <t>（日本産業規格Ａ列４番）</t>
    <phoneticPr fontId="20"/>
  </si>
  <si>
    <t>以下関数定義</t>
  </si>
  <si>
    <t>全体</t>
  </si>
  <si>
    <t>一部</t>
  </si>
  <si>
    <t>件数</t>
  </si>
  <si>
    <t>無地番</t>
  </si>
  <si>
    <t>道</t>
  </si>
  <si>
    <t>水</t>
  </si>
  <si>
    <t>今回届出</t>
    <rPh sb="0" eb="4">
      <t>コンカイトドケデ</t>
    </rPh>
    <phoneticPr fontId="20"/>
  </si>
  <si>
    <t>届出種別</t>
    <rPh sb="0" eb="2">
      <t>トドケデ</t>
    </rPh>
    <rPh sb="2" eb="4">
      <t>シュベツ</t>
    </rPh>
    <phoneticPr fontId="20"/>
  </si>
  <si>
    <t>区市町村</t>
    <rPh sb="0" eb="4">
      <t>クシチョウソン</t>
    </rPh>
    <phoneticPr fontId="20"/>
  </si>
  <si>
    <t>無地番道水</t>
    <rPh sb="0" eb="1">
      <t>ム</t>
    </rPh>
    <rPh sb="1" eb="3">
      <t>チバン</t>
    </rPh>
    <rPh sb="3" eb="4">
      <t>ミチ</t>
    </rPh>
    <rPh sb="4" eb="5">
      <t>ミズ</t>
    </rPh>
    <phoneticPr fontId="20"/>
  </si>
  <si>
    <t>千代田区</t>
  </si>
  <si>
    <t>無地番</t>
    <rPh sb="0" eb="1">
      <t>ム</t>
    </rPh>
    <rPh sb="1" eb="3">
      <t>チバン</t>
    </rPh>
    <phoneticPr fontId="20"/>
  </si>
  <si>
    <t>中央区</t>
  </si>
  <si>
    <t>港区</t>
  </si>
  <si>
    <t>水</t>
    <rPh sb="0" eb="1">
      <t>ミズ</t>
    </rPh>
    <phoneticPr fontId="20"/>
  </si>
  <si>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</si>
  <si>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</si>
  <si>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</si>
  <si>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</si>
  <si>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</si>
  <si>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</si>
  <si>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</si>
  <si>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</si>
  <si>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</si>
  <si>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</si>
  <si>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</si>
  <si>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</si>
  <si>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</si>
  <si>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</si>
  <si>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</si>
  <si>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</si>
  <si>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</si>
  <si>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</si>
  <si>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</si>
  <si>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</si>
  <si>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</si>
  <si>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</si>
  <si>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</si>
  <si>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</si>
  <si>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</si>
  <si>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</si>
  <si>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</si>
  <si>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</si>
  <si>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</si>
  <si>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</si>
  <si>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</si>
  <si>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</si>
  <si>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</si>
  <si>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</si>
  <si>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</si>
  <si>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</si>
  <si>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</si>
  <si>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</si>
  <si>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</si>
  <si>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</si>
  <si>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</si>
  <si>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</si>
  <si>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</si>
  <si>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</si>
  <si>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</si>
  <si>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</si>
  <si>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</si>
  <si>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</si>
  <si>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</si>
  <si>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</si>
  <si>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</si>
  <si>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</si>
  <si>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</si>
  <si>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</si>
  <si>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</si>
  <si>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</si>
  <si>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</si>
  <si>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</si>
  <si>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マスタ</t>
    <phoneticPr fontId="20"/>
  </si>
  <si>
    <t>地下水の水質の測定を行った
要措置区域の所在地</t>
  </si>
  <si>
    <t>（地番）</t>
    <phoneticPr fontId="20"/>
  </si>
  <si>
    <t>分析を行った計量法第107条の登録を受けた者の氏名又は名称</t>
    <rPh sb="0" eb="2">
      <t>ブンセキ</t>
    </rPh>
    <rPh sb="3" eb="4">
      <t>オコナ</t>
    </rPh>
    <rPh sb="6" eb="9">
      <t>ケイリョウホウ</t>
    </rPh>
    <rPh sb="9" eb="10">
      <t>ダイ</t>
    </rPh>
    <rPh sb="13" eb="14">
      <t>ジョウ</t>
    </rPh>
    <rPh sb="15" eb="17">
      <t>トウロク</t>
    </rPh>
    <rPh sb="18" eb="19">
      <t>ウ</t>
    </rPh>
    <rPh sb="21" eb="22">
      <t>モノ</t>
    </rPh>
    <rPh sb="23" eb="25">
      <t>シメイ</t>
    </rPh>
    <rPh sb="25" eb="26">
      <t>マタ</t>
    </rPh>
    <rPh sb="27" eb="29">
      <t>メイショウ</t>
    </rPh>
    <phoneticPr fontId="20"/>
  </si>
  <si>
    <t>・日付は「YYYY/MM/DD」形式でご記入ください。（例：2023/04/01）</t>
    <phoneticPr fontId="20"/>
  </si>
  <si>
    <t>要措置区域の指定前に本報告書を提出される場合は、「指定手続中」と記載してください。</t>
    <phoneticPr fontId="20"/>
  </si>
  <si>
    <t>※要措置区域所在地の地番について、分割での届出となる場合などの必要に応じて「届出種別」に</t>
    <rPh sb="1" eb="2">
      <t>ヨウ</t>
    </rPh>
    <rPh sb="2" eb="4">
      <t>ソチ</t>
    </rPh>
    <rPh sb="4" eb="6">
      <t>クイキ</t>
    </rPh>
    <rPh sb="6" eb="9">
      <t>ショザイチ</t>
    </rPh>
    <rPh sb="17" eb="19">
      <t>ブンカツ</t>
    </rPh>
    <rPh sb="21" eb="23">
      <t>トドケデ</t>
    </rPh>
    <rPh sb="26" eb="28">
      <t>バアイ</t>
    </rPh>
    <rPh sb="31" eb="33">
      <t>ヒツヨウ</t>
    </rPh>
    <rPh sb="34" eb="35">
      <t>オウ</t>
    </rPh>
    <rPh sb="38" eb="42">
      <t>トドケデシュベツ</t>
    </rPh>
    <phoneticPr fontId="20"/>
  </si>
  <si>
    <t>地下水の水質の測定の結果報告書</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</si>
</sst>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quot;（&quot;@&quot;）&quot;"/>
    <numFmt numFmtId="178" formatCode="[$-411]ggge&quot;年&quot;m&quot;月&quot;d&quot;日&quot;;@"/>
    <numFmt numFmtId="179" formatCode="\(@\)"/>
  </numFmts>
  <fonts count="33">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b/>
      <sz val="11"/>
      <color theme="1"/>
      <name val="Meiryo UI"/>
      <family val="3"/>
      <charset val="128"/>
    </font>
    <font>
      <sz val="11"/>
      <color theme="1"/>
      <name val="Meiryo UI"/>
      <family val="3"/>
      <charset val="128"/>
    </font>
    <font>
      <sz val="9"/>
      <color indexed="81"/>
      <name val="MS P ゴシック"/>
      <family val="3"/>
      <charset val="128"/>
    </font>
    <font>
      <sz val="10.5"/>
      <color theme="1"/>
      <name val="Meiryo UI"/>
      <family val="3"/>
      <charset val="128"/>
    </font>
    <font>
      <b/>
      <sz val="10.5"/>
      <color theme="1"/>
      <name val="Meiryo UI"/>
      <family val="3"/>
      <charset val="128"/>
    </font>
    <font>
      <sz val="10.5"/>
      <color theme="1"/>
      <name val="游ゴシック"/>
      <family val="2"/>
      <charset val="128"/>
      <scheme val="minor"/>
    </font>
    <font>
      <sz val="10.5"/>
      <color rgb="FF242424"/>
      <name val="Meiryo UI"/>
      <family val="3"/>
      <charset val="128"/>
    </font>
    <font>
      <b/>
      <sz val="10.5"/>
      <color rgb="FFC00000"/>
      <name val="Meiryo UI"/>
      <family val="3"/>
      <charset val="128"/>
    </font>
    <font>
      <sz val="10.5"/>
      <name val="ＭＳ 明朝"/>
      <family val="1"/>
      <charset val="128"/>
    </font>
    <font>
      <b/>
      <sz val="10.5"/>
      <color theme="1"/>
      <name val="ＭＳ 明朝"/>
      <family val="1"/>
      <charset val="128"/>
    </font>
    <font>
      <sz val="11"/>
      <name val="ＭＳ Ｐゴシック"/>
      <family val="3"/>
      <charset val="128"/>
    </font>
    <font>
      <sz val="10.5"/>
      <color rgb="FF000000"/>
      <name val="Meiryo UI"/>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31" fillId="0" borderId="0">
      <alignment vertical="center"/>
    </xf>
    <xf numFmtId="0" fontId="1" fillId="0" borderId="0">
      <alignment vertical="center"/>
    </xf>
  </cellStyleXfs>
  <cellXfs count="149">
    <xf numFmtId="0" fontId="0" fillId="0" borderId="0" xfId="0">
      <alignment vertical="center"/>
    </xf>
    <xf numFmtId="0" fontId="18" fillId="0" borderId="14" xfId="0" applyFont="1" applyBorder="1" applyAlignment="1">
      <alignment vertical="center" wrapText="1"/>
    </xf>
    <xf numFmtId="0" fontId="22" fillId="0" borderId="0" xfId="0" applyFont="1">
      <alignment vertical="center"/>
    </xf>
    <xf numFmtId="0" fontId="18" fillId="0" borderId="13" xfId="0" applyFont="1" applyBorder="1" applyAlignment="1">
      <alignment vertical="top" wrapText="1"/>
    </xf>
    <xf numFmtId="0" fontId="18" fillId="0" borderId="14" xfId="0" applyFont="1" applyBorder="1" applyAlignment="1">
      <alignment vertical="top" wrapText="1"/>
    </xf>
    <xf numFmtId="0" fontId="18" fillId="0" borderId="15" xfId="0" applyFont="1" applyBorder="1" applyAlignment="1">
      <alignment vertical="top" wrapText="1"/>
    </xf>
    <xf numFmtId="0" fontId="18" fillId="0" borderId="16" xfId="0" applyFont="1" applyBorder="1" applyAlignment="1">
      <alignment vertical="top" wrapText="1"/>
    </xf>
    <xf numFmtId="0" fontId="24" fillId="0" borderId="0" xfId="0" applyFont="1">
      <alignment vertical="center"/>
    </xf>
    <xf numFmtId="0" fontId="25" fillId="0" borderId="0" xfId="0" applyFont="1">
      <alignment vertical="center"/>
    </xf>
    <xf numFmtId="0" fontId="27" fillId="0" borderId="0" xfId="0" applyFont="1">
      <alignment vertical="center"/>
    </xf>
    <xf numFmtId="0" fontId="28" fillId="0" borderId="0" xfId="0" applyFont="1">
      <alignment vertical="center"/>
    </xf>
    <xf numFmtId="0" fontId="25" fillId="0" borderId="0" xfId="0" applyFont="1" applyAlignment="1">
      <alignment horizontal="center" vertical="center"/>
    </xf>
    <xf numFmtId="0" fontId="24" fillId="0" borderId="0" xfId="0" applyFont="1" applyAlignment="1">
      <alignment vertical="center" shrinkToFit="1"/>
    </xf>
    <xf numFmtId="0" fontId="25" fillId="0" borderId="0" xfId="0" applyFont="1" applyAlignment="1">
      <alignment horizontal="center" vertical="center" shrinkToFit="1"/>
    </xf>
    <xf numFmtId="0" fontId="25" fillId="0" borderId="0" xfId="0" applyFont="1" applyAlignment="1">
      <alignment vertical="center" shrinkToFi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14" xfId="0" applyFont="1" applyBorder="1" applyAlignment="1">
      <alignment vertical="center" wrapText="1"/>
    </xf>
    <xf numFmtId="0" fontId="18" fillId="0" borderId="13" xfId="0" applyFont="1" applyBorder="1" applyAlignment="1">
      <alignment vertical="center" wrapText="1"/>
    </xf>
    <xf numFmtId="0" fontId="18" fillId="0" borderId="0" xfId="0" applyFont="1" applyAlignment="1">
      <alignment vertical="top" wrapText="1"/>
    </xf>
    <xf numFmtId="0" fontId="18" fillId="0" borderId="0" xfId="0" applyFont="1" applyAlignment="1">
      <alignment vertical="center" wrapText="1"/>
    </xf>
    <xf numFmtId="0" fontId="19" fillId="0" borderId="0" xfId="0" applyFont="1" applyAlignment="1">
      <alignment vertical="top" wrapText="1"/>
    </xf>
    <xf numFmtId="0" fontId="18" fillId="0" borderId="44" xfId="0" applyFont="1" applyBorder="1" applyAlignment="1">
      <alignment horizontal="center" vertical="center" wrapText="1"/>
    </xf>
    <xf numFmtId="0" fontId="19" fillId="0" borderId="0" xfId="0" applyFont="1" applyAlignment="1">
      <alignment horizontal="center" vertical="center" wrapText="1"/>
    </xf>
    <xf numFmtId="176" fontId="19" fillId="34" borderId="0" xfId="0" applyNumberFormat="1" applyFont="1" applyFill="1" applyAlignment="1" applyProtection="1">
      <alignment vertical="center" wrapText="1"/>
      <protection locked="0"/>
    </xf>
    <xf numFmtId="0" fontId="21" fillId="0" borderId="0" xfId="0" applyFont="1">
      <alignment vertical="center"/>
    </xf>
    <xf numFmtId="0" fontId="18" fillId="0" borderId="45" xfId="0" applyFont="1" applyBorder="1" applyAlignment="1">
      <alignment horizontal="center" vertical="center" wrapText="1"/>
    </xf>
    <xf numFmtId="0" fontId="19" fillId="0" borderId="15" xfId="0" applyFont="1" applyBorder="1" applyAlignment="1">
      <alignment horizontal="left" vertical="center"/>
    </xf>
    <xf numFmtId="0" fontId="26" fillId="0" borderId="22" xfId="0" applyFont="1" applyBorder="1">
      <alignment vertical="center"/>
    </xf>
    <xf numFmtId="0" fontId="26" fillId="0" borderId="16" xfId="0" applyFont="1" applyBorder="1">
      <alignment vertical="center"/>
    </xf>
    <xf numFmtId="0" fontId="18" fillId="34" borderId="37" xfId="0" applyFont="1" applyFill="1" applyBorder="1" applyAlignment="1">
      <alignment horizontal="left" vertical="center" wrapText="1"/>
    </xf>
    <xf numFmtId="0" fontId="18" fillId="34" borderId="46" xfId="0" applyFont="1" applyFill="1" applyBorder="1" applyAlignment="1">
      <alignment horizontal="left" vertical="center" wrapText="1"/>
    </xf>
    <xf numFmtId="0" fontId="18" fillId="33" borderId="34" xfId="0" applyFont="1" applyFill="1" applyBorder="1" applyAlignment="1">
      <alignment horizontal="left" vertical="center" wrapText="1"/>
    </xf>
    <xf numFmtId="0" fontId="18" fillId="33" borderId="17" xfId="0" applyFont="1" applyFill="1" applyBorder="1" applyAlignment="1">
      <alignment horizontal="left" vertical="center" wrapText="1"/>
    </xf>
    <xf numFmtId="177" fontId="18" fillId="34" borderId="0" xfId="0" applyNumberFormat="1" applyFont="1" applyFill="1" applyAlignment="1">
      <alignment vertical="center" wrapText="1"/>
    </xf>
    <xf numFmtId="49" fontId="18" fillId="0" borderId="49" xfId="0" applyNumberFormat="1" applyFont="1" applyBorder="1" applyAlignment="1" applyProtection="1">
      <alignment vertical="center" wrapText="1"/>
      <protection locked="0"/>
    </xf>
    <xf numFmtId="49" fontId="18" fillId="0" borderId="47" xfId="0" applyNumberFormat="1" applyFont="1" applyBorder="1" applyAlignment="1" applyProtection="1">
      <alignment horizontal="right" vertical="center" wrapText="1"/>
      <protection locked="0"/>
    </xf>
    <xf numFmtId="0" fontId="19" fillId="0" borderId="14" xfId="0" applyFont="1" applyBorder="1">
      <alignment vertical="center"/>
    </xf>
    <xf numFmtId="0" fontId="19" fillId="0" borderId="16" xfId="0" applyFont="1" applyBorder="1">
      <alignment vertical="center"/>
    </xf>
    <xf numFmtId="0" fontId="29" fillId="0" borderId="0" xfId="0" applyFont="1" applyAlignment="1">
      <alignment horizontal="left" vertical="center"/>
    </xf>
    <xf numFmtId="0" fontId="19" fillId="0" borderId="0" xfId="0" applyFont="1">
      <alignment vertical="center"/>
    </xf>
    <xf numFmtId="0" fontId="19" fillId="0" borderId="22" xfId="0" applyFont="1" applyBorder="1">
      <alignment vertical="center"/>
    </xf>
    <xf numFmtId="0" fontId="24" fillId="0" borderId="0" xfId="0" applyFont="1" applyAlignment="1">
      <alignment horizontal="center" vertical="center"/>
    </xf>
    <xf numFmtId="0" fontId="19" fillId="0" borderId="10" xfId="0" applyFont="1" applyBorder="1" applyAlignment="1">
      <alignment vertical="center" wrapText="1"/>
    </xf>
    <xf numFmtId="0" fontId="19" fillId="0" borderId="11" xfId="0" applyFont="1" applyBorder="1">
      <alignment vertical="center"/>
    </xf>
    <xf numFmtId="0" fontId="19" fillId="0" borderId="11" xfId="0" applyFont="1" applyBorder="1" applyAlignment="1">
      <alignment vertical="center" wrapText="1"/>
    </xf>
    <xf numFmtId="0" fontId="19" fillId="0" borderId="0" xfId="0" applyFont="1" applyAlignment="1">
      <alignment vertical="center" wrapText="1"/>
    </xf>
    <xf numFmtId="0" fontId="19" fillId="0" borderId="12" xfId="0" applyFont="1" applyBorder="1" applyAlignment="1">
      <alignment vertical="center" wrapText="1"/>
    </xf>
    <xf numFmtId="0" fontId="19" fillId="0" borderId="13" xfId="0" applyFont="1" applyBorder="1" applyAlignment="1">
      <alignment vertical="center" wrapText="1"/>
    </xf>
    <xf numFmtId="0" fontId="30" fillId="0" borderId="0" xfId="0" applyFont="1">
      <alignment vertical="center"/>
    </xf>
    <xf numFmtId="0" fontId="21" fillId="0" borderId="0" xfId="0" applyFont="1" applyAlignment="1">
      <alignment horizontal="center" vertical="center"/>
    </xf>
    <xf numFmtId="0" fontId="19" fillId="0" borderId="50" xfId="0" applyFont="1" applyBorder="1" applyAlignment="1">
      <alignment horizontal="center" vertical="center" wrapText="1"/>
    </xf>
    <xf numFmtId="0" fontId="19" fillId="35" borderId="50" xfId="0" applyFont="1" applyFill="1" applyBorder="1" applyAlignment="1" applyProtection="1">
      <alignment horizontal="center" vertical="center" wrapText="1"/>
      <protection locked="0"/>
    </xf>
    <xf numFmtId="0" fontId="19" fillId="34" borderId="50" xfId="0" applyFont="1" applyFill="1" applyBorder="1" applyAlignment="1" applyProtection="1">
      <alignment horizontal="center" vertical="center" wrapText="1"/>
      <protection locked="0"/>
    </xf>
    <xf numFmtId="0" fontId="19" fillId="34" borderId="50" xfId="0" applyFont="1" applyFill="1" applyBorder="1" applyAlignment="1" applyProtection="1">
      <alignment vertical="center" wrapText="1"/>
      <protection locked="0"/>
    </xf>
    <xf numFmtId="0" fontId="19" fillId="33" borderId="50" xfId="0" applyFont="1" applyFill="1" applyBorder="1" applyAlignment="1" applyProtection="1">
      <alignment vertical="center" wrapText="1"/>
      <protection locked="0"/>
    </xf>
    <xf numFmtId="0" fontId="19" fillId="33" borderId="50" xfId="0" applyFont="1" applyFill="1" applyBorder="1" applyAlignment="1" applyProtection="1">
      <alignment horizontal="center" vertical="center" wrapText="1"/>
      <protection locked="0"/>
    </xf>
    <xf numFmtId="49" fontId="19" fillId="33" borderId="50" xfId="0" quotePrefix="1" applyNumberFormat="1" applyFont="1" applyFill="1" applyBorder="1" applyAlignment="1" applyProtection="1">
      <alignment vertical="center" wrapText="1"/>
      <protection locked="0"/>
    </xf>
    <xf numFmtId="49" fontId="19" fillId="33" borderId="50" xfId="0" applyNumberFormat="1" applyFont="1" applyFill="1" applyBorder="1" applyAlignment="1" applyProtection="1">
      <alignment vertical="center" wrapText="1"/>
      <protection locked="0"/>
    </xf>
    <xf numFmtId="0" fontId="19" fillId="0" borderId="15" xfId="0" applyFont="1" applyBorder="1">
      <alignment vertical="center"/>
    </xf>
    <xf numFmtId="0" fontId="19" fillId="0" borderId="0" xfId="0" applyFont="1" applyAlignment="1">
      <alignment horizontal="justify" vertical="center" wrapText="1"/>
    </xf>
    <xf numFmtId="0" fontId="19" fillId="0" borderId="0" xfId="0" applyFont="1" applyAlignment="1">
      <alignment horizontal="left" vertical="center"/>
    </xf>
    <xf numFmtId="0" fontId="19" fillId="0" borderId="0" xfId="0" applyFont="1" applyAlignment="1">
      <alignment vertical="center" shrinkToFit="1"/>
    </xf>
    <xf numFmtId="0" fontId="30" fillId="0" borderId="0" xfId="0" applyFont="1" applyAlignment="1">
      <alignment vertical="center" shrinkToFit="1"/>
    </xf>
    <xf numFmtId="0" fontId="19" fillId="36" borderId="51" xfId="0" applyFont="1" applyFill="1" applyBorder="1" applyProtection="1">
      <alignment vertical="center"/>
      <protection locked="0"/>
    </xf>
    <xf numFmtId="0" fontId="19" fillId="36" borderId="33" xfId="0" applyFont="1" applyFill="1" applyBorder="1" applyProtection="1">
      <alignment vertical="center"/>
      <protection locked="0"/>
    </xf>
    <xf numFmtId="49" fontId="19" fillId="36" borderId="33" xfId="0" applyNumberFormat="1" applyFont="1" applyFill="1" applyBorder="1" applyProtection="1">
      <alignment vertical="center"/>
      <protection locked="0"/>
    </xf>
    <xf numFmtId="0" fontId="19" fillId="36" borderId="32" xfId="0" applyFont="1" applyFill="1" applyBorder="1" applyProtection="1">
      <alignment vertical="center"/>
      <protection locked="0"/>
    </xf>
    <xf numFmtId="49" fontId="18" fillId="0" borderId="25" xfId="0" applyNumberFormat="1" applyFont="1" applyBorder="1" applyAlignment="1" applyProtection="1">
      <alignment vertical="center" wrapText="1"/>
      <protection locked="0"/>
    </xf>
    <xf numFmtId="0" fontId="32" fillId="0" borderId="0" xfId="0" applyFont="1">
      <alignment vertical="center"/>
    </xf>
    <xf numFmtId="0" fontId="18" fillId="0" borderId="31" xfId="0" applyFont="1" applyBorder="1" applyAlignment="1">
      <alignment horizontal="left" vertical="center" wrapText="1"/>
    </xf>
    <xf numFmtId="0" fontId="18" fillId="0" borderId="0" xfId="0" applyFont="1" applyAlignment="1">
      <alignment horizontal="left" vertical="center" wrapText="1"/>
    </xf>
    <xf numFmtId="0" fontId="18" fillId="0" borderId="30" xfId="0" applyFont="1" applyBorder="1" applyAlignment="1">
      <alignment horizontal="left" vertical="center" wrapText="1"/>
    </xf>
    <xf numFmtId="49" fontId="18" fillId="0" borderId="31" xfId="0" applyNumberFormat="1" applyFont="1" applyBorder="1" applyAlignment="1" applyProtection="1">
      <alignment horizontal="right" vertical="center" wrapText="1"/>
      <protection locked="0"/>
    </xf>
    <xf numFmtId="49" fontId="18" fillId="0" borderId="30" xfId="0" applyNumberFormat="1" applyFont="1" applyBorder="1" applyAlignment="1" applyProtection="1">
      <alignment vertical="center" wrapText="1"/>
      <protection locked="0"/>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25" fillId="0" borderId="0" xfId="0" applyFont="1" applyAlignment="1">
      <alignment horizontal="center" vertical="center"/>
    </xf>
    <xf numFmtId="0" fontId="18" fillId="0" borderId="33" xfId="0" applyFont="1" applyBorder="1" applyAlignment="1">
      <alignment vertical="center" wrapText="1"/>
    </xf>
    <xf numFmtId="49" fontId="18" fillId="0" borderId="33" xfId="0" applyNumberFormat="1" applyFont="1" applyBorder="1" applyAlignment="1" applyProtection="1">
      <alignment horizontal="left" vertical="center" wrapText="1"/>
      <protection locked="0"/>
    </xf>
    <xf numFmtId="49" fontId="18" fillId="0" borderId="33" xfId="0" applyNumberFormat="1" applyFont="1" applyBorder="1" applyAlignment="1" applyProtection="1">
      <alignment vertical="center" wrapText="1"/>
      <protection locked="0"/>
    </xf>
    <xf numFmtId="0" fontId="18" fillId="36" borderId="48" xfId="0" applyFont="1" applyFill="1" applyBorder="1" applyAlignment="1" applyProtection="1">
      <alignment horizontal="center" vertical="center" wrapText="1"/>
      <protection locked="0"/>
    </xf>
    <xf numFmtId="0" fontId="18" fillId="0" borderId="18" xfId="0" applyFont="1" applyBorder="1" applyAlignment="1">
      <alignment vertical="center" wrapText="1"/>
    </xf>
    <xf numFmtId="0" fontId="18" fillId="0" borderId="28" xfId="0" applyFont="1" applyBorder="1" applyAlignment="1">
      <alignment vertical="center" wrapText="1"/>
    </xf>
    <xf numFmtId="179" fontId="18" fillId="33" borderId="0" xfId="0" applyNumberFormat="1" applyFont="1" applyFill="1" applyBorder="1" applyAlignment="1" applyProtection="1">
      <alignment horizontal="left" vertical="center" wrapText="1"/>
      <protection locked="0"/>
    </xf>
    <xf numFmtId="179" fontId="18" fillId="33" borderId="30" xfId="0" applyNumberFormat="1" applyFont="1" applyFill="1" applyBorder="1" applyAlignment="1" applyProtection="1">
      <alignment horizontal="left" vertical="center" wrapText="1"/>
      <protection locked="0"/>
    </xf>
    <xf numFmtId="0" fontId="18" fillId="0" borderId="29" xfId="0" applyFont="1" applyBorder="1" applyAlignment="1">
      <alignment vertical="center" wrapText="1"/>
    </xf>
    <xf numFmtId="49" fontId="18" fillId="33" borderId="31" xfId="0" applyNumberFormat="1" applyFont="1" applyFill="1" applyBorder="1" applyAlignment="1" applyProtection="1">
      <alignment horizontal="left" vertical="center" wrapText="1"/>
      <protection locked="0"/>
    </xf>
    <xf numFmtId="49" fontId="18" fillId="33" borderId="0" xfId="0" applyNumberFormat="1" applyFont="1" applyFill="1" applyAlignment="1" applyProtection="1">
      <alignment horizontal="left" vertical="center" wrapText="1"/>
      <protection locked="0"/>
    </xf>
    <xf numFmtId="179" fontId="18" fillId="33" borderId="0" xfId="0" applyNumberFormat="1" applyFont="1" applyFill="1" applyAlignment="1" applyProtection="1">
      <alignment horizontal="left" vertical="center" wrapText="1"/>
      <protection locked="0"/>
    </xf>
    <xf numFmtId="178" fontId="18" fillId="34" borderId="23" xfId="0" applyNumberFormat="1" applyFont="1" applyFill="1" applyBorder="1" applyAlignment="1" applyProtection="1">
      <alignment horizontal="left" vertical="center" wrapText="1"/>
      <protection locked="0"/>
    </xf>
    <xf numFmtId="178" fontId="18" fillId="34" borderId="24" xfId="0" applyNumberFormat="1" applyFont="1" applyFill="1" applyBorder="1" applyAlignment="1" applyProtection="1">
      <alignment horizontal="left" vertical="center" wrapText="1"/>
      <protection locked="0"/>
    </xf>
    <xf numFmtId="178" fontId="18" fillId="34" borderId="25" xfId="0" applyNumberFormat="1" applyFont="1" applyFill="1" applyBorder="1" applyAlignment="1" applyProtection="1">
      <alignment horizontal="left" vertical="center" wrapText="1"/>
      <protection locked="0"/>
    </xf>
    <xf numFmtId="0" fontId="18" fillId="0" borderId="0" xfId="0" applyFont="1" applyAlignment="1">
      <alignment horizontal="right" vertical="center" wrapText="1"/>
    </xf>
    <xf numFmtId="0" fontId="18" fillId="0" borderId="13" xfId="0" applyFont="1" applyBorder="1" applyAlignment="1">
      <alignment horizontal="righ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31" xfId="0" applyFont="1" applyBorder="1" applyAlignment="1">
      <alignment horizontal="left" vertical="center" wrapText="1"/>
    </xf>
    <xf numFmtId="0" fontId="18" fillId="0" borderId="0" xfId="0" applyFont="1" applyAlignment="1">
      <alignment horizontal="left" vertical="center" wrapText="1"/>
    </xf>
    <xf numFmtId="0" fontId="18" fillId="0" borderId="30" xfId="0" applyFont="1" applyBorder="1" applyAlignment="1">
      <alignment horizontal="left" vertical="center" wrapText="1"/>
    </xf>
    <xf numFmtId="0" fontId="18" fillId="36" borderId="0" xfId="0" applyFont="1" applyFill="1" applyAlignment="1" applyProtection="1">
      <alignment horizontal="center" vertical="center" wrapText="1"/>
      <protection locked="0"/>
    </xf>
    <xf numFmtId="0" fontId="18" fillId="36" borderId="23" xfId="0" applyFont="1" applyFill="1" applyBorder="1" applyAlignment="1" applyProtection="1">
      <alignment horizontal="left" vertical="center" wrapText="1"/>
      <protection locked="0"/>
    </xf>
    <xf numFmtId="0" fontId="18" fillId="36" borderId="24" xfId="0" applyFont="1" applyFill="1" applyBorder="1" applyAlignment="1" applyProtection="1">
      <alignment horizontal="left" vertical="center" wrapText="1"/>
      <protection locked="0"/>
    </xf>
    <xf numFmtId="0" fontId="19" fillId="0" borderId="13" xfId="0" applyFont="1" applyBorder="1" applyAlignment="1">
      <alignment horizontal="left" vertical="top" wrapText="1"/>
    </xf>
    <xf numFmtId="0" fontId="19" fillId="0" borderId="0" xfId="0" applyFont="1" applyAlignment="1">
      <alignment horizontal="left" vertical="top" wrapText="1"/>
    </xf>
    <xf numFmtId="0" fontId="19" fillId="0" borderId="14" xfId="0" applyFont="1" applyBorder="1" applyAlignment="1">
      <alignment horizontal="left" vertical="top" wrapText="1"/>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vertical="top" wrapText="1"/>
    </xf>
    <xf numFmtId="0" fontId="18" fillId="0" borderId="13" xfId="0" applyFont="1" applyBorder="1" applyAlignment="1">
      <alignment vertical="center" wrapText="1"/>
    </xf>
    <xf numFmtId="0" fontId="18" fillId="0" borderId="0" xfId="0" applyFont="1" applyAlignment="1">
      <alignment vertical="center" wrapText="1"/>
    </xf>
    <xf numFmtId="49" fontId="18" fillId="34" borderId="0" xfId="0" applyNumberFormat="1" applyFont="1" applyFill="1" applyAlignment="1" applyProtection="1">
      <alignment horizontal="left" vertical="center" wrapText="1"/>
      <protection locked="0"/>
    </xf>
    <xf numFmtId="0" fontId="18" fillId="34" borderId="38" xfId="0" applyFont="1" applyFill="1" applyBorder="1" applyAlignment="1">
      <alignment horizontal="left" vertical="center" wrapText="1"/>
    </xf>
    <xf numFmtId="0" fontId="18" fillId="34" borderId="42" xfId="0" applyFont="1" applyFill="1" applyBorder="1" applyAlignment="1">
      <alignment horizontal="left" vertical="center" wrapText="1"/>
    </xf>
    <xf numFmtId="0" fontId="18" fillId="0" borderId="33" xfId="0" applyFont="1" applyBorder="1" applyAlignment="1">
      <alignment horizontal="center" vertical="center" wrapText="1"/>
    </xf>
    <xf numFmtId="0" fontId="18" fillId="0" borderId="41" xfId="0" applyFont="1" applyBorder="1" applyAlignment="1">
      <alignment horizontal="center" vertical="center" wrapText="1"/>
    </xf>
    <xf numFmtId="0" fontId="18" fillId="33" borderId="34" xfId="0" applyFont="1" applyFill="1" applyBorder="1" applyAlignment="1">
      <alignment horizontal="left" vertical="center" wrapText="1"/>
    </xf>
    <xf numFmtId="0" fontId="18" fillId="33" borderId="35" xfId="0" applyFont="1" applyFill="1" applyBorder="1" applyAlignment="1">
      <alignment horizontal="left" vertical="center" wrapText="1"/>
    </xf>
    <xf numFmtId="0" fontId="18" fillId="33" borderId="36" xfId="0" applyFont="1" applyFill="1" applyBorder="1" applyAlignment="1">
      <alignment horizontal="left" vertical="center" wrapText="1"/>
    </xf>
    <xf numFmtId="0" fontId="18" fillId="34" borderId="37" xfId="0" applyFont="1" applyFill="1" applyBorder="1" applyAlignment="1">
      <alignment horizontal="left" vertical="center" wrapText="1"/>
    </xf>
    <xf numFmtId="0" fontId="18" fillId="34" borderId="39" xfId="0" applyFont="1" applyFill="1" applyBorder="1" applyAlignment="1">
      <alignment horizontal="left" vertical="center" wrapText="1"/>
    </xf>
    <xf numFmtId="0" fontId="18" fillId="0" borderId="44" xfId="0" applyFont="1" applyBorder="1" applyAlignment="1">
      <alignment horizontal="center" vertical="center" wrapText="1"/>
    </xf>
    <xf numFmtId="0" fontId="18" fillId="0" borderId="32" xfId="0" applyFont="1" applyBorder="1" applyAlignment="1">
      <alignment horizontal="center" vertical="center" wrapText="1"/>
    </xf>
    <xf numFmtId="0" fontId="18" fillId="36" borderId="31" xfId="0" applyFont="1" applyFill="1" applyBorder="1" applyAlignment="1" applyProtection="1">
      <alignment horizontal="left" vertical="center" wrapText="1"/>
      <protection locked="0"/>
    </xf>
    <xf numFmtId="0" fontId="18" fillId="36" borderId="0" xfId="0" applyFont="1" applyFill="1" applyAlignment="1" applyProtection="1">
      <alignment horizontal="left" vertical="center" wrapText="1"/>
      <protection locked="0"/>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40" xfId="0" applyFont="1" applyBorder="1" applyAlignment="1">
      <alignment horizontal="center" vertical="center" wrapText="1"/>
    </xf>
    <xf numFmtId="179" fontId="18" fillId="34" borderId="11" xfId="0" applyNumberFormat="1" applyFont="1" applyFill="1" applyBorder="1" applyAlignment="1" applyProtection="1">
      <alignment horizontal="left" vertical="center" wrapText="1"/>
      <protection locked="0"/>
    </xf>
    <xf numFmtId="179" fontId="18" fillId="34" borderId="52" xfId="0" applyNumberFormat="1" applyFont="1" applyFill="1" applyBorder="1" applyAlignment="1" applyProtection="1">
      <alignment horizontal="left" vertical="center" wrapText="1"/>
      <protection locked="0"/>
    </xf>
    <xf numFmtId="178" fontId="18" fillId="34" borderId="19" xfId="0" applyNumberFormat="1" applyFont="1" applyFill="1" applyBorder="1" applyAlignment="1" applyProtection="1">
      <alignment horizontal="left" vertical="center" wrapText="1"/>
      <protection locked="0"/>
    </xf>
    <xf numFmtId="178" fontId="18" fillId="34" borderId="20" xfId="0" applyNumberFormat="1" applyFont="1" applyFill="1" applyBorder="1" applyAlignment="1" applyProtection="1">
      <alignment horizontal="left" vertical="center" wrapText="1"/>
      <protection locked="0"/>
    </xf>
    <xf numFmtId="178" fontId="18" fillId="34" borderId="21" xfId="0" applyNumberFormat="1" applyFont="1" applyFill="1" applyBorder="1" applyAlignment="1" applyProtection="1">
      <alignment horizontal="left" vertical="center" wrapText="1"/>
      <protection locked="0"/>
    </xf>
    <xf numFmtId="49" fontId="18" fillId="34" borderId="19" xfId="0" applyNumberFormat="1" applyFont="1" applyFill="1" applyBorder="1" applyAlignment="1" applyProtection="1">
      <alignment horizontal="left" vertical="center" wrapText="1"/>
      <protection locked="0"/>
    </xf>
    <xf numFmtId="49" fontId="18" fillId="34" borderId="20" xfId="0" applyNumberFormat="1" applyFont="1" applyFill="1" applyBorder="1" applyAlignment="1" applyProtection="1">
      <alignment horizontal="left" vertical="center" wrapText="1"/>
      <protection locked="0"/>
    </xf>
    <xf numFmtId="49" fontId="18" fillId="34" borderId="21" xfId="0" applyNumberFormat="1" applyFont="1" applyFill="1" applyBorder="1" applyAlignment="1" applyProtection="1">
      <alignment horizontal="left" vertical="center" wrapText="1"/>
      <protection locked="0"/>
    </xf>
    <xf numFmtId="49" fontId="18" fillId="34" borderId="23" xfId="0" applyNumberFormat="1" applyFont="1" applyFill="1" applyBorder="1" applyAlignment="1" applyProtection="1">
      <alignment horizontal="left" vertical="center" wrapText="1"/>
      <protection locked="0"/>
    </xf>
    <xf numFmtId="49" fontId="18" fillId="34" borderId="24" xfId="0" applyNumberFormat="1" applyFont="1" applyFill="1" applyBorder="1" applyAlignment="1" applyProtection="1">
      <alignment horizontal="left" vertical="center" wrapText="1"/>
      <protection locked="0"/>
    </xf>
    <xf numFmtId="49" fontId="18" fillId="34" borderId="25" xfId="0" applyNumberFormat="1" applyFont="1" applyFill="1" applyBorder="1" applyAlignment="1" applyProtection="1">
      <alignment horizontal="left" vertical="center" wrapText="1"/>
      <protection locked="0"/>
    </xf>
    <xf numFmtId="49" fontId="18" fillId="33" borderId="0" xfId="0" applyNumberFormat="1" applyFont="1" applyFill="1" applyBorder="1" applyAlignment="1" applyProtection="1">
      <alignment horizontal="left" vertical="center" wrapText="1"/>
      <protection locked="0"/>
    </xf>
    <xf numFmtId="0" fontId="18" fillId="33" borderId="43" xfId="0" applyFont="1" applyFill="1" applyBorder="1" applyAlignment="1">
      <alignment horizontal="left" vertical="center" wrapText="1"/>
    </xf>
    <xf numFmtId="0" fontId="19" fillId="0" borderId="27" xfId="0" applyFont="1" applyBorder="1" applyAlignment="1">
      <alignment horizontal="center" vertical="center" wrapText="1"/>
    </xf>
    <xf numFmtId="0" fontId="19" fillId="0" borderId="40" xfId="0" applyFont="1" applyBorder="1" applyAlignment="1">
      <alignment horizontal="center" vertical="center" wrapText="1"/>
    </xf>
    <xf numFmtId="0" fontId="25" fillId="0" borderId="0" xfId="0" applyFont="1" applyAlignment="1">
      <alignment horizontal="center" vertical="center"/>
    </xf>
    <xf numFmtId="0" fontId="19" fillId="0" borderId="51"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2" xfId="0" applyFont="1" applyBorder="1" applyAlignment="1">
      <alignment horizontal="center"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FD69D1FF-2D1E-4A17-B4A2-27F0D6456834}"/>
    <cellStyle name="標準 2 2" xfId="43" xr:uid="{3A30C694-E46E-4844-8501-A46C46942A16}"/>
    <cellStyle name="良い" xfId="6" builtinId="26" customBuiltin="1"/>
  </cellStyles>
  <dxfs count="47">
    <dxf>
      <font>
        <color theme="7" tint="-0.499984740745262"/>
      </font>
      <fill>
        <patternFill>
          <bgColor theme="7"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
      <font>
        <color rgb="FF9C0006"/>
      </font>
      <fill>
        <patternFill>
          <bgColor rgb="FFFFC7CE"/>
        </patternFill>
      </fill>
    </dxf>
    <dxf>
      <font>
        <color rgb="FF006100"/>
      </font>
      <fill>
        <patternFill>
          <bgColor rgb="FFC6EFCE"/>
        </patternFill>
      </fill>
    </dxf>
    <dxf>
      <font>
        <color theme="7" tint="-0.499984740745262"/>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31"/>
  <sheetViews>
    <sheetView showGridLines="0" tabSelected="1" zoomScaleNormal="100" zoomScaleSheetLayoutView="100" workbookViewId="0"/>
  </sheetViews>
  <sheetFormatPr defaultRowHeight="18" outlineLevelRow="1"/>
  <cols>
    <col min="1" max="1" width="2.59765625" customWidth="1"/>
    <col min="2" max="2" width="7.09765625" customWidth="1"/>
    <col min="3" max="4" width="9.5" customWidth="1"/>
    <col min="5" max="5" width="12.59765625" customWidth="1"/>
    <col min="6" max="6" width="14.09765625" customWidth="1"/>
    <col min="7" max="7" width="15.69921875" customWidth="1"/>
    <col min="8" max="8" width="17.59765625" customWidth="1"/>
    <col min="9" max="9" width="2.59765625" customWidth="1"/>
    <col min="10" max="10" width="2.69921875" customWidth="1"/>
    <col min="12" max="12" width="13.296875" style="7" bestFit="1" customWidth="1"/>
    <col min="13" max="13" width="30.59765625" style="12" customWidth="1"/>
    <col min="14" max="14" width="9.296875" style="7" bestFit="1" customWidth="1"/>
    <col min="15" max="15" width="9" style="7"/>
  </cols>
  <sheetData>
    <row r="1" spans="1:14" ht="25.05" customHeight="1">
      <c r="A1" s="75"/>
      <c r="B1" s="76"/>
      <c r="C1" s="76"/>
      <c r="D1" s="76"/>
      <c r="E1" s="76"/>
      <c r="F1" s="76"/>
      <c r="G1" s="76"/>
      <c r="H1" s="76"/>
      <c r="I1" s="77"/>
      <c r="L1" s="11" t="s">
        <v>0</v>
      </c>
      <c r="M1" s="13" t="s">
        <v>1</v>
      </c>
    </row>
    <row r="2" spans="1:14" ht="18" customHeight="1">
      <c r="A2" s="18"/>
      <c r="B2" s="20"/>
      <c r="C2" s="94" t="s">
        <v>160</v>
      </c>
      <c r="D2" s="94"/>
      <c r="E2" s="94"/>
      <c r="F2" s="94"/>
      <c r="G2" s="34" t="s">
        <v>2</v>
      </c>
      <c r="H2" s="20"/>
      <c r="I2" s="1"/>
      <c r="L2" s="25" t="s">
        <v>3</v>
      </c>
      <c r="M2" s="14" t="str">
        <f>IF(G2="","（エラー）未入力","（正常）入力済み")</f>
        <v>（正常）入力済み</v>
      </c>
      <c r="N2" s="2" t="s">
        <v>4</v>
      </c>
    </row>
    <row r="3" spans="1:14" ht="50.1" customHeight="1">
      <c r="A3" s="105"/>
      <c r="B3" s="106"/>
      <c r="C3" s="106"/>
      <c r="D3" s="106"/>
      <c r="E3" s="106"/>
      <c r="F3" s="106"/>
      <c r="G3" s="106"/>
      <c r="H3" s="106"/>
      <c r="I3" s="107"/>
      <c r="L3" s="8"/>
      <c r="M3" s="14"/>
    </row>
    <row r="4" spans="1:14" ht="18.75" customHeight="1">
      <c r="A4" s="108"/>
      <c r="B4" s="109"/>
      <c r="C4" s="109"/>
      <c r="D4" s="109"/>
      <c r="E4" s="109"/>
      <c r="F4" s="109"/>
      <c r="G4" s="23"/>
      <c r="H4" s="24">
        <v>45017</v>
      </c>
      <c r="I4" s="17"/>
      <c r="L4" s="10" t="s">
        <v>3</v>
      </c>
      <c r="M4" s="14" t="str">
        <f>IF(H4="","（エラー）未入力","（正常）入力済み")</f>
        <v>（正常）入力済み</v>
      </c>
      <c r="N4" s="7" t="s">
        <v>5</v>
      </c>
    </row>
    <row r="5" spans="1:14" ht="18.75" customHeight="1">
      <c r="A5" s="95" t="s">
        <v>6</v>
      </c>
      <c r="B5" s="94"/>
      <c r="C5" s="94"/>
      <c r="D5" s="20" t="s">
        <v>7</v>
      </c>
      <c r="E5" s="20"/>
      <c r="F5" s="20"/>
      <c r="G5" s="20"/>
      <c r="H5" s="20"/>
      <c r="I5" s="1"/>
      <c r="L5" s="8"/>
      <c r="M5" s="14"/>
    </row>
    <row r="6" spans="1:14" ht="18.75" customHeight="1">
      <c r="A6" s="111"/>
      <c r="B6" s="112"/>
      <c r="C6" s="112"/>
      <c r="D6" s="112"/>
      <c r="E6" s="94" t="s">
        <v>8</v>
      </c>
      <c r="F6" s="113" t="s">
        <v>9</v>
      </c>
      <c r="G6" s="113"/>
      <c r="H6" s="113"/>
      <c r="I6" s="1"/>
      <c r="L6" s="10" t="s">
        <v>3</v>
      </c>
      <c r="M6" s="14" t="str">
        <f>IF(F6="","（エラー）未入力","（正常）入力済み")</f>
        <v>（正常）入力済み</v>
      </c>
      <c r="N6" s="7" t="s">
        <v>10</v>
      </c>
    </row>
    <row r="7" spans="1:14">
      <c r="A7" s="111"/>
      <c r="B7" s="112"/>
      <c r="C7" s="112"/>
      <c r="D7" s="112"/>
      <c r="E7" s="94"/>
      <c r="F7" s="89" t="s">
        <v>11</v>
      </c>
      <c r="G7" s="89"/>
      <c r="H7" s="89"/>
      <c r="I7" s="1"/>
      <c r="L7" s="8" t="s">
        <v>12</v>
      </c>
      <c r="M7" s="14" t="str">
        <f>IF(F7="","（注意）未入力","（正常）入力済み")</f>
        <v>（正常）入力済み</v>
      </c>
      <c r="N7" s="7" t="s">
        <v>13</v>
      </c>
    </row>
    <row r="8" spans="1:14" ht="18" customHeight="1">
      <c r="A8" s="111"/>
      <c r="B8" s="112"/>
      <c r="C8" s="112"/>
      <c r="D8" s="112"/>
      <c r="E8" s="94"/>
      <c r="F8" s="113" t="s">
        <v>14</v>
      </c>
      <c r="G8" s="113"/>
      <c r="H8" s="113"/>
      <c r="I8" s="1"/>
      <c r="L8" s="10" t="s">
        <v>3</v>
      </c>
      <c r="M8" s="14" t="str">
        <f>IF(F8="","（エラー）未入力","（正常）入力済み")</f>
        <v>（正常）入力済み</v>
      </c>
      <c r="N8" s="7" t="s">
        <v>15</v>
      </c>
    </row>
    <row r="9" spans="1:14" ht="10.050000000000001" customHeight="1">
      <c r="A9" s="15"/>
      <c r="B9" s="21"/>
      <c r="C9" s="21"/>
      <c r="D9" s="21"/>
      <c r="E9" s="21"/>
      <c r="F9" s="21"/>
      <c r="G9" s="21"/>
      <c r="H9" s="21"/>
      <c r="I9" s="16"/>
      <c r="L9" s="8"/>
      <c r="M9" s="14"/>
      <c r="N9" s="9"/>
    </row>
    <row r="10" spans="1:14">
      <c r="A10" s="3"/>
      <c r="B10" s="110" t="s">
        <v>16</v>
      </c>
      <c r="C10" s="110"/>
      <c r="D10" s="110"/>
      <c r="E10" s="110"/>
      <c r="F10" s="110"/>
      <c r="G10" s="110"/>
      <c r="H10" s="110"/>
      <c r="I10" s="4"/>
    </row>
    <row r="11" spans="1:14" ht="10.050000000000001" customHeight="1">
      <c r="A11" s="3"/>
      <c r="B11" s="19"/>
      <c r="C11" s="19"/>
      <c r="D11" s="19"/>
      <c r="E11" s="19"/>
      <c r="F11" s="19"/>
      <c r="G11" s="19"/>
      <c r="H11" s="19"/>
      <c r="I11" s="4"/>
    </row>
    <row r="12" spans="1:14" ht="25.05" customHeight="1">
      <c r="A12" s="3"/>
      <c r="B12" s="96" t="s">
        <v>154</v>
      </c>
      <c r="C12" s="97"/>
      <c r="D12" s="98"/>
      <c r="E12" s="103" t="str">
        <f>要措置区域所在地一覧!U45&amp;""</f>
        <v>新宿区○○町○丁目○番 道</v>
      </c>
      <c r="F12" s="104"/>
      <c r="G12" s="104"/>
      <c r="H12" s="68" t="s">
        <v>17</v>
      </c>
      <c r="I12" s="4"/>
      <c r="L12" s="8" t="s">
        <v>18</v>
      </c>
      <c r="M12" s="14"/>
      <c r="N12" s="7" t="s">
        <v>19</v>
      </c>
    </row>
    <row r="13" spans="1:14" ht="25.05" customHeight="1">
      <c r="A13" s="3"/>
      <c r="B13" s="99"/>
      <c r="C13" s="100"/>
      <c r="D13" s="101"/>
      <c r="E13" s="73" t="s">
        <v>20</v>
      </c>
      <c r="F13" s="102" t="str">
        <f>要措置区域所在地一覧!H45&amp;""</f>
        <v>指-○○○</v>
      </c>
      <c r="G13" s="102"/>
      <c r="H13" s="74" t="s">
        <v>21</v>
      </c>
      <c r="I13" s="4"/>
      <c r="L13" s="8" t="s">
        <v>18</v>
      </c>
      <c r="M13" s="14"/>
      <c r="N13" s="7" t="s">
        <v>22</v>
      </c>
    </row>
    <row r="14" spans="1:14" ht="25.05" hidden="1" customHeight="1" outlineLevel="1">
      <c r="A14" s="3"/>
      <c r="B14" s="70"/>
      <c r="C14" s="71"/>
      <c r="D14" s="72"/>
      <c r="E14" s="125" t="str">
        <f>要措置区域所在地一覧!U46&amp;""</f>
        <v>新宿区○○町○丁目○番　外 1 筆 道</v>
      </c>
      <c r="F14" s="126"/>
      <c r="G14" s="126"/>
      <c r="H14" s="74" t="s">
        <v>155</v>
      </c>
      <c r="I14" s="4"/>
      <c r="L14" s="8" t="s">
        <v>18</v>
      </c>
      <c r="M14" s="14"/>
    </row>
    <row r="15" spans="1:14" ht="25.05" hidden="1" customHeight="1" outlineLevel="1">
      <c r="A15" s="3"/>
      <c r="B15" s="70"/>
      <c r="C15" s="71"/>
      <c r="D15" s="72"/>
      <c r="E15" s="73" t="s">
        <v>20</v>
      </c>
      <c r="F15" s="102" t="str">
        <f>要措置区域所在地一覧!H46&amp;""</f>
        <v>指-○○1</v>
      </c>
      <c r="G15" s="102"/>
      <c r="H15" s="74" t="s">
        <v>21</v>
      </c>
      <c r="I15" s="4"/>
      <c r="L15" s="8" t="s">
        <v>18</v>
      </c>
      <c r="M15" s="14"/>
    </row>
    <row r="16" spans="1:14" ht="25.05" hidden="1" customHeight="1" outlineLevel="1">
      <c r="A16" s="3"/>
      <c r="B16" s="70"/>
      <c r="C16" s="71"/>
      <c r="D16" s="72"/>
      <c r="E16" s="125" t="str">
        <f>要措置区域所在地一覧!U47&amp;""</f>
        <v>新宿区 道</v>
      </c>
      <c r="F16" s="126"/>
      <c r="G16" s="126"/>
      <c r="H16" s="74" t="s">
        <v>155</v>
      </c>
      <c r="I16" s="4"/>
      <c r="L16" s="8" t="s">
        <v>18</v>
      </c>
      <c r="M16" s="14"/>
    </row>
    <row r="17" spans="1:15" ht="25.05" hidden="1" customHeight="1" outlineLevel="1">
      <c r="A17" s="3"/>
      <c r="B17" s="70"/>
      <c r="C17" s="71"/>
      <c r="D17" s="72"/>
      <c r="E17" s="36" t="s">
        <v>20</v>
      </c>
      <c r="F17" s="82" t="str">
        <f>要措置区域所在地一覧!H47&amp;""</f>
        <v>指-○○2</v>
      </c>
      <c r="G17" s="82"/>
      <c r="H17" s="35" t="s">
        <v>21</v>
      </c>
      <c r="I17" s="4"/>
      <c r="L17" s="8" t="s">
        <v>18</v>
      </c>
      <c r="M17" s="14"/>
    </row>
    <row r="18" spans="1:15" ht="50.1" customHeight="1" collapsed="1">
      <c r="A18" s="3"/>
      <c r="B18" s="84" t="s">
        <v>23</v>
      </c>
      <c r="C18" s="84"/>
      <c r="D18" s="84"/>
      <c r="E18" s="138" t="s">
        <v>24</v>
      </c>
      <c r="F18" s="139"/>
      <c r="G18" s="139"/>
      <c r="H18" s="140"/>
      <c r="I18" s="4"/>
      <c r="L18" s="10" t="s">
        <v>3</v>
      </c>
      <c r="M18" s="14" t="str">
        <f t="shared" ref="M18:M20" si="0">IF(OR(E18="",E18=""),"（エラー）未入力","（正常）入力済み")</f>
        <v>（正常）入力済み</v>
      </c>
      <c r="N18" s="7" t="s">
        <v>25</v>
      </c>
    </row>
    <row r="19" spans="1:15" ht="50.1" customHeight="1">
      <c r="A19" s="3"/>
      <c r="B19" s="83" t="s">
        <v>26</v>
      </c>
      <c r="C19" s="83"/>
      <c r="D19" s="83"/>
      <c r="E19" s="135" t="s">
        <v>27</v>
      </c>
      <c r="F19" s="136"/>
      <c r="G19" s="136"/>
      <c r="H19" s="137"/>
      <c r="I19" s="4"/>
      <c r="L19" s="10" t="s">
        <v>3</v>
      </c>
      <c r="M19" s="14" t="str">
        <f t="shared" si="0"/>
        <v>（正常）入力済み</v>
      </c>
      <c r="N19" s="7" t="s">
        <v>28</v>
      </c>
    </row>
    <row r="20" spans="1:15" ht="50.1" customHeight="1">
      <c r="A20" s="3"/>
      <c r="B20" s="83" t="s">
        <v>29</v>
      </c>
      <c r="C20" s="83"/>
      <c r="D20" s="83"/>
      <c r="E20" s="132">
        <v>44958</v>
      </c>
      <c r="F20" s="133"/>
      <c r="G20" s="133"/>
      <c r="H20" s="134"/>
      <c r="I20" s="4"/>
      <c r="L20" s="10" t="s">
        <v>3</v>
      </c>
      <c r="M20" s="14" t="str">
        <f t="shared" si="0"/>
        <v>（正常）入力済み</v>
      </c>
      <c r="N20" s="7" t="s">
        <v>30</v>
      </c>
    </row>
    <row r="21" spans="1:15" ht="50.1" customHeight="1">
      <c r="A21" s="3"/>
      <c r="B21" s="83" t="s">
        <v>31</v>
      </c>
      <c r="C21" s="83"/>
      <c r="D21" s="83"/>
      <c r="E21" s="91">
        <v>44986</v>
      </c>
      <c r="F21" s="92"/>
      <c r="G21" s="92"/>
      <c r="H21" s="93"/>
      <c r="I21" s="4"/>
      <c r="L21" s="10" t="s">
        <v>3</v>
      </c>
      <c r="M21" s="14" t="str">
        <f>IF(E21="","（エラー）未入力","（正常）入力済み")</f>
        <v>（正常）入力済み</v>
      </c>
      <c r="N21" s="7" t="s">
        <v>157</v>
      </c>
    </row>
    <row r="22" spans="1:15" ht="50.1" customHeight="1">
      <c r="A22" s="3"/>
      <c r="B22" s="84" t="s">
        <v>156</v>
      </c>
      <c r="C22" s="84"/>
      <c r="D22" s="84"/>
      <c r="E22" s="138" t="s">
        <v>32</v>
      </c>
      <c r="F22" s="139"/>
      <c r="G22" s="130" t="s">
        <v>33</v>
      </c>
      <c r="H22" s="131"/>
      <c r="I22" s="4"/>
      <c r="L22" s="10" t="s">
        <v>3</v>
      </c>
      <c r="M22" s="14" t="str">
        <f>IF(OR(E22="",G22=""),"（エラー）未入力","（正常）入力済み")</f>
        <v>（正常）入力済み</v>
      </c>
      <c r="N22" s="7" t="s">
        <v>34</v>
      </c>
    </row>
    <row r="23" spans="1:15" ht="20.100000000000001" hidden="1" customHeight="1" outlineLevel="1">
      <c r="A23" s="3"/>
      <c r="B23" s="87"/>
      <c r="C23" s="87"/>
      <c r="D23" s="87"/>
      <c r="E23" s="88"/>
      <c r="F23" s="89"/>
      <c r="G23" s="90"/>
      <c r="H23" s="86"/>
      <c r="I23" s="4"/>
      <c r="L23" s="10" t="s">
        <v>12</v>
      </c>
      <c r="M23" s="14"/>
    </row>
    <row r="24" spans="1:15" ht="20.100000000000001" hidden="1" customHeight="1" outlineLevel="1">
      <c r="A24" s="3"/>
      <c r="B24" s="87"/>
      <c r="C24" s="87"/>
      <c r="D24" s="87"/>
      <c r="E24" s="88"/>
      <c r="F24" s="89"/>
      <c r="G24" s="90"/>
      <c r="H24" s="86"/>
      <c r="I24" s="4"/>
      <c r="L24" s="10" t="s">
        <v>12</v>
      </c>
      <c r="M24" s="14"/>
    </row>
    <row r="25" spans="1:15" ht="20.100000000000001" hidden="1" customHeight="1" outlineLevel="1">
      <c r="A25" s="3"/>
      <c r="B25" s="87"/>
      <c r="C25" s="87"/>
      <c r="D25" s="87"/>
      <c r="E25" s="88"/>
      <c r="F25" s="89"/>
      <c r="G25" s="90"/>
      <c r="H25" s="86"/>
      <c r="I25" s="4"/>
      <c r="L25" s="10" t="s">
        <v>12</v>
      </c>
      <c r="M25" s="14"/>
    </row>
    <row r="26" spans="1:15" ht="20.100000000000001" hidden="1" customHeight="1" outlineLevel="1">
      <c r="A26" s="3"/>
      <c r="B26" s="87"/>
      <c r="C26" s="87"/>
      <c r="D26" s="87"/>
      <c r="E26" s="88"/>
      <c r="F26" s="141"/>
      <c r="G26" s="85"/>
      <c r="H26" s="86"/>
      <c r="I26" s="4"/>
      <c r="L26" s="10" t="s">
        <v>12</v>
      </c>
      <c r="M26" s="14"/>
    </row>
    <row r="27" spans="1:15" collapsed="1">
      <c r="A27" s="5"/>
      <c r="B27" s="79"/>
      <c r="C27" s="79"/>
      <c r="D27" s="79"/>
      <c r="E27" s="79"/>
      <c r="F27" s="80"/>
      <c r="G27" s="80"/>
      <c r="H27" s="81"/>
      <c r="I27" s="6"/>
      <c r="L27" s="10"/>
      <c r="M27" s="14"/>
    </row>
    <row r="28" spans="1:15" ht="18.75" customHeight="1">
      <c r="A28" s="127" t="s">
        <v>35</v>
      </c>
      <c r="B28" s="116" t="s">
        <v>36</v>
      </c>
      <c r="C28" s="116"/>
      <c r="D28" s="117"/>
      <c r="E28" s="22" t="s">
        <v>37</v>
      </c>
      <c r="F28" s="26" t="s">
        <v>38</v>
      </c>
      <c r="G28" s="123" t="s">
        <v>39</v>
      </c>
      <c r="H28" s="116"/>
      <c r="I28" s="124"/>
      <c r="J28" s="2"/>
      <c r="L28"/>
      <c r="M28"/>
      <c r="N28"/>
      <c r="O28"/>
    </row>
    <row r="29" spans="1:15" ht="18.75" customHeight="1">
      <c r="A29" s="128"/>
      <c r="B29" s="114" t="s">
        <v>40</v>
      </c>
      <c r="C29" s="114"/>
      <c r="D29" s="115"/>
      <c r="E29" s="30" t="s">
        <v>41</v>
      </c>
      <c r="F29" s="31" t="s">
        <v>42</v>
      </c>
      <c r="G29" s="121" t="s">
        <v>43</v>
      </c>
      <c r="H29" s="114"/>
      <c r="I29" s="122"/>
      <c r="L29" s="25" t="s">
        <v>3</v>
      </c>
      <c r="M29" s="14" t="str">
        <f>IF(E29="","（エラー）氏名未入力",IF(F29&amp;G29="","（エラー）電話番号又はメールアドレス未入力",IF($D$8&lt;&gt;"",IF(B29="","（エラー）所属未入力","（正常）入力済み"),"（正常）入力済み")))</f>
        <v>（正常）入力済み</v>
      </c>
      <c r="N29" s="7" t="s">
        <v>44</v>
      </c>
      <c r="O29"/>
    </row>
    <row r="30" spans="1:15" ht="18.75" customHeight="1">
      <c r="A30" s="129"/>
      <c r="B30" s="119"/>
      <c r="C30" s="119"/>
      <c r="D30" s="142"/>
      <c r="E30" s="32"/>
      <c r="F30" s="33"/>
      <c r="G30" s="118"/>
      <c r="H30" s="119"/>
      <c r="I30" s="120"/>
      <c r="L30" s="25" t="s">
        <v>12</v>
      </c>
      <c r="M30" s="14" t="str">
        <f>IF(E30="","（複数入力）氏名未入力",IF(F30&amp;G30="","（エラー）電話番号又はメールアドレス未入力",IF($D$8&lt;&gt;"",IF(B30="","（エラー）所属未入力","（正常）入力済み"),"（正常）入力済み")))</f>
        <v>（複数入力）氏名未入力</v>
      </c>
      <c r="N30" s="7" t="s">
        <v>45</v>
      </c>
      <c r="O30"/>
    </row>
    <row r="31" spans="1:15">
      <c r="A31" s="27" t="s">
        <v>46</v>
      </c>
      <c r="B31" s="28"/>
      <c r="C31" s="28"/>
      <c r="D31" s="28"/>
      <c r="E31" s="28"/>
      <c r="F31" s="28"/>
      <c r="G31" s="28"/>
      <c r="H31" s="28"/>
      <c r="I31" s="29"/>
    </row>
  </sheetData>
  <mergeCells count="47">
    <mergeCell ref="F15:G15"/>
    <mergeCell ref="E14:G14"/>
    <mergeCell ref="E16:G16"/>
    <mergeCell ref="A28:A30"/>
    <mergeCell ref="E6:E8"/>
    <mergeCell ref="G22:H22"/>
    <mergeCell ref="E20:H20"/>
    <mergeCell ref="E19:H19"/>
    <mergeCell ref="E18:H18"/>
    <mergeCell ref="E22:F22"/>
    <mergeCell ref="E26:F26"/>
    <mergeCell ref="B22:D22"/>
    <mergeCell ref="B19:D19"/>
    <mergeCell ref="B20:D20"/>
    <mergeCell ref="B24:D24"/>
    <mergeCell ref="B30:D30"/>
    <mergeCell ref="B29:D29"/>
    <mergeCell ref="B28:D28"/>
    <mergeCell ref="G30:I30"/>
    <mergeCell ref="G29:I29"/>
    <mergeCell ref="G28:I28"/>
    <mergeCell ref="C2:F2"/>
    <mergeCell ref="A5:C5"/>
    <mergeCell ref="B12:D13"/>
    <mergeCell ref="F13:G13"/>
    <mergeCell ref="E12:G12"/>
    <mergeCell ref="A3:I3"/>
    <mergeCell ref="A4:F4"/>
    <mergeCell ref="B10:H10"/>
    <mergeCell ref="A6:D8"/>
    <mergeCell ref="F8:H8"/>
    <mergeCell ref="F7:H7"/>
    <mergeCell ref="F6:H6"/>
    <mergeCell ref="F17:G17"/>
    <mergeCell ref="B21:D21"/>
    <mergeCell ref="B18:D18"/>
    <mergeCell ref="G26:H26"/>
    <mergeCell ref="B25:D25"/>
    <mergeCell ref="E25:F25"/>
    <mergeCell ref="G25:H25"/>
    <mergeCell ref="B26:D26"/>
    <mergeCell ref="B23:D23"/>
    <mergeCell ref="E23:F23"/>
    <mergeCell ref="G23:H23"/>
    <mergeCell ref="E24:F24"/>
    <mergeCell ref="G24:H24"/>
    <mergeCell ref="E21:H21"/>
  </mergeCells>
  <phoneticPr fontId="20"/>
  <conditionalFormatting sqref="M29:M1048576 M1 M3:M14">
    <cfRule type="containsText" dxfId="46" priority="74" operator="containsText" text="（注意）">
      <formula>NOT(ISERROR(SEARCH("（注意）",M1)))</formula>
    </cfRule>
    <cfRule type="containsText" dxfId="45" priority="75" operator="containsText" text="（正常）">
      <formula>NOT(ISERROR(SEARCH("（正常）",M1)))</formula>
    </cfRule>
    <cfRule type="containsText" dxfId="44" priority="76" operator="containsText" text="（エラー）">
      <formula>NOT(ISERROR(SEARCH("（エラー）",M1)))</formula>
    </cfRule>
  </conditionalFormatting>
  <conditionalFormatting sqref="M18">
    <cfRule type="containsText" dxfId="43" priority="69" operator="containsText" text="（注意）">
      <formula>NOT(ISERROR(SEARCH("（注意）",M18)))</formula>
    </cfRule>
    <cfRule type="containsText" dxfId="42" priority="70" operator="containsText" text="（正常）">
      <formula>NOT(ISERROR(SEARCH("（正常）",M18)))</formula>
    </cfRule>
    <cfRule type="containsText" dxfId="41" priority="71" operator="containsText" text="（エラー）">
      <formula>NOT(ISERROR(SEARCH("（エラー）",M18)))</formula>
    </cfRule>
  </conditionalFormatting>
  <conditionalFormatting sqref="M19">
    <cfRule type="containsText" dxfId="40" priority="66" operator="containsText" text="（注意）">
      <formula>NOT(ISERROR(SEARCH("（注意）",M19)))</formula>
    </cfRule>
    <cfRule type="containsText" dxfId="39" priority="67" operator="containsText" text="（正常）">
      <formula>NOT(ISERROR(SEARCH("（正常）",M19)))</formula>
    </cfRule>
    <cfRule type="containsText" dxfId="38" priority="68" operator="containsText" text="（エラー）">
      <formula>NOT(ISERROR(SEARCH("（エラー）",M19)))</formula>
    </cfRule>
  </conditionalFormatting>
  <conditionalFormatting sqref="M20">
    <cfRule type="containsText" dxfId="37" priority="63" operator="containsText" text="（注意）">
      <formula>NOT(ISERROR(SEARCH("（注意）",M20)))</formula>
    </cfRule>
    <cfRule type="containsText" dxfId="36" priority="64" operator="containsText" text="（正常）">
      <formula>NOT(ISERROR(SEARCH("（正常）",M20)))</formula>
    </cfRule>
    <cfRule type="containsText" dxfId="35" priority="65" operator="containsText" text="（エラー）">
      <formula>NOT(ISERROR(SEARCH("（エラー）",M20)))</formula>
    </cfRule>
  </conditionalFormatting>
  <conditionalFormatting sqref="M21">
    <cfRule type="containsText" dxfId="34" priority="60" operator="containsText" text="（注意）">
      <formula>NOT(ISERROR(SEARCH("（注意）",M21)))</formula>
    </cfRule>
    <cfRule type="containsText" dxfId="33" priority="61" operator="containsText" text="（正常）">
      <formula>NOT(ISERROR(SEARCH("（正常）",M21)))</formula>
    </cfRule>
    <cfRule type="containsText" dxfId="32" priority="62" operator="containsText" text="（エラー）">
      <formula>NOT(ISERROR(SEARCH("（エラー）",M21)))</formula>
    </cfRule>
  </conditionalFormatting>
  <conditionalFormatting sqref="M22 M27">
    <cfRule type="containsText" dxfId="31" priority="57" operator="containsText" text="（注意）">
      <formula>NOT(ISERROR(SEARCH("（注意）",M22)))</formula>
    </cfRule>
    <cfRule type="containsText" dxfId="30" priority="58" operator="containsText" text="（正常）">
      <formula>NOT(ISERROR(SEARCH("（正常）",M22)))</formula>
    </cfRule>
    <cfRule type="containsText" dxfId="29" priority="59" operator="containsText" text="（エラー）">
      <formula>NOT(ISERROR(SEARCH("（エラー）",M22)))</formula>
    </cfRule>
  </conditionalFormatting>
  <conditionalFormatting sqref="L29:L30">
    <cfRule type="cellIs" dxfId="28" priority="41" operator="equal">
      <formula>"必須"</formula>
    </cfRule>
  </conditionalFormatting>
  <conditionalFormatting sqref="M26">
    <cfRule type="containsText" dxfId="27" priority="35" operator="containsText" text="（注意）">
      <formula>NOT(ISERROR(SEARCH("（注意）",M26)))</formula>
    </cfRule>
    <cfRule type="containsText" dxfId="26" priority="36" operator="containsText" text="（正常）">
      <formula>NOT(ISERROR(SEARCH("（正常）",M26)))</formula>
    </cfRule>
    <cfRule type="containsText" dxfId="25" priority="37" operator="containsText" text="（エラー）">
      <formula>NOT(ISERROR(SEARCH("（エラー）",M26)))</formula>
    </cfRule>
  </conditionalFormatting>
  <conditionalFormatting sqref="M25">
    <cfRule type="containsText" dxfId="24" priority="32" operator="containsText" text="（注意）">
      <formula>NOT(ISERROR(SEARCH("（注意）",M25)))</formula>
    </cfRule>
    <cfRule type="containsText" dxfId="23" priority="33" operator="containsText" text="（正常）">
      <formula>NOT(ISERROR(SEARCH("（正常）",M25)))</formula>
    </cfRule>
    <cfRule type="containsText" dxfId="22" priority="34" operator="containsText" text="（エラー）">
      <formula>NOT(ISERROR(SEARCH("（エラー）",M25)))</formula>
    </cfRule>
  </conditionalFormatting>
  <conditionalFormatting sqref="M24">
    <cfRule type="containsText" dxfId="21" priority="29" operator="containsText" text="（注意）">
      <formula>NOT(ISERROR(SEARCH("（注意）",M24)))</formula>
    </cfRule>
    <cfRule type="containsText" dxfId="20" priority="30" operator="containsText" text="（正常）">
      <formula>NOT(ISERROR(SEARCH("（正常）",M24)))</formula>
    </cfRule>
    <cfRule type="containsText" dxfId="19" priority="31" operator="containsText" text="（エラー）">
      <formula>NOT(ISERROR(SEARCH("（エラー）",M24)))</formula>
    </cfRule>
  </conditionalFormatting>
  <conditionalFormatting sqref="M23">
    <cfRule type="containsText" dxfId="18" priority="26" operator="containsText" text="（注意）">
      <formula>NOT(ISERROR(SEARCH("（注意）",M23)))</formula>
    </cfRule>
    <cfRule type="containsText" dxfId="17" priority="27" operator="containsText" text="（正常）">
      <formula>NOT(ISERROR(SEARCH("（正常）",M23)))</formula>
    </cfRule>
    <cfRule type="containsText" dxfId="16" priority="28" operator="containsText" text="（エラー）">
      <formula>NOT(ISERROR(SEARCH("（エラー）",M23)))</formula>
    </cfRule>
  </conditionalFormatting>
  <conditionalFormatting sqref="L2">
    <cfRule type="cellIs" dxfId="15" priority="25" operator="equal">
      <formula>"必須"</formula>
    </cfRule>
  </conditionalFormatting>
  <conditionalFormatting sqref="M2">
    <cfRule type="containsText" dxfId="14" priority="10" operator="containsText" text="（注意）">
      <formula>NOT(ISERROR(SEARCH("（注意）",M2)))</formula>
    </cfRule>
    <cfRule type="containsText" dxfId="13" priority="11" operator="containsText" text="（正常）">
      <formula>NOT(ISERROR(SEARCH("（正常）",M2)))</formula>
    </cfRule>
    <cfRule type="containsText" dxfId="12" priority="12" operator="containsText" text="（エラー）">
      <formula>NOT(ISERROR(SEARCH("（エラー）",M2)))</formula>
    </cfRule>
  </conditionalFormatting>
  <conditionalFormatting sqref="M15">
    <cfRule type="containsText" dxfId="11" priority="7" operator="containsText" text="（注意）">
      <formula>NOT(ISERROR(SEARCH("（注意）",M15)))</formula>
    </cfRule>
    <cfRule type="containsText" dxfId="10" priority="8" operator="containsText" text="（正常）">
      <formula>NOT(ISERROR(SEARCH("（正常）",M15)))</formula>
    </cfRule>
    <cfRule type="containsText" dxfId="9" priority="9" operator="containsText" text="（エラー）">
      <formula>NOT(ISERROR(SEARCH("（エラー）",M15)))</formula>
    </cfRule>
  </conditionalFormatting>
  <conditionalFormatting sqref="M16">
    <cfRule type="containsText" dxfId="8" priority="4" operator="containsText" text="（注意）">
      <formula>NOT(ISERROR(SEARCH("（注意）",M16)))</formula>
    </cfRule>
    <cfRule type="containsText" dxfId="7" priority="5" operator="containsText" text="（正常）">
      <formula>NOT(ISERROR(SEARCH("（正常）",M16)))</formula>
    </cfRule>
    <cfRule type="containsText" dxfId="6" priority="6" operator="containsText" text="（エラー）">
      <formula>NOT(ISERROR(SEARCH("（エラー）",M16)))</formula>
    </cfRule>
  </conditionalFormatting>
  <conditionalFormatting sqref="M17">
    <cfRule type="containsText" dxfId="5" priority="1" operator="containsText" text="（注意）">
      <formula>NOT(ISERROR(SEARCH("（注意）",M17)))</formula>
    </cfRule>
    <cfRule type="containsText" dxfId="4" priority="2" operator="containsText" text="（正常）">
      <formula>NOT(ISERROR(SEARCH("（正常）",M17)))</formula>
    </cfRule>
    <cfRule type="containsText" dxfId="3" priority="3" operator="containsText" text="（エラー）">
      <formula>NOT(ISERROR(SEARCH("（エラー）",M17)))</formula>
    </cfRule>
  </conditionalFormatting>
  <printOptions horizontalCentered="1"/>
  <pageMargins left="0.19685039370078741" right="0.19685039370078741" top="0.19685039370078741" bottom="0.19685039370078741" header="0.11811023622047245" footer="0.11811023622047245"/>
  <pageSetup paperSize="9" orientation="portrait" r:id="rId1"/>
  <ignoredErrors>
    <ignoredError sqref="E12 F13 E14 F15 E16" unlockedFormula="1"/>
    <ignoredError sqref="M7"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CB7D-CA07-4AE9-B54E-22E653B47AA3}">
  <sheetPr>
    <pageSetUpPr fitToPage="1"/>
  </sheetPr>
  <dimension ref="B1:Z64"/>
  <sheetViews>
    <sheetView showGridLines="0" zoomScaleNormal="100" zoomScaleSheetLayoutView="85" workbookViewId="0"/>
  </sheetViews>
  <sheetFormatPr defaultColWidth="9" defaultRowHeight="13.2"/>
  <cols>
    <col min="1" max="2" width="2.59765625" style="40" customWidth="1"/>
    <col min="3" max="3" width="4.296875" style="40" customWidth="1"/>
    <col min="4" max="7" width="5.59765625" style="40" hidden="1" customWidth="1"/>
    <col min="8" max="8" width="10.59765625" style="40" customWidth="1"/>
    <col min="9" max="9" width="20.59765625" style="40" customWidth="1"/>
    <col min="10" max="10" width="11.09765625" style="40" customWidth="1"/>
    <col min="11" max="13" width="15.69921875" style="40" customWidth="1"/>
    <col min="14" max="15" width="7.59765625" style="40" customWidth="1"/>
    <col min="16" max="17" width="2.59765625" style="40" customWidth="1"/>
    <col min="18" max="18" width="2.796875" style="40" customWidth="1"/>
    <col min="19" max="19" width="9" style="49"/>
    <col min="20" max="20" width="30.59765625" style="62" customWidth="1"/>
    <col min="21" max="21" width="86.296875" style="40" customWidth="1"/>
    <col min="22" max="22" width="9" style="40"/>
    <col min="23" max="26" width="0" style="40" hidden="1" customWidth="1"/>
    <col min="27" max="16384" width="9" style="40"/>
  </cols>
  <sheetData>
    <row r="1" spans="2:26" ht="15">
      <c r="B1" s="39" t="s">
        <v>47</v>
      </c>
      <c r="J1" s="41"/>
      <c r="K1" s="41"/>
      <c r="L1" s="41"/>
      <c r="M1" s="41"/>
      <c r="S1" s="145" t="s">
        <v>48</v>
      </c>
      <c r="T1" s="145"/>
      <c r="U1" s="42"/>
      <c r="W1" s="78" t="s">
        <v>153</v>
      </c>
    </row>
    <row r="2" spans="2:26" ht="15">
      <c r="B2" s="43"/>
      <c r="C2" s="44" t="s">
        <v>49</v>
      </c>
      <c r="D2" s="44"/>
      <c r="E2" s="44"/>
      <c r="F2" s="44"/>
      <c r="G2" s="44"/>
      <c r="H2" s="45"/>
      <c r="I2" s="45"/>
      <c r="J2" s="46"/>
      <c r="K2" s="46"/>
      <c r="L2" s="46"/>
      <c r="M2" s="46"/>
      <c r="N2" s="45"/>
      <c r="O2" s="45"/>
      <c r="P2" s="47"/>
      <c r="S2" s="11" t="s">
        <v>0</v>
      </c>
      <c r="T2" s="13" t="s">
        <v>1</v>
      </c>
      <c r="U2" s="42"/>
      <c r="W2" s="40" t="s">
        <v>87</v>
      </c>
      <c r="X2" s="40" t="s">
        <v>88</v>
      </c>
      <c r="Y2" s="40" t="s">
        <v>89</v>
      </c>
      <c r="Z2" s="40" t="s">
        <v>57</v>
      </c>
    </row>
    <row r="3" spans="2:26" ht="15">
      <c r="B3" s="48"/>
      <c r="C3" s="40" t="s">
        <v>159</v>
      </c>
      <c r="H3" s="46"/>
      <c r="I3" s="46"/>
      <c r="J3" s="46"/>
      <c r="K3" s="46"/>
      <c r="L3" s="46"/>
      <c r="M3" s="46"/>
      <c r="N3" s="46"/>
      <c r="O3" s="46"/>
      <c r="P3" s="17"/>
      <c r="U3" s="42"/>
      <c r="W3" s="40" t="s">
        <v>62</v>
      </c>
      <c r="X3" s="40" t="s">
        <v>90</v>
      </c>
      <c r="Y3" s="40" t="s">
        <v>91</v>
      </c>
      <c r="Z3" s="40" t="s">
        <v>57</v>
      </c>
    </row>
    <row r="4" spans="2:26" ht="15">
      <c r="B4" s="48"/>
      <c r="C4" s="40" t="s">
        <v>50</v>
      </c>
      <c r="H4" s="46"/>
      <c r="I4" s="46"/>
      <c r="J4" s="46"/>
      <c r="K4" s="46"/>
      <c r="L4" s="46"/>
      <c r="M4" s="46"/>
      <c r="N4" s="46"/>
      <c r="O4" s="46"/>
      <c r="P4" s="17"/>
      <c r="U4" s="42"/>
      <c r="X4" s="40" t="s">
        <v>92</v>
      </c>
      <c r="Y4" s="40" t="s">
        <v>69</v>
      </c>
    </row>
    <row r="5" spans="2:26" ht="15">
      <c r="B5" s="48"/>
      <c r="C5" s="40" t="s">
        <v>51</v>
      </c>
      <c r="D5" s="46"/>
      <c r="E5" s="46"/>
      <c r="F5" s="46"/>
      <c r="G5" s="46"/>
      <c r="H5" s="46"/>
      <c r="I5" s="46"/>
      <c r="J5" s="46"/>
      <c r="P5" s="37"/>
      <c r="Q5" s="50"/>
      <c r="R5" s="50"/>
      <c r="S5" s="11"/>
      <c r="T5" s="13"/>
      <c r="X5" s="40" t="s">
        <v>93</v>
      </c>
      <c r="Y5" s="40" t="s">
        <v>94</v>
      </c>
    </row>
    <row r="6" spans="2:26" ht="22.2" customHeight="1">
      <c r="B6" s="48"/>
      <c r="C6" s="143" t="s">
        <v>52</v>
      </c>
      <c r="D6" s="143"/>
      <c r="E6" s="143"/>
      <c r="F6" s="143"/>
      <c r="G6" s="143"/>
      <c r="H6" s="143" t="s">
        <v>53</v>
      </c>
      <c r="I6" s="143" t="s">
        <v>54</v>
      </c>
      <c r="J6" s="146" t="s">
        <v>55</v>
      </c>
      <c r="K6" s="147"/>
      <c r="L6" s="147"/>
      <c r="M6" s="148"/>
      <c r="N6" s="143" t="s">
        <v>56</v>
      </c>
      <c r="O6" s="143" t="s">
        <v>57</v>
      </c>
      <c r="P6" s="17"/>
      <c r="S6" s="10"/>
      <c r="X6" s="40" t="s">
        <v>64</v>
      </c>
    </row>
    <row r="7" spans="2:26" ht="22.2" customHeight="1">
      <c r="B7" s="48"/>
      <c r="C7" s="144"/>
      <c r="D7" s="144"/>
      <c r="E7" s="144"/>
      <c r="F7" s="144"/>
      <c r="G7" s="144"/>
      <c r="H7" s="144"/>
      <c r="I7" s="144"/>
      <c r="J7" s="51" t="s">
        <v>58</v>
      </c>
      <c r="K7" s="51" t="s">
        <v>59</v>
      </c>
      <c r="L7" s="51" t="s">
        <v>60</v>
      </c>
      <c r="M7" s="51" t="s">
        <v>61</v>
      </c>
      <c r="N7" s="144"/>
      <c r="O7" s="144"/>
      <c r="P7" s="17"/>
      <c r="S7" s="10"/>
      <c r="X7" s="40" t="s">
        <v>95</v>
      </c>
    </row>
    <row r="8" spans="2:26" ht="22.5" customHeight="1">
      <c r="B8" s="48"/>
      <c r="C8" s="51">
        <f>ROW()-7</f>
        <v>1</v>
      </c>
      <c r="D8" s="51">
        <f>COUNTIF($I$8:I8,I8)</f>
        <v>1</v>
      </c>
      <c r="E8" s="51">
        <f>IF(D8=1,COUNTIF($D$8:D8,D8),"")</f>
        <v>1</v>
      </c>
      <c r="F8" s="51" cm="1">
        <f t="array" ref="F8">IF(H8="今回届出",SUMPRODUCT(($H$8:H8="今回届出")*($I$8:I8=I8)),"")</f>
        <v>1</v>
      </c>
      <c r="G8" s="51">
        <f>IF(F8=1,COUNTIF($F$8:F8,F8),"")</f>
        <v>1</v>
      </c>
      <c r="H8" s="52" t="s">
        <v>62</v>
      </c>
      <c r="I8" s="53" t="s">
        <v>63</v>
      </c>
      <c r="J8" s="54" t="s">
        <v>64</v>
      </c>
      <c r="K8" s="55" t="s">
        <v>65</v>
      </c>
      <c r="L8" s="55" t="s">
        <v>66</v>
      </c>
      <c r="M8" s="57" t="s">
        <v>67</v>
      </c>
      <c r="N8" s="57"/>
      <c r="O8" s="56"/>
      <c r="P8" s="17"/>
      <c r="S8" s="10" t="s">
        <v>3</v>
      </c>
      <c r="T8" s="14" t="str">
        <f>IF(I8&amp;J8&amp;K8&amp;M8&amp;O8="",
"（エラー）未入力",
IF(OR(I8="",J8="",K8="",M8=""),
IF(AND(N8&lt;&gt;"",I8&lt;&gt;""),
IF(AND(K8="",L8="",M8="",O8=""),"（正常）入力済み","（エラー）入力重複"),
"（エラー）一部未入力"),
IF(N8="","（正常）入力済み","（エラー）入力重複")))</f>
        <v>（正常）入力済み</v>
      </c>
      <c r="U8" s="7" t="s">
        <v>158</v>
      </c>
      <c r="X8" s="40" t="s">
        <v>96</v>
      </c>
    </row>
    <row r="9" spans="2:26" ht="22.5" customHeight="1">
      <c r="B9" s="48"/>
      <c r="C9" s="51">
        <f t="shared" ref="C9:C37" si="0">ROW()-7</f>
        <v>2</v>
      </c>
      <c r="D9" s="51">
        <f>COUNTIF($I$8:I9,I9)</f>
        <v>2</v>
      </c>
      <c r="E9" s="51" t="str">
        <f>IF(D9=1,COUNTIF($D$8:D9,D9),"")</f>
        <v/>
      </c>
      <c r="F9" s="51" cm="1">
        <f t="array" ref="F9">IF(H9="今回届出",SUMPRODUCT(($H$8:H9="今回届出")*($I$8:I9=I9)),"")</f>
        <v>2</v>
      </c>
      <c r="G9" s="51" t="str">
        <f>IF(F9=1,COUNTIF($F$8:F9,F9),"")</f>
        <v/>
      </c>
      <c r="H9" s="52" t="s">
        <v>62</v>
      </c>
      <c r="I9" s="56" t="s">
        <v>68</v>
      </c>
      <c r="J9" s="55" t="s">
        <v>64</v>
      </c>
      <c r="K9" s="55"/>
      <c r="L9" s="55"/>
      <c r="M9" s="57"/>
      <c r="N9" s="57" t="s">
        <v>69</v>
      </c>
      <c r="O9" s="56"/>
      <c r="P9" s="17"/>
      <c r="S9" s="8" t="s">
        <v>12</v>
      </c>
      <c r="T9" s="14" t="str">
        <f>IF(I9&amp;J9&amp;K9&amp;M9&amp;O9="",
"（複数選択）未入力",
IF(OR(I9="",J9="",K9="",M9=""),
IF(AND(N9&lt;&gt;"",I9&lt;&gt;""),
IF(AND(K9="",L9="",M9="",O9=""),"（正常）入力済み","（エラー）入力重複"),
"（エラー）一部未入力"),
IF(N9="","（正常）入力済み","（エラー）入力重複")))</f>
        <v>（正常）入力済み</v>
      </c>
      <c r="U9" s="7" t="s">
        <v>70</v>
      </c>
      <c r="X9" s="40" t="s">
        <v>97</v>
      </c>
    </row>
    <row r="10" spans="2:26" ht="22.5" customHeight="1">
      <c r="B10" s="48"/>
      <c r="C10" s="51">
        <f t="shared" si="0"/>
        <v>3</v>
      </c>
      <c r="D10" s="51">
        <f>COUNTIF($I$8:I10,I10)</f>
        <v>1</v>
      </c>
      <c r="E10" s="51">
        <f>IF(D10=1,COUNTIF($D$8:D10,D10),"")</f>
        <v>2</v>
      </c>
      <c r="F10" s="51" cm="1">
        <f t="array" ref="F10">IF(H10="今回届出",SUMPRODUCT(($H$8:H10="今回届出")*($I$8:I10=I10)),"")</f>
        <v>1</v>
      </c>
      <c r="G10" s="51">
        <f>IF(F10=1,COUNTIF($F$8:F10,F10),"")</f>
        <v>2</v>
      </c>
      <c r="H10" s="52" t="s">
        <v>71</v>
      </c>
      <c r="I10" s="56" t="s">
        <v>72</v>
      </c>
      <c r="J10" s="55" t="s">
        <v>64</v>
      </c>
      <c r="K10" s="55" t="s">
        <v>65</v>
      </c>
      <c r="L10" s="55" t="s">
        <v>66</v>
      </c>
      <c r="M10" s="57" t="s">
        <v>67</v>
      </c>
      <c r="N10" s="57"/>
      <c r="O10" s="56"/>
      <c r="P10" s="17"/>
      <c r="S10" s="8" t="s">
        <v>12</v>
      </c>
      <c r="T10" s="14" t="str">
        <f t="shared" ref="T10:T37" si="1">IF(I10&amp;J10&amp;K10&amp;M10&amp;O10="",
"（複数選択）未入力",
IF(OR(I10="",J10="",K10="",M10=""),
IF(AND(N10&lt;&gt;"",I10&lt;&gt;""),
IF(AND(K10="",L10="",M10="",O10=""),"（正常）入力済み","（エラー）入力重複"),
"（エラー）一部未入力"),
IF(N10="","（正常）入力済み","（エラー）入力重複")))</f>
        <v>（正常）入力済み</v>
      </c>
      <c r="U10" s="69" t="s">
        <v>73</v>
      </c>
      <c r="X10" s="40" t="s">
        <v>98</v>
      </c>
    </row>
    <row r="11" spans="2:26" ht="22.5" customHeight="1">
      <c r="B11" s="48"/>
      <c r="C11" s="51">
        <f t="shared" si="0"/>
        <v>4</v>
      </c>
      <c r="D11" s="51">
        <f>COUNTIF($I$8:I11,I11)</f>
        <v>2</v>
      </c>
      <c r="E11" s="51" t="str">
        <f>IF(D11=1,COUNTIF($D$8:D11,D11),"")</f>
        <v/>
      </c>
      <c r="F11" s="51" cm="1">
        <f t="array" ref="F11">IF(H11="今回届出",SUMPRODUCT(($H$8:H11="今回届出")*($I$8:I11=I11)),"")</f>
        <v>2</v>
      </c>
      <c r="G11" s="51" t="str">
        <f>IF(F11=1,COUNTIF($F$8:F11,F11),"")</f>
        <v/>
      </c>
      <c r="H11" s="52" t="s">
        <v>71</v>
      </c>
      <c r="I11" s="56" t="s">
        <v>72</v>
      </c>
      <c r="J11" s="55" t="s">
        <v>64</v>
      </c>
      <c r="K11" s="55" t="s">
        <v>65</v>
      </c>
      <c r="L11" s="55" t="s">
        <v>66</v>
      </c>
      <c r="M11" s="57" t="s">
        <v>67</v>
      </c>
      <c r="N11" s="57"/>
      <c r="O11" s="56"/>
      <c r="P11" s="17"/>
      <c r="S11" s="8" t="s">
        <v>12</v>
      </c>
      <c r="T11" s="14" t="str">
        <f t="shared" si="1"/>
        <v>（正常）入力済み</v>
      </c>
      <c r="U11" s="7" t="s">
        <v>74</v>
      </c>
      <c r="X11" s="40" t="s">
        <v>99</v>
      </c>
    </row>
    <row r="12" spans="2:26" ht="22.5" customHeight="1">
      <c r="B12" s="48"/>
      <c r="C12" s="51">
        <f t="shared" si="0"/>
        <v>5</v>
      </c>
      <c r="D12" s="51">
        <f>COUNTIF($I$8:I12,I12)</f>
        <v>3</v>
      </c>
      <c r="E12" s="51" t="str">
        <f>IF(D12=1,COUNTIF($D$8:D12,D12),"")</f>
        <v/>
      </c>
      <c r="F12" s="51" cm="1">
        <f t="array" ref="F12">IF(H12="今回届出",SUMPRODUCT(($H$8:H12="今回届出")*($I$8:I12=I12)),"")</f>
        <v>3</v>
      </c>
      <c r="G12" s="51" t="str">
        <f>IF(F12=1,COUNTIF($F$8:F12,F12),"")</f>
        <v/>
      </c>
      <c r="H12" s="52" t="s">
        <v>75</v>
      </c>
      <c r="I12" s="56" t="s">
        <v>72</v>
      </c>
      <c r="J12" s="55" t="s">
        <v>64</v>
      </c>
      <c r="K12" s="55"/>
      <c r="L12" s="55"/>
      <c r="M12" s="57"/>
      <c r="N12" s="57" t="s">
        <v>69</v>
      </c>
      <c r="O12" s="56"/>
      <c r="P12" s="17"/>
      <c r="S12" s="8" t="s">
        <v>12</v>
      </c>
      <c r="T12" s="14" t="str">
        <f t="shared" si="1"/>
        <v>（正常）入力済み</v>
      </c>
      <c r="X12" s="40" t="s">
        <v>100</v>
      </c>
    </row>
    <row r="13" spans="2:26" ht="22.5" customHeight="1">
      <c r="B13" s="48"/>
      <c r="C13" s="51">
        <f t="shared" si="0"/>
        <v>6</v>
      </c>
      <c r="D13" s="51">
        <f>COUNTIF($I$8:I13,I13)</f>
        <v>1</v>
      </c>
      <c r="E13" s="51">
        <f>IF(D13=1,COUNTIF($D$8:D13,D13),"")</f>
        <v>3</v>
      </c>
      <c r="F13" s="51" cm="1">
        <f t="array" ref="F13">IF(H13="今回届出",SUMPRODUCT(($H$8:H13="今回届出")*($I$8:I13=I13)),"")</f>
        <v>1</v>
      </c>
      <c r="G13" s="51">
        <f>IF(F13=1,COUNTIF($F$8:F13,F13),"")</f>
        <v>3</v>
      </c>
      <c r="H13" s="52" t="s">
        <v>71</v>
      </c>
      <c r="I13" s="56" t="s">
        <v>76</v>
      </c>
      <c r="J13" s="55" t="s">
        <v>64</v>
      </c>
      <c r="K13" s="55"/>
      <c r="L13" s="55"/>
      <c r="M13" s="57"/>
      <c r="N13" s="57" t="s">
        <v>69</v>
      </c>
      <c r="O13" s="56"/>
      <c r="P13" s="17"/>
      <c r="S13" s="8" t="s">
        <v>12</v>
      </c>
      <c r="T13" s="14" t="str">
        <f t="shared" si="1"/>
        <v>（正常）入力済み</v>
      </c>
      <c r="X13" s="40" t="s">
        <v>101</v>
      </c>
    </row>
    <row r="14" spans="2:26" ht="22.5" customHeight="1">
      <c r="B14" s="48"/>
      <c r="C14" s="51">
        <f t="shared" si="0"/>
        <v>7</v>
      </c>
      <c r="D14" s="51">
        <f>COUNTIF($I$8:I14,I14)</f>
        <v>2</v>
      </c>
      <c r="E14" s="51" t="str">
        <f>IF(D14=1,COUNTIF($D$8:D14,D14),"")</f>
        <v/>
      </c>
      <c r="F14" s="51" cm="1">
        <f t="array" ref="F14">IF(H14="今回届出",SUMPRODUCT(($H$8:H14="今回届出")*($I$8:I14=I14)),"")</f>
        <v>2</v>
      </c>
      <c r="G14" s="51" t="str">
        <f>IF(F14=1,COUNTIF($F$8:F14,F14),"")</f>
        <v/>
      </c>
      <c r="H14" s="52" t="s">
        <v>71</v>
      </c>
      <c r="I14" s="56" t="s">
        <v>76</v>
      </c>
      <c r="J14" s="55" t="s">
        <v>64</v>
      </c>
      <c r="K14" s="55"/>
      <c r="L14" s="55"/>
      <c r="M14" s="58"/>
      <c r="N14" s="57" t="s">
        <v>69</v>
      </c>
      <c r="O14" s="56"/>
      <c r="P14" s="17"/>
      <c r="S14" s="8" t="s">
        <v>12</v>
      </c>
      <c r="T14" s="14" t="str">
        <f t="shared" si="1"/>
        <v>（正常）入力済み</v>
      </c>
      <c r="X14" s="40" t="s">
        <v>102</v>
      </c>
    </row>
    <row r="15" spans="2:26" ht="22.5" customHeight="1">
      <c r="B15" s="48"/>
      <c r="C15" s="51">
        <f t="shared" si="0"/>
        <v>8</v>
      </c>
      <c r="D15" s="51">
        <f>COUNTIF($I$8:I15,I15)</f>
        <v>3</v>
      </c>
      <c r="E15" s="51" t="str">
        <f>IF(D15=1,COUNTIF($D$8:D15,D15),"")</f>
        <v/>
      </c>
      <c r="F15" s="51" cm="1">
        <f t="array" ref="F15">IF(H15="今回届出",SUMPRODUCT(($H$8:H15="今回届出")*($I$8:I15=I15)),"")</f>
        <v>3</v>
      </c>
      <c r="G15" s="51" t="str">
        <f>IF(F15=1,COUNTIF($F$8:F15,F15),"")</f>
        <v/>
      </c>
      <c r="H15" s="52" t="s">
        <v>71</v>
      </c>
      <c r="I15" s="56" t="s">
        <v>76</v>
      </c>
      <c r="J15" s="55" t="s">
        <v>64</v>
      </c>
      <c r="K15" s="55"/>
      <c r="L15" s="55"/>
      <c r="M15" s="58"/>
      <c r="N15" s="57" t="s">
        <v>69</v>
      </c>
      <c r="O15" s="56"/>
      <c r="P15" s="17"/>
      <c r="S15" s="8" t="s">
        <v>12</v>
      </c>
      <c r="T15" s="14" t="str">
        <f t="shared" si="1"/>
        <v>（正常）入力済み</v>
      </c>
      <c r="X15" s="40" t="s">
        <v>103</v>
      </c>
    </row>
    <row r="16" spans="2:26" ht="22.5" customHeight="1">
      <c r="B16" s="48"/>
      <c r="C16" s="51">
        <f t="shared" si="0"/>
        <v>9</v>
      </c>
      <c r="D16" s="51">
        <f>COUNTIF($I$8:I16,I16)</f>
        <v>4</v>
      </c>
      <c r="E16" s="51" t="str">
        <f>IF(D16=1,COUNTIF($D$8:D16,D16),"")</f>
        <v/>
      </c>
      <c r="F16" s="51" cm="1">
        <f t="array" ref="F16">IF(H16="今回届出",SUMPRODUCT(($H$8:H16="今回届出")*($I$8:I16=I16)),"")</f>
        <v>4</v>
      </c>
      <c r="G16" s="51" t="str">
        <f>IF(F16=1,COUNTIF($F$8:F16,F16),"")</f>
        <v/>
      </c>
      <c r="H16" s="52" t="s">
        <v>71</v>
      </c>
      <c r="I16" s="56" t="s">
        <v>76</v>
      </c>
      <c r="J16" s="55" t="s">
        <v>64</v>
      </c>
      <c r="K16" s="55"/>
      <c r="L16" s="55"/>
      <c r="M16" s="58"/>
      <c r="N16" s="57" t="s">
        <v>69</v>
      </c>
      <c r="O16" s="56"/>
      <c r="P16" s="17"/>
      <c r="S16" s="8" t="s">
        <v>12</v>
      </c>
      <c r="T16" s="14" t="str">
        <f t="shared" si="1"/>
        <v>（正常）入力済み</v>
      </c>
      <c r="X16" s="40" t="s">
        <v>104</v>
      </c>
    </row>
    <row r="17" spans="2:24" ht="22.5" customHeight="1">
      <c r="B17" s="48"/>
      <c r="C17" s="51">
        <f t="shared" si="0"/>
        <v>10</v>
      </c>
      <c r="D17" s="51">
        <f>COUNTIF($I$8:I17,I17)</f>
        <v>0</v>
      </c>
      <c r="E17" s="51" t="str">
        <f>IF(D17=1,COUNTIF($D$8:D17,D17),"")</f>
        <v/>
      </c>
      <c r="F17" s="51" t="str" cm="1">
        <f t="array" ref="F17">IF(H17="今回届出",SUMPRODUCT(($H$8:H17="今回届出")*($I$8:I17=I17)),"")</f>
        <v/>
      </c>
      <c r="G17" s="51" t="str">
        <f>IF(F17=1,COUNTIF($F$8:F17,F17),"")</f>
        <v/>
      </c>
      <c r="H17" s="52"/>
      <c r="I17" s="56"/>
      <c r="J17" s="55"/>
      <c r="K17" s="55"/>
      <c r="L17" s="55"/>
      <c r="M17" s="58"/>
      <c r="N17" s="58"/>
      <c r="O17" s="56"/>
      <c r="P17" s="17"/>
      <c r="S17" s="8" t="s">
        <v>12</v>
      </c>
      <c r="T17" s="14" t="str">
        <f t="shared" si="1"/>
        <v>（複数選択）未入力</v>
      </c>
      <c r="X17" s="40" t="s">
        <v>105</v>
      </c>
    </row>
    <row r="18" spans="2:24" ht="22.5" customHeight="1">
      <c r="B18" s="48"/>
      <c r="C18" s="51">
        <f t="shared" si="0"/>
        <v>11</v>
      </c>
      <c r="D18" s="51">
        <f>COUNTIF($I$8:I18,I18)</f>
        <v>0</v>
      </c>
      <c r="E18" s="51" t="str">
        <f>IF(D18=1,COUNTIF($D$8:D18,D18),"")</f>
        <v/>
      </c>
      <c r="F18" s="51" t="str" cm="1">
        <f t="array" ref="F18">IF(H18="今回届出",SUMPRODUCT(($H$8:H18="今回届出")*($I$8:I18=I18)),"")</f>
        <v/>
      </c>
      <c r="G18" s="51" t="str">
        <f>IF(F18=1,COUNTIF($F$8:F18,F18),"")</f>
        <v/>
      </c>
      <c r="H18" s="52"/>
      <c r="I18" s="56"/>
      <c r="J18" s="55"/>
      <c r="K18" s="55"/>
      <c r="L18" s="55"/>
      <c r="M18" s="58"/>
      <c r="N18" s="58"/>
      <c r="O18" s="56"/>
      <c r="P18" s="17"/>
      <c r="S18" s="8" t="s">
        <v>12</v>
      </c>
      <c r="T18" s="14" t="str">
        <f t="shared" si="1"/>
        <v>（複数選択）未入力</v>
      </c>
      <c r="X18" s="40" t="s">
        <v>106</v>
      </c>
    </row>
    <row r="19" spans="2:24" ht="22.5" customHeight="1">
      <c r="B19" s="48"/>
      <c r="C19" s="51">
        <f t="shared" si="0"/>
        <v>12</v>
      </c>
      <c r="D19" s="51">
        <f>COUNTIF($I$8:I19,I19)</f>
        <v>0</v>
      </c>
      <c r="E19" s="51" t="str">
        <f>IF(D19=1,COUNTIF($D$8:D19,D19),"")</f>
        <v/>
      </c>
      <c r="F19" s="51" t="str" cm="1">
        <f t="array" ref="F19">IF(H19="今回届出",SUMPRODUCT(($H$8:H19="今回届出")*($I$8:I19=I19)),"")</f>
        <v/>
      </c>
      <c r="G19" s="51" t="str">
        <f>IF(F19=1,COUNTIF($F$8:F19,F19),"")</f>
        <v/>
      </c>
      <c r="H19" s="52"/>
      <c r="I19" s="56"/>
      <c r="J19" s="55"/>
      <c r="K19" s="55"/>
      <c r="L19" s="55"/>
      <c r="M19" s="58"/>
      <c r="N19" s="58"/>
      <c r="O19" s="56"/>
      <c r="P19" s="17"/>
      <c r="S19" s="8" t="s">
        <v>12</v>
      </c>
      <c r="T19" s="14" t="str">
        <f t="shared" si="1"/>
        <v>（複数選択）未入力</v>
      </c>
      <c r="X19" s="40" t="s">
        <v>107</v>
      </c>
    </row>
    <row r="20" spans="2:24" ht="22.5" customHeight="1">
      <c r="B20" s="48"/>
      <c r="C20" s="51">
        <f t="shared" si="0"/>
        <v>13</v>
      </c>
      <c r="D20" s="51">
        <f>COUNTIF($I$8:I20,I20)</f>
        <v>0</v>
      </c>
      <c r="E20" s="51" t="str">
        <f>IF(D20=1,COUNTIF($D$8:D20,D20),"")</f>
        <v/>
      </c>
      <c r="F20" s="51" t="str" cm="1">
        <f t="array" ref="F20">IF(H20="今回届出",SUMPRODUCT(($H$8:H20="今回届出")*($I$8:I20=I20)),"")</f>
        <v/>
      </c>
      <c r="G20" s="51" t="str">
        <f>IF(F20=1,COUNTIF($F$8:F20,F20),"")</f>
        <v/>
      </c>
      <c r="H20" s="52"/>
      <c r="I20" s="56"/>
      <c r="J20" s="55"/>
      <c r="K20" s="55"/>
      <c r="L20" s="55"/>
      <c r="M20" s="58"/>
      <c r="N20" s="58"/>
      <c r="O20" s="56"/>
      <c r="P20" s="17"/>
      <c r="S20" s="8" t="s">
        <v>12</v>
      </c>
      <c r="T20" s="14" t="str">
        <f t="shared" si="1"/>
        <v>（複数選択）未入力</v>
      </c>
      <c r="X20" s="40" t="s">
        <v>108</v>
      </c>
    </row>
    <row r="21" spans="2:24" ht="22.5" customHeight="1">
      <c r="B21" s="48"/>
      <c r="C21" s="51">
        <f t="shared" si="0"/>
        <v>14</v>
      </c>
      <c r="D21" s="51">
        <f>COUNTIF($I$8:I21,I21)</f>
        <v>0</v>
      </c>
      <c r="E21" s="51" t="str">
        <f>IF(D21=1,COUNTIF($D$8:D21,D21),"")</f>
        <v/>
      </c>
      <c r="F21" s="51" t="str" cm="1">
        <f t="array" ref="F21">IF(H21="今回届出",SUMPRODUCT(($H$8:H21="今回届出")*($I$8:I21=I21)),"")</f>
        <v/>
      </c>
      <c r="G21" s="51" t="str">
        <f>IF(F21=1,COUNTIF($F$8:F21,F21),"")</f>
        <v/>
      </c>
      <c r="H21" s="52"/>
      <c r="I21" s="56"/>
      <c r="J21" s="55"/>
      <c r="K21" s="55"/>
      <c r="L21" s="55"/>
      <c r="M21" s="58"/>
      <c r="N21" s="58"/>
      <c r="O21" s="56"/>
      <c r="P21" s="17"/>
      <c r="S21" s="8" t="s">
        <v>12</v>
      </c>
      <c r="T21" s="14" t="str">
        <f t="shared" si="1"/>
        <v>（複数選択）未入力</v>
      </c>
      <c r="X21" s="40" t="s">
        <v>109</v>
      </c>
    </row>
    <row r="22" spans="2:24" ht="22.5" customHeight="1">
      <c r="B22" s="48"/>
      <c r="C22" s="51">
        <f t="shared" si="0"/>
        <v>15</v>
      </c>
      <c r="D22" s="51">
        <f>COUNTIF($I$8:I22,I22)</f>
        <v>0</v>
      </c>
      <c r="E22" s="51" t="str">
        <f>IF(D22=1,COUNTIF($D$8:D22,D22),"")</f>
        <v/>
      </c>
      <c r="F22" s="51" t="str" cm="1">
        <f t="array" ref="F22">IF(H22="今回届出",SUMPRODUCT(($H$8:H22="今回届出")*($I$8:I22=I22)),"")</f>
        <v/>
      </c>
      <c r="G22" s="51" t="str">
        <f>IF(F22=1,COUNTIF($F$8:F22,F22),"")</f>
        <v/>
      </c>
      <c r="H22" s="52"/>
      <c r="I22" s="56"/>
      <c r="J22" s="55"/>
      <c r="K22" s="55"/>
      <c r="L22" s="55"/>
      <c r="M22" s="58"/>
      <c r="N22" s="58"/>
      <c r="O22" s="56"/>
      <c r="P22" s="17"/>
      <c r="S22" s="8" t="s">
        <v>12</v>
      </c>
      <c r="T22" s="14" t="str">
        <f t="shared" si="1"/>
        <v>（複数選択）未入力</v>
      </c>
      <c r="X22" s="40" t="s">
        <v>110</v>
      </c>
    </row>
    <row r="23" spans="2:24" ht="22.5" customHeight="1">
      <c r="B23" s="48"/>
      <c r="C23" s="51">
        <f t="shared" si="0"/>
        <v>16</v>
      </c>
      <c r="D23" s="51">
        <f>COUNTIF($I$8:I23,I23)</f>
        <v>0</v>
      </c>
      <c r="E23" s="51" t="str">
        <f>IF(D23=1,COUNTIF($D$8:D23,D23),"")</f>
        <v/>
      </c>
      <c r="F23" s="51" t="str" cm="1">
        <f t="array" ref="F23">IF(H23="今回届出",SUMPRODUCT(($H$8:H23="今回届出")*($I$8:I23=I23)),"")</f>
        <v/>
      </c>
      <c r="G23" s="51" t="str">
        <f>IF(F23=1,COUNTIF($F$8:F23,F23),"")</f>
        <v/>
      </c>
      <c r="H23" s="52"/>
      <c r="I23" s="56"/>
      <c r="J23" s="55"/>
      <c r="K23" s="55"/>
      <c r="L23" s="55"/>
      <c r="M23" s="58"/>
      <c r="N23" s="58"/>
      <c r="O23" s="56"/>
      <c r="P23" s="17"/>
      <c r="S23" s="8" t="s">
        <v>12</v>
      </c>
      <c r="T23" s="14" t="str">
        <f t="shared" si="1"/>
        <v>（複数選択）未入力</v>
      </c>
      <c r="X23" s="40" t="s">
        <v>111</v>
      </c>
    </row>
    <row r="24" spans="2:24" ht="22.5" customHeight="1">
      <c r="B24" s="48"/>
      <c r="C24" s="51">
        <f t="shared" si="0"/>
        <v>17</v>
      </c>
      <c r="D24" s="51">
        <f>COUNTIF($I$8:I24,I24)</f>
        <v>0</v>
      </c>
      <c r="E24" s="51" t="str">
        <f>IF(D24=1,COUNTIF($D$8:D24,D24),"")</f>
        <v/>
      </c>
      <c r="F24" s="51" t="str" cm="1">
        <f t="array" ref="F24">IF(H24="今回届出",SUMPRODUCT(($H$8:H24="今回届出")*($I$8:I24=I24)),"")</f>
        <v/>
      </c>
      <c r="G24" s="51" t="str">
        <f>IF(F24=1,COUNTIF($F$8:F24,F24),"")</f>
        <v/>
      </c>
      <c r="H24" s="52"/>
      <c r="I24" s="56"/>
      <c r="J24" s="55"/>
      <c r="K24" s="55"/>
      <c r="L24" s="55"/>
      <c r="M24" s="58"/>
      <c r="N24" s="58"/>
      <c r="O24" s="56"/>
      <c r="P24" s="17"/>
      <c r="S24" s="8" t="s">
        <v>12</v>
      </c>
      <c r="T24" s="14" t="str">
        <f t="shared" si="1"/>
        <v>（複数選択）未入力</v>
      </c>
      <c r="X24" s="40" t="s">
        <v>112</v>
      </c>
    </row>
    <row r="25" spans="2:24" ht="22.5" customHeight="1">
      <c r="B25" s="48"/>
      <c r="C25" s="51">
        <f t="shared" si="0"/>
        <v>18</v>
      </c>
      <c r="D25" s="51">
        <f>COUNTIF($I$8:I25,I25)</f>
        <v>0</v>
      </c>
      <c r="E25" s="51" t="str">
        <f>IF(D25=1,COUNTIF($D$8:D25,D25),"")</f>
        <v/>
      </c>
      <c r="F25" s="51" t="str" cm="1">
        <f t="array" ref="F25">IF(H25="今回届出",SUMPRODUCT(($H$8:H25="今回届出")*($I$8:I25=I25)),"")</f>
        <v/>
      </c>
      <c r="G25" s="51" t="str">
        <f>IF(F25=1,COUNTIF($F$8:F25,F25),"")</f>
        <v/>
      </c>
      <c r="H25" s="52"/>
      <c r="I25" s="56"/>
      <c r="J25" s="55"/>
      <c r="K25" s="55"/>
      <c r="L25" s="55"/>
      <c r="M25" s="58"/>
      <c r="N25" s="58"/>
      <c r="O25" s="56"/>
      <c r="P25" s="17"/>
      <c r="S25" s="8" t="s">
        <v>12</v>
      </c>
      <c r="T25" s="14" t="str">
        <f t="shared" si="1"/>
        <v>（複数選択）未入力</v>
      </c>
      <c r="X25" s="40" t="s">
        <v>113</v>
      </c>
    </row>
    <row r="26" spans="2:24" ht="22.5" customHeight="1">
      <c r="B26" s="48"/>
      <c r="C26" s="51">
        <f t="shared" si="0"/>
        <v>19</v>
      </c>
      <c r="D26" s="51">
        <f>COUNTIF($I$8:I26,I26)</f>
        <v>0</v>
      </c>
      <c r="E26" s="51" t="str">
        <f>IF(D26=1,COUNTIF($D$8:D26,D26),"")</f>
        <v/>
      </c>
      <c r="F26" s="51" t="str" cm="1">
        <f t="array" ref="F26">IF(H26="今回届出",SUMPRODUCT(($H$8:H26="今回届出")*($I$8:I26=I26)),"")</f>
        <v/>
      </c>
      <c r="G26" s="51" t="str">
        <f>IF(F26=1,COUNTIF($F$8:F26,F26),"")</f>
        <v/>
      </c>
      <c r="H26" s="52"/>
      <c r="I26" s="56"/>
      <c r="J26" s="55"/>
      <c r="K26" s="55"/>
      <c r="L26" s="55"/>
      <c r="M26" s="58"/>
      <c r="N26" s="58"/>
      <c r="O26" s="56"/>
      <c r="P26" s="17"/>
      <c r="S26" s="8" t="s">
        <v>12</v>
      </c>
      <c r="T26" s="14" t="str">
        <f t="shared" si="1"/>
        <v>（複数選択）未入力</v>
      </c>
      <c r="X26" s="40" t="s">
        <v>114</v>
      </c>
    </row>
    <row r="27" spans="2:24" ht="22.5" customHeight="1">
      <c r="B27" s="48"/>
      <c r="C27" s="51">
        <f t="shared" si="0"/>
        <v>20</v>
      </c>
      <c r="D27" s="51">
        <f>COUNTIF($I$8:I27,I27)</f>
        <v>0</v>
      </c>
      <c r="E27" s="51" t="str">
        <f>IF(D27=1,COUNTIF($D$8:D27,D27),"")</f>
        <v/>
      </c>
      <c r="F27" s="51" t="str" cm="1">
        <f t="array" ref="F27">IF(H27="今回届出",SUMPRODUCT(($H$8:H27="今回届出")*($I$8:I27=I27)),"")</f>
        <v/>
      </c>
      <c r="G27" s="51" t="str">
        <f>IF(F27=1,COUNTIF($F$8:F27,F27),"")</f>
        <v/>
      </c>
      <c r="H27" s="52"/>
      <c r="I27" s="56"/>
      <c r="J27" s="55"/>
      <c r="K27" s="55"/>
      <c r="L27" s="55"/>
      <c r="M27" s="58"/>
      <c r="N27" s="58"/>
      <c r="O27" s="56"/>
      <c r="P27" s="17"/>
      <c r="S27" s="8" t="s">
        <v>12</v>
      </c>
      <c r="T27" s="14" t="str">
        <f t="shared" si="1"/>
        <v>（複数選択）未入力</v>
      </c>
      <c r="X27" s="40" t="s">
        <v>115</v>
      </c>
    </row>
    <row r="28" spans="2:24" ht="22.5" customHeight="1">
      <c r="B28" s="48"/>
      <c r="C28" s="51">
        <f t="shared" si="0"/>
        <v>21</v>
      </c>
      <c r="D28" s="51">
        <f>COUNTIF($I$8:I28,I28)</f>
        <v>0</v>
      </c>
      <c r="E28" s="51" t="str">
        <f>IF(D28=1,COUNTIF($D$8:D28,D28),"")</f>
        <v/>
      </c>
      <c r="F28" s="51" t="str" cm="1">
        <f t="array" ref="F28">IF(H28="今回届出",SUMPRODUCT(($H$8:H28="今回届出")*($I$8:I28=I28)),"")</f>
        <v/>
      </c>
      <c r="G28" s="51" t="str">
        <f>IF(F28=1,COUNTIF($F$8:F28,F28),"")</f>
        <v/>
      </c>
      <c r="H28" s="52"/>
      <c r="I28" s="56"/>
      <c r="J28" s="55"/>
      <c r="K28" s="55"/>
      <c r="L28" s="55"/>
      <c r="M28" s="58"/>
      <c r="N28" s="58"/>
      <c r="O28" s="56"/>
      <c r="P28" s="17"/>
      <c r="S28" s="8" t="s">
        <v>12</v>
      </c>
      <c r="T28" s="14" t="str">
        <f t="shared" si="1"/>
        <v>（複数選択）未入力</v>
      </c>
      <c r="X28" s="40" t="s">
        <v>116</v>
      </c>
    </row>
    <row r="29" spans="2:24" ht="22.5" customHeight="1">
      <c r="B29" s="48"/>
      <c r="C29" s="51">
        <f t="shared" si="0"/>
        <v>22</v>
      </c>
      <c r="D29" s="51">
        <f>COUNTIF($I$8:I29,I29)</f>
        <v>0</v>
      </c>
      <c r="E29" s="51" t="str">
        <f>IF(D29=1,COUNTIF($D$8:D29,D29),"")</f>
        <v/>
      </c>
      <c r="F29" s="51" t="str" cm="1">
        <f t="array" ref="F29">IF(H29="今回届出",SUMPRODUCT(($H$8:H29="今回届出")*($I$8:I29=I29)),"")</f>
        <v/>
      </c>
      <c r="G29" s="51" t="str">
        <f>IF(F29=1,COUNTIF($F$8:F29,F29),"")</f>
        <v/>
      </c>
      <c r="H29" s="52"/>
      <c r="I29" s="56"/>
      <c r="J29" s="55"/>
      <c r="K29" s="55"/>
      <c r="L29" s="55"/>
      <c r="M29" s="58"/>
      <c r="N29" s="58"/>
      <c r="O29" s="56"/>
      <c r="P29" s="17"/>
      <c r="S29" s="8" t="s">
        <v>12</v>
      </c>
      <c r="T29" s="14" t="str">
        <f t="shared" si="1"/>
        <v>（複数選択）未入力</v>
      </c>
      <c r="X29" s="40" t="s">
        <v>117</v>
      </c>
    </row>
    <row r="30" spans="2:24" ht="22.5" customHeight="1">
      <c r="B30" s="48"/>
      <c r="C30" s="51">
        <f t="shared" si="0"/>
        <v>23</v>
      </c>
      <c r="D30" s="51">
        <f>COUNTIF($I$8:I30,I30)</f>
        <v>0</v>
      </c>
      <c r="E30" s="51" t="str">
        <f>IF(D30=1,COUNTIF($D$8:D30,D30),"")</f>
        <v/>
      </c>
      <c r="F30" s="51" t="str" cm="1">
        <f t="array" ref="F30">IF(H30="今回届出",SUMPRODUCT(($H$8:H30="今回届出")*($I$8:I30=I30)),"")</f>
        <v/>
      </c>
      <c r="G30" s="51" t="str">
        <f>IF(F30=1,COUNTIF($F$8:F30,F30),"")</f>
        <v/>
      </c>
      <c r="H30" s="52"/>
      <c r="I30" s="56"/>
      <c r="J30" s="55"/>
      <c r="K30" s="55"/>
      <c r="L30" s="55"/>
      <c r="M30" s="58"/>
      <c r="N30" s="58"/>
      <c r="O30" s="56"/>
      <c r="P30" s="17"/>
      <c r="S30" s="8" t="s">
        <v>12</v>
      </c>
      <c r="T30" s="14" t="str">
        <f t="shared" si="1"/>
        <v>（複数選択）未入力</v>
      </c>
      <c r="X30" s="40" t="s">
        <v>118</v>
      </c>
    </row>
    <row r="31" spans="2:24" ht="22.5" customHeight="1">
      <c r="B31" s="48"/>
      <c r="C31" s="51">
        <f t="shared" si="0"/>
        <v>24</v>
      </c>
      <c r="D31" s="51">
        <f>COUNTIF($I$8:I31,I31)</f>
        <v>0</v>
      </c>
      <c r="E31" s="51" t="str">
        <f>IF(D31=1,COUNTIF($D$8:D31,D31),"")</f>
        <v/>
      </c>
      <c r="F31" s="51" t="str" cm="1">
        <f t="array" ref="F31">IF(H31="今回届出",SUMPRODUCT(($H$8:H31="今回届出")*($I$8:I31=I31)),"")</f>
        <v/>
      </c>
      <c r="G31" s="51" t="str">
        <f>IF(F31=1,COUNTIF($F$8:F31,F31),"")</f>
        <v/>
      </c>
      <c r="H31" s="52"/>
      <c r="I31" s="56"/>
      <c r="J31" s="55"/>
      <c r="K31" s="55"/>
      <c r="L31" s="55"/>
      <c r="M31" s="58"/>
      <c r="N31" s="58"/>
      <c r="O31" s="56"/>
      <c r="P31" s="17"/>
      <c r="S31" s="8" t="s">
        <v>12</v>
      </c>
      <c r="T31" s="14" t="str">
        <f t="shared" si="1"/>
        <v>（複数選択）未入力</v>
      </c>
      <c r="X31" s="40" t="s">
        <v>119</v>
      </c>
    </row>
    <row r="32" spans="2:24" ht="22.5" customHeight="1">
      <c r="B32" s="48"/>
      <c r="C32" s="51">
        <f t="shared" si="0"/>
        <v>25</v>
      </c>
      <c r="D32" s="51">
        <f>COUNTIF($I$8:I32,I32)</f>
        <v>0</v>
      </c>
      <c r="E32" s="51" t="str">
        <f>IF(D32=1,COUNTIF($D$8:D32,D32),"")</f>
        <v/>
      </c>
      <c r="F32" s="51" t="str" cm="1">
        <f t="array" ref="F32">IF(H32="今回届出",SUMPRODUCT(($H$8:H32="今回届出")*($I$8:I32=I32)),"")</f>
        <v/>
      </c>
      <c r="G32" s="51" t="str">
        <f>IF(F32=1,COUNTIF($F$8:F32,F32),"")</f>
        <v/>
      </c>
      <c r="H32" s="52"/>
      <c r="I32" s="56"/>
      <c r="J32" s="55"/>
      <c r="K32" s="55"/>
      <c r="L32" s="55"/>
      <c r="M32" s="58"/>
      <c r="N32" s="58"/>
      <c r="O32" s="56"/>
      <c r="P32" s="17"/>
      <c r="S32" s="8" t="s">
        <v>12</v>
      </c>
      <c r="T32" s="14" t="str">
        <f t="shared" si="1"/>
        <v>（複数選択）未入力</v>
      </c>
      <c r="X32" s="40" t="s">
        <v>120</v>
      </c>
    </row>
    <row r="33" spans="2:25" ht="22.5" customHeight="1">
      <c r="B33" s="48"/>
      <c r="C33" s="51">
        <f t="shared" si="0"/>
        <v>26</v>
      </c>
      <c r="D33" s="51">
        <f>COUNTIF($I$8:I33,I33)</f>
        <v>0</v>
      </c>
      <c r="E33" s="51" t="str">
        <f>IF(D33=1,COUNTIF($D$8:D33,D33),"")</f>
        <v/>
      </c>
      <c r="F33" s="51" t="str" cm="1">
        <f t="array" ref="F33">IF(H33="今回届出",SUMPRODUCT(($H$8:H33="今回届出")*($I$8:I33=I33)),"")</f>
        <v/>
      </c>
      <c r="G33" s="51" t="str">
        <f>IF(F33=1,COUNTIF($F$8:F33,F33),"")</f>
        <v/>
      </c>
      <c r="H33" s="52"/>
      <c r="I33" s="56"/>
      <c r="J33" s="55"/>
      <c r="K33" s="55"/>
      <c r="L33" s="55"/>
      <c r="M33" s="58"/>
      <c r="N33" s="58"/>
      <c r="O33" s="56"/>
      <c r="P33" s="17"/>
      <c r="S33" s="8" t="s">
        <v>12</v>
      </c>
      <c r="T33" s="14" t="str">
        <f t="shared" si="1"/>
        <v>（複数選択）未入力</v>
      </c>
      <c r="X33" s="40" t="s">
        <v>121</v>
      </c>
    </row>
    <row r="34" spans="2:25" ht="22.5" customHeight="1">
      <c r="B34" s="48"/>
      <c r="C34" s="51">
        <f t="shared" si="0"/>
        <v>27</v>
      </c>
      <c r="D34" s="51">
        <f>COUNTIF($I$8:I34,I34)</f>
        <v>0</v>
      </c>
      <c r="E34" s="51" t="str">
        <f>IF(D34=1,COUNTIF($D$8:D34,D34),"")</f>
        <v/>
      </c>
      <c r="F34" s="51" t="str" cm="1">
        <f t="array" ref="F34">IF(H34="今回届出",SUMPRODUCT(($H$8:H34="今回届出")*($I$8:I34=I34)),"")</f>
        <v/>
      </c>
      <c r="G34" s="51" t="str">
        <f>IF(F34=1,COUNTIF($F$8:F34,F34),"")</f>
        <v/>
      </c>
      <c r="H34" s="52"/>
      <c r="I34" s="56"/>
      <c r="J34" s="55"/>
      <c r="K34" s="55"/>
      <c r="L34" s="55"/>
      <c r="M34" s="58"/>
      <c r="N34" s="58"/>
      <c r="O34" s="56"/>
      <c r="P34" s="17"/>
      <c r="S34" s="8" t="s">
        <v>12</v>
      </c>
      <c r="T34" s="14" t="str">
        <f t="shared" si="1"/>
        <v>（複数選択）未入力</v>
      </c>
      <c r="X34" s="40" t="s">
        <v>122</v>
      </c>
    </row>
    <row r="35" spans="2:25" ht="22.5" customHeight="1">
      <c r="B35" s="48"/>
      <c r="C35" s="51">
        <f t="shared" si="0"/>
        <v>28</v>
      </c>
      <c r="D35" s="51">
        <f>COUNTIF($I$8:I35,I35)</f>
        <v>0</v>
      </c>
      <c r="E35" s="51" t="str">
        <f>IF(D35=1,COUNTIF($D$8:D35,D35),"")</f>
        <v/>
      </c>
      <c r="F35" s="51" t="str" cm="1">
        <f t="array" ref="F35">IF(H35="今回届出",SUMPRODUCT(($H$8:H35="今回届出")*($I$8:I35=I35)),"")</f>
        <v/>
      </c>
      <c r="G35" s="51" t="str">
        <f>IF(F35=1,COUNTIF($F$8:F35,F35),"")</f>
        <v/>
      </c>
      <c r="H35" s="52"/>
      <c r="I35" s="56"/>
      <c r="J35" s="55"/>
      <c r="K35" s="55"/>
      <c r="L35" s="55"/>
      <c r="M35" s="58"/>
      <c r="N35" s="58"/>
      <c r="O35" s="56"/>
      <c r="P35" s="17"/>
      <c r="S35" s="8" t="s">
        <v>12</v>
      </c>
      <c r="T35" s="14" t="str">
        <f t="shared" si="1"/>
        <v>（複数選択）未入力</v>
      </c>
      <c r="X35" s="40" t="s">
        <v>123</v>
      </c>
    </row>
    <row r="36" spans="2:25" ht="22.5" customHeight="1">
      <c r="B36" s="48"/>
      <c r="C36" s="51">
        <f t="shared" si="0"/>
        <v>29</v>
      </c>
      <c r="D36" s="51">
        <f>COUNTIF($I$8:I36,I36)</f>
        <v>0</v>
      </c>
      <c r="E36" s="51" t="str">
        <f>IF(D36=1,COUNTIF($D$8:D36,D36),"")</f>
        <v/>
      </c>
      <c r="F36" s="51" t="str" cm="1">
        <f t="array" ref="F36">IF(H36="今回届出",SUMPRODUCT(($H$8:H36="今回届出")*($I$8:I36=I36)),"")</f>
        <v/>
      </c>
      <c r="G36" s="51" t="str">
        <f>IF(F36=1,COUNTIF($F$8:F36,F36),"")</f>
        <v/>
      </c>
      <c r="H36" s="52"/>
      <c r="I36" s="56"/>
      <c r="J36" s="55"/>
      <c r="K36" s="55"/>
      <c r="L36" s="55"/>
      <c r="M36" s="58"/>
      <c r="N36" s="58"/>
      <c r="O36" s="56"/>
      <c r="P36" s="17"/>
      <c r="S36" s="8" t="s">
        <v>12</v>
      </c>
      <c r="T36" s="14" t="str">
        <f t="shared" si="1"/>
        <v>（複数選択）未入力</v>
      </c>
      <c r="X36" s="40" t="s">
        <v>124</v>
      </c>
    </row>
    <row r="37" spans="2:25" ht="22.5" customHeight="1">
      <c r="B37" s="48"/>
      <c r="C37" s="51">
        <f t="shared" si="0"/>
        <v>30</v>
      </c>
      <c r="D37" s="51">
        <f>COUNTIF($I$8:I37,I37)</f>
        <v>0</v>
      </c>
      <c r="E37" s="51" t="str">
        <f>IF(D37=1,COUNTIF($D$8:D37,D37),"")</f>
        <v/>
      </c>
      <c r="F37" s="51" t="str" cm="1">
        <f t="array" ref="F37">IF(H37="今回届出",SUMPRODUCT(($H$8:H37="今回届出")*($I$8:I37=I37)),"")</f>
        <v/>
      </c>
      <c r="G37" s="51" t="str">
        <f>IF(F37=1,COUNTIF($F$8:F37,F37),"")</f>
        <v/>
      </c>
      <c r="H37" s="52"/>
      <c r="I37" s="56"/>
      <c r="J37" s="55"/>
      <c r="K37" s="55"/>
      <c r="L37" s="55"/>
      <c r="M37" s="58"/>
      <c r="N37" s="58"/>
      <c r="O37" s="56"/>
      <c r="P37" s="17"/>
      <c r="S37" s="8" t="s">
        <v>12</v>
      </c>
      <c r="T37" s="14" t="str">
        <f t="shared" si="1"/>
        <v>（複数選択）未入力</v>
      </c>
      <c r="X37" s="40" t="s">
        <v>125</v>
      </c>
    </row>
    <row r="38" spans="2:25" ht="15">
      <c r="B38" s="48"/>
      <c r="C38" s="64" t="s">
        <v>77</v>
      </c>
      <c r="D38" s="65"/>
      <c r="E38" s="65"/>
      <c r="F38" s="65"/>
      <c r="G38" s="65"/>
      <c r="H38" s="66"/>
      <c r="I38" s="65"/>
      <c r="J38" s="65"/>
      <c r="K38" s="65"/>
      <c r="L38" s="65"/>
      <c r="M38" s="66"/>
      <c r="N38" s="66"/>
      <c r="O38" s="67"/>
      <c r="P38" s="17"/>
      <c r="S38" s="8"/>
      <c r="T38" s="14"/>
      <c r="X38" s="40" t="s">
        <v>126</v>
      </c>
    </row>
    <row r="39" spans="2:25" ht="7.5" customHeight="1">
      <c r="B39" s="59"/>
      <c r="C39" s="41"/>
      <c r="D39" s="41"/>
      <c r="E39" s="41"/>
      <c r="F39" s="41"/>
      <c r="G39" s="41"/>
      <c r="H39" s="41"/>
      <c r="I39" s="41"/>
      <c r="J39" s="41"/>
      <c r="K39" s="41"/>
      <c r="L39" s="41"/>
      <c r="M39" s="41"/>
      <c r="N39" s="41"/>
      <c r="O39" s="41"/>
      <c r="P39" s="38"/>
      <c r="X39" s="40" t="s">
        <v>127</v>
      </c>
    </row>
    <row r="40" spans="2:25" ht="15.75" customHeight="1">
      <c r="B40" s="60"/>
      <c r="C40" s="40" t="s">
        <v>78</v>
      </c>
      <c r="H40" s="46"/>
      <c r="I40" s="46"/>
      <c r="J40" s="46"/>
      <c r="K40" s="46"/>
      <c r="L40" s="46"/>
      <c r="M40" s="46"/>
      <c r="N40" s="46"/>
      <c r="O40" s="46"/>
      <c r="P40" s="46"/>
      <c r="S40" s="40"/>
      <c r="X40" s="40" t="s">
        <v>128</v>
      </c>
    </row>
    <row r="41" spans="2:25">
      <c r="B41" s="61"/>
      <c r="T41" s="63"/>
      <c r="X41" s="40" t="s">
        <v>129</v>
      </c>
    </row>
    <row r="42" spans="2:25">
      <c r="X42" s="40" t="s">
        <v>130</v>
      </c>
    </row>
    <row r="43" spans="2:25" hidden="1">
      <c r="C43" s="40" t="s">
        <v>79</v>
      </c>
      <c r="S43" s="40"/>
      <c r="X43" s="49" t="s">
        <v>131</v>
      </c>
    </row>
    <row r="44" spans="2:25" hidden="1">
      <c r="C44" s="40" t="s">
        <v>80</v>
      </c>
      <c r="M44" s="40" t="s">
        <v>81</v>
      </c>
      <c r="O44" s="40" t="s">
        <v>82</v>
      </c>
      <c r="Q44" s="40" t="s">
        <v>83</v>
      </c>
      <c r="R44" s="40" t="s">
        <v>84</v>
      </c>
      <c r="S44" s="40" t="s">
        <v>85</v>
      </c>
      <c r="X44" s="40" t="s">
        <v>132</v>
      </c>
      <c r="Y44" s="49"/>
    </row>
    <row r="45" spans="2:25" hidden="1">
      <c r="E45" s="40">
        <v>1</v>
      </c>
      <c r="H45" s="40" t="str">
        <f>_xlfn.IFNA(VLOOKUP($E45,$E$8:$K$38,5,FALSE),"")</f>
        <v>指-○○○</v>
      </c>
      <c r="I45" s="40" t="str">
        <f>VLOOKUP($E45,$E$8:$K$38,6,FALSE)</f>
        <v>新宿区</v>
      </c>
      <c r="J45" s="40" t="str">
        <f>VLOOKUP($E45,$E$8:$K$38,7,FALSE)&amp;""</f>
        <v>○○町</v>
      </c>
      <c r="K45" s="40" t="str">
        <f>VLOOKUP($E45,$E$8:$O$38,8,FALSE)&amp;""</f>
        <v>○丁目</v>
      </c>
      <c r="L45" s="40" t="str">
        <f>VLOOKUP($E45,$E$8:$O$38,9,FALSE)&amp;""</f>
        <v>○番</v>
      </c>
      <c r="M45" s="40" t="str">
        <f>VLOOKUP($E45,$E$8:$O$38,11,FALSE)&amp;""</f>
        <v/>
      </c>
      <c r="O45" s="40">
        <f>COUNTIF($I$8:$I$38,H45)</f>
        <v>2</v>
      </c>
      <c r="Q45" s="40" cm="1">
        <f t="array" ref="Q45">SUMPRODUCT(($I$8:$I$38=H45)*($N$8:$N$38="無地番"))</f>
        <v>0</v>
      </c>
      <c r="R45" s="40" cm="1">
        <f t="array" ref="R45">SUMPRODUCT(($I$8:$I$38=H45)*($N$8:$N$38="道"))</f>
        <v>1</v>
      </c>
      <c r="S45" s="40" cm="1">
        <f t="array" ref="S45">SUMPRODUCT(($I$8:$I$38=H45)*($N$8:$N$38="水"))</f>
        <v>0</v>
      </c>
      <c r="T45" s="62" t="str">
        <f>IF(Q45&gt;0," 無地番","")&amp;IF(R45&gt;0," 道","")&amp;IF(S45&gt;0," 水","")</f>
        <v xml:space="preserve"> 道</v>
      </c>
      <c r="U45" s="40" t="str">
        <f>_xlfn.IFNA(IF(J45="",
I45&amp;""&amp;T45,
I45&amp;J45&amp;K45&amp;L45&amp;IF(M45="","","の一部")&amp;
IF(O45-1-Q45-R45-S45&gt;0,
IF(O45&gt;1,"　外 "&amp;O45-1-Q45-R45-S45&amp;" 筆",""),"")&amp;T45),"")</f>
        <v>新宿区○○町○丁目○番 道</v>
      </c>
      <c r="X45" s="40" t="s">
        <v>133</v>
      </c>
    </row>
    <row r="46" spans="2:25" hidden="1">
      <c r="E46" s="40">
        <v>2</v>
      </c>
      <c r="H46" s="40" t="str">
        <f>_xlfn.IFNA(VLOOKUP($E46,$E$8:$K$38,5,FALSE),"")</f>
        <v>指-○○1</v>
      </c>
      <c r="I46" s="40" t="str">
        <f>VLOOKUP($E46,$E$8:$K$38,6,FALSE)</f>
        <v>新宿区</v>
      </c>
      <c r="J46" s="40" t="str">
        <f>VLOOKUP($E46,$E$8:$K$38,7,FALSE)&amp;""</f>
        <v>○○町</v>
      </c>
      <c r="K46" s="40" t="str">
        <f>VLOOKUP($E46,$E$8:$O$38,8,FALSE)&amp;""</f>
        <v>○丁目</v>
      </c>
      <c r="L46" s="40" t="str">
        <f>VLOOKUP($E46,$E$8:$O$38,9,FALSE)&amp;""</f>
        <v>○番</v>
      </c>
      <c r="M46" s="40" t="str">
        <f t="shared" ref="M46:M47" si="2">VLOOKUP($E46,$E$8:$O$38,11,FALSE)&amp;""</f>
        <v/>
      </c>
      <c r="O46" s="40">
        <f>COUNTIF($I$8:$I$38,H46)</f>
        <v>3</v>
      </c>
      <c r="Q46" s="40" cm="1">
        <f t="array" ref="Q46">SUMPRODUCT(($I$8:$I$38=H46)*($N$8:$N$38="無地番"))</f>
        <v>0</v>
      </c>
      <c r="R46" s="40" cm="1">
        <f t="array" ref="R46">SUMPRODUCT(($I$8:$I$38=H46)*($N$8:$N$38="道"))</f>
        <v>1</v>
      </c>
      <c r="S46" s="40" cm="1">
        <f t="array" ref="S46">SUMPRODUCT(($I$8:$I$38=H46)*($N$8:$N$38="水"))</f>
        <v>0</v>
      </c>
      <c r="T46" s="62" t="str">
        <f>IF(Q46&gt;0," 無地番","")&amp;IF(R46&gt;0," 道","")&amp;IF(S46&gt;0," 水","")</f>
        <v xml:space="preserve"> 道</v>
      </c>
      <c r="U46" s="40" t="str">
        <f t="shared" ref="U46:U47" si="3">_xlfn.IFNA(IF(J46="",
I46&amp;""&amp;T46,
I46&amp;J46&amp;K46&amp;L46&amp;IF(M46="","","の一部")&amp;
IF(O46-1-Q46-R46-S46&gt;0,
IF(O46&gt;1,"　外 "&amp;O46-1-Q46-R46-S46&amp;" 筆",""),"")&amp;T46),"")</f>
        <v>新宿区○○町○丁目○番　外 1 筆 道</v>
      </c>
      <c r="X46" s="40" t="s">
        <v>134</v>
      </c>
    </row>
    <row r="47" spans="2:25" hidden="1">
      <c r="E47" s="40">
        <v>3</v>
      </c>
      <c r="H47" s="40" t="str">
        <f>_xlfn.IFNA(VLOOKUP($E47,$E$8:$K$38,5,FALSE),"")</f>
        <v>指-○○2</v>
      </c>
      <c r="I47" s="40" t="str">
        <f>VLOOKUP($E47,$E$8:$K$38,6,FALSE)</f>
        <v>新宿区</v>
      </c>
      <c r="J47" s="40" t="str">
        <f>VLOOKUP($E47,$E$8:$K$38,7,FALSE)&amp;""</f>
        <v/>
      </c>
      <c r="K47" s="40" t="str">
        <f>VLOOKUP($E47,$E$8:$O$38,8,FALSE)&amp;""</f>
        <v/>
      </c>
      <c r="L47" s="40" t="str">
        <f>VLOOKUP($E47,$E$8:$O$38,9,FALSE)&amp;""</f>
        <v/>
      </c>
      <c r="M47" s="40" t="str">
        <f t="shared" si="2"/>
        <v/>
      </c>
      <c r="O47" s="40">
        <f>COUNTIF($I$8:$I$38,H47)</f>
        <v>4</v>
      </c>
      <c r="Q47" s="40" cm="1">
        <f t="array" ref="Q47">SUMPRODUCT(($I$8:$I$38=H47)*($N$8:$N$38="無地番"))</f>
        <v>0</v>
      </c>
      <c r="R47" s="40" cm="1">
        <f t="array" ref="R47">SUMPRODUCT(($I$8:$I$38=H47)*($N$8:$N$38="道"))</f>
        <v>4</v>
      </c>
      <c r="S47" s="40" cm="1">
        <f t="array" ref="S47">SUMPRODUCT(($I$8:$I$38=H47)*($N$8:$N$38="水"))</f>
        <v>0</v>
      </c>
      <c r="T47" s="62" t="str">
        <f>IF(Q47&gt;0," 無地番","")&amp;IF(R47&gt;0," 道","")&amp;IF(S47&gt;0," 水","")</f>
        <v xml:space="preserve"> 道</v>
      </c>
      <c r="U47" s="40" t="str">
        <f t="shared" si="3"/>
        <v>新宿区 道</v>
      </c>
      <c r="X47" s="40" t="s">
        <v>135</v>
      </c>
    </row>
    <row r="48" spans="2:25" hidden="1">
      <c r="S48" s="40"/>
      <c r="X48" s="40" t="s">
        <v>136</v>
      </c>
      <c r="Y48" s="49"/>
    </row>
    <row r="49" spans="3:24" hidden="1">
      <c r="C49" s="40" t="s">
        <v>86</v>
      </c>
      <c r="S49" s="40"/>
      <c r="T49" s="63"/>
      <c r="X49" s="40" t="s">
        <v>137</v>
      </c>
    </row>
    <row r="50" spans="3:24" hidden="1">
      <c r="E50" s="40">
        <v>1</v>
      </c>
      <c r="H50" s="40" t="str">
        <f>_xlfn.IFNA(VLOOKUP($E50,$G$8:$K$38,3,FALSE),"")</f>
        <v>指-○○○</v>
      </c>
      <c r="I50" s="40" t="str">
        <f>VLOOKUP($E50,$G$8:$K$38,4,FALSE)</f>
        <v>新宿区</v>
      </c>
      <c r="J50" s="40" t="str">
        <f>VLOOKUP($E50,$G$8:$K$38,5,FALSE)&amp;""</f>
        <v>○○町</v>
      </c>
      <c r="K50" s="40" t="str">
        <f>VLOOKUP($E50,$G$8:$O$38,6,FALSE)&amp;""</f>
        <v>○丁目</v>
      </c>
      <c r="L50" s="40" t="str">
        <f>VLOOKUP($E50,$G$8:$O$38,7,FALSE)&amp;""</f>
        <v>○番</v>
      </c>
      <c r="M50" s="40" t="str">
        <f>VLOOKUP($E50,$G$8:$O$38,8,FALSE)&amp;""</f>
        <v/>
      </c>
      <c r="O50" s="40" cm="1">
        <f t="array" ref="O50">SUMPRODUCT(($H$8:$H$38=$C$49)*($I$8:$I$38=H50))</f>
        <v>2</v>
      </c>
      <c r="Q50" s="40" cm="1">
        <f t="array" ref="Q50">SUMPRODUCT(($F$8:$F$38&lt;&gt;"")*($I$8:$I$38=H50)*($N$8:$N$38="無地番"))</f>
        <v>0</v>
      </c>
      <c r="R50" s="40" cm="1">
        <f t="array" ref="R50">SUMPRODUCT(($F$8:$F$38&lt;&gt;"")*($I$8:$I$38=H50)*($N$8:$N$38="道"))</f>
        <v>1</v>
      </c>
      <c r="S50" s="40" cm="1">
        <f t="array" ref="S50">SUMPRODUCT(($F$8:$F$38&lt;&gt;"")*($I$8:$I$38=H50)*($N$8:$N$38="水"))</f>
        <v>0</v>
      </c>
      <c r="T50" s="62" t="str">
        <f>IF(Q50&gt;0," 無地番","")&amp;IF(R50&gt;0," 道","")&amp;IF(S50&gt;0," 水","")</f>
        <v xml:space="preserve"> 道</v>
      </c>
      <c r="U50" s="40" t="str">
        <f t="shared" ref="U50:U52" si="4">_xlfn.IFNA(IF(J50="",
I50&amp;""&amp;T50,
I50&amp;J50&amp;K50&amp;L50&amp;IF(M50="","","の一部")&amp;
IF(O50-1-Q50-R50-S50&gt;0,
IF(O50&gt;1,"　外 "&amp;O50-1-Q50-R50-S50&amp;" 筆",""),"")&amp;T50),"")</f>
        <v>新宿区○○町○丁目○番 道</v>
      </c>
      <c r="X50" s="40" t="s">
        <v>138</v>
      </c>
    </row>
    <row r="51" spans="3:24" hidden="1">
      <c r="E51" s="40">
        <v>2</v>
      </c>
      <c r="H51" s="40" t="str">
        <f>_xlfn.IFNA(VLOOKUP($E51,$G$8:$K$38,3,FALSE),"")</f>
        <v>指-○○1</v>
      </c>
      <c r="I51" s="40" t="str">
        <f>VLOOKUP($E51,$G$8:$K$38,4,FALSE)</f>
        <v>新宿区</v>
      </c>
      <c r="J51" s="40" t="str">
        <f>VLOOKUP($E51,$G$8:$K$38,5,FALSE)&amp;""</f>
        <v>○○町</v>
      </c>
      <c r="K51" s="40" t="str">
        <f>VLOOKUP($E51,$G$8:$O$38,6,FALSE)&amp;""</f>
        <v>○丁目</v>
      </c>
      <c r="L51" s="40" t="str">
        <f>VLOOKUP($E51,$G$8:$O$38,7,FALSE)&amp;""</f>
        <v>○番</v>
      </c>
      <c r="M51" s="40" t="str">
        <f>VLOOKUP($E51,$G$8:$O$38,8,FALSE)&amp;""</f>
        <v/>
      </c>
      <c r="O51" s="40" cm="1">
        <f t="array" ref="O51">SUMPRODUCT(($H$8:$H$38=$C$49)*($I$8:$I$38=H51))</f>
        <v>3</v>
      </c>
      <c r="Q51" s="40" cm="1">
        <f t="array" ref="Q51">SUMPRODUCT(($F$8:$F$38&lt;&gt;"")*($I$8:$I$38=H51)*($N$8:$N$38="無地番"))</f>
        <v>0</v>
      </c>
      <c r="R51" s="40" cm="1">
        <f t="array" ref="R51">SUMPRODUCT(($F$8:$F$38&lt;&gt;"")*($I$8:$I$38=H51)*($N$8:$N$38="道"))</f>
        <v>1</v>
      </c>
      <c r="S51" s="40" cm="1">
        <f t="array" ref="S51">SUMPRODUCT(($F$8:$F$38&lt;&gt;"")*($I$8:$I$38=H51)*($N$8:$N$38="水"))</f>
        <v>0</v>
      </c>
      <c r="T51" s="62" t="str">
        <f>IF(Q51&gt;0," 無地番","")&amp;IF(R51&gt;0," 道","")&amp;IF(S51&gt;0," 水","")</f>
        <v xml:space="preserve"> 道</v>
      </c>
      <c r="U51" s="40" t="str">
        <f t="shared" si="4"/>
        <v>新宿区○○町○丁目○番　外 1 筆 道</v>
      </c>
      <c r="X51" s="40" t="s">
        <v>139</v>
      </c>
    </row>
    <row r="52" spans="3:24" hidden="1">
      <c r="E52" s="40">
        <v>3</v>
      </c>
      <c r="H52" s="40" t="str">
        <f>_xlfn.IFNA(VLOOKUP($E52,$G$8:$K$38,3,FALSE),"")</f>
        <v>指-○○2</v>
      </c>
      <c r="I52" s="40" t="str">
        <f>VLOOKUP($E52,$G$8:$K$38,4,FALSE)</f>
        <v>新宿区</v>
      </c>
      <c r="J52" s="40" t="str">
        <f>VLOOKUP($E52,$G$8:$K$38,5,FALSE)&amp;""</f>
        <v/>
      </c>
      <c r="K52" s="40" t="str">
        <f>VLOOKUP($E52,$G$8:$O$38,6,FALSE)&amp;""</f>
        <v/>
      </c>
      <c r="L52" s="40" t="str">
        <f>VLOOKUP($E52,$G$8:$O$38,7,FALSE)&amp;""</f>
        <v/>
      </c>
      <c r="M52" s="40" t="str">
        <f>VLOOKUP($E52,$G$8:$O$38,8,FALSE)&amp;""</f>
        <v>道</v>
      </c>
      <c r="O52" s="40" cm="1">
        <f t="array" ref="O52">SUMPRODUCT(($H$8:$H$38=$C$49)*($I$8:$I$38=H52))</f>
        <v>4</v>
      </c>
      <c r="Q52" s="40" cm="1">
        <f t="array" ref="Q52">SUMPRODUCT(($F$8:$F$38&lt;&gt;"")*($I$8:$I$38=H52)*($N$9:$N$39="無地番"))</f>
        <v>0</v>
      </c>
      <c r="R52" s="40" cm="1">
        <f t="array" ref="R52">SUMPRODUCT(($F$8:$F$38&lt;&gt;"")*($I$8:$I$38=H52)*($N$8:$N$38="道"))</f>
        <v>4</v>
      </c>
      <c r="S52" s="40" cm="1">
        <f t="array" ref="S52">SUMPRODUCT(($F$8:$F$38&lt;&gt;"")*($I$8:$I$38=H52)*($N$8:$N$38="水"))</f>
        <v>0</v>
      </c>
      <c r="T52" s="62" t="str">
        <f>IF(Q52&gt;0," 無地番","")&amp;IF(R52&gt;0," 道","")&amp;IF(S52&gt;0," 水","")</f>
        <v xml:space="preserve"> 道</v>
      </c>
      <c r="U52" s="40" t="str">
        <f t="shared" si="4"/>
        <v>新宿区 道</v>
      </c>
      <c r="X52" s="40" t="s">
        <v>140</v>
      </c>
    </row>
    <row r="53" spans="3:24">
      <c r="S53" s="40"/>
      <c r="X53" s="40" t="s">
        <v>141</v>
      </c>
    </row>
    <row r="54" spans="3:24">
      <c r="S54" s="40"/>
      <c r="X54" s="40" t="s">
        <v>142</v>
      </c>
    </row>
    <row r="55" spans="3:24">
      <c r="X55" s="40" t="s">
        <v>143</v>
      </c>
    </row>
    <row r="56" spans="3:24">
      <c r="X56" s="40" t="s">
        <v>144</v>
      </c>
    </row>
    <row r="57" spans="3:24">
      <c r="X57" s="40" t="s">
        <v>145</v>
      </c>
    </row>
    <row r="58" spans="3:24">
      <c r="X58" s="40" t="s">
        <v>146</v>
      </c>
    </row>
    <row r="59" spans="3:24">
      <c r="X59" s="40" t="s">
        <v>147</v>
      </c>
    </row>
    <row r="60" spans="3:24">
      <c r="X60" s="40" t="s">
        <v>148</v>
      </c>
    </row>
    <row r="61" spans="3:24">
      <c r="X61" s="40" t="s">
        <v>149</v>
      </c>
    </row>
    <row r="62" spans="3:24">
      <c r="X62" s="40" t="s">
        <v>150</v>
      </c>
    </row>
    <row r="63" spans="3:24">
      <c r="X63" s="40" t="s">
        <v>151</v>
      </c>
    </row>
    <row r="64" spans="3:24">
      <c r="X64" s="40" t="s">
        <v>152</v>
      </c>
    </row>
  </sheetData>
  <mergeCells count="11">
    <mergeCell ref="O6:O7"/>
    <mergeCell ref="S1:T1"/>
    <mergeCell ref="C6:C7"/>
    <mergeCell ref="D6:D7"/>
    <mergeCell ref="E6:E7"/>
    <mergeCell ref="F6:F7"/>
    <mergeCell ref="G6:G7"/>
    <mergeCell ref="H6:H7"/>
    <mergeCell ref="I6:I7"/>
    <mergeCell ref="J6:M6"/>
    <mergeCell ref="N6:N7"/>
  </mergeCells>
  <phoneticPr fontId="20"/>
  <conditionalFormatting sqref="T1:T1048576">
    <cfRule type="containsText" dxfId="2" priority="1" operator="containsText" text="（正常）">
      <formula>NOT(ISERROR(SEARCH("（正常）",T1)))</formula>
    </cfRule>
    <cfRule type="containsText" dxfId="1" priority="2" operator="containsText" text="（エラー）">
      <formula>NOT(ISERROR(SEARCH("（エラー）",T1)))</formula>
    </cfRule>
    <cfRule type="containsText" dxfId="0" priority="3" operator="containsText" text="（注意）">
      <formula>NOT(ISERROR(SEARCH("（注意）",T1)))</formula>
    </cfRule>
  </conditionalFormatting>
  <dataValidations count="4">
    <dataValidation type="list" allowBlank="1" showInputMessage="1" showErrorMessage="1" sqref="H8:H37" xr:uid="{E07712A0-FC8E-45BF-A207-A5E596FED4E7}">
      <formula1>$W$3</formula1>
    </dataValidation>
    <dataValidation type="list" allowBlank="1" showInputMessage="1" showErrorMessage="1" sqref="J8:J37" xr:uid="{E9857D5D-F308-42E7-9D51-9E8A4108DF65}">
      <formula1>$X$3:$X$64</formula1>
    </dataValidation>
    <dataValidation type="list" allowBlank="1" showInputMessage="1" showErrorMessage="1" sqref="N8:N37" xr:uid="{4B8D810D-8482-4362-B7A1-ADF3F7B2FA8F}">
      <formula1>$Y$3:$Y$5</formula1>
    </dataValidation>
    <dataValidation type="list" allowBlank="1" showInputMessage="1" showErrorMessage="1" sqref="O8:O37" xr:uid="{1CC0441C-FB21-4AC9-8558-E0E4B07F43A0}">
      <formula1>$Z$3</formula1>
    </dataValidation>
  </dataValidations>
  <pageMargins left="0.19685039370078741" right="0.19685039370078741" top="0.19685039370078741" bottom="0.19685039370078741" header="0.11811023622047244" footer="0.11811023622047244"/>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結果報告書</vt:lpstr>
      <vt:lpstr>要措置区域所在地一覧</vt:lpstr>
      <vt:lpstr>結果報告書!Print_Area</vt:lpstr>
      <vt:lpstr>要措置区域所在地一覧!Print_Area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1</cp:revision>
  <dcterms:created xsi:type="dcterms:W3CDTF">2024-03-20T07:38:09Z</dcterms:created>
  <dcterms:modified xsi:type="dcterms:W3CDTF">2024-03-20T07:38:15Z</dcterms:modified>
  <cp:category/>
  <cp:contentStatus/>
</cp:coreProperties>
</file>