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codeName="ThisWorkbook"/>
  <xr:revisionPtr revIDLastSave="0" documentId="13_ncr:1_{5EC387DC-1D92-4099-B49E-023C43268C28}" xr6:coauthVersionLast="47" xr6:coauthVersionMax="47" xr10:uidLastSave="{00000000-0000-0000-0000-000000000000}"/>
  <bookViews>
    <workbookView xWindow="-108" yWindow="-108" windowWidth="23256" windowHeight="12576" tabRatio="767" xr2:uid="{00000000-000D-0000-FFFF-FFFF00000000}"/>
  </bookViews>
  <sheets>
    <sheet name="提出書類一覧_地下水" sheetId="11" r:id="rId1"/>
    <sheet name="結果報告書" sheetId="2" r:id="rId2"/>
    <sheet name="要措置区域所在地一覧" sheetId="10" r:id="rId3"/>
  </sheets>
  <definedNames>
    <definedName name="_xlnm.Print_Area" localSheetId="1">結果報告書!$A$1:$I$31</definedName>
    <definedName name="_xlnm.Print_Area" localSheetId="0">提出書類一覧_地下水!$A$1:$F$22</definedName>
    <definedName name="_xlnm.Print_Area" localSheetId="2">要措置区域所在地一覧!$A$1:$Q$40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1" i="2" l="1"/>
  <c r="M22" i="2"/>
  <c r="M7" i="2"/>
  <c r="M30" i="2" l="1"/>
  <c r="T37" i="10"/>
  <c r="F37" i="10" a="1"/>
  <c r="F37" i="10" s="1"/>
  <c r="G37" i="10" s="1"/>
  <c r="D37" i="10"/>
  <c r="E37" i="10" s="1"/>
  <c r="C37" i="10"/>
  <c r="T36" i="10"/>
  <c r="F36" i="10" a="1"/>
  <c r="F36" i="10" s="1"/>
  <c r="G36" i="10" s="1"/>
  <c r="D36" i="10"/>
  <c r="E36" i="10" s="1"/>
  <c r="C36" i="10"/>
  <c r="T35" i="10"/>
  <c r="F35" i="10" a="1"/>
  <c r="F35" i="10" s="1"/>
  <c r="G35" i="10" s="1"/>
  <c r="D35" i="10"/>
  <c r="E35" i="10" s="1"/>
  <c r="C35" i="10"/>
  <c r="T34" i="10"/>
  <c r="F34" i="10" a="1"/>
  <c r="F34" i="10" s="1"/>
  <c r="G34" i="10" s="1"/>
  <c r="D34" i="10"/>
  <c r="E34" i="10" s="1"/>
  <c r="C34" i="10"/>
  <c r="T33" i="10"/>
  <c r="F33" i="10" a="1"/>
  <c r="F33" i="10" s="1"/>
  <c r="G33" i="10" s="1"/>
  <c r="D33" i="10"/>
  <c r="E33" i="10" s="1"/>
  <c r="C33" i="10"/>
  <c r="T32" i="10"/>
  <c r="F32" i="10" a="1"/>
  <c r="F32" i="10" s="1"/>
  <c r="G32" i="10" s="1"/>
  <c r="D32" i="10"/>
  <c r="E32" i="10" s="1"/>
  <c r="C32" i="10"/>
  <c r="T31" i="10"/>
  <c r="F31" i="10" a="1"/>
  <c r="F31" i="10" s="1"/>
  <c r="G31" i="10" s="1"/>
  <c r="D31" i="10"/>
  <c r="E31" i="10" s="1"/>
  <c r="C31" i="10"/>
  <c r="T30" i="10"/>
  <c r="F30" i="10" a="1"/>
  <c r="F30" i="10" s="1"/>
  <c r="G30" i="10" s="1"/>
  <c r="D30" i="10"/>
  <c r="E30" i="10" s="1"/>
  <c r="C30" i="10"/>
  <c r="T29" i="10"/>
  <c r="F29" i="10" a="1"/>
  <c r="F29" i="10" s="1"/>
  <c r="G29" i="10" s="1"/>
  <c r="D29" i="10"/>
  <c r="E29" i="10" s="1"/>
  <c r="C29" i="10"/>
  <c r="T28" i="10"/>
  <c r="F28" i="10" a="1"/>
  <c r="F28" i="10" s="1"/>
  <c r="G28" i="10" s="1"/>
  <c r="D28" i="10"/>
  <c r="E28" i="10" s="1"/>
  <c r="C28" i="10"/>
  <c r="T27" i="10"/>
  <c r="F27" i="10" a="1"/>
  <c r="F27" i="10" s="1"/>
  <c r="G27" i="10" s="1"/>
  <c r="D27" i="10"/>
  <c r="E27" i="10" s="1"/>
  <c r="C27" i="10"/>
  <c r="T26" i="10"/>
  <c r="F26" i="10" a="1"/>
  <c r="F26" i="10" s="1"/>
  <c r="G26" i="10" s="1"/>
  <c r="D26" i="10"/>
  <c r="E26" i="10" s="1"/>
  <c r="C26" i="10"/>
  <c r="T25" i="10"/>
  <c r="F25" i="10" a="1"/>
  <c r="F25" i="10" s="1"/>
  <c r="G25" i="10" s="1"/>
  <c r="D25" i="10"/>
  <c r="E25" i="10" s="1"/>
  <c r="C25" i="10"/>
  <c r="T24" i="10"/>
  <c r="F24" i="10" a="1"/>
  <c r="F24" i="10" s="1"/>
  <c r="G24" i="10" s="1"/>
  <c r="D24" i="10"/>
  <c r="E24" i="10" s="1"/>
  <c r="C24" i="10"/>
  <c r="T23" i="10"/>
  <c r="F23" i="10" a="1"/>
  <c r="F23" i="10" s="1"/>
  <c r="G23" i="10" s="1"/>
  <c r="D23" i="10"/>
  <c r="E23" i="10" s="1"/>
  <c r="C23" i="10"/>
  <c r="T22" i="10"/>
  <c r="F22" i="10" a="1"/>
  <c r="F22" i="10" s="1"/>
  <c r="G22" i="10" s="1"/>
  <c r="D22" i="10"/>
  <c r="E22" i="10" s="1"/>
  <c r="C22" i="10"/>
  <c r="T21" i="10"/>
  <c r="F21" i="10" a="1"/>
  <c r="F21" i="10" s="1"/>
  <c r="G21" i="10" s="1"/>
  <c r="D21" i="10"/>
  <c r="E21" i="10" s="1"/>
  <c r="C21" i="10"/>
  <c r="T20" i="10"/>
  <c r="F20" i="10" a="1"/>
  <c r="F20" i="10" s="1"/>
  <c r="G20" i="10" s="1"/>
  <c r="D20" i="10"/>
  <c r="E20" i="10" s="1"/>
  <c r="C20" i="10"/>
  <c r="T19" i="10"/>
  <c r="F19" i="10" a="1"/>
  <c r="F19" i="10" s="1"/>
  <c r="G19" i="10" s="1"/>
  <c r="D19" i="10"/>
  <c r="E19" i="10" s="1"/>
  <c r="C19" i="10"/>
  <c r="T18" i="10"/>
  <c r="F18" i="10" a="1"/>
  <c r="F18" i="10" s="1"/>
  <c r="G18" i="10" s="1"/>
  <c r="D18" i="10"/>
  <c r="E18" i="10" s="1"/>
  <c r="C18" i="10"/>
  <c r="T17" i="10"/>
  <c r="F17" i="10" a="1"/>
  <c r="F17" i="10" s="1"/>
  <c r="G17" i="10" s="1"/>
  <c r="D17" i="10"/>
  <c r="E17" i="10" s="1"/>
  <c r="C17" i="10"/>
  <c r="T16" i="10"/>
  <c r="F16" i="10" a="1"/>
  <c r="F16" i="10" s="1"/>
  <c r="G16" i="10" s="1"/>
  <c r="D16" i="10"/>
  <c r="E16" i="10" s="1"/>
  <c r="C16" i="10"/>
  <c r="T15" i="10"/>
  <c r="F15" i="10" a="1"/>
  <c r="F15" i="10" s="1"/>
  <c r="G15" i="10" s="1"/>
  <c r="D15" i="10"/>
  <c r="E15" i="10" s="1"/>
  <c r="C15" i="10"/>
  <c r="T14" i="10"/>
  <c r="F14" i="10" a="1"/>
  <c r="F14" i="10" s="1"/>
  <c r="G14" i="10" s="1"/>
  <c r="D14" i="10"/>
  <c r="E14" i="10" s="1"/>
  <c r="C14" i="10"/>
  <c r="T13" i="10"/>
  <c r="F13" i="10" a="1"/>
  <c r="F13" i="10" s="1"/>
  <c r="D13" i="10"/>
  <c r="C13" i="10"/>
  <c r="T12" i="10"/>
  <c r="F12" i="10" a="1"/>
  <c r="F12" i="10" s="1"/>
  <c r="G12" i="10" s="1"/>
  <c r="D12" i="10"/>
  <c r="E12" i="10" s="1"/>
  <c r="C12" i="10"/>
  <c r="T11" i="10"/>
  <c r="F11" i="10" a="1"/>
  <c r="F11" i="10" s="1"/>
  <c r="G11" i="10" s="1"/>
  <c r="D11" i="10"/>
  <c r="E11" i="10" s="1"/>
  <c r="C11" i="10"/>
  <c r="T10" i="10"/>
  <c r="F10" i="10" a="1"/>
  <c r="F10" i="10" s="1"/>
  <c r="D10" i="10"/>
  <c r="E10" i="10" s="1"/>
  <c r="C10" i="10"/>
  <c r="T9" i="10"/>
  <c r="F9" i="10" a="1"/>
  <c r="F9" i="10" s="1"/>
  <c r="G9" i="10" s="1"/>
  <c r="D9" i="10"/>
  <c r="E9" i="10" s="1"/>
  <c r="C9" i="10"/>
  <c r="T8" i="10"/>
  <c r="F8" i="10" a="1"/>
  <c r="F8" i="10" s="1"/>
  <c r="G8" i="10" s="1"/>
  <c r="D8" i="10"/>
  <c r="E8" i="10" s="1"/>
  <c r="C8" i="10"/>
  <c r="G10" i="10" l="1"/>
  <c r="E13" i="10"/>
  <c r="L45" i="10" s="1"/>
  <c r="G13" i="10"/>
  <c r="M51" i="10" s="1"/>
  <c r="J47" i="10"/>
  <c r="M46" i="10"/>
  <c r="I47" i="10"/>
  <c r="L46" i="10"/>
  <c r="H47" i="10"/>
  <c r="F17" i="2" s="1"/>
  <c r="K46" i="10"/>
  <c r="J46" i="10"/>
  <c r="M45" i="10"/>
  <c r="I46" i="10"/>
  <c r="H46" i="10"/>
  <c r="F15" i="2" s="1"/>
  <c r="K45" i="10"/>
  <c r="J45" i="10"/>
  <c r="I45" i="10"/>
  <c r="H45" i="10"/>
  <c r="F13" i="2" s="1"/>
  <c r="M47" i="10"/>
  <c r="L47" i="10"/>
  <c r="K47" i="10"/>
  <c r="K52" i="10"/>
  <c r="J52" i="10"/>
  <c r="I52" i="10"/>
  <c r="H52" i="10"/>
  <c r="I51" i="10"/>
  <c r="M50" i="10"/>
  <c r="H51" i="10"/>
  <c r="L50" i="10"/>
  <c r="K50" i="10"/>
  <c r="J50" i="10"/>
  <c r="M52" i="10"/>
  <c r="I50" i="10"/>
  <c r="L52" i="10"/>
  <c r="K51" i="10" l="1"/>
  <c r="J51" i="10"/>
  <c r="H50" i="10"/>
  <c r="L51" i="10"/>
  <c r="R50" i="10" a="1"/>
  <c r="R50" i="10" s="1"/>
  <c r="Q50" i="10" a="1"/>
  <c r="Q50" i="10" s="1"/>
  <c r="O50" i="10" a="1"/>
  <c r="O50" i="10" s="1"/>
  <c r="S50" i="10" a="1"/>
  <c r="S50" i="10" s="1"/>
  <c r="S47" i="10" a="1"/>
  <c r="S47" i="10" s="1"/>
  <c r="R47" i="10" a="1"/>
  <c r="R47" i="10" s="1"/>
  <c r="Q47" i="10" a="1"/>
  <c r="Q47" i="10" s="1"/>
  <c r="O47" i="10"/>
  <c r="S46" i="10" a="1"/>
  <c r="S46" i="10" s="1"/>
  <c r="R46" i="10" a="1"/>
  <c r="R46" i="10" s="1"/>
  <c r="Q46" i="10" a="1"/>
  <c r="Q46" i="10" s="1"/>
  <c r="O46" i="10"/>
  <c r="O51" i="10" a="1"/>
  <c r="O51" i="10" s="1"/>
  <c r="S51" i="10" a="1"/>
  <c r="S51" i="10" s="1"/>
  <c r="R51" i="10" a="1"/>
  <c r="R51" i="10" s="1"/>
  <c r="Q51" i="10" a="1"/>
  <c r="Q51" i="10" s="1"/>
  <c r="Q45" i="10" a="1"/>
  <c r="Q45" i="10" s="1"/>
  <c r="O45" i="10"/>
  <c r="S45" i="10" a="1"/>
  <c r="S45" i="10" s="1"/>
  <c r="R45" i="10" a="1"/>
  <c r="R45" i="10" s="1"/>
  <c r="S52" i="10" a="1"/>
  <c r="S52" i="10" s="1"/>
  <c r="R52" i="10" a="1"/>
  <c r="R52" i="10" s="1"/>
  <c r="Q52" i="10" a="1"/>
  <c r="Q52" i="10" s="1"/>
  <c r="O52" i="10" a="1"/>
  <c r="O52" i="10" s="1"/>
  <c r="T51" i="10" l="1"/>
  <c r="U51" i="10" s="1"/>
  <c r="T45" i="10"/>
  <c r="U45" i="10" s="1"/>
  <c r="E12" i="2" s="1"/>
  <c r="T47" i="10"/>
  <c r="U47" i="10" s="1"/>
  <c r="E16" i="2" s="1"/>
  <c r="T52" i="10"/>
  <c r="U52" i="10" s="1"/>
  <c r="T50" i="10"/>
  <c r="U50" i="10" s="1"/>
  <c r="T46" i="10"/>
  <c r="U46" i="10" s="1"/>
  <c r="E14" i="2" s="1"/>
  <c r="M2" i="2" l="1"/>
  <c r="M29" i="2"/>
  <c r="M20" i="2" l="1"/>
  <c r="M19" i="2"/>
  <c r="M18" i="2" l="1"/>
  <c r="M8" i="2" l="1"/>
  <c r="M6" i="2"/>
  <c r="M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2" authorId="0" shapeId="0" xr:uid="{26EDF8F3-8EB8-45E1-B2C3-497272B8624A}">
      <text>
        <r>
          <rPr>
            <sz val="9"/>
            <color indexed="81"/>
            <rFont val="MS P ゴシック"/>
            <family val="3"/>
            <charset val="128"/>
          </rPr>
          <t>連番をご記入ください。
例：第1回、第2回</t>
        </r>
      </text>
    </comment>
    <comment ref="H4" authorId="0" shapeId="0" xr:uid="{00000000-0006-0000-0000-000002000000}">
      <text>
        <r>
          <rPr>
            <sz val="9"/>
            <color indexed="81"/>
            <rFont val="MS P ゴシック"/>
            <family val="3"/>
            <charset val="128"/>
          </rPr>
          <t>日付は「YYYY/MM/DD」形式でご記入ください。
（例：2023/04/01）</t>
        </r>
      </text>
    </comment>
    <comment ref="F6" authorId="0" shapeId="0" xr:uid="{9B3E1252-00B9-4A5B-8083-D442E176802B}">
      <text>
        <r>
          <rPr>
            <sz val="9"/>
            <color indexed="81"/>
            <rFont val="MS P ゴシック"/>
            <family val="3"/>
            <charset val="128"/>
          </rPr>
          <t>報告者が法人である場合は所在地、個人である場合は住所を記入してください。</t>
        </r>
      </text>
    </comment>
    <comment ref="F7" authorId="0" shapeId="0" xr:uid="{BB1B8E54-B42F-4647-8831-1AF35D27D311}">
      <text>
        <r>
          <rPr>
            <sz val="9"/>
            <color indexed="81"/>
            <rFont val="MS P ゴシック"/>
            <family val="3"/>
            <charset val="128"/>
          </rPr>
          <t>報告者が法人の場合のみ、法人名を記入してください。</t>
        </r>
      </text>
    </comment>
    <comment ref="F8" authorId="0" shapeId="0" xr:uid="{EDFEB014-3566-4AE5-8C83-6706176B45FD}">
      <text>
        <r>
          <rPr>
            <sz val="9"/>
            <color indexed="81"/>
            <rFont val="MS P ゴシック"/>
            <family val="3"/>
            <charset val="128"/>
          </rPr>
          <t>・報告者が法人である場合には、役職及び氏名を、個人の場合は個人名を記入してください。
・なお、法人の場合において代表者以外が報告者となる場合には、その者が報告権限を有していることが確認できる資料を別途添付してください。</t>
        </r>
      </text>
    </comment>
    <comment ref="E12" authorId="0" shapeId="0" xr:uid="{6C83D62B-823C-4D9B-A33B-C0384329D751}">
      <text>
        <r>
          <rPr>
            <sz val="9"/>
            <color indexed="81"/>
            <rFont val="MS P ゴシック"/>
            <family val="3"/>
            <charset val="128"/>
          </rPr>
          <t>・シート「要措置区域所在地一覧」よりご記入ください。
・複数の場合は、左側の展開ボタンより追加行を表示してください。</t>
        </r>
      </text>
    </comment>
    <comment ref="F13" authorId="0" shapeId="0" xr:uid="{E7D93003-E6CA-47EF-8D16-E577EFD041DF}">
      <text>
        <r>
          <rPr>
            <sz val="9"/>
            <color indexed="81"/>
            <rFont val="MS P ゴシック"/>
            <family val="3"/>
            <charset val="128"/>
          </rPr>
          <t>シート「要措置区域所在地一覧」よりご記入ください。</t>
        </r>
      </text>
    </comment>
    <comment ref="E18" authorId="0" shapeId="0" xr:uid="{9203E63F-2EDD-4BE4-888B-0169EA345024}">
      <text>
        <r>
          <rPr>
            <sz val="9"/>
            <color indexed="81"/>
            <rFont val="MS P ゴシック"/>
            <family val="3"/>
            <charset val="128"/>
          </rPr>
          <t>基準に適合していない特定有害物質名をすべて記入してください。</t>
        </r>
      </text>
    </comment>
    <comment ref="E19" authorId="0" shapeId="0" xr:uid="{A82B4E83-12D6-4351-8A1E-769F214EFF57}">
      <text>
        <r>
          <rPr>
            <sz val="9"/>
            <color indexed="81"/>
            <rFont val="MS P ゴシック"/>
            <family val="3"/>
            <charset val="128"/>
          </rPr>
          <t>水質結果を記載した別紙番号を記入してください。</t>
        </r>
      </text>
    </comment>
    <comment ref="E20" authorId="0" shapeId="0" xr:uid="{C4B01CFF-54B1-44FF-9823-350FDD54AD7C}">
      <text>
        <r>
          <rPr>
            <sz val="9"/>
            <color indexed="81"/>
            <rFont val="MS P ゴシック"/>
            <family val="3"/>
            <charset val="128"/>
          </rPr>
          <t>日付は「YYYY/MM/DD」形式でご記入ください。
（例：2023/04/01）</t>
        </r>
      </text>
    </comment>
    <comment ref="E21" authorId="0" shapeId="0" xr:uid="{94BA641B-097A-4188-943C-76E9625F4439}">
      <text>
        <r>
          <rPr>
            <sz val="9"/>
            <color indexed="81"/>
            <rFont val="MS P ゴシック"/>
            <family val="3"/>
            <charset val="128"/>
          </rPr>
          <t>日付は「YYYY/MM/DD」形式でご記入ください。</t>
        </r>
      </text>
    </comment>
    <comment ref="E22" authorId="0" shapeId="0" xr:uid="{485C5DAB-B6A0-4FCB-880A-3B2A8563F5EA}">
      <text>
        <r>
          <rPr>
            <sz val="9"/>
            <color indexed="81"/>
            <rFont val="MS P ゴシック"/>
            <family val="3"/>
            <charset val="128"/>
          </rPr>
          <t>・会社名又は氏名をご記入ください。
・複数入力の場合は、左側の展開ボタンより追加行を表示してご記入ください。</t>
        </r>
      </text>
    </comment>
    <comment ref="G22" authorId="0" shapeId="0" xr:uid="{93AB711A-8E77-43F0-847C-68B04476A7DB}">
      <text>
        <r>
          <rPr>
            <sz val="9"/>
            <color indexed="81"/>
            <rFont val="MS P ゴシック"/>
            <family val="3"/>
            <charset val="128"/>
          </rPr>
          <t>計量証明事業登録をご記入ください。</t>
        </r>
      </text>
    </comment>
    <comment ref="A28" authorId="0" shapeId="0" xr:uid="{A126ED02-F8E1-4985-8A17-F494F2BDD83E}">
      <text>
        <r>
          <rPr>
            <sz val="9"/>
            <color indexed="81"/>
            <rFont val="MS P ゴシック"/>
            <family val="3"/>
            <charset val="128"/>
          </rPr>
          <t>・担当者（報告者と同じ組織に属する者に限る。）の連絡先を記載してください。
・また、報告者と異なる組織に属する者で報告書の内容が分かる者の連絡先は必要に応じて併記してください。
・なお、連絡先の名前と返送用封筒の宛名が異なる場合には、送り状等にその旨を記載してください。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6" authorId="0" shapeId="0" xr:uid="{58B5D5EC-AFB9-440B-B087-16EE2AB15176}">
      <text>
        <r>
          <rPr>
            <sz val="9"/>
            <color indexed="81"/>
            <rFont val="MS P ゴシック"/>
            <family val="3"/>
            <charset val="128"/>
          </rPr>
          <t>リストより選択してください。</t>
        </r>
      </text>
    </comment>
    <comment ref="I6" authorId="0" shapeId="0" xr:uid="{9C4BB912-0949-4725-AD34-56D419DC4706}">
      <text>
        <r>
          <rPr>
            <sz val="9"/>
            <color indexed="81"/>
            <rFont val="MS P ゴシック"/>
            <family val="3"/>
            <charset val="128"/>
          </rPr>
          <t xml:space="preserve">要措置区域の指定前に本報告書を提出される場合は、「指定手続中」と記載してください。
</t>
        </r>
      </text>
    </comment>
    <comment ref="J6" authorId="0" shapeId="0" xr:uid="{9E751546-F6F0-4D8E-B3B4-F7CB28D112E9}">
      <text>
        <r>
          <rPr>
            <sz val="9"/>
            <color indexed="81"/>
            <rFont val="MS P ゴシック"/>
            <family val="3"/>
            <charset val="128"/>
          </rPr>
          <t xml:space="preserve">左から「区市町村名」「町名」「丁目名」「番地名」を入力してください。
区市町村
・リストより選択してください。
</t>
        </r>
      </text>
    </comment>
    <comment ref="N6" authorId="0" shapeId="0" xr:uid="{89C95013-7AEF-416F-91CE-ADA415CD3FED}">
      <text>
        <r>
          <rPr>
            <sz val="9"/>
            <color indexed="81"/>
            <rFont val="MS P ゴシック"/>
            <family val="3"/>
            <charset val="128"/>
          </rPr>
          <t>無地番、道、水の場合は、「届出種別」と「区市町村」と「無地番道水」へ記入してください。その他項目の入力は不要です。</t>
        </r>
      </text>
    </comment>
    <comment ref="O6" authorId="0" shapeId="0" xr:uid="{38DCE7F1-7D1E-4C4E-8B95-24F25A54FCF3}">
      <text>
        <r>
          <rPr>
            <sz val="9"/>
            <color indexed="81"/>
            <rFont val="MS P ゴシック"/>
            <family val="3"/>
            <charset val="128"/>
          </rPr>
          <t>・一部の土地が対象となる場合は「一部」を選択してください。
・リストより選択してください。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<sst xmlns="http://schemas.openxmlformats.org/spreadsheetml/2006/main" count="231" uniqueCount="166">
  <si>
    <t>チェック項目</t>
    <rPh sb="4" eb="6">
      <t>コウモク</t>
    </rPh>
    <phoneticPr fontId="20"/>
  </si>
  <si>
    <t>結果</t>
    <rPh sb="0" eb="2">
      <t>ケッカ</t>
    </rPh>
    <phoneticPr fontId="20"/>
  </si>
  <si>
    <t>必須</t>
    <rPh sb="0" eb="2">
      <t>ヒッス</t>
    </rPh>
    <phoneticPr fontId="20"/>
  </si>
  <si>
    <t>連番をご記入ください。例：第1回、第2回</t>
    <phoneticPr fontId="20"/>
  </si>
  <si>
    <t>日付は「YYYY/MM/DD」形式でご記入ください。（例：2023/04/01）</t>
    <phoneticPr fontId="20"/>
  </si>
  <si>
    <t>東京都知事</t>
    <rPh sb="0" eb="3">
      <t>トウキョウト</t>
    </rPh>
    <rPh sb="3" eb="5">
      <t>チジ</t>
    </rPh>
    <phoneticPr fontId="20"/>
  </si>
  <si>
    <t>殿</t>
    <rPh sb="0" eb="1">
      <t>ドノ</t>
    </rPh>
    <phoneticPr fontId="20"/>
  </si>
  <si>
    <t>報告者</t>
    <rPh sb="0" eb="3">
      <t>ホウコクシャ</t>
    </rPh>
    <phoneticPr fontId="20"/>
  </si>
  <si>
    <t>報告者が法人である場合は所在地、個人である場合は住所を記入してください。</t>
  </si>
  <si>
    <t>条件必須</t>
    <rPh sb="0" eb="2">
      <t>ジョウケン</t>
    </rPh>
    <rPh sb="2" eb="4">
      <t>ヒッス</t>
    </rPh>
    <phoneticPr fontId="20"/>
  </si>
  <si>
    <t>報告者が法人の場合のみ、法人名を記入してください。</t>
  </si>
  <si>
    <t>報告者が法人である場合には、役職及び氏名を、個人の場合は個人名を記入してください。なお、法人の場合において代表者以外が報告者となる場合には、その者が報告権限を有していることが確認できる資料を別途添付してください。</t>
    <phoneticPr fontId="20"/>
  </si>
  <si>
    <t>　土壌汚染対策法第７条第１項に基づき、地下水の水質の測定を行ったので、次のとおり報告します。</t>
    <phoneticPr fontId="20"/>
  </si>
  <si>
    <t>（地番）</t>
    <rPh sb="1" eb="3">
      <t>チバン</t>
    </rPh>
    <phoneticPr fontId="20"/>
  </si>
  <si>
    <t>編集不可</t>
    <rPh sb="0" eb="4">
      <t>ヘンシュウフカ</t>
    </rPh>
    <phoneticPr fontId="20"/>
  </si>
  <si>
    <t>・シート「要措置区域所在地一覧」よりご記入ください。・複数の場合は、左側の展開ボタンより追加行を表示してください。</t>
    <rPh sb="19" eb="21">
      <t>キニュウ</t>
    </rPh>
    <phoneticPr fontId="20"/>
  </si>
  <si>
    <t>（</t>
    <phoneticPr fontId="20"/>
  </si>
  <si>
    <t>）</t>
    <phoneticPr fontId="20"/>
  </si>
  <si>
    <t>シート「要措置区域所在地一覧」よりご記入ください。</t>
    <rPh sb="18" eb="20">
      <t>キニュウ</t>
    </rPh>
    <phoneticPr fontId="20"/>
  </si>
  <si>
    <t>基準に適合していない
特定有害物質の種類</t>
    <rPh sb="0" eb="2">
      <t>キジュン</t>
    </rPh>
    <rPh sb="3" eb="5">
      <t>テキゴウ</t>
    </rPh>
    <rPh sb="11" eb="13">
      <t>トクテイ</t>
    </rPh>
    <rPh sb="13" eb="15">
      <t>ユウガイ</t>
    </rPh>
    <rPh sb="15" eb="17">
      <t>ブッシツ</t>
    </rPh>
    <rPh sb="18" eb="20">
      <t>シュルイ</t>
    </rPh>
    <phoneticPr fontId="20"/>
  </si>
  <si>
    <t>基準に適合していない特定有害物質名をすべて記入してください。</t>
    <rPh sb="16" eb="17">
      <t>メイ</t>
    </rPh>
    <rPh sb="21" eb="23">
      <t>キニュウ</t>
    </rPh>
    <phoneticPr fontId="20"/>
  </si>
  <si>
    <t>地下水の水質測定結果</t>
    <rPh sb="0" eb="3">
      <t>チカスイ</t>
    </rPh>
    <rPh sb="4" eb="6">
      <t>スイシツ</t>
    </rPh>
    <rPh sb="6" eb="8">
      <t>ソクテイ</t>
    </rPh>
    <rPh sb="8" eb="10">
      <t>ケッカ</t>
    </rPh>
    <phoneticPr fontId="20"/>
  </si>
  <si>
    <t xml:space="preserve">
水質結果を記載した別紙番号を記入してください。（例：詳細は、別紙「〇〇」のとおり）</t>
    <phoneticPr fontId="20"/>
  </si>
  <si>
    <t>地下水の試料採取年月日</t>
    <rPh sb="0" eb="3">
      <t>チカスイ</t>
    </rPh>
    <rPh sb="4" eb="6">
      <t>シリョウ</t>
    </rPh>
    <rPh sb="6" eb="8">
      <t>サイシュ</t>
    </rPh>
    <rPh sb="8" eb="11">
      <t>ネンガッピ</t>
    </rPh>
    <phoneticPr fontId="20"/>
  </si>
  <si>
    <t>日付は「YYYY/MM/DD」形式でご記入ください。
（例：2023/04/01）</t>
    <phoneticPr fontId="20"/>
  </si>
  <si>
    <t>地下水の試料分析年月日</t>
    <rPh sb="0" eb="3">
      <t>チカスイ</t>
    </rPh>
    <rPh sb="4" eb="6">
      <t>シリョウ</t>
    </rPh>
    <rPh sb="6" eb="8">
      <t>ブンセキ</t>
    </rPh>
    <rPh sb="8" eb="11">
      <t>ネンガッピ</t>
    </rPh>
    <phoneticPr fontId="20"/>
  </si>
  <si>
    <t>・会社名又は氏名をご記入ください。
・複数入力の場合は、左側の展開ボタンより追加行を表示してご記入ください。・計量証明事業登録をご記入ください。</t>
    <phoneticPr fontId="20"/>
  </si>
  <si>
    <t>連絡先</t>
    <phoneticPr fontId="20"/>
  </si>
  <si>
    <t>所　属</t>
    <rPh sb="0" eb="1">
      <t>ショ</t>
    </rPh>
    <rPh sb="2" eb="3">
      <t>ゾク</t>
    </rPh>
    <phoneticPr fontId="20"/>
  </si>
  <si>
    <t>氏　　名</t>
    <phoneticPr fontId="20"/>
  </si>
  <si>
    <t>電話番号</t>
    <phoneticPr fontId="20"/>
  </si>
  <si>
    <t>電子メールアドレス</t>
    <phoneticPr fontId="20"/>
  </si>
  <si>
    <t>担当者（報告者と同じ組織に属する者に限る。）の連絡先を記載してください。</t>
    <rPh sb="4" eb="6">
      <t>ホウコク</t>
    </rPh>
    <phoneticPr fontId="20"/>
  </si>
  <si>
    <t>また、報告者と異なる組織に属する者で報告書の内容が分かる者の連絡先は必要に応じて併記してください。・なお、連絡先の名前と返送用封筒の宛名が異なる場合には、送り状等にその旨を記載してください。</t>
    <rPh sb="3" eb="5">
      <t>ホウコク</t>
    </rPh>
    <rPh sb="18" eb="20">
      <t>ホウコク</t>
    </rPh>
    <phoneticPr fontId="20"/>
  </si>
  <si>
    <t>備考　この用紙の大きさは、日本産業規格Ａ４とすること。</t>
  </si>
  <si>
    <t xml:space="preserve">要措置区域所在地一覧                                                     </t>
    <phoneticPr fontId="20"/>
  </si>
  <si>
    <t>エラーチェック</t>
    <phoneticPr fontId="20"/>
  </si>
  <si>
    <t>※要措置区域に指定されている区域のある地番の全てを記入してください。（敷地の全地番の記載は不要です。）</t>
    <rPh sb="14" eb="16">
      <t>クイキ</t>
    </rPh>
    <rPh sb="42" eb="44">
      <t>キサイ</t>
    </rPh>
    <rPh sb="45" eb="47">
      <t>フヨウ</t>
    </rPh>
    <phoneticPr fontId="20"/>
  </si>
  <si>
    <t xml:space="preserve"> 「今回届出」を選択してください。</t>
    <phoneticPr fontId="20"/>
  </si>
  <si>
    <t>※記載行が足りない場合は30番目の行をコピーして行を追加してください。</t>
    <phoneticPr fontId="20"/>
  </si>
  <si>
    <t>連番</t>
    <rPh sb="0" eb="2">
      <t>レンバン</t>
    </rPh>
    <phoneticPr fontId="20"/>
  </si>
  <si>
    <t>届出種別</t>
    <rPh sb="0" eb="4">
      <t>トドケデシュベツ</t>
    </rPh>
    <phoneticPr fontId="20"/>
  </si>
  <si>
    <t>指定番号</t>
  </si>
  <si>
    <t>地番</t>
    <rPh sb="0" eb="2">
      <t>チバン</t>
    </rPh>
    <phoneticPr fontId="20"/>
  </si>
  <si>
    <t>無地番
道
水</t>
    <rPh sb="0" eb="1">
      <t>ム</t>
    </rPh>
    <rPh sb="1" eb="3">
      <t>チバン</t>
    </rPh>
    <rPh sb="4" eb="5">
      <t>ミチ</t>
    </rPh>
    <rPh sb="6" eb="7">
      <t>ミズ</t>
    </rPh>
    <phoneticPr fontId="20"/>
  </si>
  <si>
    <t>一部</t>
    <rPh sb="0" eb="2">
      <t>イチブ</t>
    </rPh>
    <phoneticPr fontId="20"/>
  </si>
  <si>
    <t>区市町村</t>
    <phoneticPr fontId="20"/>
  </si>
  <si>
    <t>町</t>
    <phoneticPr fontId="20"/>
  </si>
  <si>
    <t xml:space="preserve">丁目 </t>
    <phoneticPr fontId="20"/>
  </si>
  <si>
    <t>番地</t>
    <phoneticPr fontId="20"/>
  </si>
  <si>
    <t>今回届出</t>
    <rPh sb="0" eb="2">
      <t>コンカイ</t>
    </rPh>
    <rPh sb="2" eb="4">
      <t>トドケデ</t>
    </rPh>
    <phoneticPr fontId="20"/>
  </si>
  <si>
    <t>新宿区</t>
  </si>
  <si>
    <t>道</t>
    <rPh sb="0" eb="1">
      <t>ミチ</t>
    </rPh>
    <phoneticPr fontId="20"/>
  </si>
  <si>
    <t>左から「区市町村名」「町名」「丁目名」「番地名」を入力してください。</t>
    <phoneticPr fontId="20"/>
  </si>
  <si>
    <t>無地番、道、水の場合は、「届出種別」と「区市町村」と「無地番道水」へ記入してください。その他項目の入力は不要です。</t>
    <phoneticPr fontId="20"/>
  </si>
  <si>
    <t>一部の土地が対象となる場合は「一部」を選択してください。</t>
  </si>
  <si>
    <t>この行より上に行を追加してください。</t>
    <phoneticPr fontId="20"/>
  </si>
  <si>
    <t>（日本産業規格Ａ列４番）</t>
    <phoneticPr fontId="20"/>
  </si>
  <si>
    <t>以下関数定義</t>
  </si>
  <si>
    <t>全体</t>
  </si>
  <si>
    <t>一部</t>
  </si>
  <si>
    <t>件数</t>
  </si>
  <si>
    <t>無地番</t>
  </si>
  <si>
    <t>道</t>
  </si>
  <si>
    <t>水</t>
  </si>
  <si>
    <t>今回届出</t>
    <rPh sb="0" eb="4">
      <t>コンカイトドケデ</t>
    </rPh>
    <phoneticPr fontId="20"/>
  </si>
  <si>
    <t>届出種別</t>
    <rPh sb="0" eb="2">
      <t>トドケデ</t>
    </rPh>
    <rPh sb="2" eb="4">
      <t>シュベツ</t>
    </rPh>
    <phoneticPr fontId="20"/>
  </si>
  <si>
    <t>区市町村</t>
    <rPh sb="0" eb="4">
      <t>クシチョウソン</t>
    </rPh>
    <phoneticPr fontId="20"/>
  </si>
  <si>
    <t>無地番道水</t>
    <rPh sb="0" eb="1">
      <t>ム</t>
    </rPh>
    <rPh sb="1" eb="3">
      <t>チバン</t>
    </rPh>
    <rPh sb="3" eb="4">
      <t>ミチ</t>
    </rPh>
    <rPh sb="4" eb="5">
      <t>ミズ</t>
    </rPh>
    <phoneticPr fontId="20"/>
  </si>
  <si>
    <t>千代田区</t>
  </si>
  <si>
    <t>無地番</t>
    <rPh sb="0" eb="1">
      <t>ム</t>
    </rPh>
    <rPh sb="1" eb="3">
      <t>チバン</t>
    </rPh>
    <phoneticPr fontId="20"/>
  </si>
  <si>
    <t>中央区</t>
  </si>
  <si>
    <t>港区</t>
  </si>
  <si>
    <t>水</t>
    <rPh sb="0" eb="1">
      <t>ミズ</t>
    </rPh>
    <phoneticPr fontId="20"/>
  </si>
  <si>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</si>
  <si>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</si>
  <si>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</si>
  <si>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</si>
  <si>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</si>
  <si>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</si>
  <si>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</si>
  <si>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</si>
  <si>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</si>
  <si>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</si>
  <si>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</si>
  <si>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</si>
  <si>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</si>
  <si>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</si>
  <si>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</si>
  <si>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</si>
  <si>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</si>
  <si>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</si>
  <si>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</si>
  <si>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</si>
  <si>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</si>
  <si>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</si>
  <si>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</si>
  <si>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</si>
  <si>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</si>
  <si>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</si>
  <si>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</si>
  <si>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</si>
  <si>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</si>
  <si>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</si>
  <si>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</si>
  <si>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</si>
  <si>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</si>
  <si>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</si>
  <si>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</si>
  <si>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</si>
  <si>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</si>
  <si>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</si>
  <si>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</si>
  <si>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</si>
  <si>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</si>
  <si>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</si>
  <si>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</si>
  <si>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</si>
  <si>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</si>
  <si>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</si>
  <si>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</si>
  <si>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</si>
  <si>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</si>
  <si>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</si>
  <si>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</si>
  <si>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</si>
  <si>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</si>
  <si>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</si>
  <si>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</si>
  <si>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</si>
  <si>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</si>
  <si>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</si>
  <si>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マスタ</t>
    <phoneticPr fontId="20"/>
  </si>
  <si>
    <t>地下水の水質の測定を行った
要措置区域の所在地</t>
  </si>
  <si>
    <t>（地番）</t>
    <phoneticPr fontId="20"/>
  </si>
  <si>
    <t>分析を行った計量法第107条の登録を受けた者の氏名又は名称</t>
    <rPh sb="0" eb="2">
      <t>ブンセキ</t>
    </rPh>
    <rPh sb="3" eb="4">
      <t>オコナ</t>
    </rPh>
    <rPh sb="6" eb="9">
      <t>ケイリョウホウ</t>
    </rPh>
    <rPh sb="9" eb="10">
      <t>ダイ</t>
    </rPh>
    <rPh sb="13" eb="14">
      <t>ジョウ</t>
    </rPh>
    <rPh sb="15" eb="17">
      <t>トウロク</t>
    </rPh>
    <rPh sb="18" eb="19">
      <t>ウ</t>
    </rPh>
    <rPh sb="21" eb="22">
      <t>モノ</t>
    </rPh>
    <rPh sb="23" eb="25">
      <t>シメイ</t>
    </rPh>
    <rPh sb="25" eb="26">
      <t>マタ</t>
    </rPh>
    <rPh sb="27" eb="29">
      <t>メイショウ</t>
    </rPh>
    <phoneticPr fontId="20"/>
  </si>
  <si>
    <t>・日付は「YYYY/MM/DD」形式でご記入ください。（例：2023/04/01）</t>
    <phoneticPr fontId="20"/>
  </si>
  <si>
    <t>要措置区域の指定前に本報告書を提出される場合は、「指定手続中」と記載してください。</t>
    <phoneticPr fontId="20"/>
  </si>
  <si>
    <t>※要措置区域所在地の地番について、分割での届出となる場合などの必要に応じて「届出種別」に</t>
    <rPh sb="1" eb="2">
      <t>ヨウ</t>
    </rPh>
    <rPh sb="2" eb="4">
      <t>ソチ</t>
    </rPh>
    <rPh sb="4" eb="6">
      <t>クイキ</t>
    </rPh>
    <rPh sb="6" eb="9">
      <t>ショザイチ</t>
    </rPh>
    <rPh sb="17" eb="19">
      <t>ブンカツ</t>
    </rPh>
    <rPh sb="21" eb="23">
      <t>トドケデ</t>
    </rPh>
    <rPh sb="26" eb="28">
      <t>バアイ</t>
    </rPh>
    <rPh sb="31" eb="33">
      <t>ヒツヨウ</t>
    </rPh>
    <rPh sb="34" eb="35">
      <t>オウ</t>
    </rPh>
    <rPh sb="38" eb="42">
      <t>トドケデシュベツ</t>
    </rPh>
    <phoneticPr fontId="20"/>
  </si>
  <si>
    <t>地下水の水質の測定の結果報告書</t>
    <phoneticPr fontId="20"/>
  </si>
  <si>
    <t>地下水の水質の測定の結果報告書　提出書類一覧</t>
    <rPh sb="0" eb="3">
      <t>チカスイ</t>
    </rPh>
    <rPh sb="4" eb="6">
      <t>スイシツ</t>
    </rPh>
    <rPh sb="7" eb="9">
      <t>ソクテイ</t>
    </rPh>
    <rPh sb="10" eb="12">
      <t>ケッカ</t>
    </rPh>
    <rPh sb="12" eb="15">
      <t>ホウコクショ</t>
    </rPh>
    <rPh sb="16" eb="18">
      <t>テイシュツ</t>
    </rPh>
    <rPh sb="18" eb="20">
      <t>ショルイ</t>
    </rPh>
    <rPh sb="20" eb="22">
      <t>イチラン</t>
    </rPh>
    <phoneticPr fontId="20"/>
  </si>
  <si>
    <r>
      <t>本シートは、届出様式に必要となる提出書類の一覧です。必要な書類の充足確認に、チェック欄を活用ください。本シートの提出は不要です。
届出様式の有無にて、都環境局にて提供している届出様式（Excel形式）の有無を記載しています。
なお</t>
    </r>
    <r>
      <rPr>
        <sz val="10.5"/>
        <rFont val="Meiryo UI"/>
        <family val="3"/>
        <charset val="128"/>
      </rPr>
      <t>、「なし」は必要に応じて書類を作成し、届出をしてください。</t>
    </r>
    <rPh sb="0" eb="1">
      <t>ホン</t>
    </rPh>
    <rPh sb="6" eb="8">
      <t>トドケデ</t>
    </rPh>
    <rPh sb="8" eb="10">
      <t>ヨウシキ</t>
    </rPh>
    <rPh sb="11" eb="13">
      <t>ヒツヨウ</t>
    </rPh>
    <rPh sb="16" eb="18">
      <t>テイシュツ</t>
    </rPh>
    <rPh sb="18" eb="20">
      <t>ショルイ</t>
    </rPh>
    <rPh sb="21" eb="23">
      <t>イチラン</t>
    </rPh>
    <rPh sb="26" eb="28">
      <t>ヒツヨウ</t>
    </rPh>
    <rPh sb="29" eb="31">
      <t>ショルイ</t>
    </rPh>
    <rPh sb="32" eb="34">
      <t>ジュウソク</t>
    </rPh>
    <rPh sb="34" eb="36">
      <t>カクニン</t>
    </rPh>
    <rPh sb="42" eb="43">
      <t>ラン</t>
    </rPh>
    <rPh sb="44" eb="46">
      <t>カツヨウ</t>
    </rPh>
    <rPh sb="51" eb="52">
      <t>ホン</t>
    </rPh>
    <rPh sb="56" eb="58">
      <t>テイシュツ</t>
    </rPh>
    <rPh sb="59" eb="61">
      <t>フヨウ</t>
    </rPh>
    <rPh sb="65" eb="67">
      <t>トドケデ</t>
    </rPh>
    <rPh sb="67" eb="69">
      <t>ヨウシキ</t>
    </rPh>
    <rPh sb="70" eb="72">
      <t>ウム</t>
    </rPh>
    <rPh sb="75" eb="76">
      <t>ト</t>
    </rPh>
    <rPh sb="76" eb="78">
      <t>カンキョウ</t>
    </rPh>
    <rPh sb="78" eb="79">
      <t>キョク</t>
    </rPh>
    <rPh sb="81" eb="83">
      <t>テイキョウ</t>
    </rPh>
    <rPh sb="87" eb="89">
      <t>トドケデ</t>
    </rPh>
    <rPh sb="89" eb="91">
      <t>ヨウシキ</t>
    </rPh>
    <rPh sb="97" eb="99">
      <t>ケイシキ</t>
    </rPh>
    <rPh sb="101" eb="103">
      <t>ウム</t>
    </rPh>
    <rPh sb="104" eb="106">
      <t>キサイ</t>
    </rPh>
    <rPh sb="121" eb="123">
      <t>ヒツヨウ</t>
    </rPh>
    <rPh sb="124" eb="125">
      <t>オウ</t>
    </rPh>
    <rPh sb="127" eb="129">
      <t>ショルイ</t>
    </rPh>
    <rPh sb="130" eb="132">
      <t>サクセイ</t>
    </rPh>
    <rPh sb="134" eb="136">
      <t>トドケデ</t>
    </rPh>
    <phoneticPr fontId="20"/>
  </si>
  <si>
    <t>1　届出書</t>
    <rPh sb="2" eb="5">
      <t>トドケデショ</t>
    </rPh>
    <phoneticPr fontId="20"/>
  </si>
  <si>
    <t>届出様式の有無</t>
    <rPh sb="0" eb="2">
      <t>トドケデ</t>
    </rPh>
    <rPh sb="2" eb="4">
      <t>ヨウシキ</t>
    </rPh>
    <rPh sb="5" eb="7">
      <t>ウム</t>
    </rPh>
    <phoneticPr fontId="20"/>
  </si>
  <si>
    <t>チェック</t>
    <phoneticPr fontId="20"/>
  </si>
  <si>
    <t>○地下水の水質の測定結果報告書</t>
    <phoneticPr fontId="20"/>
  </si>
  <si>
    <t>本ファイルに含む</t>
    <phoneticPr fontId="20"/>
  </si>
  <si>
    <t>「結果報告書」シート</t>
    <phoneticPr fontId="20"/>
  </si>
  <si>
    <t>・必要に応じて、その者が届出者となり得る権限を有することの書類を添付してください。</t>
    <phoneticPr fontId="20"/>
  </si>
  <si>
    <t>○別紙　要措置区域所在地一覧</t>
    <phoneticPr fontId="20"/>
  </si>
  <si>
    <t>「要措置区域所在地一覧」シート</t>
    <phoneticPr fontId="20"/>
  </si>
  <si>
    <t>・要措置区域に指定されている地番の全ての地番を記載してください。</t>
    <phoneticPr fontId="20"/>
  </si>
  <si>
    <t>2　　添付書類</t>
    <rPh sb="3" eb="5">
      <t>テンプ</t>
    </rPh>
    <rPh sb="5" eb="7">
      <t>ショルイ</t>
    </rPh>
    <phoneticPr fontId="20"/>
  </si>
  <si>
    <t>届出様式の有無</t>
    <phoneticPr fontId="20"/>
  </si>
  <si>
    <t>○汚染状況を明らかにした図面</t>
    <phoneticPr fontId="20"/>
  </si>
  <si>
    <t>なし</t>
    <phoneticPr fontId="20"/>
  </si>
  <si>
    <t>・基準に適合しない特定有害物質の種類、濃度及び深度を、原則として１枚の図面上にまとめて明示してください。</t>
    <phoneticPr fontId="20"/>
  </si>
  <si>
    <t>○観測井戸設置位置を明らかにした図面</t>
    <phoneticPr fontId="20"/>
  </si>
  <si>
    <t>・措置としての地下水の水質の測定を行う観測井戸の場所を原則として1枚の図面上にまとめて明示してください。</t>
    <phoneticPr fontId="20"/>
  </si>
  <si>
    <t>・観測井戸を複数設け、井戸ごとに地下水の水質の測定を行う物質が異なる場合、各観測井戸で測定を行う物質がわかるように記載してください。</t>
    <phoneticPr fontId="20"/>
  </si>
  <si>
    <t>○水質モニタリング結果</t>
    <phoneticPr fontId="20"/>
  </si>
  <si>
    <t>・分析結果を表または図にして明示してください。</t>
    <phoneticPr fontId="20"/>
  </si>
  <si>
    <t>・第1回から今回報告分までの結果を一覧としてまとめてください。（過去届出分については、濃度計量証明書は不要です。）</t>
    <phoneticPr fontId="20"/>
  </si>
  <si>
    <t>3　別冊資料</t>
    <rPh sb="2" eb="4">
      <t>ベッサツ</t>
    </rPh>
    <rPh sb="4" eb="6">
      <t>シリョウ</t>
    </rPh>
    <phoneticPr fontId="20"/>
  </si>
  <si>
    <t>○濃度計量証明書</t>
    <phoneticPr fontId="20"/>
  </si>
  <si>
    <t>・地下水の水質の測定結果に係る濃度計量証明書を、別冊資料として添付してください。</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</si>
</sst>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x16r2:formatCode16="[$-ja-JP-x-gannen]ggge&quot;年&quot;m&quot;月&quot;d&quot;日&quot;;@"/>
    <numFmt numFmtId="177" formatCode="&quot;（&quot;@&quot;）&quot;"/>
    <numFmt numFmtId="178" formatCode="[$-411]ggge&quot;年&quot;m&quot;月&quot;d&quot;日&quot;;@"/>
    <numFmt numFmtId="179" formatCode="\(@\)"/>
  </numFmts>
  <fonts count="37">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rgb="FF000000"/>
      <name val="ＭＳ 明朝"/>
      <family val="1"/>
      <charset val="128"/>
    </font>
    <font>
      <sz val="10.5"/>
      <color theme="1"/>
      <name val="ＭＳ 明朝"/>
      <family val="1"/>
      <charset val="128"/>
    </font>
    <font>
      <sz val="6"/>
      <name val="游ゴシック"/>
      <family val="2"/>
      <charset val="128"/>
      <scheme val="minor"/>
    </font>
    <font>
      <b/>
      <sz val="11"/>
      <color theme="1"/>
      <name val="Meiryo UI"/>
      <family val="3"/>
      <charset val="128"/>
    </font>
    <font>
      <sz val="11"/>
      <color theme="1"/>
      <name val="Meiryo UI"/>
      <family val="3"/>
      <charset val="128"/>
    </font>
    <font>
      <sz val="9"/>
      <color indexed="81"/>
      <name val="MS P ゴシック"/>
      <family val="3"/>
      <charset val="128"/>
    </font>
    <font>
      <sz val="10.5"/>
      <color theme="1"/>
      <name val="Meiryo UI"/>
      <family val="3"/>
      <charset val="128"/>
    </font>
    <font>
      <b/>
      <sz val="10.5"/>
      <color theme="1"/>
      <name val="Meiryo UI"/>
      <family val="3"/>
      <charset val="128"/>
    </font>
    <font>
      <sz val="10.5"/>
      <color theme="1"/>
      <name val="游ゴシック"/>
      <family val="2"/>
      <charset val="128"/>
      <scheme val="minor"/>
    </font>
    <font>
      <sz val="10.5"/>
      <color rgb="FF242424"/>
      <name val="Meiryo UI"/>
      <family val="3"/>
      <charset val="128"/>
    </font>
    <font>
      <b/>
      <sz val="10.5"/>
      <color rgb="FFC00000"/>
      <name val="Meiryo UI"/>
      <family val="3"/>
      <charset val="128"/>
    </font>
    <font>
      <sz val="10.5"/>
      <name val="ＭＳ 明朝"/>
      <family val="1"/>
      <charset val="128"/>
    </font>
    <font>
      <b/>
      <sz val="10.5"/>
      <color theme="1"/>
      <name val="ＭＳ 明朝"/>
      <family val="1"/>
      <charset val="128"/>
    </font>
    <font>
      <sz val="11"/>
      <name val="ＭＳ Ｐゴシック"/>
      <family val="3"/>
      <charset val="128"/>
    </font>
    <font>
      <sz val="10.5"/>
      <color rgb="FF000000"/>
      <name val="Meiryo UI"/>
      <family val="3"/>
      <charset val="128"/>
    </font>
    <font>
      <b/>
      <sz val="14"/>
      <color theme="1"/>
      <name val="Meiryo UI"/>
      <family val="3"/>
      <charset val="128"/>
    </font>
    <font>
      <sz val="10.5"/>
      <name val="Meiryo UI"/>
      <family val="3"/>
      <charset val="128"/>
    </font>
    <font>
      <sz val="11"/>
      <name val="ＭＳ Ｐ明朝"/>
      <family val="1"/>
      <charset val="128"/>
    </font>
    <font>
      <sz val="14"/>
      <name val="ＭＳ Ｐ明朝"/>
      <family val="1"/>
      <charset val="12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7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31" fillId="0" borderId="0">
      <alignment vertical="center"/>
    </xf>
    <xf numFmtId="0" fontId="1" fillId="0" borderId="0">
      <alignment vertical="center"/>
    </xf>
  </cellStyleXfs>
  <cellXfs count="190">
    <xf numFmtId="0" fontId="0" fillId="0" borderId="0" xfId="0">
      <alignment vertical="center"/>
    </xf>
    <xf numFmtId="0" fontId="18" fillId="0" borderId="14" xfId="0" applyFont="1" applyBorder="1" applyAlignment="1">
      <alignment vertical="center" wrapText="1"/>
    </xf>
    <xf numFmtId="0" fontId="22" fillId="0" borderId="0" xfId="0" applyFont="1">
      <alignment vertical="center"/>
    </xf>
    <xf numFmtId="0" fontId="18" fillId="0" borderId="13" xfId="0" applyFont="1" applyBorder="1" applyAlignment="1">
      <alignment vertical="top" wrapText="1"/>
    </xf>
    <xf numFmtId="0" fontId="18" fillId="0" borderId="14" xfId="0" applyFont="1" applyBorder="1" applyAlignment="1">
      <alignment vertical="top" wrapText="1"/>
    </xf>
    <xf numFmtId="0" fontId="18" fillId="0" borderId="15" xfId="0" applyFont="1" applyBorder="1" applyAlignment="1">
      <alignment vertical="top" wrapText="1"/>
    </xf>
    <xf numFmtId="0" fontId="18" fillId="0" borderId="16" xfId="0" applyFont="1" applyBorder="1" applyAlignment="1">
      <alignment vertical="top" wrapText="1"/>
    </xf>
    <xf numFmtId="0" fontId="24" fillId="0" borderId="0" xfId="0" applyFont="1">
      <alignment vertical="center"/>
    </xf>
    <xf numFmtId="0" fontId="25" fillId="0" borderId="0" xfId="0" applyFont="1">
      <alignment vertical="center"/>
    </xf>
    <xf numFmtId="0" fontId="27" fillId="0" borderId="0" xfId="0" applyFont="1">
      <alignment vertical="center"/>
    </xf>
    <xf numFmtId="0" fontId="28" fillId="0" borderId="0" xfId="0" applyFont="1">
      <alignment vertical="center"/>
    </xf>
    <xf numFmtId="0" fontId="25" fillId="0" borderId="0" xfId="0" applyFont="1" applyAlignment="1">
      <alignment horizontal="center" vertical="center"/>
    </xf>
    <xf numFmtId="0" fontId="24" fillId="0" borderId="0" xfId="0" applyFont="1" applyAlignment="1">
      <alignment vertical="center" shrinkToFit="1"/>
    </xf>
    <xf numFmtId="0" fontId="25" fillId="0" borderId="0" xfId="0" applyFont="1" applyAlignment="1">
      <alignment horizontal="center" vertical="center" shrinkToFit="1"/>
    </xf>
    <xf numFmtId="0" fontId="25" fillId="0" borderId="0" xfId="0" applyFont="1" applyAlignment="1">
      <alignment vertical="center" shrinkToFit="1"/>
    </xf>
    <xf numFmtId="0" fontId="19" fillId="0" borderId="13" xfId="0" applyFont="1" applyBorder="1" applyAlignment="1">
      <alignment vertical="top" wrapText="1"/>
    </xf>
    <xf numFmtId="0" fontId="19" fillId="0" borderId="14" xfId="0" applyFont="1" applyBorder="1" applyAlignment="1">
      <alignment vertical="top" wrapText="1"/>
    </xf>
    <xf numFmtId="0" fontId="19" fillId="0" borderId="14" xfId="0" applyFont="1" applyBorder="1" applyAlignment="1">
      <alignment vertical="center" wrapText="1"/>
    </xf>
    <xf numFmtId="0" fontId="18" fillId="0" borderId="13" xfId="0" applyFont="1" applyBorder="1" applyAlignment="1">
      <alignment vertical="center" wrapText="1"/>
    </xf>
    <xf numFmtId="0" fontId="18" fillId="0" borderId="0" xfId="0" applyFont="1" applyAlignment="1">
      <alignment vertical="top" wrapText="1"/>
    </xf>
    <xf numFmtId="0" fontId="18" fillId="0" borderId="0" xfId="0" applyFont="1" applyAlignment="1">
      <alignment vertical="center" wrapText="1"/>
    </xf>
    <xf numFmtId="0" fontId="19" fillId="0" borderId="0" xfId="0" applyFont="1" applyAlignment="1">
      <alignment vertical="top" wrapText="1"/>
    </xf>
    <xf numFmtId="0" fontId="18" fillId="0" borderId="44" xfId="0" applyFont="1" applyBorder="1" applyAlignment="1">
      <alignment horizontal="center" vertical="center" wrapText="1"/>
    </xf>
    <xf numFmtId="0" fontId="19" fillId="0" borderId="0" xfId="0" applyFont="1" applyAlignment="1">
      <alignment horizontal="center" vertical="center" wrapText="1"/>
    </xf>
    <xf numFmtId="176" fontId="19" fillId="34" borderId="0" xfId="0" applyNumberFormat="1" applyFont="1" applyFill="1" applyAlignment="1" applyProtection="1">
      <alignment vertical="center" wrapText="1"/>
      <protection locked="0"/>
    </xf>
    <xf numFmtId="0" fontId="21" fillId="0" borderId="0" xfId="0" applyFont="1">
      <alignment vertical="center"/>
    </xf>
    <xf numFmtId="0" fontId="18" fillId="0" borderId="45" xfId="0" applyFont="1" applyBorder="1" applyAlignment="1">
      <alignment horizontal="center" vertical="center" wrapText="1"/>
    </xf>
    <xf numFmtId="0" fontId="19" fillId="0" borderId="15" xfId="0" applyFont="1" applyBorder="1" applyAlignment="1">
      <alignment horizontal="left" vertical="center"/>
    </xf>
    <xf numFmtId="0" fontId="26" fillId="0" borderId="22" xfId="0" applyFont="1" applyBorder="1">
      <alignment vertical="center"/>
    </xf>
    <xf numFmtId="0" fontId="26" fillId="0" borderId="16" xfId="0" applyFont="1" applyBorder="1">
      <alignment vertical="center"/>
    </xf>
    <xf numFmtId="0" fontId="18" fillId="34" borderId="37" xfId="0" applyFont="1" applyFill="1" applyBorder="1" applyAlignment="1">
      <alignment horizontal="left" vertical="center" wrapText="1"/>
    </xf>
    <xf numFmtId="0" fontId="18" fillId="34" borderId="46" xfId="0" applyFont="1" applyFill="1" applyBorder="1" applyAlignment="1">
      <alignment horizontal="left" vertical="center" wrapText="1"/>
    </xf>
    <xf numFmtId="0" fontId="18" fillId="33" borderId="34" xfId="0" applyFont="1" applyFill="1" applyBorder="1" applyAlignment="1">
      <alignment horizontal="left" vertical="center" wrapText="1"/>
    </xf>
    <xf numFmtId="0" fontId="18" fillId="33" borderId="17" xfId="0" applyFont="1" applyFill="1" applyBorder="1" applyAlignment="1">
      <alignment horizontal="left" vertical="center" wrapText="1"/>
    </xf>
    <xf numFmtId="177" fontId="18" fillId="34" borderId="0" xfId="0" applyNumberFormat="1" applyFont="1" applyFill="1" applyAlignment="1">
      <alignment vertical="center" wrapText="1"/>
    </xf>
    <xf numFmtId="49" fontId="18" fillId="0" borderId="49" xfId="0" applyNumberFormat="1" applyFont="1" applyBorder="1" applyAlignment="1" applyProtection="1">
      <alignment vertical="center" wrapText="1"/>
      <protection locked="0"/>
    </xf>
    <xf numFmtId="49" fontId="18" fillId="0" borderId="47" xfId="0" applyNumberFormat="1" applyFont="1" applyBorder="1" applyAlignment="1" applyProtection="1">
      <alignment horizontal="right" vertical="center" wrapText="1"/>
      <protection locked="0"/>
    </xf>
    <xf numFmtId="0" fontId="19" fillId="0" borderId="14" xfId="0" applyFont="1" applyBorder="1">
      <alignment vertical="center"/>
    </xf>
    <xf numFmtId="0" fontId="19" fillId="0" borderId="16" xfId="0" applyFont="1" applyBorder="1">
      <alignment vertical="center"/>
    </xf>
    <xf numFmtId="0" fontId="29" fillId="0" borderId="0" xfId="0" applyFont="1" applyAlignment="1">
      <alignment horizontal="left" vertical="center"/>
    </xf>
    <xf numFmtId="0" fontId="19" fillId="0" borderId="0" xfId="0" applyFont="1">
      <alignment vertical="center"/>
    </xf>
    <xf numFmtId="0" fontId="19" fillId="0" borderId="22" xfId="0" applyFont="1" applyBorder="1">
      <alignment vertical="center"/>
    </xf>
    <xf numFmtId="0" fontId="24" fillId="0" borderId="0" xfId="0" applyFont="1" applyAlignment="1">
      <alignment horizontal="center" vertical="center"/>
    </xf>
    <xf numFmtId="0" fontId="19" fillId="0" borderId="10" xfId="0" applyFont="1" applyBorder="1" applyAlignment="1">
      <alignment vertical="center" wrapText="1"/>
    </xf>
    <xf numFmtId="0" fontId="19" fillId="0" borderId="11" xfId="0" applyFont="1" applyBorder="1">
      <alignment vertical="center"/>
    </xf>
    <xf numFmtId="0" fontId="19" fillId="0" borderId="11" xfId="0" applyFont="1" applyBorder="1" applyAlignment="1">
      <alignment vertical="center" wrapText="1"/>
    </xf>
    <xf numFmtId="0" fontId="19" fillId="0" borderId="0" xfId="0" applyFont="1" applyAlignment="1">
      <alignment vertical="center" wrapText="1"/>
    </xf>
    <xf numFmtId="0" fontId="19" fillId="0" borderId="12" xfId="0" applyFont="1" applyBorder="1" applyAlignment="1">
      <alignment vertical="center" wrapText="1"/>
    </xf>
    <xf numFmtId="0" fontId="19" fillId="0" borderId="13" xfId="0" applyFont="1" applyBorder="1" applyAlignment="1">
      <alignment vertical="center" wrapText="1"/>
    </xf>
    <xf numFmtId="0" fontId="30" fillId="0" borderId="0" xfId="0" applyFont="1">
      <alignment vertical="center"/>
    </xf>
    <xf numFmtId="0" fontId="21" fillId="0" borderId="0" xfId="0" applyFont="1" applyAlignment="1">
      <alignment horizontal="center" vertical="center"/>
    </xf>
    <xf numFmtId="0" fontId="19" fillId="0" borderId="50" xfId="0" applyFont="1" applyBorder="1" applyAlignment="1">
      <alignment horizontal="center" vertical="center" wrapText="1"/>
    </xf>
    <xf numFmtId="0" fontId="19" fillId="35" borderId="50" xfId="0" applyFont="1" applyFill="1" applyBorder="1" applyAlignment="1" applyProtection="1">
      <alignment horizontal="center" vertical="center" wrapText="1"/>
      <protection locked="0"/>
    </xf>
    <xf numFmtId="0" fontId="19" fillId="34" borderId="50" xfId="0" applyFont="1" applyFill="1" applyBorder="1" applyAlignment="1" applyProtection="1">
      <alignment horizontal="center" vertical="center" wrapText="1"/>
      <protection locked="0"/>
    </xf>
    <xf numFmtId="0" fontId="19" fillId="34" borderId="50" xfId="0" applyFont="1" applyFill="1" applyBorder="1" applyAlignment="1" applyProtection="1">
      <alignment vertical="center" wrapText="1"/>
      <protection locked="0"/>
    </xf>
    <xf numFmtId="0" fontId="19" fillId="33" borderId="50" xfId="0" applyFont="1" applyFill="1" applyBorder="1" applyAlignment="1" applyProtection="1">
      <alignment vertical="center" wrapText="1"/>
      <protection locked="0"/>
    </xf>
    <xf numFmtId="0" fontId="19" fillId="33" borderId="50" xfId="0" applyFont="1" applyFill="1" applyBorder="1" applyAlignment="1" applyProtection="1">
      <alignment horizontal="center" vertical="center" wrapText="1"/>
      <protection locked="0"/>
    </xf>
    <xf numFmtId="49" fontId="19" fillId="33" borderId="50" xfId="0" quotePrefix="1" applyNumberFormat="1" applyFont="1" applyFill="1" applyBorder="1" applyAlignment="1" applyProtection="1">
      <alignment vertical="center" wrapText="1"/>
      <protection locked="0"/>
    </xf>
    <xf numFmtId="49" fontId="19" fillId="33" borderId="50" xfId="0" applyNumberFormat="1" applyFont="1" applyFill="1" applyBorder="1" applyAlignment="1" applyProtection="1">
      <alignment vertical="center" wrapText="1"/>
      <protection locked="0"/>
    </xf>
    <xf numFmtId="0" fontId="19" fillId="0" borderId="15" xfId="0" applyFont="1" applyBorder="1">
      <alignment vertical="center"/>
    </xf>
    <xf numFmtId="0" fontId="19" fillId="0" borderId="0" xfId="0" applyFont="1" applyAlignment="1">
      <alignment horizontal="justify" vertical="center" wrapText="1"/>
    </xf>
    <xf numFmtId="0" fontId="19" fillId="0" borderId="0" xfId="0" applyFont="1" applyAlignment="1">
      <alignment horizontal="left" vertical="center"/>
    </xf>
    <xf numFmtId="0" fontId="19" fillId="0" borderId="0" xfId="0" applyFont="1" applyAlignment="1">
      <alignment vertical="center" shrinkToFit="1"/>
    </xf>
    <xf numFmtId="0" fontId="30" fillId="0" borderId="0" xfId="0" applyFont="1" applyAlignment="1">
      <alignment vertical="center" shrinkToFit="1"/>
    </xf>
    <xf numFmtId="0" fontId="19" fillId="36" borderId="51" xfId="0" applyFont="1" applyFill="1" applyBorder="1" applyProtection="1">
      <alignment vertical="center"/>
      <protection locked="0"/>
    </xf>
    <xf numFmtId="0" fontId="19" fillId="36" borderId="33" xfId="0" applyFont="1" applyFill="1" applyBorder="1" applyProtection="1">
      <alignment vertical="center"/>
      <protection locked="0"/>
    </xf>
    <xf numFmtId="49" fontId="19" fillId="36" borderId="33" xfId="0" applyNumberFormat="1" applyFont="1" applyFill="1" applyBorder="1" applyProtection="1">
      <alignment vertical="center"/>
      <protection locked="0"/>
    </xf>
    <xf numFmtId="0" fontId="19" fillId="36" borderId="32" xfId="0" applyFont="1" applyFill="1" applyBorder="1" applyProtection="1">
      <alignment vertical="center"/>
      <protection locked="0"/>
    </xf>
    <xf numFmtId="49" fontId="18" fillId="0" borderId="25" xfId="0" applyNumberFormat="1" applyFont="1" applyBorder="1" applyAlignment="1" applyProtection="1">
      <alignment vertical="center" wrapText="1"/>
      <protection locked="0"/>
    </xf>
    <xf numFmtId="0" fontId="32" fillId="0" borderId="0" xfId="0" applyFont="1">
      <alignment vertical="center"/>
    </xf>
    <xf numFmtId="0" fontId="18" fillId="0" borderId="31" xfId="0" applyFont="1" applyBorder="1" applyAlignment="1">
      <alignment horizontal="left" vertical="center" wrapText="1"/>
    </xf>
    <xf numFmtId="0" fontId="18" fillId="0" borderId="0" xfId="0" applyFont="1" applyAlignment="1">
      <alignment horizontal="left" vertical="center" wrapText="1"/>
    </xf>
    <xf numFmtId="0" fontId="18" fillId="0" borderId="30" xfId="0" applyFont="1" applyBorder="1" applyAlignment="1">
      <alignment horizontal="left" vertical="center" wrapText="1"/>
    </xf>
    <xf numFmtId="49" fontId="18" fillId="0" borderId="31" xfId="0" applyNumberFormat="1" applyFont="1" applyBorder="1" applyAlignment="1" applyProtection="1">
      <alignment horizontal="right" vertical="center" wrapText="1"/>
      <protection locked="0"/>
    </xf>
    <xf numFmtId="49" fontId="18" fillId="0" borderId="30" xfId="0" applyNumberFormat="1" applyFont="1" applyBorder="1" applyAlignment="1" applyProtection="1">
      <alignment vertical="center" wrapText="1"/>
      <protection locked="0"/>
    </xf>
    <xf numFmtId="0" fontId="18" fillId="0" borderId="10" xfId="0" applyFont="1" applyBorder="1" applyAlignment="1">
      <alignment vertical="top" wrapText="1"/>
    </xf>
    <xf numFmtId="0" fontId="18" fillId="0" borderId="11" xfId="0" applyFont="1" applyBorder="1" applyAlignment="1">
      <alignment vertical="top" wrapText="1"/>
    </xf>
    <xf numFmtId="0" fontId="18" fillId="0" borderId="12" xfId="0" applyFont="1" applyBorder="1" applyAlignment="1">
      <alignment vertical="top" wrapText="1"/>
    </xf>
    <xf numFmtId="0" fontId="25" fillId="0" borderId="0" xfId="0" applyFont="1" applyAlignment="1">
      <alignment horizontal="center" vertical="center"/>
    </xf>
    <xf numFmtId="0" fontId="18" fillId="0" borderId="33" xfId="0" applyFont="1" applyBorder="1" applyAlignment="1">
      <alignment vertical="center" wrapText="1"/>
    </xf>
    <xf numFmtId="49" fontId="18" fillId="0" borderId="33" xfId="0" applyNumberFormat="1" applyFont="1" applyBorder="1" applyAlignment="1" applyProtection="1">
      <alignment horizontal="left" vertical="center" wrapText="1"/>
      <protection locked="0"/>
    </xf>
    <xf numFmtId="49" fontId="18" fillId="0" borderId="33" xfId="0" applyNumberFormat="1" applyFont="1" applyBorder="1" applyAlignment="1" applyProtection="1">
      <alignment vertical="center" wrapText="1"/>
      <protection locked="0"/>
    </xf>
    <xf numFmtId="0" fontId="33" fillId="0" borderId="0" xfId="0" applyFont="1">
      <alignment vertical="center"/>
    </xf>
    <xf numFmtId="0" fontId="24" fillId="0" borderId="0" xfId="0" applyFont="1" applyAlignment="1">
      <alignment vertical="center" wrapText="1"/>
    </xf>
    <xf numFmtId="0" fontId="24" fillId="0" borderId="0" xfId="0" applyFont="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left" vertical="center" wrapText="1"/>
    </xf>
    <xf numFmtId="0" fontId="25" fillId="0" borderId="53" xfId="0" applyFont="1" applyBorder="1" applyAlignment="1">
      <alignment horizontal="left" vertical="center"/>
    </xf>
    <xf numFmtId="0" fontId="25" fillId="0" borderId="54" xfId="0" applyFont="1" applyBorder="1" applyAlignment="1">
      <alignment horizontal="left" vertical="center" wrapText="1"/>
    </xf>
    <xf numFmtId="0" fontId="25" fillId="0" borderId="55" xfId="0" applyFont="1" applyBorder="1" applyAlignment="1">
      <alignment horizontal="center" vertical="center" wrapText="1"/>
    </xf>
    <xf numFmtId="0" fontId="25" fillId="0" borderId="56" xfId="0" applyFont="1" applyBorder="1" applyAlignment="1">
      <alignment horizontal="center" vertical="center"/>
    </xf>
    <xf numFmtId="0" fontId="35" fillId="0" borderId="0" xfId="0" applyFont="1">
      <alignment vertical="center"/>
    </xf>
    <xf numFmtId="0" fontId="24" fillId="0" borderId="57" xfId="0" applyFont="1" applyBorder="1" applyAlignment="1">
      <alignment horizontal="left" vertical="center"/>
    </xf>
    <xf numFmtId="0" fontId="24" fillId="0" borderId="26" xfId="0" applyFont="1" applyBorder="1" applyAlignment="1">
      <alignment horizontal="center" vertical="center" wrapText="1"/>
    </xf>
    <xf numFmtId="0" fontId="36" fillId="35" borderId="58" xfId="0" applyFont="1" applyFill="1" applyBorder="1" applyAlignment="1">
      <alignment horizontal="center" vertical="center"/>
    </xf>
    <xf numFmtId="0" fontId="24" fillId="0" borderId="59" xfId="0" applyFont="1" applyBorder="1">
      <alignment vertical="center"/>
    </xf>
    <xf numFmtId="0" fontId="24" fillId="0" borderId="60" xfId="0" applyFont="1" applyBorder="1" applyAlignment="1">
      <alignment vertical="center" wrapText="1"/>
    </xf>
    <xf numFmtId="0" fontId="34" fillId="0" borderId="61" xfId="0" applyFont="1" applyBorder="1" applyAlignment="1">
      <alignment horizontal="center" vertical="center" wrapText="1"/>
    </xf>
    <xf numFmtId="0" fontId="24" fillId="0" borderId="62" xfId="0" applyFont="1" applyBorder="1">
      <alignment vertical="center"/>
    </xf>
    <xf numFmtId="0" fontId="25" fillId="0" borderId="63" xfId="0" applyFont="1" applyBorder="1" applyAlignment="1">
      <alignment horizontal="left" vertical="center"/>
    </xf>
    <xf numFmtId="0" fontId="25" fillId="0" borderId="33" xfId="0" applyFont="1" applyBorder="1" applyAlignment="1">
      <alignment horizontal="left" vertical="center" wrapText="1"/>
    </xf>
    <xf numFmtId="0" fontId="25" fillId="0" borderId="50" xfId="0" applyFont="1" applyBorder="1" applyAlignment="1">
      <alignment horizontal="center" vertical="center" wrapText="1"/>
    </xf>
    <xf numFmtId="0" fontId="25" fillId="0" borderId="64" xfId="0" applyFont="1" applyBorder="1" applyAlignment="1">
      <alignment horizontal="center" vertical="center"/>
    </xf>
    <xf numFmtId="0" fontId="24" fillId="0" borderId="57" xfId="0" applyFont="1" applyBorder="1">
      <alignment vertical="center"/>
    </xf>
    <xf numFmtId="0" fontId="34" fillId="0" borderId="26" xfId="0" applyFont="1" applyBorder="1" applyAlignment="1">
      <alignment horizontal="center" vertical="center" wrapText="1"/>
    </xf>
    <xf numFmtId="0" fontId="24" fillId="0" borderId="58" xfId="0" applyFont="1" applyBorder="1">
      <alignment vertical="center"/>
    </xf>
    <xf numFmtId="0" fontId="24" fillId="0" borderId="65" xfId="0" applyFont="1" applyBorder="1">
      <alignment vertical="center"/>
    </xf>
    <xf numFmtId="0" fontId="24" fillId="0" borderId="22" xfId="0" applyFont="1" applyBorder="1" applyAlignment="1">
      <alignment vertical="center" wrapText="1"/>
    </xf>
    <xf numFmtId="0" fontId="34" fillId="0" borderId="40" xfId="0" applyFont="1" applyBorder="1" applyAlignment="1">
      <alignment horizontal="center" vertical="center" wrapText="1"/>
    </xf>
    <xf numFmtId="0" fontId="24" fillId="0" borderId="66" xfId="0" applyFont="1" applyBorder="1">
      <alignment vertical="center"/>
    </xf>
    <xf numFmtId="0" fontId="25" fillId="0" borderId="65" xfId="0" applyFont="1" applyBorder="1" applyAlignment="1">
      <alignment horizontal="left" vertical="center"/>
    </xf>
    <xf numFmtId="0" fontId="25" fillId="0" borderId="22" xfId="0" applyFont="1" applyBorder="1" applyAlignment="1">
      <alignment vertical="center" wrapText="1"/>
    </xf>
    <xf numFmtId="0" fontId="25" fillId="0" borderId="40" xfId="0" applyFont="1" applyBorder="1" applyAlignment="1">
      <alignment horizontal="center" vertical="center" wrapText="1"/>
    </xf>
    <xf numFmtId="0" fontId="25" fillId="0" borderId="66" xfId="0" applyFont="1" applyBorder="1" applyAlignment="1">
      <alignment horizontal="center" vertical="center"/>
    </xf>
    <xf numFmtId="0" fontId="24" fillId="0" borderId="67" xfId="0" applyFont="1" applyBorder="1">
      <alignment vertical="center"/>
    </xf>
    <xf numFmtId="0" fontId="24" fillId="0" borderId="68" xfId="0" applyFont="1" applyBorder="1" applyAlignment="1">
      <alignment vertical="center" wrapText="1"/>
    </xf>
    <xf numFmtId="0" fontId="34" fillId="0" borderId="69" xfId="0" applyFont="1" applyBorder="1" applyAlignment="1">
      <alignment horizontal="center" vertical="center" wrapText="1"/>
    </xf>
    <xf numFmtId="0" fontId="36" fillId="35" borderId="70" xfId="0" applyFont="1" applyFill="1" applyBorder="1" applyAlignment="1">
      <alignment horizontal="center" vertical="center"/>
    </xf>
    <xf numFmtId="0" fontId="24" fillId="0" borderId="71" xfId="0" applyFont="1" applyBorder="1">
      <alignment vertical="center"/>
    </xf>
    <xf numFmtId="0" fontId="24" fillId="0" borderId="72" xfId="0" applyFont="1" applyBorder="1" applyAlignment="1">
      <alignment vertical="center" wrapText="1"/>
    </xf>
    <xf numFmtId="0" fontId="34" fillId="0" borderId="73" xfId="0" applyFont="1" applyBorder="1" applyAlignment="1">
      <alignment horizontal="center" vertical="center" wrapText="1"/>
    </xf>
    <xf numFmtId="0" fontId="24" fillId="0" borderId="74" xfId="0" applyFont="1" applyBorder="1">
      <alignment vertical="center"/>
    </xf>
    <xf numFmtId="0" fontId="24" fillId="0" borderId="0" xfId="0" applyFont="1" applyAlignment="1">
      <alignment horizontal="left" vertical="center" wrapText="1"/>
    </xf>
    <xf numFmtId="0" fontId="18" fillId="36" borderId="0" xfId="0" applyFont="1" applyFill="1" applyAlignment="1" applyProtection="1">
      <alignment horizontal="center" vertical="center" wrapText="1"/>
      <protection locked="0"/>
    </xf>
    <xf numFmtId="0" fontId="18" fillId="36" borderId="31" xfId="0" applyFont="1" applyFill="1" applyBorder="1" applyAlignment="1" applyProtection="1">
      <alignment horizontal="left" vertical="center" wrapText="1"/>
      <protection locked="0"/>
    </xf>
    <xf numFmtId="0" fontId="18" fillId="36" borderId="0" xfId="0" applyFont="1" applyFill="1" applyAlignment="1" applyProtection="1">
      <alignment horizontal="left" vertical="center" wrapText="1"/>
      <protection locked="0"/>
    </xf>
    <xf numFmtId="0" fontId="18" fillId="0" borderId="27"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0" xfId="0" applyFont="1" applyAlignment="1">
      <alignment horizontal="right" vertical="center" wrapText="1"/>
    </xf>
    <xf numFmtId="179" fontId="18" fillId="34" borderId="11" xfId="0" applyNumberFormat="1" applyFont="1" applyFill="1" applyBorder="1" applyAlignment="1" applyProtection="1">
      <alignment horizontal="left" vertical="center" wrapText="1"/>
      <protection locked="0"/>
    </xf>
    <xf numFmtId="179" fontId="18" fillId="34" borderId="52" xfId="0" applyNumberFormat="1" applyFont="1" applyFill="1" applyBorder="1" applyAlignment="1" applyProtection="1">
      <alignment horizontal="left" vertical="center" wrapText="1"/>
      <protection locked="0"/>
    </xf>
    <xf numFmtId="178" fontId="18" fillId="34" borderId="19" xfId="0" applyNumberFormat="1" applyFont="1" applyFill="1" applyBorder="1" applyAlignment="1" applyProtection="1">
      <alignment horizontal="left" vertical="center" wrapText="1"/>
      <protection locked="0"/>
    </xf>
    <xf numFmtId="178" fontId="18" fillId="34" borderId="20" xfId="0" applyNumberFormat="1" applyFont="1" applyFill="1" applyBorder="1" applyAlignment="1" applyProtection="1">
      <alignment horizontal="left" vertical="center" wrapText="1"/>
      <protection locked="0"/>
    </xf>
    <xf numFmtId="178" fontId="18" fillId="34" borderId="21" xfId="0" applyNumberFormat="1" applyFont="1" applyFill="1" applyBorder="1" applyAlignment="1" applyProtection="1">
      <alignment horizontal="left" vertical="center" wrapText="1"/>
      <protection locked="0"/>
    </xf>
    <xf numFmtId="49" fontId="18" fillId="34" borderId="19" xfId="0" applyNumberFormat="1" applyFont="1" applyFill="1" applyBorder="1" applyAlignment="1" applyProtection="1">
      <alignment horizontal="left" vertical="center" wrapText="1"/>
      <protection locked="0"/>
    </xf>
    <xf numFmtId="49" fontId="18" fillId="34" borderId="20" xfId="0" applyNumberFormat="1" applyFont="1" applyFill="1" applyBorder="1" applyAlignment="1" applyProtection="1">
      <alignment horizontal="left" vertical="center" wrapText="1"/>
      <protection locked="0"/>
    </xf>
    <xf numFmtId="49" fontId="18" fillId="34" borderId="21" xfId="0" applyNumberFormat="1" applyFont="1" applyFill="1" applyBorder="1" applyAlignment="1" applyProtection="1">
      <alignment horizontal="left" vertical="center" wrapText="1"/>
      <protection locked="0"/>
    </xf>
    <xf numFmtId="49" fontId="18" fillId="34" borderId="23" xfId="0" applyNumberFormat="1" applyFont="1" applyFill="1" applyBorder="1" applyAlignment="1" applyProtection="1">
      <alignment horizontal="left" vertical="center" wrapText="1"/>
      <protection locked="0"/>
    </xf>
    <xf numFmtId="49" fontId="18" fillId="34" borderId="24" xfId="0" applyNumberFormat="1" applyFont="1" applyFill="1" applyBorder="1" applyAlignment="1" applyProtection="1">
      <alignment horizontal="left" vertical="center" wrapText="1"/>
      <protection locked="0"/>
    </xf>
    <xf numFmtId="49" fontId="18" fillId="34" borderId="25" xfId="0" applyNumberFormat="1" applyFont="1" applyFill="1" applyBorder="1" applyAlignment="1" applyProtection="1">
      <alignment horizontal="left" vertical="center" wrapText="1"/>
      <protection locked="0"/>
    </xf>
    <xf numFmtId="49" fontId="18" fillId="33" borderId="31" xfId="0" applyNumberFormat="1" applyFont="1" applyFill="1" applyBorder="1" applyAlignment="1" applyProtection="1">
      <alignment horizontal="left" vertical="center" wrapText="1"/>
      <protection locked="0"/>
    </xf>
    <xf numFmtId="49" fontId="18" fillId="33" borderId="0" xfId="0" applyNumberFormat="1" applyFont="1" applyFill="1" applyBorder="1" applyAlignment="1" applyProtection="1">
      <alignment horizontal="left" vertical="center" wrapText="1"/>
      <protection locked="0"/>
    </xf>
    <xf numFmtId="0" fontId="18" fillId="0" borderId="28" xfId="0" applyFont="1" applyBorder="1" applyAlignment="1">
      <alignment vertical="center" wrapText="1"/>
    </xf>
    <xf numFmtId="0" fontId="18" fillId="0" borderId="18" xfId="0" applyFont="1" applyBorder="1" applyAlignment="1">
      <alignment vertical="center" wrapText="1"/>
    </xf>
    <xf numFmtId="0" fontId="18" fillId="0" borderId="29" xfId="0" applyFont="1" applyBorder="1" applyAlignment="1">
      <alignment vertical="center" wrapText="1"/>
    </xf>
    <xf numFmtId="0" fontId="18" fillId="33" borderId="35" xfId="0" applyFont="1" applyFill="1" applyBorder="1" applyAlignment="1">
      <alignment horizontal="left" vertical="center" wrapText="1"/>
    </xf>
    <xf numFmtId="0" fontId="18" fillId="33" borderId="43" xfId="0" applyFont="1" applyFill="1" applyBorder="1" applyAlignment="1">
      <alignment horizontal="left" vertical="center" wrapText="1"/>
    </xf>
    <xf numFmtId="0" fontId="18" fillId="34" borderId="38" xfId="0" applyFont="1" applyFill="1" applyBorder="1" applyAlignment="1">
      <alignment horizontal="left" vertical="center" wrapText="1"/>
    </xf>
    <xf numFmtId="0" fontId="18" fillId="34" borderId="42" xfId="0" applyFont="1" applyFill="1" applyBorder="1" applyAlignment="1">
      <alignment horizontal="left" vertical="center" wrapText="1"/>
    </xf>
    <xf numFmtId="0" fontId="18" fillId="0" borderId="33" xfId="0" applyFont="1" applyBorder="1" applyAlignment="1">
      <alignment horizontal="center" vertical="center" wrapText="1"/>
    </xf>
    <xf numFmtId="0" fontId="18" fillId="0" borderId="41" xfId="0" applyFont="1" applyBorder="1" applyAlignment="1">
      <alignment horizontal="center" vertical="center" wrapText="1"/>
    </xf>
    <xf numFmtId="0" fontId="18" fillId="33" borderId="34" xfId="0" applyFont="1" applyFill="1" applyBorder="1" applyAlignment="1">
      <alignment horizontal="left" vertical="center" wrapText="1"/>
    </xf>
    <xf numFmtId="0" fontId="18" fillId="33" borderId="36" xfId="0" applyFont="1" applyFill="1" applyBorder="1" applyAlignment="1">
      <alignment horizontal="left" vertical="center" wrapText="1"/>
    </xf>
    <xf numFmtId="0" fontId="18" fillId="34" borderId="37" xfId="0" applyFont="1" applyFill="1" applyBorder="1" applyAlignment="1">
      <alignment horizontal="left" vertical="center" wrapText="1"/>
    </xf>
    <xf numFmtId="0" fontId="18" fillId="34" borderId="39" xfId="0" applyFont="1" applyFill="1" applyBorder="1" applyAlignment="1">
      <alignment horizontal="left" vertical="center" wrapText="1"/>
    </xf>
    <xf numFmtId="0" fontId="18" fillId="0" borderId="44"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13" xfId="0" applyFont="1" applyBorder="1" applyAlignment="1">
      <alignment horizontal="righ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18" fillId="0" borderId="25" xfId="0" applyFont="1" applyBorder="1" applyAlignment="1">
      <alignment horizontal="left" vertical="center" wrapText="1"/>
    </xf>
    <xf numFmtId="0" fontId="18" fillId="0" borderId="31" xfId="0" applyFont="1" applyBorder="1" applyAlignment="1">
      <alignment horizontal="left" vertical="center" wrapText="1"/>
    </xf>
    <xf numFmtId="0" fontId="18" fillId="0" borderId="0" xfId="0" applyFont="1" applyAlignment="1">
      <alignment horizontal="left" vertical="center" wrapText="1"/>
    </xf>
    <xf numFmtId="0" fontId="18" fillId="0" borderId="30" xfId="0" applyFont="1" applyBorder="1" applyAlignment="1">
      <alignment horizontal="left" vertical="center" wrapText="1"/>
    </xf>
    <xf numFmtId="0" fontId="18" fillId="36" borderId="23" xfId="0" applyFont="1" applyFill="1" applyBorder="1" applyAlignment="1" applyProtection="1">
      <alignment horizontal="left" vertical="center" wrapText="1"/>
      <protection locked="0"/>
    </xf>
    <xf numFmtId="0" fontId="18" fillId="36" borderId="24" xfId="0" applyFont="1" applyFill="1" applyBorder="1" applyAlignment="1" applyProtection="1">
      <alignment horizontal="left" vertical="center" wrapText="1"/>
      <protection locked="0"/>
    </xf>
    <xf numFmtId="0" fontId="19" fillId="0" borderId="13" xfId="0" applyFont="1" applyBorder="1" applyAlignment="1">
      <alignment horizontal="left" vertical="top" wrapText="1"/>
    </xf>
    <xf numFmtId="0" fontId="19" fillId="0" borderId="0" xfId="0" applyFont="1" applyAlignment="1">
      <alignment horizontal="left" vertical="top" wrapText="1"/>
    </xf>
    <xf numFmtId="0" fontId="19" fillId="0" borderId="14" xfId="0" applyFont="1" applyBorder="1" applyAlignment="1">
      <alignment horizontal="left" vertical="top" wrapText="1"/>
    </xf>
    <xf numFmtId="0" fontId="19" fillId="0" borderId="13" xfId="0" applyFont="1" applyBorder="1" applyAlignment="1">
      <alignment horizontal="center" vertical="center" wrapText="1"/>
    </xf>
    <xf numFmtId="0" fontId="19" fillId="0" borderId="0" xfId="0" applyFont="1" applyAlignment="1">
      <alignment horizontal="center" vertical="center" wrapText="1"/>
    </xf>
    <xf numFmtId="0" fontId="18" fillId="0" borderId="0" xfId="0" applyFont="1" applyAlignment="1">
      <alignment horizontal="left" vertical="top" wrapText="1"/>
    </xf>
    <xf numFmtId="0" fontId="18" fillId="0" borderId="13" xfId="0" applyFont="1" applyBorder="1" applyAlignment="1">
      <alignment vertical="center" wrapText="1"/>
    </xf>
    <xf numFmtId="0" fontId="18" fillId="0" borderId="0" xfId="0" applyFont="1" applyAlignment="1">
      <alignment vertical="center" wrapText="1"/>
    </xf>
    <xf numFmtId="49" fontId="18" fillId="34" borderId="0" xfId="0" applyNumberFormat="1" applyFont="1" applyFill="1" applyAlignment="1" applyProtection="1">
      <alignment horizontal="left" vertical="center" wrapText="1"/>
      <protection locked="0"/>
    </xf>
    <xf numFmtId="49" fontId="18" fillId="33" borderId="0" xfId="0" applyNumberFormat="1" applyFont="1" applyFill="1" applyAlignment="1" applyProtection="1">
      <alignment horizontal="left" vertical="center" wrapText="1"/>
      <protection locked="0"/>
    </xf>
    <xf numFmtId="0" fontId="18" fillId="36" borderId="48" xfId="0" applyFont="1" applyFill="1" applyBorder="1" applyAlignment="1" applyProtection="1">
      <alignment horizontal="center" vertical="center" wrapText="1"/>
      <protection locked="0"/>
    </xf>
    <xf numFmtId="179" fontId="18" fillId="33" borderId="0" xfId="0" applyNumberFormat="1" applyFont="1" applyFill="1" applyBorder="1" applyAlignment="1" applyProtection="1">
      <alignment horizontal="left" vertical="center" wrapText="1"/>
      <protection locked="0"/>
    </xf>
    <xf numFmtId="179" fontId="18" fillId="33" borderId="30" xfId="0" applyNumberFormat="1" applyFont="1" applyFill="1" applyBorder="1" applyAlignment="1" applyProtection="1">
      <alignment horizontal="left" vertical="center" wrapText="1"/>
      <protection locked="0"/>
    </xf>
    <xf numFmtId="179" fontId="18" fillId="33" borderId="0" xfId="0" applyNumberFormat="1" applyFont="1" applyFill="1" applyAlignment="1" applyProtection="1">
      <alignment horizontal="left" vertical="center" wrapText="1"/>
      <protection locked="0"/>
    </xf>
    <xf numFmtId="178" fontId="18" fillId="34" borderId="23" xfId="0" applyNumberFormat="1" applyFont="1" applyFill="1" applyBorder="1" applyAlignment="1" applyProtection="1">
      <alignment horizontal="left" vertical="center" wrapText="1"/>
      <protection locked="0"/>
    </xf>
    <xf numFmtId="178" fontId="18" fillId="34" borderId="24" xfId="0" applyNumberFormat="1" applyFont="1" applyFill="1" applyBorder="1" applyAlignment="1" applyProtection="1">
      <alignment horizontal="left" vertical="center" wrapText="1"/>
      <protection locked="0"/>
    </xf>
    <xf numFmtId="178" fontId="18" fillId="34" borderId="25" xfId="0" applyNumberFormat="1" applyFont="1" applyFill="1" applyBorder="1" applyAlignment="1" applyProtection="1">
      <alignment horizontal="left" vertical="center" wrapText="1"/>
      <protection locked="0"/>
    </xf>
    <xf numFmtId="0" fontId="19" fillId="0" borderId="27" xfId="0" applyFont="1" applyBorder="1" applyAlignment="1">
      <alignment horizontal="center" vertical="center" wrapText="1"/>
    </xf>
    <xf numFmtId="0" fontId="19" fillId="0" borderId="40" xfId="0" applyFont="1" applyBorder="1" applyAlignment="1">
      <alignment horizontal="center" vertical="center" wrapText="1"/>
    </xf>
    <xf numFmtId="0" fontId="25" fillId="0" borderId="0" xfId="0" applyFont="1" applyAlignment="1">
      <alignment horizontal="center" vertical="center"/>
    </xf>
    <xf numFmtId="0" fontId="19" fillId="0" borderId="51"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32" xfId="0" applyFont="1" applyBorder="1" applyAlignment="1">
      <alignment horizontal="center"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FD69D1FF-2D1E-4A17-B4A2-27F0D6456834}"/>
    <cellStyle name="標準 2 2" xfId="43" xr:uid="{3A30C694-E46E-4844-8501-A46C46942A16}"/>
    <cellStyle name="良い" xfId="6" builtinId="26" customBuiltin="1"/>
  </cellStyles>
  <dxfs count="47">
    <dxf>
      <font>
        <color theme="7" tint="-0.499984740745262"/>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30846-FDFD-45BA-87CA-AE3F24067E6B}">
  <sheetPr>
    <pageSetUpPr fitToPage="1"/>
  </sheetPr>
  <dimension ref="A1:G22"/>
  <sheetViews>
    <sheetView showGridLines="0" tabSelected="1" zoomScaleNormal="100" zoomScaleSheetLayoutView="100" workbookViewId="0"/>
  </sheetViews>
  <sheetFormatPr defaultColWidth="9" defaultRowHeight="15"/>
  <cols>
    <col min="1" max="1" width="4.5" style="7" customWidth="1"/>
    <col min="2" max="2" width="5.59765625" style="7" customWidth="1"/>
    <col min="3" max="3" width="88.59765625" style="83" customWidth="1"/>
    <col min="4" max="4" width="14.796875" style="84" customWidth="1"/>
    <col min="5" max="5" width="8.09765625" style="7" customWidth="1"/>
    <col min="6" max="6" width="3.59765625" style="7" customWidth="1"/>
    <col min="7" max="16384" width="9" style="7"/>
  </cols>
  <sheetData>
    <row r="1" spans="1:7" ht="18.600000000000001">
      <c r="A1" s="82" t="s">
        <v>140</v>
      </c>
    </row>
    <row r="2" spans="1:7" ht="8.1" customHeight="1">
      <c r="A2" s="82"/>
    </row>
    <row r="3" spans="1:7" ht="60" customHeight="1">
      <c r="A3" s="82"/>
      <c r="B3" s="122" t="s">
        <v>141</v>
      </c>
      <c r="C3" s="122"/>
      <c r="D3" s="122"/>
      <c r="E3" s="122"/>
    </row>
    <row r="4" spans="1:7" ht="10.050000000000001" customHeight="1" thickBot="1">
      <c r="B4" s="85"/>
      <c r="C4" s="86"/>
    </row>
    <row r="5" spans="1:7" ht="24" customHeight="1">
      <c r="B5" s="87" t="s">
        <v>142</v>
      </c>
      <c r="C5" s="88"/>
      <c r="D5" s="89" t="s">
        <v>143</v>
      </c>
      <c r="E5" s="90" t="s">
        <v>144</v>
      </c>
    </row>
    <row r="6" spans="1:7" s="91" customFormat="1" ht="24" customHeight="1">
      <c r="B6" s="92"/>
      <c r="C6" s="86" t="s">
        <v>145</v>
      </c>
      <c r="D6" s="93" t="s">
        <v>146</v>
      </c>
      <c r="E6" s="94"/>
      <c r="G6" s="85" t="s">
        <v>147</v>
      </c>
    </row>
    <row r="7" spans="1:7" ht="24" customHeight="1">
      <c r="B7" s="95"/>
      <c r="C7" s="96" t="s">
        <v>148</v>
      </c>
      <c r="D7" s="97"/>
      <c r="E7" s="98"/>
      <c r="G7" s="85"/>
    </row>
    <row r="8" spans="1:7" s="91" customFormat="1" ht="24" customHeight="1">
      <c r="B8" s="92"/>
      <c r="C8" s="86" t="s">
        <v>149</v>
      </c>
      <c r="D8" s="93" t="s">
        <v>146</v>
      </c>
      <c r="E8" s="94"/>
      <c r="G8" s="85" t="s">
        <v>150</v>
      </c>
    </row>
    <row r="9" spans="1:7" ht="36" customHeight="1">
      <c r="B9" s="95"/>
      <c r="C9" s="96" t="s">
        <v>151</v>
      </c>
      <c r="D9" s="97"/>
      <c r="E9" s="98"/>
      <c r="G9" s="85"/>
    </row>
    <row r="10" spans="1:7" s="91" customFormat="1" ht="24" customHeight="1">
      <c r="B10" s="99" t="s">
        <v>152</v>
      </c>
      <c r="C10" s="100"/>
      <c r="D10" s="101" t="s">
        <v>153</v>
      </c>
      <c r="E10" s="102" t="s">
        <v>144</v>
      </c>
      <c r="G10" s="85"/>
    </row>
    <row r="11" spans="1:7" s="91" customFormat="1" ht="24" customHeight="1">
      <c r="B11" s="92"/>
      <c r="C11" s="86" t="s">
        <v>154</v>
      </c>
      <c r="D11" s="93" t="s">
        <v>155</v>
      </c>
      <c r="E11" s="94"/>
      <c r="G11" s="85"/>
    </row>
    <row r="12" spans="1:7" ht="36" customHeight="1">
      <c r="B12" s="95"/>
      <c r="C12" s="96" t="s">
        <v>156</v>
      </c>
      <c r="D12" s="97"/>
      <c r="E12" s="98"/>
    </row>
    <row r="13" spans="1:7" s="91" customFormat="1" ht="24" customHeight="1">
      <c r="B13" s="92"/>
      <c r="C13" s="86" t="s">
        <v>157</v>
      </c>
      <c r="D13" s="93" t="s">
        <v>155</v>
      </c>
      <c r="E13" s="94"/>
    </row>
    <row r="14" spans="1:7" ht="24" customHeight="1">
      <c r="B14" s="103"/>
      <c r="C14" s="83" t="s">
        <v>158</v>
      </c>
      <c r="D14" s="104"/>
      <c r="E14" s="105"/>
    </row>
    <row r="15" spans="1:7" ht="36" customHeight="1">
      <c r="B15" s="95"/>
      <c r="C15" s="96" t="s">
        <v>159</v>
      </c>
      <c r="D15" s="97"/>
      <c r="E15" s="98"/>
    </row>
    <row r="16" spans="1:7" s="91" customFormat="1" ht="24" customHeight="1">
      <c r="B16" s="92"/>
      <c r="C16" s="86" t="s">
        <v>160</v>
      </c>
      <c r="D16" s="93" t="s">
        <v>155</v>
      </c>
      <c r="E16" s="94"/>
    </row>
    <row r="17" spans="2:5" ht="24" customHeight="1">
      <c r="B17" s="103"/>
      <c r="C17" s="83" t="s">
        <v>161</v>
      </c>
      <c r="D17" s="104"/>
      <c r="E17" s="105"/>
    </row>
    <row r="18" spans="2:5" ht="24" customHeight="1">
      <c r="B18" s="106"/>
      <c r="C18" s="107" t="s">
        <v>162</v>
      </c>
      <c r="D18" s="108"/>
      <c r="E18" s="109"/>
    </row>
    <row r="19" spans="2:5" ht="24" customHeight="1">
      <c r="B19" s="110" t="s">
        <v>163</v>
      </c>
      <c r="C19" s="111"/>
      <c r="D19" s="112" t="s">
        <v>153</v>
      </c>
      <c r="E19" s="113" t="s">
        <v>144</v>
      </c>
    </row>
    <row r="20" spans="2:5" ht="24" customHeight="1">
      <c r="B20" s="114"/>
      <c r="C20" s="115" t="s">
        <v>164</v>
      </c>
      <c r="D20" s="116" t="s">
        <v>155</v>
      </c>
      <c r="E20" s="117"/>
    </row>
    <row r="21" spans="2:5" ht="24" customHeight="1" thickBot="1">
      <c r="B21" s="118"/>
      <c r="C21" s="119" t="s">
        <v>165</v>
      </c>
      <c r="D21" s="120"/>
      <c r="E21" s="121"/>
    </row>
    <row r="22" spans="2:5" ht="24" customHeight="1"/>
  </sheetData>
  <mergeCells count="1">
    <mergeCell ref="B3:E3"/>
  </mergeCells>
  <phoneticPr fontId="20"/>
  <dataValidations count="1">
    <dataValidation type="list" allowBlank="1" showInputMessage="1" showErrorMessage="1" sqref="E6 E20 E8 E13 E16 E11" xr:uid="{225F705D-DBBB-46E3-9EC5-74FD703EE4C9}">
      <formula1>"●"</formula1>
    </dataValidation>
  </dataValidations>
  <printOptions horizontalCentered="1"/>
  <pageMargins left="0.19685039370078741" right="0.19685039370078741" top="0.19685039370078741" bottom="0.19685039370078741" header="0.11811023622047245" footer="0"/>
  <pageSetup paperSize="9" scale="73" fitToHeight="0" orientation="portrait" r:id="rId1"/>
  <headerFooter>
    <oddFooter>&amp;C&amp;"メイリオ,レギュラー"&amp;10&amp;P／&amp;Nページ</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31"/>
  <sheetViews>
    <sheetView showGridLines="0" zoomScaleNormal="100" zoomScaleSheetLayoutView="100" workbookViewId="0"/>
  </sheetViews>
  <sheetFormatPr defaultRowHeight="18" outlineLevelRow="1"/>
  <cols>
    <col min="1" max="1" width="2.59765625" customWidth="1"/>
    <col min="2" max="2" width="7.09765625" customWidth="1"/>
    <col min="3" max="4" width="9.5" customWidth="1"/>
    <col min="5" max="5" width="12.59765625" customWidth="1"/>
    <col min="6" max="6" width="14.09765625" customWidth="1"/>
    <col min="7" max="7" width="15.69921875" customWidth="1"/>
    <col min="8" max="8" width="17.59765625" customWidth="1"/>
    <col min="9" max="9" width="2.59765625" customWidth="1"/>
    <col min="10" max="10" width="2.69921875" customWidth="1"/>
    <col min="12" max="12" width="13.296875" style="7" bestFit="1" customWidth="1"/>
    <col min="13" max="13" width="30.59765625" style="12" customWidth="1"/>
    <col min="14" max="14" width="9.296875" style="7" bestFit="1" customWidth="1"/>
    <col min="15" max="15" width="9" style="7"/>
  </cols>
  <sheetData>
    <row r="1" spans="1:14" ht="25.05" customHeight="1">
      <c r="A1" s="75"/>
      <c r="B1" s="76"/>
      <c r="C1" s="76"/>
      <c r="D1" s="76"/>
      <c r="E1" s="76"/>
      <c r="F1" s="76"/>
      <c r="G1" s="76"/>
      <c r="H1" s="76"/>
      <c r="I1" s="77"/>
      <c r="L1" s="11" t="s">
        <v>0</v>
      </c>
      <c r="M1" s="13" t="s">
        <v>1</v>
      </c>
    </row>
    <row r="2" spans="1:14" ht="18" customHeight="1">
      <c r="A2" s="18"/>
      <c r="B2" s="20"/>
      <c r="C2" s="129" t="s">
        <v>139</v>
      </c>
      <c r="D2" s="129"/>
      <c r="E2" s="129"/>
      <c r="F2" s="129"/>
      <c r="G2" s="34"/>
      <c r="H2" s="20"/>
      <c r="I2" s="1"/>
      <c r="L2" s="25" t="s">
        <v>2</v>
      </c>
      <c r="M2" s="14" t="str">
        <f>IF(G2="","（エラー）未入力","（正常）入力済み")</f>
        <v>（エラー）未入力</v>
      </c>
      <c r="N2" s="2" t="s">
        <v>3</v>
      </c>
    </row>
    <row r="3" spans="1:14" ht="50.1" customHeight="1">
      <c r="A3" s="167"/>
      <c r="B3" s="168"/>
      <c r="C3" s="168"/>
      <c r="D3" s="168"/>
      <c r="E3" s="168"/>
      <c r="F3" s="168"/>
      <c r="G3" s="168"/>
      <c r="H3" s="168"/>
      <c r="I3" s="169"/>
      <c r="L3" s="8"/>
      <c r="M3" s="14"/>
    </row>
    <row r="4" spans="1:14" ht="18.75" customHeight="1">
      <c r="A4" s="170"/>
      <c r="B4" s="171"/>
      <c r="C4" s="171"/>
      <c r="D4" s="171"/>
      <c r="E4" s="171"/>
      <c r="F4" s="171"/>
      <c r="G4" s="23"/>
      <c r="H4" s="24"/>
      <c r="I4" s="17"/>
      <c r="L4" s="10" t="s">
        <v>2</v>
      </c>
      <c r="M4" s="14" t="str">
        <f>IF(H4="","（エラー）未入力","（正常）入力済み")</f>
        <v>（エラー）未入力</v>
      </c>
      <c r="N4" s="7" t="s">
        <v>4</v>
      </c>
    </row>
    <row r="5" spans="1:14" ht="18.75" customHeight="1">
      <c r="A5" s="158" t="s">
        <v>5</v>
      </c>
      <c r="B5" s="129"/>
      <c r="C5" s="129"/>
      <c r="D5" s="20" t="s">
        <v>6</v>
      </c>
      <c r="E5" s="20"/>
      <c r="F5" s="20"/>
      <c r="G5" s="20"/>
      <c r="H5" s="20"/>
      <c r="I5" s="1"/>
      <c r="L5" s="8"/>
      <c r="M5" s="14"/>
    </row>
    <row r="6" spans="1:14" ht="18.75" customHeight="1">
      <c r="A6" s="173"/>
      <c r="B6" s="174"/>
      <c r="C6" s="174"/>
      <c r="D6" s="174"/>
      <c r="E6" s="129" t="s">
        <v>7</v>
      </c>
      <c r="F6" s="175"/>
      <c r="G6" s="175"/>
      <c r="H6" s="175"/>
      <c r="I6" s="1"/>
      <c r="L6" s="10" t="s">
        <v>2</v>
      </c>
      <c r="M6" s="14" t="str">
        <f>IF(F6="","（エラー）未入力","（正常）入力済み")</f>
        <v>（エラー）未入力</v>
      </c>
      <c r="N6" s="7" t="s">
        <v>8</v>
      </c>
    </row>
    <row r="7" spans="1:14">
      <c r="A7" s="173"/>
      <c r="B7" s="174"/>
      <c r="C7" s="174"/>
      <c r="D7" s="174"/>
      <c r="E7" s="129"/>
      <c r="F7" s="176"/>
      <c r="G7" s="176"/>
      <c r="H7" s="176"/>
      <c r="I7" s="1"/>
      <c r="L7" s="8" t="s">
        <v>9</v>
      </c>
      <c r="M7" s="14" t="str">
        <f>IF(F7="","（注意）未入力","（正常）入力済み")</f>
        <v>（注意）未入力</v>
      </c>
      <c r="N7" s="7" t="s">
        <v>10</v>
      </c>
    </row>
    <row r="8" spans="1:14">
      <c r="A8" s="173"/>
      <c r="B8" s="174"/>
      <c r="C8" s="174"/>
      <c r="D8" s="174"/>
      <c r="E8" s="129"/>
      <c r="F8" s="175"/>
      <c r="G8" s="175"/>
      <c r="H8" s="175"/>
      <c r="I8" s="1"/>
      <c r="L8" s="10" t="s">
        <v>2</v>
      </c>
      <c r="M8" s="14" t="str">
        <f>IF(F8="","（エラー）未入力","（正常）入力済み")</f>
        <v>（エラー）未入力</v>
      </c>
      <c r="N8" s="7" t="s">
        <v>11</v>
      </c>
    </row>
    <row r="9" spans="1:14" ht="10.050000000000001" customHeight="1">
      <c r="A9" s="15"/>
      <c r="B9" s="21"/>
      <c r="C9" s="21"/>
      <c r="D9" s="21"/>
      <c r="E9" s="21"/>
      <c r="F9" s="21"/>
      <c r="G9" s="21"/>
      <c r="H9" s="21"/>
      <c r="I9" s="16"/>
      <c r="L9" s="8"/>
      <c r="M9" s="14"/>
      <c r="N9" s="9"/>
    </row>
    <row r="10" spans="1:14">
      <c r="A10" s="3"/>
      <c r="B10" s="172" t="s">
        <v>12</v>
      </c>
      <c r="C10" s="172"/>
      <c r="D10" s="172"/>
      <c r="E10" s="172"/>
      <c r="F10" s="172"/>
      <c r="G10" s="172"/>
      <c r="H10" s="172"/>
      <c r="I10" s="4"/>
    </row>
    <row r="11" spans="1:14" ht="10.050000000000001" customHeight="1">
      <c r="A11" s="3"/>
      <c r="B11" s="19"/>
      <c r="C11" s="19"/>
      <c r="D11" s="19"/>
      <c r="E11" s="19"/>
      <c r="F11" s="19"/>
      <c r="G11" s="19"/>
      <c r="H11" s="19"/>
      <c r="I11" s="4"/>
    </row>
    <row r="12" spans="1:14" ht="25.05" customHeight="1">
      <c r="A12" s="3"/>
      <c r="B12" s="159" t="s">
        <v>133</v>
      </c>
      <c r="C12" s="160"/>
      <c r="D12" s="161"/>
      <c r="E12" s="165" t="str">
        <f>要措置区域所在地一覧!U45&amp;""</f>
        <v/>
      </c>
      <c r="F12" s="166"/>
      <c r="G12" s="166"/>
      <c r="H12" s="68" t="s">
        <v>13</v>
      </c>
      <c r="I12" s="4"/>
      <c r="L12" s="8" t="s">
        <v>14</v>
      </c>
      <c r="M12" s="14"/>
      <c r="N12" s="7" t="s">
        <v>15</v>
      </c>
    </row>
    <row r="13" spans="1:14" ht="25.05" customHeight="1">
      <c r="A13" s="3"/>
      <c r="B13" s="162"/>
      <c r="C13" s="163"/>
      <c r="D13" s="164"/>
      <c r="E13" s="73" t="s">
        <v>16</v>
      </c>
      <c r="F13" s="123" t="str">
        <f>要措置区域所在地一覧!H45&amp;""</f>
        <v/>
      </c>
      <c r="G13" s="123"/>
      <c r="H13" s="74" t="s">
        <v>17</v>
      </c>
      <c r="I13" s="4"/>
      <c r="L13" s="8" t="s">
        <v>14</v>
      </c>
      <c r="M13" s="14"/>
      <c r="N13" s="7" t="s">
        <v>18</v>
      </c>
    </row>
    <row r="14" spans="1:14" ht="25.05" hidden="1" customHeight="1" outlineLevel="1">
      <c r="A14" s="3"/>
      <c r="B14" s="70"/>
      <c r="C14" s="71"/>
      <c r="D14" s="72"/>
      <c r="E14" s="124" t="str">
        <f>要措置区域所在地一覧!U46&amp;""</f>
        <v/>
      </c>
      <c r="F14" s="125"/>
      <c r="G14" s="125"/>
      <c r="H14" s="74" t="s">
        <v>134</v>
      </c>
      <c r="I14" s="4"/>
      <c r="L14" s="8" t="s">
        <v>14</v>
      </c>
      <c r="M14" s="14"/>
    </row>
    <row r="15" spans="1:14" ht="25.05" hidden="1" customHeight="1" outlineLevel="1">
      <c r="A15" s="3"/>
      <c r="B15" s="70"/>
      <c r="C15" s="71"/>
      <c r="D15" s="72"/>
      <c r="E15" s="73" t="s">
        <v>16</v>
      </c>
      <c r="F15" s="123" t="str">
        <f>要措置区域所在地一覧!H46&amp;""</f>
        <v/>
      </c>
      <c r="G15" s="123"/>
      <c r="H15" s="74" t="s">
        <v>17</v>
      </c>
      <c r="I15" s="4"/>
      <c r="L15" s="8" t="s">
        <v>14</v>
      </c>
      <c r="M15" s="14"/>
    </row>
    <row r="16" spans="1:14" ht="25.05" hidden="1" customHeight="1" outlineLevel="1">
      <c r="A16" s="3"/>
      <c r="B16" s="70"/>
      <c r="C16" s="71"/>
      <c r="D16" s="72"/>
      <c r="E16" s="124" t="str">
        <f>要措置区域所在地一覧!U47&amp;""</f>
        <v/>
      </c>
      <c r="F16" s="125"/>
      <c r="G16" s="125"/>
      <c r="H16" s="74" t="s">
        <v>134</v>
      </c>
      <c r="I16" s="4"/>
      <c r="L16" s="8" t="s">
        <v>14</v>
      </c>
      <c r="M16" s="14"/>
    </row>
    <row r="17" spans="1:15" ht="25.05" hidden="1" customHeight="1" outlineLevel="1">
      <c r="A17" s="3"/>
      <c r="B17" s="70"/>
      <c r="C17" s="71"/>
      <c r="D17" s="72"/>
      <c r="E17" s="36" t="s">
        <v>16</v>
      </c>
      <c r="F17" s="177" t="str">
        <f>要措置区域所在地一覧!H47&amp;""</f>
        <v/>
      </c>
      <c r="G17" s="177"/>
      <c r="H17" s="35" t="s">
        <v>17</v>
      </c>
      <c r="I17" s="4"/>
      <c r="L17" s="8" t="s">
        <v>14</v>
      </c>
      <c r="M17" s="14"/>
    </row>
    <row r="18" spans="1:15" ht="50.1" customHeight="1" collapsed="1">
      <c r="A18" s="3"/>
      <c r="B18" s="143" t="s">
        <v>19</v>
      </c>
      <c r="C18" s="143"/>
      <c r="D18" s="143"/>
      <c r="E18" s="138"/>
      <c r="F18" s="139"/>
      <c r="G18" s="139"/>
      <c r="H18" s="140"/>
      <c r="I18" s="4"/>
      <c r="L18" s="10" t="s">
        <v>2</v>
      </c>
      <c r="M18" s="14" t="str">
        <f t="shared" ref="M18:M20" si="0">IF(OR(E18="",E18=""),"（エラー）未入力","（正常）入力済み")</f>
        <v>（エラー）未入力</v>
      </c>
      <c r="N18" s="7" t="s">
        <v>20</v>
      </c>
    </row>
    <row r="19" spans="1:15" ht="50.1" customHeight="1">
      <c r="A19" s="3"/>
      <c r="B19" s="144" t="s">
        <v>21</v>
      </c>
      <c r="C19" s="144"/>
      <c r="D19" s="144"/>
      <c r="E19" s="135"/>
      <c r="F19" s="136"/>
      <c r="G19" s="136"/>
      <c r="H19" s="137"/>
      <c r="I19" s="4"/>
      <c r="L19" s="10" t="s">
        <v>2</v>
      </c>
      <c r="M19" s="14" t="str">
        <f t="shared" si="0"/>
        <v>（エラー）未入力</v>
      </c>
      <c r="N19" s="7" t="s">
        <v>22</v>
      </c>
    </row>
    <row r="20" spans="1:15" ht="50.1" customHeight="1">
      <c r="A20" s="3"/>
      <c r="B20" s="144" t="s">
        <v>23</v>
      </c>
      <c r="C20" s="144"/>
      <c r="D20" s="144"/>
      <c r="E20" s="132"/>
      <c r="F20" s="133"/>
      <c r="G20" s="133"/>
      <c r="H20" s="134"/>
      <c r="I20" s="4"/>
      <c r="L20" s="10" t="s">
        <v>2</v>
      </c>
      <c r="M20" s="14" t="str">
        <f t="shared" si="0"/>
        <v>（エラー）未入力</v>
      </c>
      <c r="N20" s="7" t="s">
        <v>24</v>
      </c>
    </row>
    <row r="21" spans="1:15" ht="50.1" customHeight="1">
      <c r="A21" s="3"/>
      <c r="B21" s="144" t="s">
        <v>25</v>
      </c>
      <c r="C21" s="144"/>
      <c r="D21" s="144"/>
      <c r="E21" s="181"/>
      <c r="F21" s="182"/>
      <c r="G21" s="182"/>
      <c r="H21" s="183"/>
      <c r="I21" s="4"/>
      <c r="L21" s="10" t="s">
        <v>2</v>
      </c>
      <c r="M21" s="14" t="str">
        <f>IF(E21="","（エラー）未入力","（正常）入力済み")</f>
        <v>（エラー）未入力</v>
      </c>
      <c r="N21" s="7" t="s">
        <v>136</v>
      </c>
    </row>
    <row r="22" spans="1:15" ht="50.1" customHeight="1">
      <c r="A22" s="3"/>
      <c r="B22" s="143" t="s">
        <v>135</v>
      </c>
      <c r="C22" s="143"/>
      <c r="D22" s="143"/>
      <c r="E22" s="138"/>
      <c r="F22" s="139"/>
      <c r="G22" s="130"/>
      <c r="H22" s="131"/>
      <c r="I22" s="4"/>
      <c r="L22" s="10" t="s">
        <v>2</v>
      </c>
      <c r="M22" s="14" t="str">
        <f>IF(OR(E22="",G22=""),"（エラー）未入力","（正常）入力済み")</f>
        <v>（エラー）未入力</v>
      </c>
      <c r="N22" s="7" t="s">
        <v>26</v>
      </c>
    </row>
    <row r="23" spans="1:15" ht="20.100000000000001" hidden="1" customHeight="1" outlineLevel="1">
      <c r="A23" s="3"/>
      <c r="B23" s="145"/>
      <c r="C23" s="145"/>
      <c r="D23" s="145"/>
      <c r="E23" s="141"/>
      <c r="F23" s="176"/>
      <c r="G23" s="180"/>
      <c r="H23" s="179"/>
      <c r="I23" s="4"/>
      <c r="L23" s="10" t="s">
        <v>9</v>
      </c>
      <c r="M23" s="14"/>
    </row>
    <row r="24" spans="1:15" ht="20.100000000000001" hidden="1" customHeight="1" outlineLevel="1">
      <c r="A24" s="3"/>
      <c r="B24" s="145"/>
      <c r="C24" s="145"/>
      <c r="D24" s="145"/>
      <c r="E24" s="141"/>
      <c r="F24" s="176"/>
      <c r="G24" s="180"/>
      <c r="H24" s="179"/>
      <c r="I24" s="4"/>
      <c r="L24" s="10" t="s">
        <v>9</v>
      </c>
      <c r="M24" s="14"/>
    </row>
    <row r="25" spans="1:15" ht="20.100000000000001" hidden="1" customHeight="1" outlineLevel="1">
      <c r="A25" s="3"/>
      <c r="B25" s="145"/>
      <c r="C25" s="145"/>
      <c r="D25" s="145"/>
      <c r="E25" s="141"/>
      <c r="F25" s="176"/>
      <c r="G25" s="180"/>
      <c r="H25" s="179"/>
      <c r="I25" s="4"/>
      <c r="L25" s="10" t="s">
        <v>9</v>
      </c>
      <c r="M25" s="14"/>
    </row>
    <row r="26" spans="1:15" ht="20.100000000000001" hidden="1" customHeight="1" outlineLevel="1">
      <c r="A26" s="3"/>
      <c r="B26" s="145"/>
      <c r="C26" s="145"/>
      <c r="D26" s="145"/>
      <c r="E26" s="141"/>
      <c r="F26" s="142"/>
      <c r="G26" s="178"/>
      <c r="H26" s="179"/>
      <c r="I26" s="4"/>
      <c r="L26" s="10" t="s">
        <v>9</v>
      </c>
      <c r="M26" s="14"/>
    </row>
    <row r="27" spans="1:15" collapsed="1">
      <c r="A27" s="5"/>
      <c r="B27" s="79"/>
      <c r="C27" s="79"/>
      <c r="D27" s="79"/>
      <c r="E27" s="79"/>
      <c r="F27" s="80"/>
      <c r="G27" s="80"/>
      <c r="H27" s="81"/>
      <c r="I27" s="6"/>
      <c r="L27" s="10"/>
      <c r="M27" s="14"/>
    </row>
    <row r="28" spans="1:15" ht="18.75" customHeight="1">
      <c r="A28" s="126" t="s">
        <v>27</v>
      </c>
      <c r="B28" s="150" t="s">
        <v>28</v>
      </c>
      <c r="C28" s="150"/>
      <c r="D28" s="151"/>
      <c r="E28" s="22" t="s">
        <v>29</v>
      </c>
      <c r="F28" s="26" t="s">
        <v>30</v>
      </c>
      <c r="G28" s="156" t="s">
        <v>31</v>
      </c>
      <c r="H28" s="150"/>
      <c r="I28" s="157"/>
      <c r="J28" s="2"/>
      <c r="L28"/>
      <c r="M28"/>
      <c r="N28"/>
      <c r="O28"/>
    </row>
    <row r="29" spans="1:15" ht="19.5" customHeight="1">
      <c r="A29" s="127"/>
      <c r="B29" s="148"/>
      <c r="C29" s="148"/>
      <c r="D29" s="149"/>
      <c r="E29" s="30"/>
      <c r="F29" s="31"/>
      <c r="G29" s="154"/>
      <c r="H29" s="148"/>
      <c r="I29" s="155"/>
      <c r="L29" s="25" t="s">
        <v>2</v>
      </c>
      <c r="M29" s="14" t="str">
        <f>IF(E29="","（エラー）氏名未入力",IF(F29&amp;G29="","（エラー）電話番号又はメールアドレス未入力",IF($D$8&lt;&gt;"",IF(B29="","（エラー）所属未入力","（正常）入力済み"),"（正常）入力済み")))</f>
        <v>（エラー）氏名未入力</v>
      </c>
      <c r="N29" s="7" t="s">
        <v>32</v>
      </c>
      <c r="O29"/>
    </row>
    <row r="30" spans="1:15" ht="19.5" customHeight="1">
      <c r="A30" s="128"/>
      <c r="B30" s="146"/>
      <c r="C30" s="146"/>
      <c r="D30" s="147"/>
      <c r="E30" s="32"/>
      <c r="F30" s="33"/>
      <c r="G30" s="152"/>
      <c r="H30" s="146"/>
      <c r="I30" s="153"/>
      <c r="L30" s="25" t="s">
        <v>9</v>
      </c>
      <c r="M30" s="14" t="str">
        <f>IF(E30="","（複数入力）氏名未入力",IF(F30&amp;G30="","（エラー）電話番号又はメールアドレス未入力",IF($D$8&lt;&gt;"",IF(B30="","（エラー）所属未入力","（正常）入力済み"),"（正常）入力済み")))</f>
        <v>（複数入力）氏名未入力</v>
      </c>
      <c r="N30" s="7" t="s">
        <v>33</v>
      </c>
      <c r="O30"/>
    </row>
    <row r="31" spans="1:15">
      <c r="A31" s="27" t="s">
        <v>34</v>
      </c>
      <c r="B31" s="28"/>
      <c r="C31" s="28"/>
      <c r="D31" s="28"/>
      <c r="E31" s="28"/>
      <c r="F31" s="28"/>
      <c r="G31" s="28"/>
      <c r="H31" s="28"/>
      <c r="I31" s="29"/>
    </row>
  </sheetData>
  <mergeCells count="47">
    <mergeCell ref="F17:G17"/>
    <mergeCell ref="B21:D21"/>
    <mergeCell ref="B18:D18"/>
    <mergeCell ref="G26:H26"/>
    <mergeCell ref="B25:D25"/>
    <mergeCell ref="E25:F25"/>
    <mergeCell ref="G25:H25"/>
    <mergeCell ref="B26:D26"/>
    <mergeCell ref="B23:D23"/>
    <mergeCell ref="E23:F23"/>
    <mergeCell ref="G23:H23"/>
    <mergeCell ref="E24:F24"/>
    <mergeCell ref="G24:H24"/>
    <mergeCell ref="E21:H21"/>
    <mergeCell ref="C2:F2"/>
    <mergeCell ref="A5:C5"/>
    <mergeCell ref="B12:D13"/>
    <mergeCell ref="F13:G13"/>
    <mergeCell ref="E12:G12"/>
    <mergeCell ref="A3:I3"/>
    <mergeCell ref="A4:F4"/>
    <mergeCell ref="B10:H10"/>
    <mergeCell ref="A6:D8"/>
    <mergeCell ref="F8:H8"/>
    <mergeCell ref="F7:H7"/>
    <mergeCell ref="F6:H6"/>
    <mergeCell ref="B29:D29"/>
    <mergeCell ref="B28:D28"/>
    <mergeCell ref="G30:I30"/>
    <mergeCell ref="G29:I29"/>
    <mergeCell ref="G28:I28"/>
    <mergeCell ref="F15:G15"/>
    <mergeCell ref="E14:G14"/>
    <mergeCell ref="E16:G16"/>
    <mergeCell ref="A28:A30"/>
    <mergeCell ref="E6:E8"/>
    <mergeCell ref="G22:H22"/>
    <mergeCell ref="E20:H20"/>
    <mergeCell ref="E19:H19"/>
    <mergeCell ref="E18:H18"/>
    <mergeCell ref="E22:F22"/>
    <mergeCell ref="E26:F26"/>
    <mergeCell ref="B22:D22"/>
    <mergeCell ref="B19:D19"/>
    <mergeCell ref="B20:D20"/>
    <mergeCell ref="B24:D24"/>
    <mergeCell ref="B30:D30"/>
  </mergeCells>
  <phoneticPr fontId="20"/>
  <conditionalFormatting sqref="M29:M1048576 M1 M3:M14">
    <cfRule type="containsText" dxfId="46" priority="74" operator="containsText" text="（注意）">
      <formula>NOT(ISERROR(SEARCH("（注意）",M1)))</formula>
    </cfRule>
    <cfRule type="containsText" dxfId="45" priority="75" operator="containsText" text="（正常）">
      <formula>NOT(ISERROR(SEARCH("（正常）",M1)))</formula>
    </cfRule>
    <cfRule type="containsText" dxfId="44" priority="76" operator="containsText" text="（エラー）">
      <formula>NOT(ISERROR(SEARCH("（エラー）",M1)))</formula>
    </cfRule>
  </conditionalFormatting>
  <conditionalFormatting sqref="M18">
    <cfRule type="containsText" dxfId="43" priority="69" operator="containsText" text="（注意）">
      <formula>NOT(ISERROR(SEARCH("（注意）",M18)))</formula>
    </cfRule>
    <cfRule type="containsText" dxfId="42" priority="70" operator="containsText" text="（正常）">
      <formula>NOT(ISERROR(SEARCH("（正常）",M18)))</formula>
    </cfRule>
    <cfRule type="containsText" dxfId="41" priority="71" operator="containsText" text="（エラー）">
      <formula>NOT(ISERROR(SEARCH("（エラー）",M18)))</formula>
    </cfRule>
  </conditionalFormatting>
  <conditionalFormatting sqref="M19">
    <cfRule type="containsText" dxfId="40" priority="66" operator="containsText" text="（注意）">
      <formula>NOT(ISERROR(SEARCH("（注意）",M19)))</formula>
    </cfRule>
    <cfRule type="containsText" dxfId="39" priority="67" operator="containsText" text="（正常）">
      <formula>NOT(ISERROR(SEARCH("（正常）",M19)))</formula>
    </cfRule>
    <cfRule type="containsText" dxfId="38" priority="68" operator="containsText" text="（エラー）">
      <formula>NOT(ISERROR(SEARCH("（エラー）",M19)))</formula>
    </cfRule>
  </conditionalFormatting>
  <conditionalFormatting sqref="M20">
    <cfRule type="containsText" dxfId="37" priority="63" operator="containsText" text="（注意）">
      <formula>NOT(ISERROR(SEARCH("（注意）",M20)))</formula>
    </cfRule>
    <cfRule type="containsText" dxfId="36" priority="64" operator="containsText" text="（正常）">
      <formula>NOT(ISERROR(SEARCH("（正常）",M20)))</formula>
    </cfRule>
    <cfRule type="containsText" dxfId="35" priority="65" operator="containsText" text="（エラー）">
      <formula>NOT(ISERROR(SEARCH("（エラー）",M20)))</formula>
    </cfRule>
  </conditionalFormatting>
  <conditionalFormatting sqref="M21">
    <cfRule type="containsText" dxfId="34" priority="60" operator="containsText" text="（注意）">
      <formula>NOT(ISERROR(SEARCH("（注意）",M21)))</formula>
    </cfRule>
    <cfRule type="containsText" dxfId="33" priority="61" operator="containsText" text="（正常）">
      <formula>NOT(ISERROR(SEARCH("（正常）",M21)))</formula>
    </cfRule>
    <cfRule type="containsText" dxfId="32" priority="62" operator="containsText" text="（エラー）">
      <formula>NOT(ISERROR(SEARCH("（エラー）",M21)))</formula>
    </cfRule>
  </conditionalFormatting>
  <conditionalFormatting sqref="M22 M27">
    <cfRule type="containsText" dxfId="31" priority="57" operator="containsText" text="（注意）">
      <formula>NOT(ISERROR(SEARCH("（注意）",M22)))</formula>
    </cfRule>
    <cfRule type="containsText" dxfId="30" priority="58" operator="containsText" text="（正常）">
      <formula>NOT(ISERROR(SEARCH("（正常）",M22)))</formula>
    </cfRule>
    <cfRule type="containsText" dxfId="29" priority="59" operator="containsText" text="（エラー）">
      <formula>NOT(ISERROR(SEARCH("（エラー）",M22)))</formula>
    </cfRule>
  </conditionalFormatting>
  <conditionalFormatting sqref="L29:L30">
    <cfRule type="cellIs" dxfId="28" priority="41" operator="equal">
      <formula>"必須"</formula>
    </cfRule>
  </conditionalFormatting>
  <conditionalFormatting sqref="M26">
    <cfRule type="containsText" dxfId="27" priority="35" operator="containsText" text="（注意）">
      <formula>NOT(ISERROR(SEARCH("（注意）",M26)))</formula>
    </cfRule>
    <cfRule type="containsText" dxfId="26" priority="36" operator="containsText" text="（正常）">
      <formula>NOT(ISERROR(SEARCH("（正常）",M26)))</formula>
    </cfRule>
    <cfRule type="containsText" dxfId="25" priority="37" operator="containsText" text="（エラー）">
      <formula>NOT(ISERROR(SEARCH("（エラー）",M26)))</formula>
    </cfRule>
  </conditionalFormatting>
  <conditionalFormatting sqref="M25">
    <cfRule type="containsText" dxfId="24" priority="32" operator="containsText" text="（注意）">
      <formula>NOT(ISERROR(SEARCH("（注意）",M25)))</formula>
    </cfRule>
    <cfRule type="containsText" dxfId="23" priority="33" operator="containsText" text="（正常）">
      <formula>NOT(ISERROR(SEARCH("（正常）",M25)))</formula>
    </cfRule>
    <cfRule type="containsText" dxfId="22" priority="34" operator="containsText" text="（エラー）">
      <formula>NOT(ISERROR(SEARCH("（エラー）",M25)))</formula>
    </cfRule>
  </conditionalFormatting>
  <conditionalFormatting sqref="M24">
    <cfRule type="containsText" dxfId="21" priority="29" operator="containsText" text="（注意）">
      <formula>NOT(ISERROR(SEARCH("（注意）",M24)))</formula>
    </cfRule>
    <cfRule type="containsText" dxfId="20" priority="30" operator="containsText" text="（正常）">
      <formula>NOT(ISERROR(SEARCH("（正常）",M24)))</formula>
    </cfRule>
    <cfRule type="containsText" dxfId="19" priority="31" operator="containsText" text="（エラー）">
      <formula>NOT(ISERROR(SEARCH("（エラー）",M24)))</formula>
    </cfRule>
  </conditionalFormatting>
  <conditionalFormatting sqref="M23">
    <cfRule type="containsText" dxfId="18" priority="26" operator="containsText" text="（注意）">
      <formula>NOT(ISERROR(SEARCH("（注意）",M23)))</formula>
    </cfRule>
    <cfRule type="containsText" dxfId="17" priority="27" operator="containsText" text="（正常）">
      <formula>NOT(ISERROR(SEARCH("（正常）",M23)))</formula>
    </cfRule>
    <cfRule type="containsText" dxfId="16" priority="28" operator="containsText" text="（エラー）">
      <formula>NOT(ISERROR(SEARCH("（エラー）",M23)))</formula>
    </cfRule>
  </conditionalFormatting>
  <conditionalFormatting sqref="L2">
    <cfRule type="cellIs" dxfId="15" priority="25" operator="equal">
      <formula>"必須"</formula>
    </cfRule>
  </conditionalFormatting>
  <conditionalFormatting sqref="M2">
    <cfRule type="containsText" dxfId="14" priority="10" operator="containsText" text="（注意）">
      <formula>NOT(ISERROR(SEARCH("（注意）",M2)))</formula>
    </cfRule>
    <cfRule type="containsText" dxfId="13" priority="11" operator="containsText" text="（正常）">
      <formula>NOT(ISERROR(SEARCH("（正常）",M2)))</formula>
    </cfRule>
    <cfRule type="containsText" dxfId="12" priority="12" operator="containsText" text="（エラー）">
      <formula>NOT(ISERROR(SEARCH("（エラー）",M2)))</formula>
    </cfRule>
  </conditionalFormatting>
  <conditionalFormatting sqref="M15">
    <cfRule type="containsText" dxfId="11" priority="7" operator="containsText" text="（注意）">
      <formula>NOT(ISERROR(SEARCH("（注意）",M15)))</formula>
    </cfRule>
    <cfRule type="containsText" dxfId="10" priority="8" operator="containsText" text="（正常）">
      <formula>NOT(ISERROR(SEARCH("（正常）",M15)))</formula>
    </cfRule>
    <cfRule type="containsText" dxfId="9" priority="9" operator="containsText" text="（エラー）">
      <formula>NOT(ISERROR(SEARCH("（エラー）",M15)))</formula>
    </cfRule>
  </conditionalFormatting>
  <conditionalFormatting sqref="M16">
    <cfRule type="containsText" dxfId="8" priority="4" operator="containsText" text="（注意）">
      <formula>NOT(ISERROR(SEARCH("（注意）",M16)))</formula>
    </cfRule>
    <cfRule type="containsText" dxfId="7" priority="5" operator="containsText" text="（正常）">
      <formula>NOT(ISERROR(SEARCH("（正常）",M16)))</formula>
    </cfRule>
    <cfRule type="containsText" dxfId="6" priority="6" operator="containsText" text="（エラー）">
      <formula>NOT(ISERROR(SEARCH("（エラー）",M16)))</formula>
    </cfRule>
  </conditionalFormatting>
  <conditionalFormatting sqref="M17">
    <cfRule type="containsText" dxfId="5" priority="1" operator="containsText" text="（注意）">
      <formula>NOT(ISERROR(SEARCH("（注意）",M17)))</formula>
    </cfRule>
    <cfRule type="containsText" dxfId="4" priority="2" operator="containsText" text="（正常）">
      <formula>NOT(ISERROR(SEARCH("（正常）",M17)))</formula>
    </cfRule>
    <cfRule type="containsText" dxfId="3" priority="3" operator="containsText" text="（エラー）">
      <formula>NOT(ISERROR(SEARCH("（エラー）",M17)))</formula>
    </cfRule>
  </conditionalFormatting>
  <printOptions horizontalCentered="1"/>
  <pageMargins left="0.19685039370078741" right="0.19685039370078741" top="0.19685039370078741" bottom="0.19685039370078741" header="0.11811023622047245" footer="0.11811023622047245"/>
  <pageSetup paperSize="9" orientation="portrait" r:id="rId1"/>
  <ignoredErrors>
    <ignoredError sqref="E12 F13 E14 F15 E16" unlockedFormula="1"/>
    <ignoredError sqref="M7"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4CB7D-CA07-4AE9-B54E-22E653B47AA3}">
  <sheetPr>
    <pageSetUpPr fitToPage="1"/>
  </sheetPr>
  <dimension ref="B1:Z64"/>
  <sheetViews>
    <sheetView showGridLines="0" zoomScaleNormal="100" zoomScaleSheetLayoutView="85" workbookViewId="0"/>
  </sheetViews>
  <sheetFormatPr defaultColWidth="9" defaultRowHeight="13.2"/>
  <cols>
    <col min="1" max="2" width="2.59765625" style="40" customWidth="1"/>
    <col min="3" max="3" width="4.296875" style="40" customWidth="1"/>
    <col min="4" max="7" width="5.59765625" style="40" hidden="1" customWidth="1"/>
    <col min="8" max="8" width="10.59765625" style="40" customWidth="1"/>
    <col min="9" max="9" width="20.59765625" style="40" customWidth="1"/>
    <col min="10" max="10" width="11.09765625" style="40" customWidth="1"/>
    <col min="11" max="13" width="15.69921875" style="40" customWidth="1"/>
    <col min="14" max="15" width="7.59765625" style="40" customWidth="1"/>
    <col min="16" max="17" width="2.59765625" style="40" customWidth="1"/>
    <col min="18" max="18" width="2.796875" style="40" customWidth="1"/>
    <col min="19" max="19" width="9" style="49"/>
    <col min="20" max="20" width="30.59765625" style="62" customWidth="1"/>
    <col min="21" max="21" width="86.296875" style="40" customWidth="1"/>
    <col min="22" max="22" width="9" style="40"/>
    <col min="23" max="26" width="0" style="40" hidden="1" customWidth="1"/>
    <col min="27" max="16384" width="9" style="40"/>
  </cols>
  <sheetData>
    <row r="1" spans="2:26" ht="15">
      <c r="B1" s="39" t="s">
        <v>35</v>
      </c>
      <c r="J1" s="41"/>
      <c r="K1" s="41"/>
      <c r="L1" s="41"/>
      <c r="M1" s="41"/>
      <c r="S1" s="186" t="s">
        <v>36</v>
      </c>
      <c r="T1" s="186"/>
      <c r="U1" s="42"/>
      <c r="W1" s="78" t="s">
        <v>132</v>
      </c>
    </row>
    <row r="2" spans="2:26" ht="15">
      <c r="B2" s="43"/>
      <c r="C2" s="44" t="s">
        <v>37</v>
      </c>
      <c r="D2" s="44"/>
      <c r="E2" s="44"/>
      <c r="F2" s="44"/>
      <c r="G2" s="44"/>
      <c r="H2" s="45"/>
      <c r="I2" s="45"/>
      <c r="J2" s="46"/>
      <c r="K2" s="46"/>
      <c r="L2" s="46"/>
      <c r="M2" s="46"/>
      <c r="N2" s="45"/>
      <c r="O2" s="45"/>
      <c r="P2" s="47"/>
      <c r="S2" s="11" t="s">
        <v>0</v>
      </c>
      <c r="T2" s="13" t="s">
        <v>1</v>
      </c>
      <c r="U2" s="42"/>
      <c r="W2" s="40" t="s">
        <v>66</v>
      </c>
      <c r="X2" s="40" t="s">
        <v>67</v>
      </c>
      <c r="Y2" s="40" t="s">
        <v>68</v>
      </c>
      <c r="Z2" s="40" t="s">
        <v>45</v>
      </c>
    </row>
    <row r="3" spans="2:26" ht="15">
      <c r="B3" s="48"/>
      <c r="C3" s="40" t="s">
        <v>138</v>
      </c>
      <c r="H3" s="46"/>
      <c r="I3" s="46"/>
      <c r="J3" s="46"/>
      <c r="K3" s="46"/>
      <c r="L3" s="46"/>
      <c r="M3" s="46"/>
      <c r="N3" s="46"/>
      <c r="O3" s="46"/>
      <c r="P3" s="17"/>
      <c r="U3" s="42"/>
      <c r="W3" s="40" t="s">
        <v>50</v>
      </c>
      <c r="X3" s="40" t="s">
        <v>69</v>
      </c>
      <c r="Y3" s="40" t="s">
        <v>70</v>
      </c>
      <c r="Z3" s="40" t="s">
        <v>45</v>
      </c>
    </row>
    <row r="4" spans="2:26" ht="15">
      <c r="B4" s="48"/>
      <c r="C4" s="40" t="s">
        <v>38</v>
      </c>
      <c r="H4" s="46"/>
      <c r="I4" s="46"/>
      <c r="J4" s="46"/>
      <c r="K4" s="46"/>
      <c r="L4" s="46"/>
      <c r="M4" s="46"/>
      <c r="N4" s="46"/>
      <c r="O4" s="46"/>
      <c r="P4" s="17"/>
      <c r="U4" s="42"/>
      <c r="X4" s="40" t="s">
        <v>71</v>
      </c>
      <c r="Y4" s="40" t="s">
        <v>52</v>
      </c>
    </row>
    <row r="5" spans="2:26" ht="15">
      <c r="B5" s="48"/>
      <c r="C5" s="40" t="s">
        <v>39</v>
      </c>
      <c r="D5" s="46"/>
      <c r="E5" s="46"/>
      <c r="F5" s="46"/>
      <c r="G5" s="46"/>
      <c r="H5" s="46"/>
      <c r="I5" s="46"/>
      <c r="J5" s="46"/>
      <c r="P5" s="37"/>
      <c r="Q5" s="50"/>
      <c r="R5" s="50"/>
      <c r="S5" s="11"/>
      <c r="T5" s="13"/>
      <c r="X5" s="40" t="s">
        <v>72</v>
      </c>
      <c r="Y5" s="40" t="s">
        <v>73</v>
      </c>
    </row>
    <row r="6" spans="2:26" ht="22.2" customHeight="1">
      <c r="B6" s="48"/>
      <c r="C6" s="184" t="s">
        <v>40</v>
      </c>
      <c r="D6" s="184"/>
      <c r="E6" s="184"/>
      <c r="F6" s="184"/>
      <c r="G6" s="184"/>
      <c r="H6" s="184" t="s">
        <v>41</v>
      </c>
      <c r="I6" s="184" t="s">
        <v>42</v>
      </c>
      <c r="J6" s="187" t="s">
        <v>43</v>
      </c>
      <c r="K6" s="188"/>
      <c r="L6" s="188"/>
      <c r="M6" s="189"/>
      <c r="N6" s="184" t="s">
        <v>44</v>
      </c>
      <c r="O6" s="184" t="s">
        <v>45</v>
      </c>
      <c r="P6" s="17"/>
      <c r="S6" s="10"/>
      <c r="X6" s="40" t="s">
        <v>51</v>
      </c>
    </row>
    <row r="7" spans="2:26" ht="22.2" customHeight="1">
      <c r="B7" s="48"/>
      <c r="C7" s="185"/>
      <c r="D7" s="185"/>
      <c r="E7" s="185"/>
      <c r="F7" s="185"/>
      <c r="G7" s="185"/>
      <c r="H7" s="185"/>
      <c r="I7" s="185"/>
      <c r="J7" s="51" t="s">
        <v>46</v>
      </c>
      <c r="K7" s="51" t="s">
        <v>47</v>
      </c>
      <c r="L7" s="51" t="s">
        <v>48</v>
      </c>
      <c r="M7" s="51" t="s">
        <v>49</v>
      </c>
      <c r="N7" s="185"/>
      <c r="O7" s="185"/>
      <c r="P7" s="17"/>
      <c r="S7" s="10"/>
      <c r="X7" s="40" t="s">
        <v>74</v>
      </c>
    </row>
    <row r="8" spans="2:26" ht="22.5" customHeight="1">
      <c r="B8" s="48"/>
      <c r="C8" s="51">
        <f>ROW()-7</f>
        <v>1</v>
      </c>
      <c r="D8" s="51">
        <f>COUNTIF($I$8:I8,I8)</f>
        <v>0</v>
      </c>
      <c r="E8" s="51" t="str">
        <f>IF(D8=1,COUNTIF($D$8:D8,D8),"")</f>
        <v/>
      </c>
      <c r="F8" s="51" t="str" cm="1">
        <f t="array" ref="F8">IF(H8="今回届出",SUMPRODUCT(($H$8:H8="今回届出")*($I$8:I8=I8)),"")</f>
        <v/>
      </c>
      <c r="G8" s="51" t="str">
        <f>IF(F8=1,COUNTIF($F$8:F8,F8),"")</f>
        <v/>
      </c>
      <c r="H8" s="52"/>
      <c r="I8" s="53"/>
      <c r="J8" s="54"/>
      <c r="K8" s="55"/>
      <c r="L8" s="55"/>
      <c r="M8" s="57"/>
      <c r="N8" s="57"/>
      <c r="O8" s="56"/>
      <c r="P8" s="17"/>
      <c r="S8" s="10" t="s">
        <v>2</v>
      </c>
      <c r="T8" s="14" t="str">
        <f>IF(I8&amp;J8&amp;K8&amp;M8&amp;O8="",
"（エラー）未入力",
IF(OR(I8="",J8="",K8="",M8=""),
IF(AND(N8&lt;&gt;"",I8&lt;&gt;""),
IF(AND(K8="",L8="",M8="",O8=""),"（正常）入力済み","（エラー）入力重複"),
"（エラー）一部未入力"),
IF(N8="","（正常）入力済み","（エラー）入力重複")))</f>
        <v>（エラー）未入力</v>
      </c>
      <c r="U8" s="7" t="s">
        <v>137</v>
      </c>
      <c r="X8" s="40" t="s">
        <v>75</v>
      </c>
    </row>
    <row r="9" spans="2:26" ht="22.5" customHeight="1">
      <c r="B9" s="48"/>
      <c r="C9" s="51">
        <f t="shared" ref="C9:C37" si="0">ROW()-7</f>
        <v>2</v>
      </c>
      <c r="D9" s="51">
        <f>COUNTIF($I$8:I9,I9)</f>
        <v>0</v>
      </c>
      <c r="E9" s="51" t="str">
        <f>IF(D9=1,COUNTIF($D$8:D9,D9),"")</f>
        <v/>
      </c>
      <c r="F9" s="51" t="str" cm="1">
        <f t="array" ref="F9">IF(H9="今回届出",SUMPRODUCT(($H$8:H9="今回届出")*($I$8:I9=I9)),"")</f>
        <v/>
      </c>
      <c r="G9" s="51" t="str">
        <f>IF(F9=1,COUNTIF($F$8:F9,F9),"")</f>
        <v/>
      </c>
      <c r="H9" s="52"/>
      <c r="I9" s="56"/>
      <c r="J9" s="55"/>
      <c r="K9" s="55"/>
      <c r="L9" s="55"/>
      <c r="M9" s="57"/>
      <c r="N9" s="57"/>
      <c r="O9" s="56"/>
      <c r="P9" s="17"/>
      <c r="S9" s="8" t="s">
        <v>9</v>
      </c>
      <c r="T9" s="14" t="str">
        <f>IF(I9&amp;J9&amp;K9&amp;M9&amp;O9="",
"（複数選択）未入力",
IF(OR(I9="",J9="",K9="",M9=""),
IF(AND(N9&lt;&gt;"",I9&lt;&gt;""),
IF(AND(K9="",L9="",M9="",O9=""),"（正常）入力済み","（エラー）入力重複"),
"（エラー）一部未入力"),
IF(N9="","（正常）入力済み","（エラー）入力重複")))</f>
        <v>（複数選択）未入力</v>
      </c>
      <c r="U9" s="7" t="s">
        <v>53</v>
      </c>
      <c r="X9" s="40" t="s">
        <v>76</v>
      </c>
    </row>
    <row r="10" spans="2:26" ht="22.5" customHeight="1">
      <c r="B10" s="48"/>
      <c r="C10" s="51">
        <f t="shared" si="0"/>
        <v>3</v>
      </c>
      <c r="D10" s="51">
        <f>COUNTIF($I$8:I10,I10)</f>
        <v>0</v>
      </c>
      <c r="E10" s="51" t="str">
        <f>IF(D10=1,COUNTIF($D$8:D10,D10),"")</f>
        <v/>
      </c>
      <c r="F10" s="51" t="str" cm="1">
        <f t="array" ref="F10">IF(H10="今回届出",SUMPRODUCT(($H$8:H10="今回届出")*($I$8:I10=I10)),"")</f>
        <v/>
      </c>
      <c r="G10" s="51" t="str">
        <f>IF(F10=1,COUNTIF($F$8:F10,F10),"")</f>
        <v/>
      </c>
      <c r="H10" s="52"/>
      <c r="I10" s="56"/>
      <c r="J10" s="55"/>
      <c r="K10" s="55"/>
      <c r="L10" s="55"/>
      <c r="M10" s="57"/>
      <c r="N10" s="57"/>
      <c r="O10" s="56"/>
      <c r="P10" s="17"/>
      <c r="S10" s="8" t="s">
        <v>9</v>
      </c>
      <c r="T10" s="14" t="str">
        <f t="shared" ref="T10:T37" si="1">IF(I10&amp;J10&amp;K10&amp;M10&amp;O10="",
"（複数選択）未入力",
IF(OR(I10="",J10="",K10="",M10=""),
IF(AND(N10&lt;&gt;"",I10&lt;&gt;""),
IF(AND(K10="",L10="",M10="",O10=""),"（正常）入力済み","（エラー）入力重複"),
"（エラー）一部未入力"),
IF(N10="","（正常）入力済み","（エラー）入力重複")))</f>
        <v>（複数選択）未入力</v>
      </c>
      <c r="U10" s="69" t="s">
        <v>54</v>
      </c>
      <c r="X10" s="40" t="s">
        <v>77</v>
      </c>
    </row>
    <row r="11" spans="2:26" ht="22.5" customHeight="1">
      <c r="B11" s="48"/>
      <c r="C11" s="51">
        <f t="shared" si="0"/>
        <v>4</v>
      </c>
      <c r="D11" s="51">
        <f>COUNTIF($I$8:I11,I11)</f>
        <v>0</v>
      </c>
      <c r="E11" s="51" t="str">
        <f>IF(D11=1,COUNTIF($D$8:D11,D11),"")</f>
        <v/>
      </c>
      <c r="F11" s="51" t="str" cm="1">
        <f t="array" ref="F11">IF(H11="今回届出",SUMPRODUCT(($H$8:H11="今回届出")*($I$8:I11=I11)),"")</f>
        <v/>
      </c>
      <c r="G11" s="51" t="str">
        <f>IF(F11=1,COUNTIF($F$8:F11,F11),"")</f>
        <v/>
      </c>
      <c r="H11" s="52"/>
      <c r="I11" s="56"/>
      <c r="J11" s="55"/>
      <c r="K11" s="55"/>
      <c r="L11" s="55"/>
      <c r="M11" s="57"/>
      <c r="N11" s="57"/>
      <c r="O11" s="56"/>
      <c r="P11" s="17"/>
      <c r="S11" s="8" t="s">
        <v>9</v>
      </c>
      <c r="T11" s="14" t="str">
        <f t="shared" si="1"/>
        <v>（複数選択）未入力</v>
      </c>
      <c r="U11" s="7" t="s">
        <v>55</v>
      </c>
      <c r="X11" s="40" t="s">
        <v>78</v>
      </c>
    </row>
    <row r="12" spans="2:26" ht="22.5" customHeight="1">
      <c r="B12" s="48"/>
      <c r="C12" s="51">
        <f t="shared" si="0"/>
        <v>5</v>
      </c>
      <c r="D12" s="51">
        <f>COUNTIF($I$8:I12,I12)</f>
        <v>0</v>
      </c>
      <c r="E12" s="51" t="str">
        <f>IF(D12=1,COUNTIF($D$8:D12,D12),"")</f>
        <v/>
      </c>
      <c r="F12" s="51" t="str" cm="1">
        <f t="array" ref="F12">IF(H12="今回届出",SUMPRODUCT(($H$8:H12="今回届出")*($I$8:I12=I12)),"")</f>
        <v/>
      </c>
      <c r="G12" s="51" t="str">
        <f>IF(F12=1,COUNTIF($F$8:F12,F12),"")</f>
        <v/>
      </c>
      <c r="H12" s="52"/>
      <c r="I12" s="56"/>
      <c r="J12" s="55"/>
      <c r="K12" s="55"/>
      <c r="L12" s="55"/>
      <c r="M12" s="57"/>
      <c r="N12" s="57"/>
      <c r="O12" s="56"/>
      <c r="P12" s="17"/>
      <c r="S12" s="8" t="s">
        <v>9</v>
      </c>
      <c r="T12" s="14" t="str">
        <f t="shared" si="1"/>
        <v>（複数選択）未入力</v>
      </c>
      <c r="X12" s="40" t="s">
        <v>79</v>
      </c>
    </row>
    <row r="13" spans="2:26" ht="22.5" customHeight="1">
      <c r="B13" s="48"/>
      <c r="C13" s="51">
        <f t="shared" si="0"/>
        <v>6</v>
      </c>
      <c r="D13" s="51">
        <f>COUNTIF($I$8:I13,I13)</f>
        <v>0</v>
      </c>
      <c r="E13" s="51" t="str">
        <f>IF(D13=1,COUNTIF($D$8:D13,D13),"")</f>
        <v/>
      </c>
      <c r="F13" s="51" t="str" cm="1">
        <f t="array" ref="F13">IF(H13="今回届出",SUMPRODUCT(($H$8:H13="今回届出")*($I$8:I13=I13)),"")</f>
        <v/>
      </c>
      <c r="G13" s="51" t="str">
        <f>IF(F13=1,COUNTIF($F$8:F13,F13),"")</f>
        <v/>
      </c>
      <c r="H13" s="52"/>
      <c r="I13" s="56"/>
      <c r="J13" s="55"/>
      <c r="K13" s="55"/>
      <c r="L13" s="55"/>
      <c r="M13" s="57"/>
      <c r="N13" s="57"/>
      <c r="O13" s="56"/>
      <c r="P13" s="17"/>
      <c r="S13" s="8" t="s">
        <v>9</v>
      </c>
      <c r="T13" s="14" t="str">
        <f t="shared" si="1"/>
        <v>（複数選択）未入力</v>
      </c>
      <c r="X13" s="40" t="s">
        <v>80</v>
      </c>
    </row>
    <row r="14" spans="2:26" ht="22.5" customHeight="1">
      <c r="B14" s="48"/>
      <c r="C14" s="51">
        <f t="shared" si="0"/>
        <v>7</v>
      </c>
      <c r="D14" s="51">
        <f>COUNTIF($I$8:I14,I14)</f>
        <v>0</v>
      </c>
      <c r="E14" s="51" t="str">
        <f>IF(D14=1,COUNTIF($D$8:D14,D14),"")</f>
        <v/>
      </c>
      <c r="F14" s="51" t="str" cm="1">
        <f t="array" ref="F14">IF(H14="今回届出",SUMPRODUCT(($H$8:H14="今回届出")*($I$8:I14=I14)),"")</f>
        <v/>
      </c>
      <c r="G14" s="51" t="str">
        <f>IF(F14=1,COUNTIF($F$8:F14,F14),"")</f>
        <v/>
      </c>
      <c r="H14" s="52"/>
      <c r="I14" s="56"/>
      <c r="J14" s="55"/>
      <c r="K14" s="55"/>
      <c r="L14" s="55"/>
      <c r="M14" s="58"/>
      <c r="N14" s="57"/>
      <c r="O14" s="56"/>
      <c r="P14" s="17"/>
      <c r="S14" s="8" t="s">
        <v>9</v>
      </c>
      <c r="T14" s="14" t="str">
        <f t="shared" si="1"/>
        <v>（複数選択）未入力</v>
      </c>
      <c r="X14" s="40" t="s">
        <v>81</v>
      </c>
    </row>
    <row r="15" spans="2:26" ht="22.5" customHeight="1">
      <c r="B15" s="48"/>
      <c r="C15" s="51">
        <f t="shared" si="0"/>
        <v>8</v>
      </c>
      <c r="D15" s="51">
        <f>COUNTIF($I$8:I15,I15)</f>
        <v>0</v>
      </c>
      <c r="E15" s="51" t="str">
        <f>IF(D15=1,COUNTIF($D$8:D15,D15),"")</f>
        <v/>
      </c>
      <c r="F15" s="51" t="str" cm="1">
        <f t="array" ref="F15">IF(H15="今回届出",SUMPRODUCT(($H$8:H15="今回届出")*($I$8:I15=I15)),"")</f>
        <v/>
      </c>
      <c r="G15" s="51" t="str">
        <f>IF(F15=1,COUNTIF($F$8:F15,F15),"")</f>
        <v/>
      </c>
      <c r="H15" s="52"/>
      <c r="I15" s="56"/>
      <c r="J15" s="55"/>
      <c r="K15" s="55"/>
      <c r="L15" s="55"/>
      <c r="M15" s="58"/>
      <c r="N15" s="57"/>
      <c r="O15" s="56"/>
      <c r="P15" s="17"/>
      <c r="S15" s="8" t="s">
        <v>9</v>
      </c>
      <c r="T15" s="14" t="str">
        <f t="shared" si="1"/>
        <v>（複数選択）未入力</v>
      </c>
      <c r="X15" s="40" t="s">
        <v>82</v>
      </c>
    </row>
    <row r="16" spans="2:26" ht="22.5" customHeight="1">
      <c r="B16" s="48"/>
      <c r="C16" s="51">
        <f t="shared" si="0"/>
        <v>9</v>
      </c>
      <c r="D16" s="51">
        <f>COUNTIF($I$8:I16,I16)</f>
        <v>0</v>
      </c>
      <c r="E16" s="51" t="str">
        <f>IF(D16=1,COUNTIF($D$8:D16,D16),"")</f>
        <v/>
      </c>
      <c r="F16" s="51" t="str" cm="1">
        <f t="array" ref="F16">IF(H16="今回届出",SUMPRODUCT(($H$8:H16="今回届出")*($I$8:I16=I16)),"")</f>
        <v/>
      </c>
      <c r="G16" s="51" t="str">
        <f>IF(F16=1,COUNTIF($F$8:F16,F16),"")</f>
        <v/>
      </c>
      <c r="H16" s="52"/>
      <c r="I16" s="56"/>
      <c r="J16" s="55"/>
      <c r="K16" s="55"/>
      <c r="L16" s="55"/>
      <c r="M16" s="58"/>
      <c r="N16" s="57"/>
      <c r="O16" s="56"/>
      <c r="P16" s="17"/>
      <c r="S16" s="8" t="s">
        <v>9</v>
      </c>
      <c r="T16" s="14" t="str">
        <f t="shared" si="1"/>
        <v>（複数選択）未入力</v>
      </c>
      <c r="X16" s="40" t="s">
        <v>83</v>
      </c>
    </row>
    <row r="17" spans="2:24" ht="22.5" customHeight="1">
      <c r="B17" s="48"/>
      <c r="C17" s="51">
        <f t="shared" si="0"/>
        <v>10</v>
      </c>
      <c r="D17" s="51">
        <f>COUNTIF($I$8:I17,I17)</f>
        <v>0</v>
      </c>
      <c r="E17" s="51" t="str">
        <f>IF(D17=1,COUNTIF($D$8:D17,D17),"")</f>
        <v/>
      </c>
      <c r="F17" s="51" t="str" cm="1">
        <f t="array" ref="F17">IF(H17="今回届出",SUMPRODUCT(($H$8:H17="今回届出")*($I$8:I17=I17)),"")</f>
        <v/>
      </c>
      <c r="G17" s="51" t="str">
        <f>IF(F17=1,COUNTIF($F$8:F17,F17),"")</f>
        <v/>
      </c>
      <c r="H17" s="52"/>
      <c r="I17" s="56"/>
      <c r="J17" s="55"/>
      <c r="K17" s="55"/>
      <c r="L17" s="55"/>
      <c r="M17" s="58"/>
      <c r="N17" s="58"/>
      <c r="O17" s="56"/>
      <c r="P17" s="17"/>
      <c r="S17" s="8" t="s">
        <v>9</v>
      </c>
      <c r="T17" s="14" t="str">
        <f t="shared" si="1"/>
        <v>（複数選択）未入力</v>
      </c>
      <c r="X17" s="40" t="s">
        <v>84</v>
      </c>
    </row>
    <row r="18" spans="2:24" ht="22.5" customHeight="1">
      <c r="B18" s="48"/>
      <c r="C18" s="51">
        <f t="shared" si="0"/>
        <v>11</v>
      </c>
      <c r="D18" s="51">
        <f>COUNTIF($I$8:I18,I18)</f>
        <v>0</v>
      </c>
      <c r="E18" s="51" t="str">
        <f>IF(D18=1,COUNTIF($D$8:D18,D18),"")</f>
        <v/>
      </c>
      <c r="F18" s="51" t="str" cm="1">
        <f t="array" ref="F18">IF(H18="今回届出",SUMPRODUCT(($H$8:H18="今回届出")*($I$8:I18=I18)),"")</f>
        <v/>
      </c>
      <c r="G18" s="51" t="str">
        <f>IF(F18=1,COUNTIF($F$8:F18,F18),"")</f>
        <v/>
      </c>
      <c r="H18" s="52"/>
      <c r="I18" s="56"/>
      <c r="J18" s="55"/>
      <c r="K18" s="55"/>
      <c r="L18" s="55"/>
      <c r="M18" s="58"/>
      <c r="N18" s="58"/>
      <c r="O18" s="56"/>
      <c r="P18" s="17"/>
      <c r="S18" s="8" t="s">
        <v>9</v>
      </c>
      <c r="T18" s="14" t="str">
        <f t="shared" si="1"/>
        <v>（複数選択）未入力</v>
      </c>
      <c r="X18" s="40" t="s">
        <v>85</v>
      </c>
    </row>
    <row r="19" spans="2:24" ht="22.5" customHeight="1">
      <c r="B19" s="48"/>
      <c r="C19" s="51">
        <f t="shared" si="0"/>
        <v>12</v>
      </c>
      <c r="D19" s="51">
        <f>COUNTIF($I$8:I19,I19)</f>
        <v>0</v>
      </c>
      <c r="E19" s="51" t="str">
        <f>IF(D19=1,COUNTIF($D$8:D19,D19),"")</f>
        <v/>
      </c>
      <c r="F19" s="51" t="str" cm="1">
        <f t="array" ref="F19">IF(H19="今回届出",SUMPRODUCT(($H$8:H19="今回届出")*($I$8:I19=I19)),"")</f>
        <v/>
      </c>
      <c r="G19" s="51" t="str">
        <f>IF(F19=1,COUNTIF($F$8:F19,F19),"")</f>
        <v/>
      </c>
      <c r="H19" s="52"/>
      <c r="I19" s="56"/>
      <c r="J19" s="55"/>
      <c r="K19" s="55"/>
      <c r="L19" s="55"/>
      <c r="M19" s="58"/>
      <c r="N19" s="58"/>
      <c r="O19" s="56"/>
      <c r="P19" s="17"/>
      <c r="S19" s="8" t="s">
        <v>9</v>
      </c>
      <c r="T19" s="14" t="str">
        <f t="shared" si="1"/>
        <v>（複数選択）未入力</v>
      </c>
      <c r="X19" s="40" t="s">
        <v>86</v>
      </c>
    </row>
    <row r="20" spans="2:24" ht="22.5" customHeight="1">
      <c r="B20" s="48"/>
      <c r="C20" s="51">
        <f t="shared" si="0"/>
        <v>13</v>
      </c>
      <c r="D20" s="51">
        <f>COUNTIF($I$8:I20,I20)</f>
        <v>0</v>
      </c>
      <c r="E20" s="51" t="str">
        <f>IF(D20=1,COUNTIF($D$8:D20,D20),"")</f>
        <v/>
      </c>
      <c r="F20" s="51" t="str" cm="1">
        <f t="array" ref="F20">IF(H20="今回届出",SUMPRODUCT(($H$8:H20="今回届出")*($I$8:I20=I20)),"")</f>
        <v/>
      </c>
      <c r="G20" s="51" t="str">
        <f>IF(F20=1,COUNTIF($F$8:F20,F20),"")</f>
        <v/>
      </c>
      <c r="H20" s="52"/>
      <c r="I20" s="56"/>
      <c r="J20" s="55"/>
      <c r="K20" s="55"/>
      <c r="L20" s="55"/>
      <c r="M20" s="58"/>
      <c r="N20" s="58"/>
      <c r="O20" s="56"/>
      <c r="P20" s="17"/>
      <c r="S20" s="8" t="s">
        <v>9</v>
      </c>
      <c r="T20" s="14" t="str">
        <f t="shared" si="1"/>
        <v>（複数選択）未入力</v>
      </c>
      <c r="X20" s="40" t="s">
        <v>87</v>
      </c>
    </row>
    <row r="21" spans="2:24" ht="22.5" customHeight="1">
      <c r="B21" s="48"/>
      <c r="C21" s="51">
        <f t="shared" si="0"/>
        <v>14</v>
      </c>
      <c r="D21" s="51">
        <f>COUNTIF($I$8:I21,I21)</f>
        <v>0</v>
      </c>
      <c r="E21" s="51" t="str">
        <f>IF(D21=1,COUNTIF($D$8:D21,D21),"")</f>
        <v/>
      </c>
      <c r="F21" s="51" t="str" cm="1">
        <f t="array" ref="F21">IF(H21="今回届出",SUMPRODUCT(($H$8:H21="今回届出")*($I$8:I21=I21)),"")</f>
        <v/>
      </c>
      <c r="G21" s="51" t="str">
        <f>IF(F21=1,COUNTIF($F$8:F21,F21),"")</f>
        <v/>
      </c>
      <c r="H21" s="52"/>
      <c r="I21" s="56"/>
      <c r="J21" s="55"/>
      <c r="K21" s="55"/>
      <c r="L21" s="55"/>
      <c r="M21" s="58"/>
      <c r="N21" s="58"/>
      <c r="O21" s="56"/>
      <c r="P21" s="17"/>
      <c r="S21" s="8" t="s">
        <v>9</v>
      </c>
      <c r="T21" s="14" t="str">
        <f t="shared" si="1"/>
        <v>（複数選択）未入力</v>
      </c>
      <c r="X21" s="40" t="s">
        <v>88</v>
      </c>
    </row>
    <row r="22" spans="2:24" ht="22.5" customHeight="1">
      <c r="B22" s="48"/>
      <c r="C22" s="51">
        <f t="shared" si="0"/>
        <v>15</v>
      </c>
      <c r="D22" s="51">
        <f>COUNTIF($I$8:I22,I22)</f>
        <v>0</v>
      </c>
      <c r="E22" s="51" t="str">
        <f>IF(D22=1,COUNTIF($D$8:D22,D22),"")</f>
        <v/>
      </c>
      <c r="F22" s="51" t="str" cm="1">
        <f t="array" ref="F22">IF(H22="今回届出",SUMPRODUCT(($H$8:H22="今回届出")*($I$8:I22=I22)),"")</f>
        <v/>
      </c>
      <c r="G22" s="51" t="str">
        <f>IF(F22=1,COUNTIF($F$8:F22,F22),"")</f>
        <v/>
      </c>
      <c r="H22" s="52"/>
      <c r="I22" s="56"/>
      <c r="J22" s="55"/>
      <c r="K22" s="55"/>
      <c r="L22" s="55"/>
      <c r="M22" s="58"/>
      <c r="N22" s="58"/>
      <c r="O22" s="56"/>
      <c r="P22" s="17"/>
      <c r="S22" s="8" t="s">
        <v>9</v>
      </c>
      <c r="T22" s="14" t="str">
        <f t="shared" si="1"/>
        <v>（複数選択）未入力</v>
      </c>
      <c r="X22" s="40" t="s">
        <v>89</v>
      </c>
    </row>
    <row r="23" spans="2:24" ht="22.5" customHeight="1">
      <c r="B23" s="48"/>
      <c r="C23" s="51">
        <f t="shared" si="0"/>
        <v>16</v>
      </c>
      <c r="D23" s="51">
        <f>COUNTIF($I$8:I23,I23)</f>
        <v>0</v>
      </c>
      <c r="E23" s="51" t="str">
        <f>IF(D23=1,COUNTIF($D$8:D23,D23),"")</f>
        <v/>
      </c>
      <c r="F23" s="51" t="str" cm="1">
        <f t="array" ref="F23">IF(H23="今回届出",SUMPRODUCT(($H$8:H23="今回届出")*($I$8:I23=I23)),"")</f>
        <v/>
      </c>
      <c r="G23" s="51" t="str">
        <f>IF(F23=1,COUNTIF($F$8:F23,F23),"")</f>
        <v/>
      </c>
      <c r="H23" s="52"/>
      <c r="I23" s="56"/>
      <c r="J23" s="55"/>
      <c r="K23" s="55"/>
      <c r="L23" s="55"/>
      <c r="M23" s="58"/>
      <c r="N23" s="58"/>
      <c r="O23" s="56"/>
      <c r="P23" s="17"/>
      <c r="S23" s="8" t="s">
        <v>9</v>
      </c>
      <c r="T23" s="14" t="str">
        <f t="shared" si="1"/>
        <v>（複数選択）未入力</v>
      </c>
      <c r="X23" s="40" t="s">
        <v>90</v>
      </c>
    </row>
    <row r="24" spans="2:24" ht="22.5" customHeight="1">
      <c r="B24" s="48"/>
      <c r="C24" s="51">
        <f t="shared" si="0"/>
        <v>17</v>
      </c>
      <c r="D24" s="51">
        <f>COUNTIF($I$8:I24,I24)</f>
        <v>0</v>
      </c>
      <c r="E24" s="51" t="str">
        <f>IF(D24=1,COUNTIF($D$8:D24,D24),"")</f>
        <v/>
      </c>
      <c r="F24" s="51" t="str" cm="1">
        <f t="array" ref="F24">IF(H24="今回届出",SUMPRODUCT(($H$8:H24="今回届出")*($I$8:I24=I24)),"")</f>
        <v/>
      </c>
      <c r="G24" s="51" t="str">
        <f>IF(F24=1,COUNTIF($F$8:F24,F24),"")</f>
        <v/>
      </c>
      <c r="H24" s="52"/>
      <c r="I24" s="56"/>
      <c r="J24" s="55"/>
      <c r="K24" s="55"/>
      <c r="L24" s="55"/>
      <c r="M24" s="58"/>
      <c r="N24" s="58"/>
      <c r="O24" s="56"/>
      <c r="P24" s="17"/>
      <c r="S24" s="8" t="s">
        <v>9</v>
      </c>
      <c r="T24" s="14" t="str">
        <f t="shared" si="1"/>
        <v>（複数選択）未入力</v>
      </c>
      <c r="X24" s="40" t="s">
        <v>91</v>
      </c>
    </row>
    <row r="25" spans="2:24" ht="22.5" customHeight="1">
      <c r="B25" s="48"/>
      <c r="C25" s="51">
        <f t="shared" si="0"/>
        <v>18</v>
      </c>
      <c r="D25" s="51">
        <f>COUNTIF($I$8:I25,I25)</f>
        <v>0</v>
      </c>
      <c r="E25" s="51" t="str">
        <f>IF(D25=1,COUNTIF($D$8:D25,D25),"")</f>
        <v/>
      </c>
      <c r="F25" s="51" t="str" cm="1">
        <f t="array" ref="F25">IF(H25="今回届出",SUMPRODUCT(($H$8:H25="今回届出")*($I$8:I25=I25)),"")</f>
        <v/>
      </c>
      <c r="G25" s="51" t="str">
        <f>IF(F25=1,COUNTIF($F$8:F25,F25),"")</f>
        <v/>
      </c>
      <c r="H25" s="52"/>
      <c r="I25" s="56"/>
      <c r="J25" s="55"/>
      <c r="K25" s="55"/>
      <c r="L25" s="55"/>
      <c r="M25" s="58"/>
      <c r="N25" s="58"/>
      <c r="O25" s="56"/>
      <c r="P25" s="17"/>
      <c r="S25" s="8" t="s">
        <v>9</v>
      </c>
      <c r="T25" s="14" t="str">
        <f t="shared" si="1"/>
        <v>（複数選択）未入力</v>
      </c>
      <c r="X25" s="40" t="s">
        <v>92</v>
      </c>
    </row>
    <row r="26" spans="2:24" ht="22.5" customHeight="1">
      <c r="B26" s="48"/>
      <c r="C26" s="51">
        <f t="shared" si="0"/>
        <v>19</v>
      </c>
      <c r="D26" s="51">
        <f>COUNTIF($I$8:I26,I26)</f>
        <v>0</v>
      </c>
      <c r="E26" s="51" t="str">
        <f>IF(D26=1,COUNTIF($D$8:D26,D26),"")</f>
        <v/>
      </c>
      <c r="F26" s="51" t="str" cm="1">
        <f t="array" ref="F26">IF(H26="今回届出",SUMPRODUCT(($H$8:H26="今回届出")*($I$8:I26=I26)),"")</f>
        <v/>
      </c>
      <c r="G26" s="51" t="str">
        <f>IF(F26=1,COUNTIF($F$8:F26,F26),"")</f>
        <v/>
      </c>
      <c r="H26" s="52"/>
      <c r="I26" s="56"/>
      <c r="J26" s="55"/>
      <c r="K26" s="55"/>
      <c r="L26" s="55"/>
      <c r="M26" s="58"/>
      <c r="N26" s="58"/>
      <c r="O26" s="56"/>
      <c r="P26" s="17"/>
      <c r="S26" s="8" t="s">
        <v>9</v>
      </c>
      <c r="T26" s="14" t="str">
        <f t="shared" si="1"/>
        <v>（複数選択）未入力</v>
      </c>
      <c r="X26" s="40" t="s">
        <v>93</v>
      </c>
    </row>
    <row r="27" spans="2:24" ht="22.5" customHeight="1">
      <c r="B27" s="48"/>
      <c r="C27" s="51">
        <f t="shared" si="0"/>
        <v>20</v>
      </c>
      <c r="D27" s="51">
        <f>COUNTIF($I$8:I27,I27)</f>
        <v>0</v>
      </c>
      <c r="E27" s="51" t="str">
        <f>IF(D27=1,COUNTIF($D$8:D27,D27),"")</f>
        <v/>
      </c>
      <c r="F27" s="51" t="str" cm="1">
        <f t="array" ref="F27">IF(H27="今回届出",SUMPRODUCT(($H$8:H27="今回届出")*($I$8:I27=I27)),"")</f>
        <v/>
      </c>
      <c r="G27" s="51" t="str">
        <f>IF(F27=1,COUNTIF($F$8:F27,F27),"")</f>
        <v/>
      </c>
      <c r="H27" s="52"/>
      <c r="I27" s="56"/>
      <c r="J27" s="55"/>
      <c r="K27" s="55"/>
      <c r="L27" s="55"/>
      <c r="M27" s="58"/>
      <c r="N27" s="58"/>
      <c r="O27" s="56"/>
      <c r="P27" s="17"/>
      <c r="S27" s="8" t="s">
        <v>9</v>
      </c>
      <c r="T27" s="14" t="str">
        <f t="shared" si="1"/>
        <v>（複数選択）未入力</v>
      </c>
      <c r="X27" s="40" t="s">
        <v>94</v>
      </c>
    </row>
    <row r="28" spans="2:24" ht="22.5" customHeight="1">
      <c r="B28" s="48"/>
      <c r="C28" s="51">
        <f t="shared" si="0"/>
        <v>21</v>
      </c>
      <c r="D28" s="51">
        <f>COUNTIF($I$8:I28,I28)</f>
        <v>0</v>
      </c>
      <c r="E28" s="51" t="str">
        <f>IF(D28=1,COUNTIF($D$8:D28,D28),"")</f>
        <v/>
      </c>
      <c r="F28" s="51" t="str" cm="1">
        <f t="array" ref="F28">IF(H28="今回届出",SUMPRODUCT(($H$8:H28="今回届出")*($I$8:I28=I28)),"")</f>
        <v/>
      </c>
      <c r="G28" s="51" t="str">
        <f>IF(F28=1,COUNTIF($F$8:F28,F28),"")</f>
        <v/>
      </c>
      <c r="H28" s="52"/>
      <c r="I28" s="56"/>
      <c r="J28" s="55"/>
      <c r="K28" s="55"/>
      <c r="L28" s="55"/>
      <c r="M28" s="58"/>
      <c r="N28" s="58"/>
      <c r="O28" s="56"/>
      <c r="P28" s="17"/>
      <c r="S28" s="8" t="s">
        <v>9</v>
      </c>
      <c r="T28" s="14" t="str">
        <f t="shared" si="1"/>
        <v>（複数選択）未入力</v>
      </c>
      <c r="X28" s="40" t="s">
        <v>95</v>
      </c>
    </row>
    <row r="29" spans="2:24" ht="22.5" customHeight="1">
      <c r="B29" s="48"/>
      <c r="C29" s="51">
        <f t="shared" si="0"/>
        <v>22</v>
      </c>
      <c r="D29" s="51">
        <f>COUNTIF($I$8:I29,I29)</f>
        <v>0</v>
      </c>
      <c r="E29" s="51" t="str">
        <f>IF(D29=1,COUNTIF($D$8:D29,D29),"")</f>
        <v/>
      </c>
      <c r="F29" s="51" t="str" cm="1">
        <f t="array" ref="F29">IF(H29="今回届出",SUMPRODUCT(($H$8:H29="今回届出")*($I$8:I29=I29)),"")</f>
        <v/>
      </c>
      <c r="G29" s="51" t="str">
        <f>IF(F29=1,COUNTIF($F$8:F29,F29),"")</f>
        <v/>
      </c>
      <c r="H29" s="52"/>
      <c r="I29" s="56"/>
      <c r="J29" s="55"/>
      <c r="K29" s="55"/>
      <c r="L29" s="55"/>
      <c r="M29" s="58"/>
      <c r="N29" s="58"/>
      <c r="O29" s="56"/>
      <c r="P29" s="17"/>
      <c r="S29" s="8" t="s">
        <v>9</v>
      </c>
      <c r="T29" s="14" t="str">
        <f t="shared" si="1"/>
        <v>（複数選択）未入力</v>
      </c>
      <c r="X29" s="40" t="s">
        <v>96</v>
      </c>
    </row>
    <row r="30" spans="2:24" ht="22.5" customHeight="1">
      <c r="B30" s="48"/>
      <c r="C30" s="51">
        <f t="shared" si="0"/>
        <v>23</v>
      </c>
      <c r="D30" s="51">
        <f>COUNTIF($I$8:I30,I30)</f>
        <v>0</v>
      </c>
      <c r="E30" s="51" t="str">
        <f>IF(D30=1,COUNTIF($D$8:D30,D30),"")</f>
        <v/>
      </c>
      <c r="F30" s="51" t="str" cm="1">
        <f t="array" ref="F30">IF(H30="今回届出",SUMPRODUCT(($H$8:H30="今回届出")*($I$8:I30=I30)),"")</f>
        <v/>
      </c>
      <c r="G30" s="51" t="str">
        <f>IF(F30=1,COUNTIF($F$8:F30,F30),"")</f>
        <v/>
      </c>
      <c r="H30" s="52"/>
      <c r="I30" s="56"/>
      <c r="J30" s="55"/>
      <c r="K30" s="55"/>
      <c r="L30" s="55"/>
      <c r="M30" s="58"/>
      <c r="N30" s="58"/>
      <c r="O30" s="56"/>
      <c r="P30" s="17"/>
      <c r="S30" s="8" t="s">
        <v>9</v>
      </c>
      <c r="T30" s="14" t="str">
        <f t="shared" si="1"/>
        <v>（複数選択）未入力</v>
      </c>
      <c r="X30" s="40" t="s">
        <v>97</v>
      </c>
    </row>
    <row r="31" spans="2:24" ht="22.5" customHeight="1">
      <c r="B31" s="48"/>
      <c r="C31" s="51">
        <f t="shared" si="0"/>
        <v>24</v>
      </c>
      <c r="D31" s="51">
        <f>COUNTIF($I$8:I31,I31)</f>
        <v>0</v>
      </c>
      <c r="E31" s="51" t="str">
        <f>IF(D31=1,COUNTIF($D$8:D31,D31),"")</f>
        <v/>
      </c>
      <c r="F31" s="51" t="str" cm="1">
        <f t="array" ref="F31">IF(H31="今回届出",SUMPRODUCT(($H$8:H31="今回届出")*($I$8:I31=I31)),"")</f>
        <v/>
      </c>
      <c r="G31" s="51" t="str">
        <f>IF(F31=1,COUNTIF($F$8:F31,F31),"")</f>
        <v/>
      </c>
      <c r="H31" s="52"/>
      <c r="I31" s="56"/>
      <c r="J31" s="55"/>
      <c r="K31" s="55"/>
      <c r="L31" s="55"/>
      <c r="M31" s="58"/>
      <c r="N31" s="58"/>
      <c r="O31" s="56"/>
      <c r="P31" s="17"/>
      <c r="S31" s="8" t="s">
        <v>9</v>
      </c>
      <c r="T31" s="14" t="str">
        <f t="shared" si="1"/>
        <v>（複数選択）未入力</v>
      </c>
      <c r="X31" s="40" t="s">
        <v>98</v>
      </c>
    </row>
    <row r="32" spans="2:24" ht="22.5" customHeight="1">
      <c r="B32" s="48"/>
      <c r="C32" s="51">
        <f t="shared" si="0"/>
        <v>25</v>
      </c>
      <c r="D32" s="51">
        <f>COUNTIF($I$8:I32,I32)</f>
        <v>0</v>
      </c>
      <c r="E32" s="51" t="str">
        <f>IF(D32=1,COUNTIF($D$8:D32,D32),"")</f>
        <v/>
      </c>
      <c r="F32" s="51" t="str" cm="1">
        <f t="array" ref="F32">IF(H32="今回届出",SUMPRODUCT(($H$8:H32="今回届出")*($I$8:I32=I32)),"")</f>
        <v/>
      </c>
      <c r="G32" s="51" t="str">
        <f>IF(F32=1,COUNTIF($F$8:F32,F32),"")</f>
        <v/>
      </c>
      <c r="H32" s="52"/>
      <c r="I32" s="56"/>
      <c r="J32" s="55"/>
      <c r="K32" s="55"/>
      <c r="L32" s="55"/>
      <c r="M32" s="58"/>
      <c r="N32" s="58"/>
      <c r="O32" s="56"/>
      <c r="P32" s="17"/>
      <c r="S32" s="8" t="s">
        <v>9</v>
      </c>
      <c r="T32" s="14" t="str">
        <f t="shared" si="1"/>
        <v>（複数選択）未入力</v>
      </c>
      <c r="X32" s="40" t="s">
        <v>99</v>
      </c>
    </row>
    <row r="33" spans="2:25" ht="22.5" customHeight="1">
      <c r="B33" s="48"/>
      <c r="C33" s="51">
        <f t="shared" si="0"/>
        <v>26</v>
      </c>
      <c r="D33" s="51">
        <f>COUNTIF($I$8:I33,I33)</f>
        <v>0</v>
      </c>
      <c r="E33" s="51" t="str">
        <f>IF(D33=1,COUNTIF($D$8:D33,D33),"")</f>
        <v/>
      </c>
      <c r="F33" s="51" t="str" cm="1">
        <f t="array" ref="F33">IF(H33="今回届出",SUMPRODUCT(($H$8:H33="今回届出")*($I$8:I33=I33)),"")</f>
        <v/>
      </c>
      <c r="G33" s="51" t="str">
        <f>IF(F33=1,COUNTIF($F$8:F33,F33),"")</f>
        <v/>
      </c>
      <c r="H33" s="52"/>
      <c r="I33" s="56"/>
      <c r="J33" s="55"/>
      <c r="K33" s="55"/>
      <c r="L33" s="55"/>
      <c r="M33" s="58"/>
      <c r="N33" s="58"/>
      <c r="O33" s="56"/>
      <c r="P33" s="17"/>
      <c r="S33" s="8" t="s">
        <v>9</v>
      </c>
      <c r="T33" s="14" t="str">
        <f t="shared" si="1"/>
        <v>（複数選択）未入力</v>
      </c>
      <c r="X33" s="40" t="s">
        <v>100</v>
      </c>
    </row>
    <row r="34" spans="2:25" ht="22.5" customHeight="1">
      <c r="B34" s="48"/>
      <c r="C34" s="51">
        <f t="shared" si="0"/>
        <v>27</v>
      </c>
      <c r="D34" s="51">
        <f>COUNTIF($I$8:I34,I34)</f>
        <v>0</v>
      </c>
      <c r="E34" s="51" t="str">
        <f>IF(D34=1,COUNTIF($D$8:D34,D34),"")</f>
        <v/>
      </c>
      <c r="F34" s="51" t="str" cm="1">
        <f t="array" ref="F34">IF(H34="今回届出",SUMPRODUCT(($H$8:H34="今回届出")*($I$8:I34=I34)),"")</f>
        <v/>
      </c>
      <c r="G34" s="51" t="str">
        <f>IF(F34=1,COUNTIF($F$8:F34,F34),"")</f>
        <v/>
      </c>
      <c r="H34" s="52"/>
      <c r="I34" s="56"/>
      <c r="J34" s="55"/>
      <c r="K34" s="55"/>
      <c r="L34" s="55"/>
      <c r="M34" s="58"/>
      <c r="N34" s="58"/>
      <c r="O34" s="56"/>
      <c r="P34" s="17"/>
      <c r="S34" s="8" t="s">
        <v>9</v>
      </c>
      <c r="T34" s="14" t="str">
        <f t="shared" si="1"/>
        <v>（複数選択）未入力</v>
      </c>
      <c r="X34" s="40" t="s">
        <v>101</v>
      </c>
    </row>
    <row r="35" spans="2:25" ht="22.5" customHeight="1">
      <c r="B35" s="48"/>
      <c r="C35" s="51">
        <f t="shared" si="0"/>
        <v>28</v>
      </c>
      <c r="D35" s="51">
        <f>COUNTIF($I$8:I35,I35)</f>
        <v>0</v>
      </c>
      <c r="E35" s="51" t="str">
        <f>IF(D35=1,COUNTIF($D$8:D35,D35),"")</f>
        <v/>
      </c>
      <c r="F35" s="51" t="str" cm="1">
        <f t="array" ref="F35">IF(H35="今回届出",SUMPRODUCT(($H$8:H35="今回届出")*($I$8:I35=I35)),"")</f>
        <v/>
      </c>
      <c r="G35" s="51" t="str">
        <f>IF(F35=1,COUNTIF($F$8:F35,F35),"")</f>
        <v/>
      </c>
      <c r="H35" s="52"/>
      <c r="I35" s="56"/>
      <c r="J35" s="55"/>
      <c r="K35" s="55"/>
      <c r="L35" s="55"/>
      <c r="M35" s="58"/>
      <c r="N35" s="58"/>
      <c r="O35" s="56"/>
      <c r="P35" s="17"/>
      <c r="S35" s="8" t="s">
        <v>9</v>
      </c>
      <c r="T35" s="14" t="str">
        <f t="shared" si="1"/>
        <v>（複数選択）未入力</v>
      </c>
      <c r="X35" s="40" t="s">
        <v>102</v>
      </c>
    </row>
    <row r="36" spans="2:25" ht="22.5" customHeight="1">
      <c r="B36" s="48"/>
      <c r="C36" s="51">
        <f t="shared" si="0"/>
        <v>29</v>
      </c>
      <c r="D36" s="51">
        <f>COUNTIF($I$8:I36,I36)</f>
        <v>0</v>
      </c>
      <c r="E36" s="51" t="str">
        <f>IF(D36=1,COUNTIF($D$8:D36,D36),"")</f>
        <v/>
      </c>
      <c r="F36" s="51" t="str" cm="1">
        <f t="array" ref="F36">IF(H36="今回届出",SUMPRODUCT(($H$8:H36="今回届出")*($I$8:I36=I36)),"")</f>
        <v/>
      </c>
      <c r="G36" s="51" t="str">
        <f>IF(F36=1,COUNTIF($F$8:F36,F36),"")</f>
        <v/>
      </c>
      <c r="H36" s="52"/>
      <c r="I36" s="56"/>
      <c r="J36" s="55"/>
      <c r="K36" s="55"/>
      <c r="L36" s="55"/>
      <c r="M36" s="58"/>
      <c r="N36" s="58"/>
      <c r="O36" s="56"/>
      <c r="P36" s="17"/>
      <c r="S36" s="8" t="s">
        <v>9</v>
      </c>
      <c r="T36" s="14" t="str">
        <f t="shared" si="1"/>
        <v>（複数選択）未入力</v>
      </c>
      <c r="X36" s="40" t="s">
        <v>103</v>
      </c>
    </row>
    <row r="37" spans="2:25" ht="22.5" customHeight="1">
      <c r="B37" s="48"/>
      <c r="C37" s="51">
        <f t="shared" si="0"/>
        <v>30</v>
      </c>
      <c r="D37" s="51">
        <f>COUNTIF($I$8:I37,I37)</f>
        <v>0</v>
      </c>
      <c r="E37" s="51" t="str">
        <f>IF(D37=1,COUNTIF($D$8:D37,D37),"")</f>
        <v/>
      </c>
      <c r="F37" s="51" t="str" cm="1">
        <f t="array" ref="F37">IF(H37="今回届出",SUMPRODUCT(($H$8:H37="今回届出")*($I$8:I37=I37)),"")</f>
        <v/>
      </c>
      <c r="G37" s="51" t="str">
        <f>IF(F37=1,COUNTIF($F$8:F37,F37),"")</f>
        <v/>
      </c>
      <c r="H37" s="52"/>
      <c r="I37" s="56"/>
      <c r="J37" s="55"/>
      <c r="K37" s="55"/>
      <c r="L37" s="55"/>
      <c r="M37" s="58"/>
      <c r="N37" s="58"/>
      <c r="O37" s="56"/>
      <c r="P37" s="17"/>
      <c r="S37" s="8" t="s">
        <v>9</v>
      </c>
      <c r="T37" s="14" t="str">
        <f t="shared" si="1"/>
        <v>（複数選択）未入力</v>
      </c>
      <c r="X37" s="40" t="s">
        <v>104</v>
      </c>
    </row>
    <row r="38" spans="2:25" ht="15">
      <c r="B38" s="48"/>
      <c r="C38" s="64" t="s">
        <v>56</v>
      </c>
      <c r="D38" s="65"/>
      <c r="E38" s="65"/>
      <c r="F38" s="65"/>
      <c r="G38" s="65"/>
      <c r="H38" s="66"/>
      <c r="I38" s="65"/>
      <c r="J38" s="65"/>
      <c r="K38" s="65"/>
      <c r="L38" s="65"/>
      <c r="M38" s="66"/>
      <c r="N38" s="66"/>
      <c r="O38" s="67"/>
      <c r="P38" s="17"/>
      <c r="S38" s="8"/>
      <c r="T38" s="14"/>
      <c r="X38" s="40" t="s">
        <v>105</v>
      </c>
    </row>
    <row r="39" spans="2:25" ht="7.5" customHeight="1">
      <c r="B39" s="59"/>
      <c r="C39" s="41"/>
      <c r="D39" s="41"/>
      <c r="E39" s="41"/>
      <c r="F39" s="41"/>
      <c r="G39" s="41"/>
      <c r="H39" s="41"/>
      <c r="I39" s="41"/>
      <c r="J39" s="41"/>
      <c r="K39" s="41"/>
      <c r="L39" s="41"/>
      <c r="M39" s="41"/>
      <c r="N39" s="41"/>
      <c r="O39" s="41"/>
      <c r="P39" s="38"/>
      <c r="X39" s="40" t="s">
        <v>106</v>
      </c>
    </row>
    <row r="40" spans="2:25" ht="15.75" customHeight="1">
      <c r="B40" s="60"/>
      <c r="C40" s="40" t="s">
        <v>57</v>
      </c>
      <c r="H40" s="46"/>
      <c r="I40" s="46"/>
      <c r="J40" s="46"/>
      <c r="K40" s="46"/>
      <c r="L40" s="46"/>
      <c r="M40" s="46"/>
      <c r="N40" s="46"/>
      <c r="O40" s="46"/>
      <c r="P40" s="46"/>
      <c r="S40" s="40"/>
      <c r="X40" s="40" t="s">
        <v>107</v>
      </c>
    </row>
    <row r="41" spans="2:25">
      <c r="B41" s="61"/>
      <c r="T41" s="63"/>
      <c r="X41" s="40" t="s">
        <v>108</v>
      </c>
    </row>
    <row r="42" spans="2:25">
      <c r="X42" s="40" t="s">
        <v>109</v>
      </c>
    </row>
    <row r="43" spans="2:25" hidden="1">
      <c r="C43" s="40" t="s">
        <v>58</v>
      </c>
      <c r="S43" s="40"/>
      <c r="X43" s="49" t="s">
        <v>110</v>
      </c>
    </row>
    <row r="44" spans="2:25" hidden="1">
      <c r="C44" s="40" t="s">
        <v>59</v>
      </c>
      <c r="M44" s="40" t="s">
        <v>60</v>
      </c>
      <c r="O44" s="40" t="s">
        <v>61</v>
      </c>
      <c r="Q44" s="40" t="s">
        <v>62</v>
      </c>
      <c r="R44" s="40" t="s">
        <v>63</v>
      </c>
      <c r="S44" s="40" t="s">
        <v>64</v>
      </c>
      <c r="X44" s="40" t="s">
        <v>111</v>
      </c>
      <c r="Y44" s="49"/>
    </row>
    <row r="45" spans="2:25" hidden="1">
      <c r="E45" s="40">
        <v>1</v>
      </c>
      <c r="H45" s="40" t="str">
        <f>_xlfn.IFNA(VLOOKUP($E45,$E$8:$K$38,5,FALSE),"")</f>
        <v/>
      </c>
      <c r="I45" s="40" t="e">
        <f>VLOOKUP($E45,$E$8:$K$38,6,FALSE)</f>
        <v>#N/A</v>
      </c>
      <c r="J45" s="40" t="e">
        <f>VLOOKUP($E45,$E$8:$K$38,7,FALSE)&amp;""</f>
        <v>#N/A</v>
      </c>
      <c r="K45" s="40" t="e">
        <f>VLOOKUP($E45,$E$8:$O$38,8,FALSE)&amp;""</f>
        <v>#N/A</v>
      </c>
      <c r="L45" s="40" t="e">
        <f>VLOOKUP($E45,$E$8:$O$38,9,FALSE)&amp;""</f>
        <v>#N/A</v>
      </c>
      <c r="M45" s="40" t="e">
        <f>VLOOKUP($E45,$E$8:$O$38,11,FALSE)&amp;""</f>
        <v>#N/A</v>
      </c>
      <c r="O45" s="40">
        <f>COUNTIF($I$8:$I$38,H45)</f>
        <v>31</v>
      </c>
      <c r="Q45" s="40" cm="1">
        <f t="array" ref="Q45">SUMPRODUCT(($I$8:$I$38=H45)*($N$8:$N$38="無地番"))</f>
        <v>0</v>
      </c>
      <c r="R45" s="40" cm="1">
        <f t="array" ref="R45">SUMPRODUCT(($I$8:$I$38=H45)*($N$8:$N$38="道"))</f>
        <v>0</v>
      </c>
      <c r="S45" s="40" cm="1">
        <f t="array" ref="S45">SUMPRODUCT(($I$8:$I$38=H45)*($N$8:$N$38="水"))</f>
        <v>0</v>
      </c>
      <c r="T45" s="62" t="str">
        <f>IF(Q45&gt;0," 無地番","")&amp;IF(R45&gt;0," 道","")&amp;IF(S45&gt;0," 水","")</f>
        <v/>
      </c>
      <c r="U45" s="40" t="str">
        <f>_xlfn.IFNA(IF(J45="",
I45&amp;""&amp;T45,
I45&amp;J45&amp;K45&amp;L45&amp;IF(M45="","","の一部")&amp;
IF(O45-1-Q45-R45-S45&gt;0,
IF(O45&gt;1,"　外 "&amp;O45-1-Q45-R45-S45&amp;" 筆",""),"")&amp;T45),"")</f>
        <v/>
      </c>
      <c r="X45" s="40" t="s">
        <v>112</v>
      </c>
    </row>
    <row r="46" spans="2:25" hidden="1">
      <c r="E46" s="40">
        <v>2</v>
      </c>
      <c r="H46" s="40" t="str">
        <f>_xlfn.IFNA(VLOOKUP($E46,$E$8:$K$38,5,FALSE),"")</f>
        <v/>
      </c>
      <c r="I46" s="40" t="e">
        <f>VLOOKUP($E46,$E$8:$K$38,6,FALSE)</f>
        <v>#N/A</v>
      </c>
      <c r="J46" s="40" t="e">
        <f>VLOOKUP($E46,$E$8:$K$38,7,FALSE)&amp;""</f>
        <v>#N/A</v>
      </c>
      <c r="K46" s="40" t="e">
        <f>VLOOKUP($E46,$E$8:$O$38,8,FALSE)&amp;""</f>
        <v>#N/A</v>
      </c>
      <c r="L46" s="40" t="e">
        <f>VLOOKUP($E46,$E$8:$O$38,9,FALSE)&amp;""</f>
        <v>#N/A</v>
      </c>
      <c r="M46" s="40" t="e">
        <f t="shared" ref="M46:M47" si="2">VLOOKUP($E46,$E$8:$O$38,11,FALSE)&amp;""</f>
        <v>#N/A</v>
      </c>
      <c r="O46" s="40">
        <f>COUNTIF($I$8:$I$38,H46)</f>
        <v>31</v>
      </c>
      <c r="Q46" s="40" cm="1">
        <f t="array" ref="Q46">SUMPRODUCT(($I$8:$I$38=H46)*($N$8:$N$38="無地番"))</f>
        <v>0</v>
      </c>
      <c r="R46" s="40" cm="1">
        <f t="array" ref="R46">SUMPRODUCT(($I$8:$I$38=H46)*($N$8:$N$38="道"))</f>
        <v>0</v>
      </c>
      <c r="S46" s="40" cm="1">
        <f t="array" ref="S46">SUMPRODUCT(($I$8:$I$38=H46)*($N$8:$N$38="水"))</f>
        <v>0</v>
      </c>
      <c r="T46" s="62" t="str">
        <f>IF(Q46&gt;0," 無地番","")&amp;IF(R46&gt;0," 道","")&amp;IF(S46&gt;0," 水","")</f>
        <v/>
      </c>
      <c r="U46" s="40" t="str">
        <f t="shared" ref="U46:U47" si="3">_xlfn.IFNA(IF(J46="",
I46&amp;""&amp;T46,
I46&amp;J46&amp;K46&amp;L46&amp;IF(M46="","","の一部")&amp;
IF(O46-1-Q46-R46-S46&gt;0,
IF(O46&gt;1,"　外 "&amp;O46-1-Q46-R46-S46&amp;" 筆",""),"")&amp;T46),"")</f>
        <v/>
      </c>
      <c r="X46" s="40" t="s">
        <v>113</v>
      </c>
    </row>
    <row r="47" spans="2:25" hidden="1">
      <c r="E47" s="40">
        <v>3</v>
      </c>
      <c r="H47" s="40" t="str">
        <f>_xlfn.IFNA(VLOOKUP($E47,$E$8:$K$38,5,FALSE),"")</f>
        <v/>
      </c>
      <c r="I47" s="40" t="e">
        <f>VLOOKUP($E47,$E$8:$K$38,6,FALSE)</f>
        <v>#N/A</v>
      </c>
      <c r="J47" s="40" t="e">
        <f>VLOOKUP($E47,$E$8:$K$38,7,FALSE)&amp;""</f>
        <v>#N/A</v>
      </c>
      <c r="K47" s="40" t="e">
        <f>VLOOKUP($E47,$E$8:$O$38,8,FALSE)&amp;""</f>
        <v>#N/A</v>
      </c>
      <c r="L47" s="40" t="e">
        <f>VLOOKUP($E47,$E$8:$O$38,9,FALSE)&amp;""</f>
        <v>#N/A</v>
      </c>
      <c r="M47" s="40" t="e">
        <f t="shared" si="2"/>
        <v>#N/A</v>
      </c>
      <c r="O47" s="40">
        <f>COUNTIF($I$8:$I$38,H47)</f>
        <v>31</v>
      </c>
      <c r="Q47" s="40" cm="1">
        <f t="array" ref="Q47">SUMPRODUCT(($I$8:$I$38=H47)*($N$8:$N$38="無地番"))</f>
        <v>0</v>
      </c>
      <c r="R47" s="40" cm="1">
        <f t="array" ref="R47">SUMPRODUCT(($I$8:$I$38=H47)*($N$8:$N$38="道"))</f>
        <v>0</v>
      </c>
      <c r="S47" s="40" cm="1">
        <f t="array" ref="S47">SUMPRODUCT(($I$8:$I$38=H47)*($N$8:$N$38="水"))</f>
        <v>0</v>
      </c>
      <c r="T47" s="62" t="str">
        <f>IF(Q47&gt;0," 無地番","")&amp;IF(R47&gt;0," 道","")&amp;IF(S47&gt;0," 水","")</f>
        <v/>
      </c>
      <c r="U47" s="40" t="str">
        <f t="shared" si="3"/>
        <v/>
      </c>
      <c r="X47" s="40" t="s">
        <v>114</v>
      </c>
    </row>
    <row r="48" spans="2:25" hidden="1">
      <c r="S48" s="40"/>
      <c r="X48" s="40" t="s">
        <v>115</v>
      </c>
      <c r="Y48" s="49"/>
    </row>
    <row r="49" spans="3:24" hidden="1">
      <c r="C49" s="40" t="s">
        <v>65</v>
      </c>
      <c r="S49" s="40"/>
      <c r="T49" s="63"/>
      <c r="X49" s="40" t="s">
        <v>116</v>
      </c>
    </row>
    <row r="50" spans="3:24" hidden="1">
      <c r="E50" s="40">
        <v>1</v>
      </c>
      <c r="H50" s="40" t="str">
        <f>_xlfn.IFNA(VLOOKUP($E50,$G$8:$K$38,3,FALSE),"")</f>
        <v/>
      </c>
      <c r="I50" s="40" t="e">
        <f>VLOOKUP($E50,$G$8:$K$38,4,FALSE)</f>
        <v>#N/A</v>
      </c>
      <c r="J50" s="40" t="e">
        <f>VLOOKUP($E50,$G$8:$K$38,5,FALSE)&amp;""</f>
        <v>#N/A</v>
      </c>
      <c r="K50" s="40" t="e">
        <f>VLOOKUP($E50,$G$8:$O$38,6,FALSE)&amp;""</f>
        <v>#N/A</v>
      </c>
      <c r="L50" s="40" t="e">
        <f>VLOOKUP($E50,$G$8:$O$38,7,FALSE)&amp;""</f>
        <v>#N/A</v>
      </c>
      <c r="M50" s="40" t="e">
        <f>VLOOKUP($E50,$G$8:$O$38,8,FALSE)&amp;""</f>
        <v>#N/A</v>
      </c>
      <c r="O50" s="40" cm="1">
        <f t="array" ref="O50">SUMPRODUCT(($H$8:$H$38=$C$49)*($I$8:$I$38=H50))</f>
        <v>0</v>
      </c>
      <c r="Q50" s="40" cm="1">
        <f t="array" ref="Q50">SUMPRODUCT(($F$8:$F$38&lt;&gt;"")*($I$8:$I$38=H50)*($N$8:$N$38="無地番"))</f>
        <v>0</v>
      </c>
      <c r="R50" s="40" cm="1">
        <f t="array" ref="R50">SUMPRODUCT(($F$8:$F$38&lt;&gt;"")*($I$8:$I$38=H50)*($N$8:$N$38="道"))</f>
        <v>0</v>
      </c>
      <c r="S50" s="40" cm="1">
        <f t="array" ref="S50">SUMPRODUCT(($F$8:$F$38&lt;&gt;"")*($I$8:$I$38=H50)*($N$8:$N$38="水"))</f>
        <v>0</v>
      </c>
      <c r="T50" s="62" t="str">
        <f>IF(Q50&gt;0," 無地番","")&amp;IF(R50&gt;0," 道","")&amp;IF(S50&gt;0," 水","")</f>
        <v/>
      </c>
      <c r="U50" s="40" t="str">
        <f t="shared" ref="U50:U52" si="4">_xlfn.IFNA(IF(J50="",
I50&amp;""&amp;T50,
I50&amp;J50&amp;K50&amp;L50&amp;IF(M50="","","の一部")&amp;
IF(O50-1-Q50-R50-S50&gt;0,
IF(O50&gt;1,"　外 "&amp;O50-1-Q50-R50-S50&amp;" 筆",""),"")&amp;T50),"")</f>
        <v/>
      </c>
      <c r="X50" s="40" t="s">
        <v>117</v>
      </c>
    </row>
    <row r="51" spans="3:24" hidden="1">
      <c r="E51" s="40">
        <v>2</v>
      </c>
      <c r="H51" s="40" t="str">
        <f>_xlfn.IFNA(VLOOKUP($E51,$G$8:$K$38,3,FALSE),"")</f>
        <v/>
      </c>
      <c r="I51" s="40" t="e">
        <f>VLOOKUP($E51,$G$8:$K$38,4,FALSE)</f>
        <v>#N/A</v>
      </c>
      <c r="J51" s="40" t="e">
        <f>VLOOKUP($E51,$G$8:$K$38,5,FALSE)&amp;""</f>
        <v>#N/A</v>
      </c>
      <c r="K51" s="40" t="e">
        <f>VLOOKUP($E51,$G$8:$O$38,6,FALSE)&amp;""</f>
        <v>#N/A</v>
      </c>
      <c r="L51" s="40" t="e">
        <f>VLOOKUP($E51,$G$8:$O$38,7,FALSE)&amp;""</f>
        <v>#N/A</v>
      </c>
      <c r="M51" s="40" t="e">
        <f>VLOOKUP($E51,$G$8:$O$38,8,FALSE)&amp;""</f>
        <v>#N/A</v>
      </c>
      <c r="O51" s="40" cm="1">
        <f t="array" ref="O51">SUMPRODUCT(($H$8:$H$38=$C$49)*($I$8:$I$38=H51))</f>
        <v>0</v>
      </c>
      <c r="Q51" s="40" cm="1">
        <f t="array" ref="Q51">SUMPRODUCT(($F$8:$F$38&lt;&gt;"")*($I$8:$I$38=H51)*($N$8:$N$38="無地番"))</f>
        <v>0</v>
      </c>
      <c r="R51" s="40" cm="1">
        <f t="array" ref="R51">SUMPRODUCT(($F$8:$F$38&lt;&gt;"")*($I$8:$I$38=H51)*($N$8:$N$38="道"))</f>
        <v>0</v>
      </c>
      <c r="S51" s="40" cm="1">
        <f t="array" ref="S51">SUMPRODUCT(($F$8:$F$38&lt;&gt;"")*($I$8:$I$38=H51)*($N$8:$N$38="水"))</f>
        <v>0</v>
      </c>
      <c r="T51" s="62" t="str">
        <f>IF(Q51&gt;0," 無地番","")&amp;IF(R51&gt;0," 道","")&amp;IF(S51&gt;0," 水","")</f>
        <v/>
      </c>
      <c r="U51" s="40" t="str">
        <f t="shared" si="4"/>
        <v/>
      </c>
      <c r="X51" s="40" t="s">
        <v>118</v>
      </c>
    </row>
    <row r="52" spans="3:24" hidden="1">
      <c r="E52" s="40">
        <v>3</v>
      </c>
      <c r="H52" s="40" t="str">
        <f>_xlfn.IFNA(VLOOKUP($E52,$G$8:$K$38,3,FALSE),"")</f>
        <v/>
      </c>
      <c r="I52" s="40" t="e">
        <f>VLOOKUP($E52,$G$8:$K$38,4,FALSE)</f>
        <v>#N/A</v>
      </c>
      <c r="J52" s="40" t="e">
        <f>VLOOKUP($E52,$G$8:$K$38,5,FALSE)&amp;""</f>
        <v>#N/A</v>
      </c>
      <c r="K52" s="40" t="e">
        <f>VLOOKUP($E52,$G$8:$O$38,6,FALSE)&amp;""</f>
        <v>#N/A</v>
      </c>
      <c r="L52" s="40" t="e">
        <f>VLOOKUP($E52,$G$8:$O$38,7,FALSE)&amp;""</f>
        <v>#N/A</v>
      </c>
      <c r="M52" s="40" t="e">
        <f>VLOOKUP($E52,$G$8:$O$38,8,FALSE)&amp;""</f>
        <v>#N/A</v>
      </c>
      <c r="O52" s="40" cm="1">
        <f t="array" ref="O52">SUMPRODUCT(($H$8:$H$38=$C$49)*($I$8:$I$38=H52))</f>
        <v>0</v>
      </c>
      <c r="Q52" s="40" cm="1">
        <f t="array" ref="Q52">SUMPRODUCT(($F$8:$F$38&lt;&gt;"")*($I$8:$I$38=H52)*($N$9:$N$39="無地番"))</f>
        <v>0</v>
      </c>
      <c r="R52" s="40" cm="1">
        <f t="array" ref="R52">SUMPRODUCT(($F$8:$F$38&lt;&gt;"")*($I$8:$I$38=H52)*($N$8:$N$38="道"))</f>
        <v>0</v>
      </c>
      <c r="S52" s="40" cm="1">
        <f t="array" ref="S52">SUMPRODUCT(($F$8:$F$38&lt;&gt;"")*($I$8:$I$38=H52)*($N$8:$N$38="水"))</f>
        <v>0</v>
      </c>
      <c r="T52" s="62" t="str">
        <f>IF(Q52&gt;0," 無地番","")&amp;IF(R52&gt;0," 道","")&amp;IF(S52&gt;0," 水","")</f>
        <v/>
      </c>
      <c r="U52" s="40" t="str">
        <f t="shared" si="4"/>
        <v/>
      </c>
      <c r="X52" s="40" t="s">
        <v>119</v>
      </c>
    </row>
    <row r="53" spans="3:24">
      <c r="S53" s="40"/>
      <c r="X53" s="40" t="s">
        <v>120</v>
      </c>
    </row>
    <row r="54" spans="3:24">
      <c r="S54" s="40"/>
      <c r="X54" s="40" t="s">
        <v>121</v>
      </c>
    </row>
    <row r="55" spans="3:24">
      <c r="X55" s="40" t="s">
        <v>122</v>
      </c>
    </row>
    <row r="56" spans="3:24">
      <c r="X56" s="40" t="s">
        <v>123</v>
      </c>
    </row>
    <row r="57" spans="3:24">
      <c r="X57" s="40" t="s">
        <v>124</v>
      </c>
    </row>
    <row r="58" spans="3:24">
      <c r="X58" s="40" t="s">
        <v>125</v>
      </c>
    </row>
    <row r="59" spans="3:24">
      <c r="X59" s="40" t="s">
        <v>126</v>
      </c>
    </row>
    <row r="60" spans="3:24">
      <c r="X60" s="40" t="s">
        <v>127</v>
      </c>
    </row>
    <row r="61" spans="3:24">
      <c r="X61" s="40" t="s">
        <v>128</v>
      </c>
    </row>
    <row r="62" spans="3:24">
      <c r="X62" s="40" t="s">
        <v>129</v>
      </c>
    </row>
    <row r="63" spans="3:24">
      <c r="X63" s="40" t="s">
        <v>130</v>
      </c>
    </row>
    <row r="64" spans="3:24">
      <c r="X64" s="40" t="s">
        <v>131</v>
      </c>
    </row>
  </sheetData>
  <mergeCells count="11">
    <mergeCell ref="O6:O7"/>
    <mergeCell ref="S1:T1"/>
    <mergeCell ref="C6:C7"/>
    <mergeCell ref="D6:D7"/>
    <mergeCell ref="E6:E7"/>
    <mergeCell ref="F6:F7"/>
    <mergeCell ref="G6:G7"/>
    <mergeCell ref="H6:H7"/>
    <mergeCell ref="I6:I7"/>
    <mergeCell ref="J6:M6"/>
    <mergeCell ref="N6:N7"/>
  </mergeCells>
  <phoneticPr fontId="20"/>
  <conditionalFormatting sqref="T1:T1048576">
    <cfRule type="containsText" dxfId="2" priority="1" operator="containsText" text="（正常）">
      <formula>NOT(ISERROR(SEARCH("（正常）",T1)))</formula>
    </cfRule>
    <cfRule type="containsText" dxfId="1" priority="2" operator="containsText" text="（エラー）">
      <formula>NOT(ISERROR(SEARCH("（エラー）",T1)))</formula>
    </cfRule>
    <cfRule type="containsText" dxfId="0" priority="3" operator="containsText" text="（注意）">
      <formula>NOT(ISERROR(SEARCH("（注意）",T1)))</formula>
    </cfRule>
  </conditionalFormatting>
  <dataValidations count="4">
    <dataValidation type="list" allowBlank="1" showInputMessage="1" showErrorMessage="1" sqref="H8:H37" xr:uid="{E07712A0-FC8E-45BF-A207-A5E596FED4E7}">
      <formula1>$W$3</formula1>
    </dataValidation>
    <dataValidation type="list" allowBlank="1" showInputMessage="1" showErrorMessage="1" sqref="J8:J37" xr:uid="{E9857D5D-F308-42E7-9D51-9E8A4108DF65}">
      <formula1>$X$3:$X$64</formula1>
    </dataValidation>
    <dataValidation type="list" allowBlank="1" showInputMessage="1" showErrorMessage="1" sqref="N8:N37" xr:uid="{4B8D810D-8482-4362-B7A1-ADF3F7B2FA8F}">
      <formula1>$Y$3:$Y$5</formula1>
    </dataValidation>
    <dataValidation type="list" allowBlank="1" showInputMessage="1" showErrorMessage="1" sqref="O8:O37" xr:uid="{1CC0441C-FB21-4AC9-8558-E0E4B07F43A0}">
      <formula1>$Z$3</formula1>
    </dataValidation>
  </dataValidations>
  <pageMargins left="0.19685039370078741" right="0.19685039370078741" top="0.19685039370078741" bottom="0.19685039370078741" header="0.11811023622047244" footer="0.11811023622047244"/>
  <pageSetup paperSize="9" scale="77"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提出書類一覧_地下水</vt:lpstr>
      <vt:lpstr>結果報告書</vt:lpstr>
      <vt:lpstr>要措置区域所在地一覧</vt:lpstr>
      <vt:lpstr>結果報告書!Print_Area</vt:lpstr>
      <vt:lpstr>提出書類一覧_地下水!Print_Area</vt:lpstr>
      <vt:lpstr>要措置区域所在地一覧!Print_Area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1</cp:revision>
  <dcterms:created xsi:type="dcterms:W3CDTF">2024-03-19T23:29:53Z</dcterms:created>
  <dcterms:modified xsi:type="dcterms:W3CDTF">2024-03-19T23:30:00Z</dcterms:modified>
  <cp:category/>
  <cp:contentStatus/>
</cp:coreProperties>
</file>