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0" yWindow="30" windowWidth="13560" windowHeight="8175" activeTab="0"/>
  </bookViews>
  <sheets>
    <sheet name="カーボンレポート" sheetId="1" r:id="rId1"/>
    <sheet name="ベンチマーク区分一覧" sheetId="2" state="hidden" r:id="rId2"/>
  </sheets>
  <definedNames>
    <definedName name="_xlfn.AVERAGEIF" hidden="1">#NAME?</definedName>
    <definedName name="_xlfn.AVERAGEIFS" hidden="1">#NAME?</definedName>
    <definedName name="_xlfn.COUNTIFS" hidden="1">#NAME?</definedName>
    <definedName name="List">INDIRECT('ベンチマーク区分一覧'!$O$1,TRUE)</definedName>
    <definedName name="_xlnm.Print_Area" localSheetId="0">'カーボンレポート'!$B$1:$AD$127</definedName>
    <definedName name="_xlnm.Print_Area" localSheetId="1">'ベンチマーク区分一覧'!$C:$X</definedName>
    <definedName name="ベンチマークレンジ">'カーボンレポート'!$AG$31:$AG$46</definedName>
  </definedNames>
  <calcPr fullCalcOnLoad="1"/>
</workbook>
</file>

<file path=xl/sharedStrings.xml><?xml version="1.0" encoding="utf-8"?>
<sst xmlns="http://schemas.openxmlformats.org/spreadsheetml/2006/main" count="3045" uniqueCount="191">
  <si>
    <t>ベンチマーク
レンジ</t>
  </si>
  <si>
    <t>A4</t>
  </si>
  <si>
    <t>～</t>
  </si>
  <si>
    <t>A3+</t>
  </si>
  <si>
    <t>A3</t>
  </si>
  <si>
    <t>A3-</t>
  </si>
  <si>
    <t>A2+</t>
  </si>
  <si>
    <t>A2</t>
  </si>
  <si>
    <t>A2-</t>
  </si>
  <si>
    <t>A1+</t>
  </si>
  <si>
    <t>A1</t>
  </si>
  <si>
    <t>A1-</t>
  </si>
  <si>
    <t>B2+</t>
  </si>
  <si>
    <t>B2</t>
  </si>
  <si>
    <t>B2-</t>
  </si>
  <si>
    <t>B1</t>
  </si>
  <si>
    <t>C</t>
  </si>
  <si>
    <t>組 織 体 制 の 整 備</t>
  </si>
  <si>
    <t>運　用　対　策</t>
  </si>
  <si>
    <t>設 備 保 守 対 策</t>
  </si>
  <si>
    <t>補足説明（自由記入）</t>
  </si>
  <si>
    <t>注記</t>
  </si>
  <si>
    <t>◆</t>
  </si>
  <si>
    <t>地球温暖化対策の実施状況</t>
  </si>
  <si>
    <t>ベンチマーク区分</t>
  </si>
  <si>
    <t>基準（超）</t>
  </si>
  <si>
    <t>基準（以下）</t>
  </si>
  <si>
    <t>平均原単位</t>
  </si>
  <si>
    <t>CO2排出原単位（以下）</t>
  </si>
  <si>
    <t>CO2排出原単位（超）</t>
  </si>
  <si>
    <t>ベンチマーク区分・レンジ</t>
  </si>
  <si>
    <t>ベンチマーク区分一覧</t>
  </si>
  <si>
    <r>
      <t>　 ビルの</t>
    </r>
    <r>
      <rPr>
        <sz val="11"/>
        <rFont val="ＭＳ Ｐゴシック"/>
        <family val="3"/>
      </rPr>
      <t xml:space="preserve">CO2排出原単位（延床面積当りの年間CO2排出量）は、ビルの断熱性能、設備・機器のエネルギー効率及び運用・保守管理状況を、総合的に示すビルの省エネルギー指標です。東京都が提供するベンチマークは、中小ビルのCO2排出原単位の平均値を用途別・規模別に示しており、その平均値から個々のビルのCO2排出原単位がどの程度離れているかをみることで、当該ビルの低炭素レベル（省エネ性能）を評価することができます。
　なお、ビルのCO2排出原単位は、空室率、駐車場や電算室の有無、稼働時間、入居テナントの種類や入居テナントのエネルギーの使い方等によっても影響を受けます。ベンチマークは、こうした様々な要因も包含した平均値を示していますが、省エネの取組以外の要因が著しく大きい等の場合、評価者は、これらの要因がどの程度、CO2排出原単位に影響を与えているかを考慮する必要があります。詳細は、『自己評価指標（ベンチマーク）解説書』（東京都環境局発行）をご参照ください。
</t>
    </r>
  </si>
  <si>
    <t>重点対策</t>
  </si>
  <si>
    <t>その他対策</t>
  </si>
  <si>
    <t>対策名</t>
  </si>
  <si>
    <t>エ ネ ル ギ ー 等 の
使 用 状 況 の 把 握</t>
  </si>
  <si>
    <t>設 備 導 入 対 策</t>
  </si>
  <si>
    <t>A3</t>
  </si>
  <si>
    <t>上記は、本事業所が実績年度に実施した対策です。</t>
  </si>
  <si>
    <t>レンジ</t>
  </si>
  <si>
    <t>～</t>
  </si>
  <si>
    <r>
      <t>CO</t>
    </r>
    <r>
      <rPr>
        <sz val="6"/>
        <color indexed="9"/>
        <rFont val="ＭＳ Ｐゴシック"/>
        <family val="3"/>
      </rPr>
      <t>2</t>
    </r>
    <r>
      <rPr>
        <sz val="9"/>
        <color indexed="9"/>
        <rFont val="ＭＳ Ｐゴシック"/>
        <family val="3"/>
      </rPr>
      <t>排出原単位
（kg-CO</t>
    </r>
    <r>
      <rPr>
        <sz val="6"/>
        <color indexed="9"/>
        <rFont val="ＭＳ Ｐゴシック"/>
        <family val="3"/>
      </rPr>
      <t>2</t>
    </r>
    <r>
      <rPr>
        <sz val="9"/>
        <color indexed="9"/>
        <rFont val="ＭＳ Ｐゴシック"/>
        <family val="3"/>
      </rPr>
      <t>/㎡）の範囲</t>
    </r>
  </si>
  <si>
    <t>ベンチマーク区分名</t>
  </si>
  <si>
    <t>C</t>
  </si>
  <si>
    <t>表示順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</si>
  <si>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</si>
  <si>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</si>
  <si>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</si>
  <si>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</si>
  <si>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</si>
  <si>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</si>
  <si>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</si>
  <si>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</si>
  <si>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</si>
  <si>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</si>
  <si>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</si>
  <si>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</si>
  <si>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</si>
  <si>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</si>
  <si>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</si>
  <si>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</si>
  <si>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</si>
  <si>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</si>
  <si>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</si>
  <si>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</si>
  <si>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↑</t>
  </si>
  <si>
    <t>ベンチマークレンジ</t>
  </si>
  <si>
    <t/>
  </si>
  <si>
    <t>2013</t>
  </si>
  <si>
    <t>A0001</t>
  </si>
  <si>
    <t>0001</t>
  </si>
  <si>
    <t>公益財団法人　東京都環境公社</t>
  </si>
  <si>
    <t>潮見環境・リサイクルセンター</t>
  </si>
  <si>
    <t>85</t>
  </si>
  <si>
    <t>910.13</t>
  </si>
  <si>
    <t>91.1</t>
  </si>
  <si>
    <t>事務所</t>
  </si>
  <si>
    <t>オフィス（自社ビル）</t>
  </si>
  <si>
    <t>自ら入手可能な情報に基づく把握</t>
  </si>
  <si>
    <t>エネルギー使用量の前年度比較</t>
  </si>
  <si>
    <t>空室・不在時等のこまめな消灯</t>
  </si>
  <si>
    <t>冷暖房温度を都の推奨値へ変更</t>
  </si>
  <si>
    <t>空室・不在時等の空調停止</t>
  </si>
  <si>
    <t>事務用機器を省エネモードに設定</t>
  </si>
  <si>
    <t>採光を利用した消灯の実施</t>
  </si>
  <si>
    <t>昼休み時の消灯の実施</t>
  </si>
  <si>
    <t>事務用機器を業務終了時に停止</t>
  </si>
  <si>
    <t>ランプ等の定期的な清掃・交換</t>
  </si>
  <si>
    <t>空調フィルターの清掃・点検</t>
  </si>
  <si>
    <t>換気フィルターの清掃・点検</t>
  </si>
  <si>
    <t>04</t>
  </si>
  <si>
    <t>A4</t>
  </si>
  <si>
    <t>A3+</t>
  </si>
  <si>
    <t>A3</t>
  </si>
  <si>
    <t>A3-</t>
  </si>
  <si>
    <t>A2+</t>
  </si>
  <si>
    <t>A2</t>
  </si>
  <si>
    <t>A2-</t>
  </si>
  <si>
    <t>A1+</t>
  </si>
  <si>
    <t>A1</t>
  </si>
  <si>
    <t>A1-</t>
  </si>
  <si>
    <t>B2+</t>
  </si>
  <si>
    <t>B2</t>
  </si>
  <si>
    <t>B2-</t>
  </si>
  <si>
    <t>B1</t>
  </si>
  <si>
    <t>C</t>
  </si>
  <si>
    <t>10</t>
  </si>
  <si>
    <t>テナントビル（オフィス系、小規模）</t>
  </si>
  <si>
    <t>14</t>
  </si>
  <si>
    <t>テナントビル（オフィス系、中規模）</t>
  </si>
  <si>
    <t>18</t>
  </si>
  <si>
    <t>テナントビル（オフィス系、準大規模）</t>
  </si>
  <si>
    <t>05</t>
  </si>
  <si>
    <t>11</t>
  </si>
  <si>
    <t>テナントビル（商業複合系、小規模）</t>
  </si>
  <si>
    <t>06</t>
  </si>
  <si>
    <t>15</t>
  </si>
  <si>
    <t>テナントビル（商業複合系、中規模）</t>
  </si>
  <si>
    <t>07</t>
  </si>
  <si>
    <t>19</t>
  </si>
  <si>
    <t>テナントビル（商業複合系、準大規模）</t>
  </si>
  <si>
    <t>08</t>
  </si>
  <si>
    <t>47</t>
  </si>
  <si>
    <t>区市町村庁舎等</t>
  </si>
  <si>
    <t>オフィス（テナント専有部）</t>
  </si>
  <si>
    <t>09</t>
  </si>
  <si>
    <t>12</t>
  </si>
  <si>
    <t>13</t>
  </si>
  <si>
    <t>16</t>
  </si>
  <si>
    <t>17</t>
  </si>
  <si>
    <t>20</t>
  </si>
  <si>
    <t>21</t>
  </si>
  <si>
    <t>22</t>
  </si>
  <si>
    <t>物販店（コンビニ）</t>
  </si>
  <si>
    <t>23</t>
  </si>
  <si>
    <t>物販店（ドラッグストア）</t>
  </si>
  <si>
    <t>24</t>
  </si>
  <si>
    <t>物販店（総合スーパー・百貨店）</t>
  </si>
  <si>
    <t>25</t>
  </si>
  <si>
    <t>物販店（生鮮食品等）</t>
  </si>
  <si>
    <t>26</t>
  </si>
  <si>
    <t>物販店（食料品の製造小売）</t>
  </si>
  <si>
    <t>27</t>
  </si>
  <si>
    <t>物販店（服飾品）</t>
  </si>
  <si>
    <t>28</t>
  </si>
  <si>
    <t>物販店（自動車（新車）小売）</t>
  </si>
  <si>
    <t>29</t>
  </si>
  <si>
    <t>飲食店（食堂・レストラン）</t>
  </si>
  <si>
    <t>30</t>
  </si>
  <si>
    <t>飲食店（居酒屋・バー）</t>
  </si>
  <si>
    <t>31</t>
  </si>
  <si>
    <t>飲食店（ハンバーガー）</t>
  </si>
  <si>
    <t>32</t>
  </si>
  <si>
    <t>飲食店（喫茶）</t>
  </si>
  <si>
    <t>33</t>
  </si>
  <si>
    <t>飲食店（焼肉）</t>
  </si>
  <si>
    <t>34</t>
  </si>
  <si>
    <t>飲食店（中華料理・ラーメン）</t>
  </si>
  <si>
    <t>35</t>
  </si>
  <si>
    <t>飲食店（その他）</t>
  </si>
  <si>
    <t>36</t>
  </si>
  <si>
    <t>旅館・ホテル</t>
  </si>
  <si>
    <t>37</t>
  </si>
  <si>
    <t>学校・教育施設</t>
  </si>
  <si>
    <t>38</t>
  </si>
  <si>
    <t>病院・診療所</t>
  </si>
  <si>
    <t>39</t>
  </si>
  <si>
    <t>保育所</t>
  </si>
  <si>
    <t>40</t>
  </si>
  <si>
    <t>保健・介護施設</t>
  </si>
  <si>
    <t>41</t>
  </si>
  <si>
    <t>フィットネス施設</t>
  </si>
  <si>
    <t>42</t>
  </si>
  <si>
    <t>パチンコ店舗</t>
  </si>
  <si>
    <t>43</t>
  </si>
  <si>
    <t>カラオケボックス店舗</t>
  </si>
  <si>
    <t>44</t>
  </si>
  <si>
    <t>ゲームセンター</t>
  </si>
  <si>
    <t>45</t>
  </si>
  <si>
    <t>図書館</t>
  </si>
  <si>
    <t>46</t>
  </si>
  <si>
    <t>博物館・美術館</t>
  </si>
  <si>
    <t>48</t>
  </si>
  <si>
    <t>CO2排出原単位より該当するベンチマークレンジ</t>
  </si>
  <si>
    <t>面積範囲　　小規模　　 1,000㎡以上  3,000㎡未満</t>
  </si>
  <si>
    <t>　　　　　　中規模     3,000㎡以上 10,000㎡未満</t>
  </si>
  <si>
    <t>　　　　　　準大規模  10,000㎡以上 20,000㎡未満</t>
  </si>
  <si>
    <t>ベンチマーク区分は、自動で表示されます。
なお、空欄の場合は、該当するベンチマーク区分がありません。
事業所の実態に合わせてベンチマーク区分を選択してください。</t>
  </si>
  <si>
    <t>を選択してください。</t>
  </si>
  <si>
    <t>No.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</si>
</sst>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;[Red]\-#,##0.0"/>
    <numFmt numFmtId="182" formatCode="#,##0_ "/>
    <numFmt numFmtId="183" formatCode="0.00_ "/>
    <numFmt numFmtId="184" formatCode="0.0_ "/>
    <numFmt numFmtId="185" formatCode="#,##0.0000_ "/>
    <numFmt numFmtId="186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sz val="10.5"/>
      <name val="ＭＳ Ｐゴシック"/>
      <family val="3"/>
    </font>
    <font>
      <sz val="9"/>
      <color indexed="9"/>
      <name val="ＭＳ Ｐゴシック"/>
      <family val="3"/>
    </font>
    <font>
      <sz val="6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60"/>
      <color indexed="8"/>
      <name val="ＭＳ Ｐゴシック"/>
      <family val="3"/>
    </font>
    <font>
      <sz val="30"/>
      <color indexed="8"/>
      <name val="ＭＳ Ｐゴシック"/>
      <family val="3"/>
    </font>
    <font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 style="thick"/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ck"/>
    </border>
    <border>
      <left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5"/>
      </right>
      <top>
        <color indexed="63"/>
      </top>
      <bottom>
        <color indexed="63"/>
      </bottom>
    </border>
    <border>
      <left style="thick">
        <color indexed="25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 style="thick">
        <color indexed="25"/>
      </right>
      <top>
        <color indexed="63"/>
      </top>
      <bottom style="thick">
        <color indexed="25"/>
      </bottom>
    </border>
    <border>
      <left style="thin">
        <color indexed="25"/>
      </left>
      <right style="hair">
        <color indexed="25"/>
      </right>
      <top style="hair">
        <color indexed="25"/>
      </top>
      <bottom style="hair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hair">
        <color indexed="25"/>
      </bottom>
    </border>
    <border>
      <left style="hair">
        <color indexed="25"/>
      </left>
      <right style="thick">
        <color indexed="25"/>
      </right>
      <top style="hair">
        <color indexed="25"/>
      </top>
      <bottom style="hair">
        <color indexed="25"/>
      </bottom>
    </border>
    <border>
      <left style="thin">
        <color indexed="25"/>
      </left>
      <right style="hair">
        <color indexed="25"/>
      </right>
      <top style="hair">
        <color indexed="25"/>
      </top>
      <bottom style="thick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thick">
        <color indexed="25"/>
      </bottom>
    </border>
    <border>
      <left style="hair">
        <color indexed="25"/>
      </left>
      <right style="thin">
        <color indexed="25"/>
      </right>
      <top style="hair">
        <color indexed="25"/>
      </top>
      <bottom style="thick">
        <color indexed="25"/>
      </bottom>
    </border>
    <border>
      <left style="hair">
        <color indexed="25"/>
      </left>
      <right style="thick">
        <color indexed="25"/>
      </right>
      <top style="hair">
        <color indexed="25"/>
      </top>
      <bottom style="thick">
        <color indexed="25"/>
      </bottom>
    </border>
    <border>
      <left style="thick">
        <color indexed="25"/>
      </left>
      <right/>
      <top style="thin">
        <color indexed="9"/>
      </top>
      <bottom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5"/>
      </left>
      <right style="hair">
        <color indexed="25"/>
      </right>
      <top style="thin">
        <color indexed="25"/>
      </top>
      <bottom style="hair">
        <color indexed="25"/>
      </bottom>
    </border>
    <border>
      <left style="hair">
        <color indexed="25"/>
      </left>
      <right style="hair">
        <color indexed="25"/>
      </right>
      <top style="thin">
        <color indexed="25"/>
      </top>
      <bottom style="hair">
        <color indexed="25"/>
      </bottom>
    </border>
    <border>
      <left style="hair">
        <color indexed="25"/>
      </left>
      <right style="thin">
        <color indexed="25"/>
      </right>
      <top style="thin">
        <color indexed="25"/>
      </top>
      <bottom style="hair">
        <color indexed="25"/>
      </bottom>
    </border>
    <border>
      <left style="hair">
        <color indexed="25"/>
      </left>
      <right style="thick">
        <color indexed="25"/>
      </right>
      <top style="thin">
        <color indexed="25"/>
      </top>
      <bottom style="hair">
        <color indexed="25"/>
      </bottom>
    </border>
    <border>
      <left style="hair">
        <color indexed="25"/>
      </left>
      <right style="thin">
        <color indexed="25"/>
      </right>
      <top style="hair">
        <color indexed="25"/>
      </top>
      <bottom style="hair">
        <color indexed="25"/>
      </bottom>
    </border>
    <border>
      <left style="thin">
        <color indexed="25"/>
      </left>
      <right style="hair">
        <color indexed="25"/>
      </right>
      <top style="hair">
        <color indexed="25"/>
      </top>
      <bottom style="thin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thin">
        <color indexed="25"/>
      </bottom>
    </border>
    <border>
      <left style="hair">
        <color indexed="25"/>
      </left>
      <right style="thin">
        <color indexed="25"/>
      </right>
      <top style="hair">
        <color indexed="25"/>
      </top>
      <bottom style="thin">
        <color indexed="25"/>
      </bottom>
    </border>
    <border>
      <left style="thick">
        <color indexed="25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hair">
        <color indexed="25"/>
      </left>
      <right style="thick">
        <color indexed="25"/>
      </right>
      <top style="hair">
        <color indexed="25"/>
      </top>
      <bottom style="thin">
        <color indexed="25"/>
      </bottom>
    </border>
    <border>
      <left>
        <color indexed="63"/>
      </left>
      <right style="thin">
        <color indexed="9"/>
      </right>
      <top style="thick">
        <color indexed="2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 style="thick">
        <color indexed="25"/>
      </top>
      <bottom style="thin">
        <color indexed="9"/>
      </bottom>
    </border>
    <border>
      <left/>
      <right/>
      <top style="thick">
        <color indexed="25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25"/>
      </right>
      <top style="thin">
        <color indexed="9"/>
      </top>
      <bottom>
        <color indexed="63"/>
      </bottom>
    </border>
    <border>
      <left/>
      <right style="thick">
        <color indexed="25"/>
      </right>
      <top style="thick">
        <color indexed="25"/>
      </top>
      <bottom style="thin">
        <color indexed="9"/>
      </bottom>
    </border>
    <border>
      <left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24"/>
      </left>
      <right>
        <color indexed="63"/>
      </right>
      <top style="thick">
        <color indexed="24"/>
      </top>
      <bottom style="thin"/>
    </border>
    <border>
      <left>
        <color indexed="63"/>
      </left>
      <right>
        <color indexed="63"/>
      </right>
      <top style="thick">
        <color indexed="24"/>
      </top>
      <bottom style="thin"/>
    </border>
    <border>
      <left>
        <color indexed="63"/>
      </left>
      <right style="thick">
        <color indexed="24"/>
      </right>
      <top style="thick">
        <color indexed="24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65" applyNumberFormat="1" applyFont="1" applyProtection="1">
      <alignment/>
      <protection locked="0"/>
    </xf>
    <xf numFmtId="0" fontId="6" fillId="0" borderId="0" xfId="65" applyFont="1" applyAlignment="1" applyProtection="1">
      <alignment horizontal="left"/>
      <protection locked="0"/>
    </xf>
    <xf numFmtId="0" fontId="0" fillId="0" borderId="0" xfId="65" applyProtection="1">
      <alignment/>
      <protection locked="0"/>
    </xf>
    <xf numFmtId="49" fontId="0" fillId="0" borderId="0" xfId="65" applyNumberFormat="1" applyProtection="1">
      <alignment/>
      <protection locked="0"/>
    </xf>
    <xf numFmtId="0" fontId="0" fillId="4" borderId="21" xfId="65" applyFill="1" applyBorder="1" applyAlignment="1" applyProtection="1">
      <alignment horizontal="center" vertical="center"/>
      <protection locked="0"/>
    </xf>
    <xf numFmtId="0" fontId="0" fillId="4" borderId="21" xfId="65" applyFont="1" applyFill="1" applyBorder="1" applyAlignment="1" applyProtection="1">
      <alignment horizontal="center" vertical="center"/>
      <protection locked="0"/>
    </xf>
    <xf numFmtId="182" fontId="0" fillId="0" borderId="0" xfId="65" applyNumberFormat="1" applyProtection="1">
      <alignment/>
      <protection locked="0"/>
    </xf>
    <xf numFmtId="49" fontId="0" fillId="0" borderId="21" xfId="65" applyNumberFormat="1" applyFill="1" applyBorder="1" applyAlignment="1" applyProtection="1">
      <alignment horizontal="center" vertical="center"/>
      <protection locked="0"/>
    </xf>
    <xf numFmtId="0" fontId="0" fillId="0" borderId="21" xfId="65" applyFont="1" applyBorder="1" applyAlignment="1" applyProtection="1">
      <alignment horizontal="center" vertical="center"/>
      <protection locked="0"/>
    </xf>
    <xf numFmtId="184" fontId="0" fillId="0" borderId="21" xfId="65" applyNumberFormat="1" applyFont="1" applyBorder="1" applyAlignment="1" applyProtection="1">
      <alignment horizontal="center" vertical="center"/>
      <protection locked="0"/>
    </xf>
    <xf numFmtId="184" fontId="0" fillId="0" borderId="21" xfId="65" applyNumberFormat="1" applyFont="1" applyBorder="1" applyAlignment="1" applyProtection="1">
      <alignment horizontal="right"/>
      <protection locked="0"/>
    </xf>
    <xf numFmtId="183" fontId="0" fillId="0" borderId="21" xfId="65" applyNumberFormat="1" applyFont="1" applyBorder="1" applyAlignment="1" applyProtection="1">
      <alignment horizontal="right"/>
      <protection locked="0"/>
    </xf>
    <xf numFmtId="49" fontId="0" fillId="0" borderId="0" xfId="64" applyNumberFormat="1" applyFont="1" applyFill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86" fontId="0" fillId="0" borderId="0" xfId="65" applyNumberFormat="1" applyProtection="1">
      <alignment/>
      <protection locked="0"/>
    </xf>
    <xf numFmtId="49" fontId="0" fillId="0" borderId="21" xfId="6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0" fillId="0" borderId="30" xfId="62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0" xfId="62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49" fontId="0" fillId="0" borderId="38" xfId="62" applyNumberFormat="1" applyFont="1" applyFill="1" applyBorder="1" applyAlignment="1" applyProtection="1">
      <alignment vertical="center" shrinkToFit="1"/>
      <protection locked="0"/>
    </xf>
    <xf numFmtId="0" fontId="0" fillId="0" borderId="39" xfId="0" applyNumberFormat="1" applyBorder="1" applyAlignment="1" applyProtection="1">
      <alignment vertical="center" shrinkToFit="1"/>
      <protection locked="0"/>
    </xf>
    <xf numFmtId="0" fontId="0" fillId="0" borderId="40" xfId="0" applyNumberFormat="1" applyBorder="1" applyAlignment="1" applyProtection="1">
      <alignment vertical="center" shrinkToFit="1"/>
      <protection locked="0"/>
    </xf>
    <xf numFmtId="49" fontId="0" fillId="0" borderId="41" xfId="62" applyNumberFormat="1" applyFont="1" applyFill="1" applyBorder="1" applyAlignment="1" applyProtection="1">
      <alignment vertical="center" shrinkToFit="1"/>
      <protection locked="0"/>
    </xf>
    <xf numFmtId="0" fontId="0" fillId="0" borderId="42" xfId="0" applyNumberFormat="1" applyBorder="1" applyAlignment="1" applyProtection="1">
      <alignment vertical="center" shrinkToFit="1"/>
      <protection locked="0"/>
    </xf>
    <xf numFmtId="0" fontId="0" fillId="0" borderId="43" xfId="0" applyNumberFormat="1" applyBorder="1" applyAlignment="1" applyProtection="1">
      <alignment vertical="center" shrinkToFit="1"/>
      <protection locked="0"/>
    </xf>
    <xf numFmtId="0" fontId="0" fillId="0" borderId="44" xfId="0" applyNumberForma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7" fillId="30" borderId="45" xfId="62" applyFont="1" applyFill="1" applyBorder="1" applyAlignment="1">
      <alignment horizontal="center" vertical="center" wrapText="1"/>
      <protection/>
    </xf>
    <xf numFmtId="0" fontId="0" fillId="30" borderId="46" xfId="0" applyFill="1" applyBorder="1" applyAlignment="1">
      <alignment horizontal="center" vertical="center" wrapText="1"/>
    </xf>
    <xf numFmtId="0" fontId="0" fillId="30" borderId="33" xfId="0" applyFill="1" applyBorder="1" applyAlignment="1">
      <alignment horizontal="center" vertical="center" wrapText="1"/>
    </xf>
    <xf numFmtId="0" fontId="0" fillId="30" borderId="0" xfId="0" applyFill="1" applyBorder="1" applyAlignment="1">
      <alignment horizontal="center" vertical="center" wrapText="1"/>
    </xf>
    <xf numFmtId="0" fontId="0" fillId="30" borderId="35" xfId="0" applyFill="1" applyBorder="1" applyAlignment="1">
      <alignment horizontal="center" vertical="center" wrapText="1"/>
    </xf>
    <xf numFmtId="0" fontId="0" fillId="30" borderId="36" xfId="0" applyFill="1" applyBorder="1" applyAlignment="1">
      <alignment horizontal="center" vertical="center" wrapText="1"/>
    </xf>
    <xf numFmtId="49" fontId="0" fillId="0" borderId="47" xfId="62" applyNumberFormat="1" applyFont="1" applyFill="1" applyBorder="1" applyAlignment="1" applyProtection="1">
      <alignment vertical="center" shrinkToFit="1"/>
      <protection locked="0"/>
    </xf>
    <xf numFmtId="0" fontId="0" fillId="0" borderId="48" xfId="0" applyNumberFormat="1" applyBorder="1" applyAlignment="1" applyProtection="1">
      <alignment vertical="center" shrinkToFit="1"/>
      <protection locked="0"/>
    </xf>
    <xf numFmtId="0" fontId="0" fillId="0" borderId="49" xfId="0" applyNumberFormat="1" applyBorder="1" applyAlignment="1" applyProtection="1">
      <alignment vertical="center" shrinkToFit="1"/>
      <protection locked="0"/>
    </xf>
    <xf numFmtId="0" fontId="0" fillId="0" borderId="50" xfId="0" applyNumberFormat="1" applyBorder="1" applyAlignment="1" applyProtection="1">
      <alignment vertical="center" shrinkToFit="1"/>
      <protection locked="0"/>
    </xf>
    <xf numFmtId="0" fontId="0" fillId="0" borderId="51" xfId="0" applyNumberFormat="1" applyBorder="1" applyAlignment="1" applyProtection="1">
      <alignment vertical="center" shrinkToFit="1"/>
      <protection locked="0"/>
    </xf>
    <xf numFmtId="49" fontId="0" fillId="0" borderId="52" xfId="62" applyNumberFormat="1" applyFont="1" applyFill="1" applyBorder="1" applyAlignment="1" applyProtection="1">
      <alignment vertical="center" shrinkToFit="1"/>
      <protection locked="0"/>
    </xf>
    <xf numFmtId="0" fontId="0" fillId="0" borderId="53" xfId="0" applyNumberFormat="1" applyBorder="1" applyAlignment="1" applyProtection="1">
      <alignment vertical="center" shrinkToFit="1"/>
      <protection locked="0"/>
    </xf>
    <xf numFmtId="0" fontId="0" fillId="0" borderId="54" xfId="0" applyNumberFormat="1" applyBorder="1" applyAlignment="1" applyProtection="1">
      <alignment vertical="center" shrinkToFit="1"/>
      <protection locked="0"/>
    </xf>
    <xf numFmtId="0" fontId="0" fillId="30" borderId="55" xfId="0" applyFill="1" applyBorder="1" applyAlignment="1">
      <alignment horizontal="center" vertical="center" wrapText="1"/>
    </xf>
    <xf numFmtId="0" fontId="0" fillId="30" borderId="56" xfId="0" applyFill="1" applyBorder="1" applyAlignment="1">
      <alignment horizontal="center" vertical="center" wrapText="1"/>
    </xf>
    <xf numFmtId="0" fontId="0" fillId="0" borderId="57" xfId="0" applyNumberFormat="1" applyBorder="1" applyAlignment="1" applyProtection="1">
      <alignment vertical="center" shrinkToFit="1"/>
      <protection locked="0"/>
    </xf>
    <xf numFmtId="0" fontId="8" fillId="30" borderId="30" xfId="62" applyFont="1" applyFill="1" applyBorder="1" applyAlignment="1">
      <alignment horizontal="center" vertical="center"/>
      <protection/>
    </xf>
    <xf numFmtId="0" fontId="0" fillId="30" borderId="31" xfId="0" applyFill="1" applyBorder="1" applyAlignment="1">
      <alignment horizontal="center" vertical="center"/>
    </xf>
    <xf numFmtId="0" fontId="0" fillId="30" borderId="58" xfId="0" applyFill="1" applyBorder="1" applyAlignment="1">
      <alignment horizontal="center" vertical="center"/>
    </xf>
    <xf numFmtId="0" fontId="0" fillId="30" borderId="55" xfId="0" applyFill="1" applyBorder="1" applyAlignment="1">
      <alignment horizontal="center" vertical="center"/>
    </xf>
    <xf numFmtId="0" fontId="0" fillId="30" borderId="56" xfId="0" applyFill="1" applyBorder="1" applyAlignment="1">
      <alignment horizontal="center" vertical="center"/>
    </xf>
    <xf numFmtId="0" fontId="0" fillId="30" borderId="59" xfId="0" applyFill="1" applyBorder="1" applyAlignment="1">
      <alignment horizontal="center" vertical="center"/>
    </xf>
    <xf numFmtId="0" fontId="7" fillId="30" borderId="60" xfId="62" applyFont="1" applyFill="1" applyBorder="1" applyAlignment="1">
      <alignment horizontal="center" vertical="center" shrinkToFit="1"/>
      <protection/>
    </xf>
    <xf numFmtId="0" fontId="0" fillId="30" borderId="61" xfId="0" applyFill="1" applyBorder="1" applyAlignment="1">
      <alignment horizontal="center" vertical="center" shrinkToFit="1"/>
    </xf>
    <xf numFmtId="0" fontId="7" fillId="30" borderId="62" xfId="62" applyFont="1" applyFill="1" applyBorder="1" applyAlignment="1">
      <alignment horizontal="center" vertical="center" wrapText="1"/>
      <protection/>
    </xf>
    <xf numFmtId="0" fontId="0" fillId="30" borderId="63" xfId="0" applyFill="1" applyBorder="1" applyAlignment="1">
      <alignment horizontal="center" vertical="center" wrapText="1"/>
    </xf>
    <xf numFmtId="0" fontId="0" fillId="30" borderId="46" xfId="0" applyFill="1" applyBorder="1" applyAlignment="1">
      <alignment horizontal="center" vertical="center"/>
    </xf>
    <xf numFmtId="0" fontId="0" fillId="30" borderId="6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0" fontId="0" fillId="30" borderId="61" xfId="0" applyFill="1" applyBorder="1" applyAlignment="1">
      <alignment horizontal="center" vertical="center"/>
    </xf>
    <xf numFmtId="0" fontId="0" fillId="30" borderId="65" xfId="0" applyFill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66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16752"/>
      <rgbColor rgb="00006835"/>
      <rgbColor rgb="0060553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29</xdr:col>
      <xdr:colOff>238125</xdr:colOff>
      <xdr:row>8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439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29</xdr:col>
      <xdr:colOff>238125</xdr:colOff>
      <xdr:row>12</xdr:row>
      <xdr:rowOff>19050</xdr:rowOff>
    </xdr:to>
    <xdr:pic>
      <xdr:nvPicPr>
        <xdr:cNvPr id="2" name="Picture 2842" descr="カーボンレポート_2[0]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371600"/>
          <a:ext cx="7439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12</xdr:row>
      <xdr:rowOff>161925</xdr:rowOff>
    </xdr:from>
    <xdr:to>
      <xdr:col>30</xdr:col>
      <xdr:colOff>9525</xdr:colOff>
      <xdr:row>21</xdr:row>
      <xdr:rowOff>47625</xdr:rowOff>
    </xdr:to>
    <xdr:pic>
      <xdr:nvPicPr>
        <xdr:cNvPr id="3" name="Picture 2841" descr="b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2219325"/>
          <a:ext cx="19526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12</xdr:row>
      <xdr:rowOff>152400</xdr:rowOff>
    </xdr:from>
    <xdr:to>
      <xdr:col>30</xdr:col>
      <xdr:colOff>0</xdr:colOff>
      <xdr:row>21</xdr:row>
      <xdr:rowOff>19050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2209800"/>
          <a:ext cx="1933575" cy="2047875"/>
        </a:xfrm>
        <a:prstGeom prst="rect">
          <a:avLst/>
        </a:prstGeom>
        <a:noFill/>
        <a:ln w="9525" cmpd="sng">
          <a:solidFill>
            <a:srgbClr val="938072"/>
          </a:solidFill>
          <a:headEnd type="none"/>
          <a:tailEnd type="none"/>
        </a:ln>
      </xdr:spPr>
    </xdr:pic>
    <xdr:clientData fLocksWithSheet="0"/>
  </xdr:twoCellAnchor>
  <xdr:oneCellAnchor>
    <xdr:from>
      <xdr:col>12</xdr:col>
      <xdr:colOff>38100</xdr:colOff>
      <xdr:row>30</xdr:row>
      <xdr:rowOff>133350</xdr:rowOff>
    </xdr:from>
    <xdr:ext cx="1504950" cy="1009650"/>
    <xdr:sp>
      <xdr:nvSpPr>
        <xdr:cNvPr id="5" name="テキスト ボックス 74"/>
        <xdr:cNvSpPr txBox="1">
          <a:spLocks noChangeArrowheads="1"/>
        </xdr:cNvSpPr>
      </xdr:nvSpPr>
      <xdr:spPr>
        <a:xfrm>
          <a:off x="3009900" y="6067425"/>
          <a:ext cx="1504950" cy="10096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38100</xdr:colOff>
      <xdr:row>30</xdr:row>
      <xdr:rowOff>133350</xdr:rowOff>
    </xdr:from>
    <xdr:ext cx="1504950" cy="1009650"/>
    <xdr:sp textlink="$AH$30">
      <xdr:nvSpPr>
        <xdr:cNvPr id="6" name="テキスト ボックス 34"/>
        <xdr:cNvSpPr txBox="1">
          <a:spLocks noChangeArrowheads="1"/>
        </xdr:cNvSpPr>
      </xdr:nvSpPr>
      <xdr:spPr>
        <a:xfrm>
          <a:off x="3009900" y="6067425"/>
          <a:ext cx="1504950" cy="10096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ctr"/>
        <a:p>
          <a:pPr algn="ctr">
            <a:defRPr/>
          </a:pPr>
          <a:fld id="{87e8f008-bff9-4653-8f1c-0fc9293306ae}" type="TxLink"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oneCellAnchor>
  <xdr:twoCellAnchor>
    <xdr:from>
      <xdr:col>1</xdr:col>
      <xdr:colOff>0</xdr:colOff>
      <xdr:row>4</xdr:row>
      <xdr:rowOff>28575</xdr:rowOff>
    </xdr:from>
    <xdr:to>
      <xdr:col>30</xdr:col>
      <xdr:colOff>0</xdr:colOff>
      <xdr:row>7</xdr:row>
      <xdr:rowOff>76200</xdr:rowOff>
    </xdr:to>
    <xdr:sp>
      <xdr:nvSpPr>
        <xdr:cNvPr id="7" name="Rectangle 29"/>
        <xdr:cNvSpPr>
          <a:spLocks/>
        </xdr:cNvSpPr>
      </xdr:nvSpPr>
      <xdr:spPr>
        <a:xfrm>
          <a:off x="142875" y="714375"/>
          <a:ext cx="7458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4</xdr:col>
      <xdr:colOff>133350</xdr:colOff>
      <xdr:row>15</xdr:row>
      <xdr:rowOff>0</xdr:rowOff>
    </xdr:to>
    <xdr:pic>
      <xdr:nvPicPr>
        <xdr:cNvPr id="8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609850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4</xdr:col>
      <xdr:colOff>133350</xdr:colOff>
      <xdr:row>17</xdr:row>
      <xdr:rowOff>0</xdr:rowOff>
    </xdr:to>
    <xdr:pic>
      <xdr:nvPicPr>
        <xdr:cNvPr id="9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17182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4</xdr:col>
      <xdr:colOff>123825</xdr:colOff>
      <xdr:row>19</xdr:row>
      <xdr:rowOff>0</xdr:rowOff>
    </xdr:to>
    <xdr:pic>
      <xdr:nvPicPr>
        <xdr:cNvPr id="10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3581400"/>
          <a:ext cx="895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29</xdr:col>
      <xdr:colOff>238125</xdr:colOff>
      <xdr:row>26</xdr:row>
      <xdr:rowOff>57150</xdr:rowOff>
    </xdr:to>
    <xdr:pic>
      <xdr:nvPicPr>
        <xdr:cNvPr id="11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410075"/>
          <a:ext cx="7439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5</xdr:col>
      <xdr:colOff>161925</xdr:colOff>
      <xdr:row>33</xdr:row>
      <xdr:rowOff>38100</xdr:rowOff>
    </xdr:to>
    <xdr:pic>
      <xdr:nvPicPr>
        <xdr:cNvPr id="12" name="図 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5791200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95250</xdr:rowOff>
    </xdr:from>
    <xdr:to>
      <xdr:col>7</xdr:col>
      <xdr:colOff>123825</xdr:colOff>
      <xdr:row>37</xdr:row>
      <xdr:rowOff>133350</xdr:rowOff>
    </xdr:to>
    <xdr:pic>
      <xdr:nvPicPr>
        <xdr:cNvPr id="13" name="図 13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" y="645795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38100</xdr:rowOff>
    </xdr:from>
    <xdr:to>
      <xdr:col>9</xdr:col>
      <xdr:colOff>95250</xdr:colOff>
      <xdr:row>42</xdr:row>
      <xdr:rowOff>76200</xdr:rowOff>
    </xdr:to>
    <xdr:pic>
      <xdr:nvPicPr>
        <xdr:cNvPr id="14" name="図 13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7115175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123825</xdr:rowOff>
    </xdr:from>
    <xdr:to>
      <xdr:col>11</xdr:col>
      <xdr:colOff>66675</xdr:colOff>
      <xdr:row>47</xdr:row>
      <xdr:rowOff>19050</xdr:rowOff>
    </xdr:to>
    <xdr:pic>
      <xdr:nvPicPr>
        <xdr:cNvPr id="15" name="図 13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7772400"/>
          <a:ext cx="2381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66675</xdr:rowOff>
    </xdr:from>
    <xdr:to>
      <xdr:col>13</xdr:col>
      <xdr:colOff>28575</xdr:colOff>
      <xdr:row>51</xdr:row>
      <xdr:rowOff>104775</xdr:rowOff>
    </xdr:to>
    <xdr:pic>
      <xdr:nvPicPr>
        <xdr:cNvPr id="16" name="図 13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" y="8429625"/>
          <a:ext cx="2857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9525</xdr:rowOff>
    </xdr:from>
    <xdr:to>
      <xdr:col>14</xdr:col>
      <xdr:colOff>238125</xdr:colOff>
      <xdr:row>56</xdr:row>
      <xdr:rowOff>47625</xdr:rowOff>
    </xdr:to>
    <xdr:pic>
      <xdr:nvPicPr>
        <xdr:cNvPr id="17" name="図 13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9086850"/>
          <a:ext cx="3324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104775</xdr:rowOff>
    </xdr:from>
    <xdr:to>
      <xdr:col>16</xdr:col>
      <xdr:colOff>209550</xdr:colOff>
      <xdr:row>61</xdr:row>
      <xdr:rowOff>0</xdr:rowOff>
    </xdr:to>
    <xdr:pic>
      <xdr:nvPicPr>
        <xdr:cNvPr id="18" name="図 13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9753600"/>
          <a:ext cx="3810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29</xdr:col>
      <xdr:colOff>228600</xdr:colOff>
      <xdr:row>67</xdr:row>
      <xdr:rowOff>57150</xdr:rowOff>
    </xdr:to>
    <xdr:pic>
      <xdr:nvPicPr>
        <xdr:cNvPr id="19" name="図 13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10610850"/>
          <a:ext cx="7429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161925</xdr:rowOff>
    </xdr:from>
    <xdr:to>
      <xdr:col>5</xdr:col>
      <xdr:colOff>76200</xdr:colOff>
      <xdr:row>26</xdr:row>
      <xdr:rowOff>38100</xdr:rowOff>
    </xdr:to>
    <xdr:sp fLocksText="0">
      <xdr:nvSpPr>
        <xdr:cNvPr id="20" name="テキスト ボックス 1395"/>
        <xdr:cNvSpPr txBox="1">
          <a:spLocks noChangeArrowheads="1"/>
        </xdr:cNvSpPr>
      </xdr:nvSpPr>
      <xdr:spPr>
        <a:xfrm>
          <a:off x="171450" y="4743450"/>
          <a:ext cx="1076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29</xdr:row>
      <xdr:rowOff>0</xdr:rowOff>
    </xdr:from>
    <xdr:to>
      <xdr:col>7</xdr:col>
      <xdr:colOff>152400</xdr:colOff>
      <xdr:row>33</xdr:row>
      <xdr:rowOff>38100</xdr:rowOff>
    </xdr:to>
    <xdr:sp textlink="$AK$29">
      <xdr:nvSpPr>
        <xdr:cNvPr id="21" name="テキスト ボックス 80"/>
        <xdr:cNvSpPr txBox="1">
          <a:spLocks noChangeArrowheads="1"/>
        </xdr:cNvSpPr>
      </xdr:nvSpPr>
      <xdr:spPr>
        <a:xfrm>
          <a:off x="1228725" y="5791200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92c04c2f-f09a-4fe2-86e9-05a33faef69c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7</xdr:col>
      <xdr:colOff>9525</xdr:colOff>
      <xdr:row>33</xdr:row>
      <xdr:rowOff>95250</xdr:rowOff>
    </xdr:from>
    <xdr:to>
      <xdr:col>9</xdr:col>
      <xdr:colOff>104775</xdr:colOff>
      <xdr:row>37</xdr:row>
      <xdr:rowOff>133350</xdr:rowOff>
    </xdr:to>
    <xdr:sp textlink="$AL$29">
      <xdr:nvSpPr>
        <xdr:cNvPr id="22" name="テキスト ボックス 81"/>
        <xdr:cNvSpPr txBox="1">
          <a:spLocks noChangeArrowheads="1"/>
        </xdr:cNvSpPr>
      </xdr:nvSpPr>
      <xdr:spPr>
        <a:xfrm>
          <a:off x="1695450" y="6457950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63cc91d6-e1b1-4377-823a-1b138ebafd80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8</xdr:col>
      <xdr:colOff>238125</xdr:colOff>
      <xdr:row>38</xdr:row>
      <xdr:rowOff>38100</xdr:rowOff>
    </xdr:from>
    <xdr:to>
      <xdr:col>11</xdr:col>
      <xdr:colOff>76200</xdr:colOff>
      <xdr:row>42</xdr:row>
      <xdr:rowOff>76200</xdr:rowOff>
    </xdr:to>
    <xdr:sp textlink="$AM$29">
      <xdr:nvSpPr>
        <xdr:cNvPr id="23" name="テキスト ボックス 82"/>
        <xdr:cNvSpPr txBox="1">
          <a:spLocks noChangeArrowheads="1"/>
        </xdr:cNvSpPr>
      </xdr:nvSpPr>
      <xdr:spPr>
        <a:xfrm>
          <a:off x="2181225" y="7115175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fa943c79-5da8-42b3-800e-8b5af7ee14ef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10</xdr:col>
      <xdr:colOff>209550</xdr:colOff>
      <xdr:row>42</xdr:row>
      <xdr:rowOff>123825</xdr:rowOff>
    </xdr:from>
    <xdr:to>
      <xdr:col>13</xdr:col>
      <xdr:colOff>47625</xdr:colOff>
      <xdr:row>47</xdr:row>
      <xdr:rowOff>19050</xdr:rowOff>
    </xdr:to>
    <xdr:sp textlink="$AN$29">
      <xdr:nvSpPr>
        <xdr:cNvPr id="24" name="テキスト ボックス 83"/>
        <xdr:cNvSpPr txBox="1">
          <a:spLocks noChangeArrowheads="1"/>
        </xdr:cNvSpPr>
      </xdr:nvSpPr>
      <xdr:spPr>
        <a:xfrm>
          <a:off x="2667000" y="7772400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09ef9723-fd63-42d1-90d3-d72bccd69000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12</xdr:col>
      <xdr:colOff>171450</xdr:colOff>
      <xdr:row>47</xdr:row>
      <xdr:rowOff>66675</xdr:rowOff>
    </xdr:from>
    <xdr:to>
      <xdr:col>15</xdr:col>
      <xdr:colOff>9525</xdr:colOff>
      <xdr:row>51</xdr:row>
      <xdr:rowOff>104775</xdr:rowOff>
    </xdr:to>
    <xdr:sp textlink="$AO$29">
      <xdr:nvSpPr>
        <xdr:cNvPr id="25" name="テキスト ボックス 84"/>
        <xdr:cNvSpPr txBox="1">
          <a:spLocks noChangeArrowheads="1"/>
        </xdr:cNvSpPr>
      </xdr:nvSpPr>
      <xdr:spPr>
        <a:xfrm>
          <a:off x="3143250" y="8429625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a79dd5d9-e76e-4a03-bbb0-5468815d5c14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14</xdr:col>
      <xdr:colOff>123825</xdr:colOff>
      <xdr:row>52</xdr:row>
      <xdr:rowOff>9525</xdr:rowOff>
    </xdr:from>
    <xdr:to>
      <xdr:col>16</xdr:col>
      <xdr:colOff>219075</xdr:colOff>
      <xdr:row>56</xdr:row>
      <xdr:rowOff>47625</xdr:rowOff>
    </xdr:to>
    <xdr:sp textlink="$AP$29">
      <xdr:nvSpPr>
        <xdr:cNvPr id="26" name="テキスト ボックス 85"/>
        <xdr:cNvSpPr txBox="1">
          <a:spLocks noChangeArrowheads="1"/>
        </xdr:cNvSpPr>
      </xdr:nvSpPr>
      <xdr:spPr>
        <a:xfrm>
          <a:off x="3609975" y="9086850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53ff4b73-396f-4fa3-aff8-ffbca0898229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twoCellAnchor>
    <xdr:from>
      <xdr:col>16</xdr:col>
      <xdr:colOff>95250</xdr:colOff>
      <xdr:row>56</xdr:row>
      <xdr:rowOff>104775</xdr:rowOff>
    </xdr:from>
    <xdr:to>
      <xdr:col>18</xdr:col>
      <xdr:colOff>190500</xdr:colOff>
      <xdr:row>60</xdr:row>
      <xdr:rowOff>142875</xdr:rowOff>
    </xdr:to>
    <xdr:sp textlink="$AQ$29">
      <xdr:nvSpPr>
        <xdr:cNvPr id="27" name="テキスト ボックス 86"/>
        <xdr:cNvSpPr txBox="1">
          <a:spLocks noChangeArrowheads="1"/>
        </xdr:cNvSpPr>
      </xdr:nvSpPr>
      <xdr:spPr>
        <a:xfrm>
          <a:off x="4095750" y="9753600"/>
          <a:ext cx="609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vert270"/>
        <a:p>
          <a:pPr algn="ctr">
            <a:defRPr/>
          </a:pPr>
          <a:fld id="{a24fdab2-65f8-47c6-982a-f430d4047d93}" type="TxLink"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twoCellAnchor>
  <xdr:oneCellAnchor>
    <xdr:from>
      <xdr:col>12</xdr:col>
      <xdr:colOff>38100</xdr:colOff>
      <xdr:row>30</xdr:row>
      <xdr:rowOff>133350</xdr:rowOff>
    </xdr:from>
    <xdr:ext cx="1219200" cy="1009650"/>
    <xdr:sp textlink="$AH$29">
      <xdr:nvSpPr>
        <xdr:cNvPr id="28" name="テキスト ボックス 32"/>
        <xdr:cNvSpPr txBox="1">
          <a:spLocks noChangeArrowheads="1"/>
        </xdr:cNvSpPr>
      </xdr:nvSpPr>
      <xdr:spPr>
        <a:xfrm>
          <a:off x="3009900" y="6067425"/>
          <a:ext cx="1219200" cy="10096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ctr"/>
        <a:p>
          <a:pPr algn="ctr">
            <a:defRPr/>
          </a:pPr>
          <a:fld id="{abfbeee1-9a03-445d-9a4a-4af83ffa7245}" type="TxLink"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oneCellAnchor>
  <xdr:oneCellAnchor>
    <xdr:from>
      <xdr:col>15</xdr:col>
      <xdr:colOff>247650</xdr:colOff>
      <xdr:row>30</xdr:row>
      <xdr:rowOff>133350</xdr:rowOff>
    </xdr:from>
    <xdr:ext cx="504825" cy="1009650"/>
    <xdr:sp textlink="$AI$29">
      <xdr:nvSpPr>
        <xdr:cNvPr id="29" name="テキスト ボックス 33"/>
        <xdr:cNvSpPr txBox="1">
          <a:spLocks noChangeArrowheads="1"/>
        </xdr:cNvSpPr>
      </xdr:nvSpPr>
      <xdr:spPr>
        <a:xfrm>
          <a:off x="3990975" y="6067425"/>
          <a:ext cx="504825" cy="10096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ctr">
            <a:defRPr/>
          </a:pPr>
          <a:fld id="{6a4d315c-481d-4d0f-9e49-12c34ee36801}" type="TxLink"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fld>
        </a:p>
      </xdr:txBody>
    </xdr:sp>
    <xdr:clientData/>
  </xdr:oneCellAnchor>
  <xdr:twoCellAnchor editAs="oneCell">
    <xdr:from>
      <xdr:col>15</xdr:col>
      <xdr:colOff>161925</xdr:colOff>
      <xdr:row>50</xdr:row>
      <xdr:rowOff>0</xdr:rowOff>
    </xdr:from>
    <xdr:to>
      <xdr:col>18</xdr:col>
      <xdr:colOff>9525</xdr:colOff>
      <xdr:row>52</xdr:row>
      <xdr:rowOff>0</xdr:rowOff>
    </xdr:to>
    <xdr:pic>
      <xdr:nvPicPr>
        <xdr:cNvPr id="30" name="図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87915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24</xdr:row>
      <xdr:rowOff>19050</xdr:rowOff>
    </xdr:from>
    <xdr:to>
      <xdr:col>5</xdr:col>
      <xdr:colOff>47625</xdr:colOff>
      <xdr:row>26</xdr:row>
      <xdr:rowOff>28575</xdr:rowOff>
    </xdr:to>
    <xdr:sp fLocksText="0">
      <xdr:nvSpPr>
        <xdr:cNvPr id="31" name="テキスト ボックス 31"/>
        <xdr:cNvSpPr txBox="1">
          <a:spLocks noChangeArrowheads="1"/>
        </xdr:cNvSpPr>
      </xdr:nvSpPr>
      <xdr:spPr>
        <a:xfrm>
          <a:off x="171450" y="4772025"/>
          <a:ext cx="1047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0</xdr:rowOff>
    </xdr:from>
    <xdr:to>
      <xdr:col>10</xdr:col>
      <xdr:colOff>114300</xdr:colOff>
      <xdr:row>26</xdr:row>
      <xdr:rowOff>9525</xdr:rowOff>
    </xdr:to>
    <xdr:sp fLocksText="0">
      <xdr:nvSpPr>
        <xdr:cNvPr id="32" name="テキスト ボックス 35"/>
        <xdr:cNvSpPr txBox="1">
          <a:spLocks noChangeArrowheads="1"/>
        </xdr:cNvSpPr>
      </xdr:nvSpPr>
      <xdr:spPr>
        <a:xfrm>
          <a:off x="1314450" y="4752975"/>
          <a:ext cx="1257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228600</xdr:colOff>
      <xdr:row>24</xdr:row>
      <xdr:rowOff>9525</xdr:rowOff>
    </xdr:from>
    <xdr:to>
      <xdr:col>16</xdr:col>
      <xdr:colOff>104775</xdr:colOff>
      <xdr:row>26</xdr:row>
      <xdr:rowOff>19050</xdr:rowOff>
    </xdr:to>
    <xdr:sp fLocksText="0">
      <xdr:nvSpPr>
        <xdr:cNvPr id="33" name="テキスト ボックス 36"/>
        <xdr:cNvSpPr txBox="1">
          <a:spLocks noChangeArrowheads="1"/>
        </xdr:cNvSpPr>
      </xdr:nvSpPr>
      <xdr:spPr>
        <a:xfrm>
          <a:off x="2686050" y="4762500"/>
          <a:ext cx="1419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16</xdr:col>
      <xdr:colOff>161925</xdr:colOff>
      <xdr:row>24</xdr:row>
      <xdr:rowOff>0</xdr:rowOff>
    </xdr:from>
    <xdr:to>
      <xdr:col>22</xdr:col>
      <xdr:colOff>190500</xdr:colOff>
      <xdr:row>26</xdr:row>
      <xdr:rowOff>9525</xdr:rowOff>
    </xdr:to>
    <xdr:sp fLocksText="0">
      <xdr:nvSpPr>
        <xdr:cNvPr id="34" name="テキスト ボックス 37"/>
        <xdr:cNvSpPr txBox="1">
          <a:spLocks noChangeArrowheads="1"/>
        </xdr:cNvSpPr>
      </xdr:nvSpPr>
      <xdr:spPr>
        <a:xfrm>
          <a:off x="4162425" y="4752975"/>
          <a:ext cx="1571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22</xdr:col>
      <xdr:colOff>257175</xdr:colOff>
      <xdr:row>24</xdr:row>
      <xdr:rowOff>9525</xdr:rowOff>
    </xdr:from>
    <xdr:to>
      <xdr:col>29</xdr:col>
      <xdr:colOff>200025</xdr:colOff>
      <xdr:row>26</xdr:row>
      <xdr:rowOff>19050</xdr:rowOff>
    </xdr:to>
    <xdr:sp fLocksText="0">
      <xdr:nvSpPr>
        <xdr:cNvPr id="35" name="テキスト ボックス 38"/>
        <xdr:cNvSpPr txBox="1">
          <a:spLocks noChangeArrowheads="1"/>
        </xdr:cNvSpPr>
      </xdr:nvSpPr>
      <xdr:spPr>
        <a:xfrm>
          <a:off x="5800725" y="4762500"/>
          <a:ext cx="1743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9"/>
  <sheetViews>
    <sheetView tabSelected="1" view="pageBreakPreview" zoomScale="115" zoomScaleSheetLayoutView="115" workbookViewId="0" topLeftCell="C4">
      <selection activeCell="C99" sqref="C99:AC107"/>
    </sheetView>
  </sheetViews>
  <sheetFormatPr defaultColWidth="9.00390625" defaultRowHeight="13.5"/>
  <cols>
    <col min="1" max="1" width="1.875" style="0" customWidth="1"/>
    <col min="2" max="30" width="3.375" style="0" customWidth="1"/>
    <col min="31" max="31" width="2.375" style="0" customWidth="1"/>
    <col min="32" max="32" width="52.25390625" style="0" customWidth="1"/>
    <col min="33" max="33" width="9.00390625" style="0" hidden="1" customWidth="1"/>
    <col min="34" max="34" width="10.375" style="0" hidden="1" customWidth="1"/>
    <col min="35" max="44" width="9.00390625" style="0" hidden="1" customWidth="1"/>
    <col min="45" max="52" width="9.00390625" style="0" customWidth="1"/>
  </cols>
  <sheetData>
    <row r="1" ht="13.5">
      <c r="A1" s="22"/>
    </row>
    <row r="13" spans="2:37" ht="30" customHeight="1" thickBot="1">
      <c r="B13" s="50" t="s">
        <v>190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I13" t="str">
        <f>"No."&amp;AJ13&amp;"-"&amp;AK13</f>
        <v>No.A0001-0001</v>
      </c>
      <c r="AJ13" s="21" t="s">
        <v>70</v>
      </c>
      <c r="AK13" s="21" t="s">
        <v>71</v>
      </c>
    </row>
    <row r="15" spans="6:36" ht="30.75" customHeight="1" thickBot="1">
      <c r="F15" s="49"/>
      <c r="AF15" s="39" t="s">
        <v>24</v>
      </c>
      <c r="AI15" t="str">
        <f>AJ15</f>
        <v>公益財団法人　東京都環境公社</v>
      </c>
      <c r="AJ15" s="21" t="s">
        <v>72</v>
      </c>
    </row>
    <row r="16" ht="13.5" customHeight="1">
      <c r="AF16" s="129"/>
    </row>
    <row r="17" spans="6:36" ht="18.75" customHeight="1" thickBot="1">
      <c r="F17" s="49"/>
      <c r="AF17" s="130"/>
      <c r="AI17" t="str">
        <f>AJ17</f>
        <v>潮見環境・リサイクルセンター</v>
      </c>
      <c r="AJ17" s="21" t="s">
        <v>73</v>
      </c>
    </row>
    <row r="18" ht="13.5" customHeight="1">
      <c r="AF18" s="46" t="s">
        <v>66</v>
      </c>
    </row>
    <row r="19" spans="6:45" ht="18.75" customHeight="1">
      <c r="F19" s="48"/>
      <c r="AF19" s="51" t="s">
        <v>188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32:45" ht="13.5">
      <c r="AF20" s="52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2:45" ht="19.5" customHeight="1">
      <c r="B21" s="20"/>
      <c r="AF21" s="52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32:36" ht="13.5">
      <c r="AF22" s="42" t="s">
        <v>185</v>
      </c>
      <c r="AI22" t="str">
        <f>AJ22-1&amp;" 年度"</f>
        <v>2012 年度</v>
      </c>
      <c r="AJ22" s="21" t="s">
        <v>69</v>
      </c>
    </row>
    <row r="23" spans="32:36" ht="13.5" customHeight="1">
      <c r="AF23" s="42" t="s">
        <v>186</v>
      </c>
      <c r="AI23" t="str">
        <f>IF(AJ23&lt;&gt;"",AJ23&amp;" t","― t")</f>
        <v>85 t</v>
      </c>
      <c r="AJ23" s="21" t="s">
        <v>74</v>
      </c>
    </row>
    <row r="24" spans="32:36" ht="13.5" customHeight="1">
      <c r="AF24" s="42" t="s">
        <v>187</v>
      </c>
      <c r="AI24" t="str">
        <f>IF(AJ24&lt;&gt;"",TEXT(AJ24,"0.00")&amp;" ㎡","― ㎡")</f>
        <v>910.13 ㎡</v>
      </c>
      <c r="AJ24" s="21" t="s">
        <v>75</v>
      </c>
    </row>
    <row r="25" spans="32:36" ht="13.5" customHeight="1">
      <c r="AF25" s="43"/>
      <c r="AI25" t="str">
        <f>IF(AJ25&lt;&gt;"",TEXT(AJ25,"0.0"),"―")</f>
        <v>91.1</v>
      </c>
      <c r="AJ25" s="21" t="s">
        <v>76</v>
      </c>
    </row>
    <row r="26" spans="32:36" ht="13.5" customHeight="1">
      <c r="AF26" s="131" t="s">
        <v>67</v>
      </c>
      <c r="AI26" t="str">
        <f>IF(AJ26&lt;&gt;"",AJ26,"―")</f>
        <v>事務所</v>
      </c>
      <c r="AJ26" s="21" t="s">
        <v>77</v>
      </c>
    </row>
    <row r="27" spans="32:36" ht="14.25" customHeight="1" thickBot="1">
      <c r="AF27" s="132"/>
      <c r="AJ27" s="36" t="e">
        <f>VLOOKUP(AF16,'ベンチマーク区分一覧'!$F$26:$L$1465,7,0)</f>
        <v>#N/A</v>
      </c>
    </row>
    <row r="28" spans="2:36" ht="27" customHeight="1" thickBot="1" thickTop="1">
      <c r="B28" s="133" t="str">
        <f>AI28</f>
        <v>ベンチマーク区分：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5"/>
      <c r="AF28" s="40"/>
      <c r="AG28" s="12"/>
      <c r="AI28" t="str">
        <f>"ベンチマーク区分："&amp;AF16</f>
        <v>ベンチマーク区分：</v>
      </c>
      <c r="AJ28" s="21"/>
    </row>
    <row r="29" spans="2:43" ht="13.5">
      <c r="B29" s="1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5"/>
      <c r="AF29" s="45" t="s">
        <v>66</v>
      </c>
      <c r="AG29" s="13"/>
      <c r="AH29">
        <f>IF(LEN(AF28)=3,LEFT(AF28,2),"")</f>
      </c>
      <c r="AI29">
        <f>IF(LEN(AF28)=3,RIGHT(AF28,1),"")</f>
      </c>
      <c r="AJ29" s="36"/>
      <c r="AK29">
        <f>IF(LEFT(AF28,2)="A4","▲","")</f>
      </c>
      <c r="AL29">
        <f>IF(LEFT(AF28,2)="A3","▲","")</f>
      </c>
      <c r="AM29">
        <f>IF(LEFT(AF28,2)="A2","▲","")</f>
      </c>
      <c r="AN29">
        <f>IF(LEFT(AF28,2)="A1","▲","")</f>
      </c>
      <c r="AO29">
        <f>IF(LEFT(AF28,2)="B2","▲","")</f>
      </c>
      <c r="AP29">
        <f>IF(LEFT(AF28,2)="B1","▲","")</f>
      </c>
      <c r="AQ29">
        <f>IF(LEFT(AF28,1)="C","▲","")</f>
      </c>
    </row>
    <row r="30" spans="2:34" ht="11.25" customHeight="1">
      <c r="B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27" t="s">
        <v>0</v>
      </c>
      <c r="U30" s="128"/>
      <c r="V30" s="128"/>
      <c r="W30" s="127" t="s">
        <v>42</v>
      </c>
      <c r="X30" s="128"/>
      <c r="Y30" s="128"/>
      <c r="Z30" s="128"/>
      <c r="AA30" s="128"/>
      <c r="AB30" s="128"/>
      <c r="AC30" s="128"/>
      <c r="AD30" s="15"/>
      <c r="AF30" s="44" t="s">
        <v>184</v>
      </c>
      <c r="AH30">
        <f>IF(AF28="","",IF(LEN(AF28)&lt;=2,AF28,""))</f>
      </c>
    </row>
    <row r="31" spans="2:32" ht="11.25" customHeight="1"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5"/>
      <c r="AF31" s="44" t="s">
        <v>189</v>
      </c>
    </row>
    <row r="32" spans="2:37" ht="11.25" customHeight="1"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53" t="s">
        <v>1</v>
      </c>
      <c r="V32" s="54"/>
      <c r="W32" s="61"/>
      <c r="X32" s="62"/>
      <c r="Y32" s="62"/>
      <c r="Z32" s="65" t="s">
        <v>2</v>
      </c>
      <c r="AA32" s="62">
        <f>IF(ISERROR(AK32),"",AK32)</f>
      </c>
      <c r="AB32" s="62"/>
      <c r="AC32" s="118"/>
      <c r="AD32" s="15"/>
      <c r="AF32" s="41"/>
      <c r="AG32" t="s">
        <v>1</v>
      </c>
      <c r="AI32" s="11">
        <f>IF(ISERROR(AJ27),"",AJ27&amp;U32)</f>
      </c>
      <c r="AJ32" s="11" t="e">
        <f>VLOOKUP(AI32,'ベンチマーク区分一覧'!E26:K746,6,FALSE)</f>
        <v>#N/A</v>
      </c>
      <c r="AK32" t="e">
        <f>VLOOKUP(AI32,'ベンチマーク区分一覧'!E26:K746,7,FALSE)</f>
        <v>#N/A</v>
      </c>
    </row>
    <row r="33" spans="2:33" ht="11.25" customHeight="1"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3"/>
      <c r="U33" s="55"/>
      <c r="V33" s="56"/>
      <c r="W33" s="63"/>
      <c r="X33" s="64"/>
      <c r="Y33" s="64"/>
      <c r="Z33" s="117"/>
      <c r="AA33" s="64"/>
      <c r="AB33" s="64"/>
      <c r="AC33" s="119"/>
      <c r="AD33" s="15"/>
      <c r="AG33" t="s">
        <v>3</v>
      </c>
    </row>
    <row r="34" spans="2:37" ht="11.25" customHeight="1"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53" t="s">
        <v>3</v>
      </c>
      <c r="V34" s="54"/>
      <c r="W34" s="61">
        <f>IF(ISERROR(AJ34),"",AJ34)</f>
      </c>
      <c r="X34" s="62"/>
      <c r="Y34" s="62"/>
      <c r="Z34" s="65" t="s">
        <v>2</v>
      </c>
      <c r="AA34" s="62">
        <f>IF(ISERROR(AK34),"",AK34)</f>
      </c>
      <c r="AB34" s="62"/>
      <c r="AC34" s="118"/>
      <c r="AD34" s="15"/>
      <c r="AG34" t="s">
        <v>38</v>
      </c>
      <c r="AI34" s="11">
        <f>IF(ISERROR(AJ27),"",AJ27&amp;U34)</f>
      </c>
      <c r="AJ34" s="11" t="e">
        <f>VLOOKUP(AI34,'ベンチマーク区分一覧'!E26:K746,6,FALSE)</f>
        <v>#N/A</v>
      </c>
      <c r="AK34" t="e">
        <f>VLOOKUP(AI34,'ベンチマーク区分一覧'!E26:K746,7,FALSE)</f>
        <v>#N/A</v>
      </c>
    </row>
    <row r="35" spans="2:33" ht="11.25" customHeight="1"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"/>
      <c r="U35" s="55"/>
      <c r="V35" s="56"/>
      <c r="W35" s="63"/>
      <c r="X35" s="64"/>
      <c r="Y35" s="64"/>
      <c r="Z35" s="117"/>
      <c r="AA35" s="64"/>
      <c r="AB35" s="64"/>
      <c r="AC35" s="119"/>
      <c r="AD35" s="15"/>
      <c r="AG35" t="s">
        <v>5</v>
      </c>
    </row>
    <row r="36" spans="2:37" ht="11.25" customHeight="1"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53" t="s">
        <v>4</v>
      </c>
      <c r="V36" s="54"/>
      <c r="W36" s="61">
        <f>IF(ISERROR(AJ36),"",AJ36)</f>
      </c>
      <c r="X36" s="62"/>
      <c r="Y36" s="62"/>
      <c r="Z36" s="65" t="s">
        <v>2</v>
      </c>
      <c r="AA36" s="62">
        <f>IF(ISERROR(AK36),"",AK36)</f>
      </c>
      <c r="AB36" s="62"/>
      <c r="AC36" s="118"/>
      <c r="AD36" s="15"/>
      <c r="AG36" t="s">
        <v>6</v>
      </c>
      <c r="AI36" s="11">
        <f>IF(ISERROR(AJ27),"",AJ27&amp;U36)</f>
      </c>
      <c r="AJ36" s="11" t="e">
        <f>VLOOKUP(AI36,'ベンチマーク区分一覧'!E26:K746,6,FALSE)</f>
        <v>#N/A</v>
      </c>
      <c r="AK36" t="e">
        <f>VLOOKUP(AI36,'ベンチマーク区分一覧'!E26:K746,7,FALSE)</f>
        <v>#N/A</v>
      </c>
    </row>
    <row r="37" spans="2:36" ht="11.25" customHeight="1"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"/>
      <c r="U37" s="55"/>
      <c r="V37" s="56"/>
      <c r="W37" s="63"/>
      <c r="X37" s="64"/>
      <c r="Y37" s="64"/>
      <c r="Z37" s="117"/>
      <c r="AA37" s="64"/>
      <c r="AB37" s="64"/>
      <c r="AC37" s="119"/>
      <c r="AD37" s="15"/>
      <c r="AG37" t="s">
        <v>7</v>
      </c>
      <c r="AJ37" s="1"/>
    </row>
    <row r="38" spans="2:37" ht="11.25" customHeight="1">
      <c r="B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53" t="s">
        <v>5</v>
      </c>
      <c r="V38" s="54"/>
      <c r="W38" s="61">
        <f>IF(ISERROR(AJ38),"",AJ38)</f>
      </c>
      <c r="X38" s="62"/>
      <c r="Y38" s="62"/>
      <c r="Z38" s="65" t="s">
        <v>2</v>
      </c>
      <c r="AA38" s="62">
        <f>IF(ISERROR(AK38),"",AK38)</f>
      </c>
      <c r="AB38" s="62"/>
      <c r="AC38" s="118"/>
      <c r="AD38" s="15"/>
      <c r="AG38" t="s">
        <v>8</v>
      </c>
      <c r="AI38" s="11">
        <f>IF(ISERROR(AJ27),"",AJ27&amp;U38)</f>
      </c>
      <c r="AJ38" s="11" t="e">
        <f>VLOOKUP(AI38,'ベンチマーク区分一覧'!E26:K746,6,FALSE)</f>
        <v>#N/A</v>
      </c>
      <c r="AK38" t="e">
        <f>VLOOKUP(AI38,'ベンチマーク区分一覧'!E26:K746,7,FALSE)</f>
        <v>#N/A</v>
      </c>
    </row>
    <row r="39" spans="2:33" ht="11.25" customHeight="1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  <c r="U39" s="55"/>
      <c r="V39" s="56"/>
      <c r="W39" s="63"/>
      <c r="X39" s="64"/>
      <c r="Y39" s="64"/>
      <c r="Z39" s="117"/>
      <c r="AA39" s="64"/>
      <c r="AB39" s="64"/>
      <c r="AC39" s="119"/>
      <c r="AD39" s="15"/>
      <c r="AG39" t="s">
        <v>9</v>
      </c>
    </row>
    <row r="40" spans="2:37" ht="11.25" customHeight="1"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53" t="s">
        <v>6</v>
      </c>
      <c r="V40" s="54"/>
      <c r="W40" s="61">
        <f>IF(ISERROR(AJ40),"",AJ40)</f>
      </c>
      <c r="X40" s="62"/>
      <c r="Y40" s="62"/>
      <c r="Z40" s="65" t="s">
        <v>2</v>
      </c>
      <c r="AA40" s="62">
        <f>IF(ISERROR(AK40),"",AK40)</f>
      </c>
      <c r="AB40" s="62"/>
      <c r="AC40" s="118"/>
      <c r="AD40" s="15"/>
      <c r="AG40" t="s">
        <v>10</v>
      </c>
      <c r="AI40" s="11">
        <f>IF(ISERROR(AJ27),"",AJ27&amp;U40)</f>
      </c>
      <c r="AJ40" s="11" t="e">
        <f>VLOOKUP(AI40,'ベンチマーク区分一覧'!E26:K746,6,FALSE)</f>
        <v>#N/A</v>
      </c>
      <c r="AK40" t="e">
        <f>VLOOKUP(AI40,'ベンチマーク区分一覧'!E26:K746,7,FALSE)</f>
        <v>#N/A</v>
      </c>
    </row>
    <row r="41" spans="2:33" ht="11.25" customHeight="1"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  <c r="U41" s="55"/>
      <c r="V41" s="56"/>
      <c r="W41" s="63"/>
      <c r="X41" s="64"/>
      <c r="Y41" s="64"/>
      <c r="Z41" s="117"/>
      <c r="AA41" s="64"/>
      <c r="AB41" s="64"/>
      <c r="AC41" s="119"/>
      <c r="AD41" s="15"/>
      <c r="AG41" t="s">
        <v>11</v>
      </c>
    </row>
    <row r="42" spans="2:37" ht="11.25" customHeight="1">
      <c r="B42" s="1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53" t="s">
        <v>7</v>
      </c>
      <c r="V42" s="54"/>
      <c r="W42" s="61">
        <f>IF(ISERROR(AJ42),"",AJ42)</f>
      </c>
      <c r="X42" s="62"/>
      <c r="Y42" s="62"/>
      <c r="Z42" s="65" t="s">
        <v>2</v>
      </c>
      <c r="AA42" s="62">
        <f>IF(ISERROR(AK42),"",AK42)</f>
      </c>
      <c r="AB42" s="62"/>
      <c r="AC42" s="118"/>
      <c r="AD42" s="15"/>
      <c r="AG42" t="s">
        <v>12</v>
      </c>
      <c r="AI42" s="11">
        <f>IF(ISERROR(AJ27),"",AJ27&amp;U42)</f>
      </c>
      <c r="AJ42" s="11" t="e">
        <f>VLOOKUP(AI42,'ベンチマーク区分一覧'!E26:K746,6,FALSE)</f>
        <v>#N/A</v>
      </c>
      <c r="AK42" t="e">
        <f>VLOOKUP(AI42,'ベンチマーク区分一覧'!E26:K746,7,FALSE)</f>
        <v>#N/A</v>
      </c>
    </row>
    <row r="43" spans="2:33" ht="11.25" customHeight="1"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"/>
      <c r="U43" s="55"/>
      <c r="V43" s="56"/>
      <c r="W43" s="63"/>
      <c r="X43" s="64"/>
      <c r="Y43" s="64"/>
      <c r="Z43" s="117"/>
      <c r="AA43" s="64"/>
      <c r="AB43" s="64"/>
      <c r="AC43" s="119"/>
      <c r="AD43" s="15"/>
      <c r="AG43" t="s">
        <v>13</v>
      </c>
    </row>
    <row r="44" spans="2:37" ht="11.25" customHeight="1"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53" t="s">
        <v>8</v>
      </c>
      <c r="V44" s="54"/>
      <c r="W44" s="61">
        <f>IF(ISERROR(AJ44),"",AJ44)</f>
      </c>
      <c r="X44" s="62"/>
      <c r="Y44" s="62"/>
      <c r="Z44" s="65" t="s">
        <v>2</v>
      </c>
      <c r="AA44" s="62">
        <f>IF(ISERROR(AK44),"",AK44)</f>
      </c>
      <c r="AB44" s="62"/>
      <c r="AC44" s="118"/>
      <c r="AD44" s="15"/>
      <c r="AG44" t="s">
        <v>14</v>
      </c>
      <c r="AI44" s="11">
        <f>IF(ISERROR(AJ27),"",AJ27&amp;U44)</f>
      </c>
      <c r="AJ44" s="11" t="e">
        <f>VLOOKUP(AI44,'ベンチマーク区分一覧'!E26:K746,6,FALSE)</f>
        <v>#N/A</v>
      </c>
      <c r="AK44" t="e">
        <f>VLOOKUP(AI44,'ベンチマーク区分一覧'!E26:K746,7,FALSE)</f>
        <v>#N/A</v>
      </c>
    </row>
    <row r="45" spans="2:33" ht="11.25" customHeight="1"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"/>
      <c r="U45" s="55"/>
      <c r="V45" s="56"/>
      <c r="W45" s="63"/>
      <c r="X45" s="64"/>
      <c r="Y45" s="64"/>
      <c r="Z45" s="117"/>
      <c r="AA45" s="64"/>
      <c r="AB45" s="64"/>
      <c r="AC45" s="119"/>
      <c r="AD45" s="15"/>
      <c r="AG45" t="s">
        <v>15</v>
      </c>
    </row>
    <row r="46" spans="2:37" ht="11.25" customHeight="1"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53" t="s">
        <v>9</v>
      </c>
      <c r="V46" s="54"/>
      <c r="W46" s="61">
        <f>IF(ISERROR(AJ46),"",AJ46)</f>
      </c>
      <c r="X46" s="62"/>
      <c r="Y46" s="62"/>
      <c r="Z46" s="65" t="s">
        <v>2</v>
      </c>
      <c r="AA46" s="62">
        <f>IF(ISERROR(AK46),"",AK46)</f>
      </c>
      <c r="AB46" s="62"/>
      <c r="AC46" s="118"/>
      <c r="AD46" s="15"/>
      <c r="AG46" t="s">
        <v>44</v>
      </c>
      <c r="AI46" s="11">
        <f>IF(ISERROR(AJ27),"",AJ27&amp;U46)</f>
      </c>
      <c r="AJ46" s="11" t="e">
        <f>VLOOKUP(AI46,'ベンチマーク区分一覧'!E26:K746,6,FALSE)</f>
        <v>#N/A</v>
      </c>
      <c r="AK46" t="e">
        <f>VLOOKUP(AI46,'ベンチマーク区分一覧'!E26:K746,7,FALSE)</f>
        <v>#N/A</v>
      </c>
    </row>
    <row r="47" spans="2:30" ht="11.25" customHeight="1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U47" s="55"/>
      <c r="V47" s="56"/>
      <c r="W47" s="63"/>
      <c r="X47" s="64"/>
      <c r="Y47" s="64"/>
      <c r="Z47" s="117"/>
      <c r="AA47" s="64"/>
      <c r="AB47" s="64"/>
      <c r="AC47" s="119"/>
      <c r="AD47" s="15"/>
    </row>
    <row r="48" spans="2:37" ht="11.25" customHeight="1">
      <c r="B48" s="1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53" t="s">
        <v>10</v>
      </c>
      <c r="V48" s="54"/>
      <c r="W48" s="61">
        <f>IF(ISERROR(AJ48),"",AJ48)</f>
      </c>
      <c r="X48" s="62"/>
      <c r="Y48" s="62"/>
      <c r="Z48" s="65" t="s">
        <v>2</v>
      </c>
      <c r="AA48" s="62">
        <f>IF(ISERROR(AK48),"",AK48)</f>
      </c>
      <c r="AB48" s="62"/>
      <c r="AC48" s="118"/>
      <c r="AD48" s="15"/>
      <c r="AI48" s="11">
        <f>IF(ISERROR(AJ27),"",AJ27&amp;U48)</f>
      </c>
      <c r="AJ48" s="11" t="e">
        <f>VLOOKUP(AI48,'ベンチマーク区分一覧'!E26:K746,6,FALSE)</f>
        <v>#N/A</v>
      </c>
      <c r="AK48" t="e">
        <f>VLOOKUP(AI48,'ベンチマーク区分一覧'!E26:K746,7,FALSE)</f>
        <v>#N/A</v>
      </c>
    </row>
    <row r="49" spans="2:30" ht="11.25" customHeight="1">
      <c r="B49" s="1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3"/>
      <c r="U49" s="55"/>
      <c r="V49" s="56"/>
      <c r="W49" s="63"/>
      <c r="X49" s="64"/>
      <c r="Y49" s="64"/>
      <c r="Z49" s="117"/>
      <c r="AA49" s="64"/>
      <c r="AB49" s="64"/>
      <c r="AC49" s="119"/>
      <c r="AD49" s="15"/>
    </row>
    <row r="50" spans="2:37" ht="11.25" customHeight="1">
      <c r="B50" s="1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53" t="s">
        <v>11</v>
      </c>
      <c r="V50" s="54"/>
      <c r="W50" s="61">
        <f>IF(ISERROR(AJ50),"",AJ50)</f>
      </c>
      <c r="X50" s="62"/>
      <c r="Y50" s="62"/>
      <c r="Z50" s="65" t="s">
        <v>2</v>
      </c>
      <c r="AA50" s="62">
        <f>IF(ISERROR(AK50),"",AK50)</f>
      </c>
      <c r="AB50" s="62"/>
      <c r="AC50" s="118"/>
      <c r="AD50" s="15"/>
      <c r="AI50" s="11">
        <f>IF(ISERROR(AJ27),"",AJ27&amp;U50)</f>
      </c>
      <c r="AJ50" s="11" t="e">
        <f>VLOOKUP(AI50,'ベンチマーク区分一覧'!E26:K746,6,FALSE)</f>
        <v>#N/A</v>
      </c>
      <c r="AK50" t="e">
        <f>VLOOKUP(AI50,'ベンチマーク区分一覧'!E26:K746,7,FALSE)</f>
        <v>#N/A</v>
      </c>
    </row>
    <row r="51" spans="2:30" ht="11.25" customHeight="1" thickBot="1"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6"/>
      <c r="T51" s="7"/>
      <c r="U51" s="57"/>
      <c r="V51" s="58"/>
      <c r="W51" s="67"/>
      <c r="X51" s="68"/>
      <c r="Y51" s="68"/>
      <c r="Z51" s="66"/>
      <c r="AA51" s="68"/>
      <c r="AB51" s="68"/>
      <c r="AC51" s="126"/>
      <c r="AD51" s="15"/>
    </row>
    <row r="52" spans="2:37" ht="11.25" customHeight="1" thickTop="1">
      <c r="B52" s="1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59" t="s">
        <v>12</v>
      </c>
      <c r="V52" s="60"/>
      <c r="W52" s="122">
        <f>IF(ISERROR(AJ52),"",AJ52)</f>
      </c>
      <c r="X52" s="123"/>
      <c r="Y52" s="123"/>
      <c r="Z52" s="124" t="s">
        <v>2</v>
      </c>
      <c r="AA52" s="123">
        <f>IF(ISERROR(AK52),"",AK52)</f>
      </c>
      <c r="AB52" s="123"/>
      <c r="AC52" s="125"/>
      <c r="AD52" s="15"/>
      <c r="AI52" s="11">
        <f>IF(ISERROR(AJ27),"",AJ27&amp;U52)</f>
      </c>
      <c r="AJ52" s="11" t="e">
        <f>VLOOKUP(AI52,'ベンチマーク区分一覧'!E26:K746,6,FALSE)</f>
        <v>#N/A</v>
      </c>
      <c r="AK52" t="e">
        <f>VLOOKUP(AI52,'ベンチマーク区分一覧'!E26:K746,7,FALSE)</f>
        <v>#N/A</v>
      </c>
    </row>
    <row r="53" spans="2:30" ht="11.25" customHeight="1"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"/>
      <c r="U53" s="55"/>
      <c r="V53" s="56"/>
      <c r="W53" s="63"/>
      <c r="X53" s="64"/>
      <c r="Y53" s="64"/>
      <c r="Z53" s="117"/>
      <c r="AA53" s="64"/>
      <c r="AB53" s="64"/>
      <c r="AC53" s="119"/>
      <c r="AD53" s="15"/>
    </row>
    <row r="54" spans="2:37" ht="11.25" customHeight="1"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53" t="s">
        <v>13</v>
      </c>
      <c r="V54" s="54"/>
      <c r="W54" s="61">
        <f>IF(ISERROR(AJ54),"",AJ54)</f>
      </c>
      <c r="X54" s="62"/>
      <c r="Y54" s="62"/>
      <c r="Z54" s="65" t="s">
        <v>2</v>
      </c>
      <c r="AA54" s="62">
        <f>IF(ISERROR(AK54),"",AK54)</f>
      </c>
      <c r="AB54" s="62"/>
      <c r="AC54" s="118"/>
      <c r="AD54" s="15"/>
      <c r="AI54" s="11">
        <f>IF(ISERROR(AJ27),"",AJ27&amp;U54)</f>
      </c>
      <c r="AJ54" s="11" t="e">
        <f>VLOOKUP(AI54,'ベンチマーク区分一覧'!E26:K746,6,FALSE)</f>
        <v>#N/A</v>
      </c>
      <c r="AK54" t="e">
        <f>VLOOKUP(AI54,'ベンチマーク区分一覧'!E26:K746,7,FALSE)</f>
        <v>#N/A</v>
      </c>
    </row>
    <row r="55" spans="2:30" ht="11.25" customHeight="1"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"/>
      <c r="U55" s="55"/>
      <c r="V55" s="56"/>
      <c r="W55" s="63"/>
      <c r="X55" s="64"/>
      <c r="Y55" s="64"/>
      <c r="Z55" s="117"/>
      <c r="AA55" s="64"/>
      <c r="AB55" s="64"/>
      <c r="AC55" s="119"/>
      <c r="AD55" s="15"/>
    </row>
    <row r="56" spans="2:37" ht="11.25" customHeight="1"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53" t="s">
        <v>14</v>
      </c>
      <c r="V56" s="54"/>
      <c r="W56" s="61">
        <f>IF(ISERROR(AJ56),"",AJ56)</f>
      </c>
      <c r="X56" s="62"/>
      <c r="Y56" s="62"/>
      <c r="Z56" s="65" t="s">
        <v>2</v>
      </c>
      <c r="AA56" s="62">
        <f>IF(ISERROR(AK56),"",AK56)</f>
      </c>
      <c r="AB56" s="62"/>
      <c r="AC56" s="118"/>
      <c r="AD56" s="15"/>
      <c r="AI56" s="11">
        <f>IF(ISERROR(AJ27),"",AJ27&amp;U56)</f>
      </c>
      <c r="AJ56" s="11" t="e">
        <f>VLOOKUP(AI56,'ベンチマーク区分一覧'!E26:K746,6,FALSE)</f>
        <v>#N/A</v>
      </c>
      <c r="AK56" t="e">
        <f>VLOOKUP(AI56,'ベンチマーク区分一覧'!E26:K746,7,FALSE)</f>
        <v>#N/A</v>
      </c>
    </row>
    <row r="57" spans="2:30" ht="11.25" customHeight="1"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"/>
      <c r="U57" s="55"/>
      <c r="V57" s="56"/>
      <c r="W57" s="63"/>
      <c r="X57" s="64"/>
      <c r="Y57" s="64"/>
      <c r="Z57" s="117"/>
      <c r="AA57" s="64"/>
      <c r="AB57" s="64"/>
      <c r="AC57" s="119"/>
      <c r="AD57" s="15"/>
    </row>
    <row r="58" spans="2:37" ht="11.25" customHeight="1"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53" t="s">
        <v>15</v>
      </c>
      <c r="V58" s="54"/>
      <c r="W58" s="61">
        <f>IF(ISERROR(AJ58),"",AJ58)</f>
      </c>
      <c r="X58" s="62"/>
      <c r="Y58" s="62"/>
      <c r="Z58" s="65" t="s">
        <v>41</v>
      </c>
      <c r="AA58" s="62">
        <f>IF(ISERROR(AK58),"",AK58)</f>
      </c>
      <c r="AB58" s="62"/>
      <c r="AC58" s="118"/>
      <c r="AD58" s="15"/>
      <c r="AI58" s="11">
        <f>IF(ISERROR(AJ27),"",AJ27&amp;U58)</f>
      </c>
      <c r="AJ58" s="11" t="e">
        <f>VLOOKUP(AI58,'ベンチマーク区分一覧'!E26:K746,6,FALSE)</f>
        <v>#N/A</v>
      </c>
      <c r="AK58" t="e">
        <f>VLOOKUP(AI58,'ベンチマーク区分一覧'!E26:K746,7,FALSE)</f>
        <v>#N/A</v>
      </c>
    </row>
    <row r="59" spans="2:30" ht="11.25" customHeight="1"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3"/>
      <c r="U59" s="55"/>
      <c r="V59" s="56"/>
      <c r="W59" s="63"/>
      <c r="X59" s="64"/>
      <c r="Y59" s="64"/>
      <c r="Z59" s="117"/>
      <c r="AA59" s="64"/>
      <c r="AB59" s="64"/>
      <c r="AC59" s="119"/>
      <c r="AD59" s="15"/>
    </row>
    <row r="60" spans="2:37" ht="11.25" customHeight="1"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53" t="s">
        <v>16</v>
      </c>
      <c r="V60" s="54"/>
      <c r="W60" s="61">
        <f>IF(ISERROR(AJ60),"",AJ60)</f>
      </c>
      <c r="X60" s="62"/>
      <c r="Y60" s="62"/>
      <c r="Z60" s="65" t="s">
        <v>2</v>
      </c>
      <c r="AA60" s="62"/>
      <c r="AB60" s="62"/>
      <c r="AC60" s="118"/>
      <c r="AD60" s="15"/>
      <c r="AI60" s="11">
        <f>IF(ISERROR(AJ27),"",AJ27&amp;U60)</f>
      </c>
      <c r="AJ60" s="11" t="e">
        <f>VLOOKUP(AI60,'ベンチマーク区分一覧'!E26:K746,6,FALSE)</f>
        <v>#N/A</v>
      </c>
      <c r="AK60" t="e">
        <f>VLOOKUP(AI60,'ベンチマーク区分一覧'!E26:K746,7,FALSE)</f>
        <v>#N/A</v>
      </c>
    </row>
    <row r="61" spans="2:30" ht="11.25" customHeight="1"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  <c r="U61" s="55"/>
      <c r="V61" s="56"/>
      <c r="W61" s="63"/>
      <c r="X61" s="64"/>
      <c r="Y61" s="64"/>
      <c r="Z61" s="117"/>
      <c r="AA61" s="64"/>
      <c r="AB61" s="64"/>
      <c r="AC61" s="119"/>
      <c r="AD61" s="15"/>
    </row>
    <row r="62" spans="2:30" ht="9.75" customHeight="1" thickBot="1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8"/>
    </row>
    <row r="63" ht="9.75" customHeight="1" thickTop="1"/>
    <row r="64" ht="9.75" customHeight="1"/>
    <row r="65" ht="9.75" customHeight="1"/>
    <row r="66" ht="9.75" customHeight="1"/>
    <row r="67" ht="9.75" customHeight="1"/>
    <row r="68" ht="9.75" customHeight="1"/>
    <row r="69" spans="2:3" ht="14.25" customHeight="1" thickBot="1">
      <c r="B69" s="8" t="s">
        <v>22</v>
      </c>
      <c r="C69" s="9" t="s">
        <v>23</v>
      </c>
    </row>
    <row r="70" spans="3:29" ht="15.75" customHeight="1" thickTop="1">
      <c r="C70" s="105"/>
      <c r="D70" s="106"/>
      <c r="E70" s="106"/>
      <c r="F70" s="106"/>
      <c r="G70" s="106"/>
      <c r="H70" s="106"/>
      <c r="I70" s="107"/>
      <c r="J70" s="111" t="s">
        <v>33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1" t="s">
        <v>34</v>
      </c>
      <c r="U70" s="120"/>
      <c r="V70" s="120"/>
      <c r="W70" s="120"/>
      <c r="X70" s="120"/>
      <c r="Y70" s="120"/>
      <c r="Z70" s="120"/>
      <c r="AA70" s="120"/>
      <c r="AB70" s="120"/>
      <c r="AC70" s="121"/>
    </row>
    <row r="71" spans="3:29" ht="19.5" customHeight="1">
      <c r="C71" s="108"/>
      <c r="D71" s="109"/>
      <c r="E71" s="109"/>
      <c r="F71" s="109"/>
      <c r="G71" s="109"/>
      <c r="H71" s="109"/>
      <c r="I71" s="110"/>
      <c r="J71" s="113" t="s">
        <v>35</v>
      </c>
      <c r="K71" s="89"/>
      <c r="L71" s="89"/>
      <c r="M71" s="89"/>
      <c r="N71" s="89"/>
      <c r="O71" s="89"/>
      <c r="P71" s="89"/>
      <c r="Q71" s="89"/>
      <c r="R71" s="89"/>
      <c r="S71" s="114"/>
      <c r="T71" s="113" t="s">
        <v>35</v>
      </c>
      <c r="U71" s="115"/>
      <c r="V71" s="115"/>
      <c r="W71" s="115"/>
      <c r="X71" s="115"/>
      <c r="Y71" s="115"/>
      <c r="Z71" s="115"/>
      <c r="AA71" s="115"/>
      <c r="AB71" s="115"/>
      <c r="AC71" s="116"/>
    </row>
    <row r="72" spans="3:36" ht="15.75" customHeight="1">
      <c r="C72" s="88" t="s">
        <v>17</v>
      </c>
      <c r="D72" s="89"/>
      <c r="E72" s="89"/>
      <c r="F72" s="89"/>
      <c r="G72" s="89"/>
      <c r="H72" s="89"/>
      <c r="I72" s="89"/>
      <c r="J72" s="94"/>
      <c r="K72" s="95"/>
      <c r="L72" s="95"/>
      <c r="M72" s="95"/>
      <c r="N72" s="95"/>
      <c r="O72" s="95"/>
      <c r="P72" s="95"/>
      <c r="Q72" s="95"/>
      <c r="R72" s="95"/>
      <c r="S72" s="96"/>
      <c r="T72" s="94"/>
      <c r="U72" s="95"/>
      <c r="V72" s="95"/>
      <c r="W72" s="95"/>
      <c r="X72" s="95"/>
      <c r="Y72" s="95"/>
      <c r="Z72" s="95"/>
      <c r="AA72" s="95"/>
      <c r="AB72" s="95"/>
      <c r="AC72" s="97"/>
      <c r="AI72" s="35" t="s">
        <v>68</v>
      </c>
      <c r="AJ72" s="35" t="s">
        <v>68</v>
      </c>
    </row>
    <row r="73" spans="3:36" ht="15.75" customHeight="1">
      <c r="C73" s="90"/>
      <c r="D73" s="91"/>
      <c r="E73" s="91"/>
      <c r="F73" s="91"/>
      <c r="G73" s="91"/>
      <c r="H73" s="91"/>
      <c r="I73" s="91"/>
      <c r="J73" s="80"/>
      <c r="K73" s="81"/>
      <c r="L73" s="81"/>
      <c r="M73" s="81"/>
      <c r="N73" s="81"/>
      <c r="O73" s="81"/>
      <c r="P73" s="81"/>
      <c r="Q73" s="81"/>
      <c r="R73" s="81"/>
      <c r="S73" s="98"/>
      <c r="T73" s="80"/>
      <c r="U73" s="81"/>
      <c r="V73" s="81"/>
      <c r="W73" s="81"/>
      <c r="X73" s="81"/>
      <c r="Y73" s="81"/>
      <c r="Z73" s="81"/>
      <c r="AA73" s="81"/>
      <c r="AB73" s="81"/>
      <c r="AC73" s="82"/>
      <c r="AI73" s="35" t="s">
        <v>68</v>
      </c>
      <c r="AJ73" s="35" t="s">
        <v>68</v>
      </c>
    </row>
    <row r="74" spans="3:36" ht="15.75" customHeight="1">
      <c r="C74" s="90"/>
      <c r="D74" s="91"/>
      <c r="E74" s="91"/>
      <c r="F74" s="91"/>
      <c r="G74" s="91"/>
      <c r="H74" s="91"/>
      <c r="I74" s="91"/>
      <c r="J74" s="80"/>
      <c r="K74" s="81"/>
      <c r="L74" s="81"/>
      <c r="M74" s="81"/>
      <c r="N74" s="81"/>
      <c r="O74" s="81"/>
      <c r="P74" s="81"/>
      <c r="Q74" s="81"/>
      <c r="R74" s="81"/>
      <c r="S74" s="98"/>
      <c r="T74" s="80"/>
      <c r="U74" s="81"/>
      <c r="V74" s="81"/>
      <c r="W74" s="81"/>
      <c r="X74" s="81"/>
      <c r="Y74" s="81"/>
      <c r="Z74" s="81"/>
      <c r="AA74" s="81"/>
      <c r="AB74" s="81"/>
      <c r="AC74" s="82"/>
      <c r="AI74" s="35" t="s">
        <v>68</v>
      </c>
      <c r="AJ74" s="35" t="s">
        <v>68</v>
      </c>
    </row>
    <row r="75" spans="3:36" ht="15.75" customHeight="1">
      <c r="C75" s="102"/>
      <c r="D75" s="103"/>
      <c r="E75" s="103"/>
      <c r="F75" s="103"/>
      <c r="G75" s="103"/>
      <c r="H75" s="103"/>
      <c r="I75" s="103"/>
      <c r="J75" s="99"/>
      <c r="K75" s="100"/>
      <c r="L75" s="100"/>
      <c r="M75" s="100"/>
      <c r="N75" s="100"/>
      <c r="O75" s="100"/>
      <c r="P75" s="100"/>
      <c r="Q75" s="100"/>
      <c r="R75" s="100"/>
      <c r="S75" s="101"/>
      <c r="T75" s="99"/>
      <c r="U75" s="100"/>
      <c r="V75" s="100"/>
      <c r="W75" s="100"/>
      <c r="X75" s="100"/>
      <c r="Y75" s="100"/>
      <c r="Z75" s="100"/>
      <c r="AA75" s="100"/>
      <c r="AB75" s="100"/>
      <c r="AC75" s="104"/>
      <c r="AI75" s="35" t="s">
        <v>68</v>
      </c>
      <c r="AJ75" s="35" t="s">
        <v>68</v>
      </c>
    </row>
    <row r="76" spans="3:36" ht="15.75" customHeight="1">
      <c r="C76" s="88" t="s">
        <v>36</v>
      </c>
      <c r="D76" s="89"/>
      <c r="E76" s="89"/>
      <c r="F76" s="89"/>
      <c r="G76" s="89"/>
      <c r="H76" s="89"/>
      <c r="I76" s="89"/>
      <c r="J76" s="94"/>
      <c r="K76" s="95"/>
      <c r="L76" s="95"/>
      <c r="M76" s="95"/>
      <c r="N76" s="95"/>
      <c r="O76" s="95"/>
      <c r="P76" s="95"/>
      <c r="Q76" s="95"/>
      <c r="R76" s="95"/>
      <c r="S76" s="96"/>
      <c r="T76" s="94"/>
      <c r="U76" s="95"/>
      <c r="V76" s="95"/>
      <c r="W76" s="95"/>
      <c r="X76" s="95"/>
      <c r="Y76" s="95"/>
      <c r="Z76" s="95"/>
      <c r="AA76" s="95"/>
      <c r="AB76" s="95"/>
      <c r="AC76" s="97"/>
      <c r="AI76" s="35" t="s">
        <v>79</v>
      </c>
      <c r="AJ76" s="35" t="s">
        <v>68</v>
      </c>
    </row>
    <row r="77" spans="3:36" ht="15.75" customHeight="1">
      <c r="C77" s="90"/>
      <c r="D77" s="91"/>
      <c r="E77" s="91"/>
      <c r="F77" s="91"/>
      <c r="G77" s="91"/>
      <c r="H77" s="91"/>
      <c r="I77" s="91"/>
      <c r="J77" s="80"/>
      <c r="K77" s="81"/>
      <c r="L77" s="81"/>
      <c r="M77" s="81"/>
      <c r="N77" s="81"/>
      <c r="O77" s="81"/>
      <c r="P77" s="81"/>
      <c r="Q77" s="81"/>
      <c r="R77" s="81"/>
      <c r="S77" s="98"/>
      <c r="T77" s="80"/>
      <c r="U77" s="81"/>
      <c r="V77" s="81"/>
      <c r="W77" s="81"/>
      <c r="X77" s="81"/>
      <c r="Y77" s="81"/>
      <c r="Z77" s="81"/>
      <c r="AA77" s="81"/>
      <c r="AB77" s="81"/>
      <c r="AC77" s="82"/>
      <c r="AI77" s="35" t="s">
        <v>80</v>
      </c>
      <c r="AJ77" s="35" t="s">
        <v>68</v>
      </c>
    </row>
    <row r="78" spans="3:36" ht="15.75" customHeight="1">
      <c r="C78" s="102"/>
      <c r="D78" s="103"/>
      <c r="E78" s="103"/>
      <c r="F78" s="103"/>
      <c r="G78" s="103"/>
      <c r="H78" s="103"/>
      <c r="I78" s="103"/>
      <c r="J78" s="99"/>
      <c r="K78" s="100"/>
      <c r="L78" s="100"/>
      <c r="M78" s="100"/>
      <c r="N78" s="100"/>
      <c r="O78" s="100"/>
      <c r="P78" s="100"/>
      <c r="Q78" s="100"/>
      <c r="R78" s="100"/>
      <c r="S78" s="101"/>
      <c r="T78" s="99"/>
      <c r="U78" s="100"/>
      <c r="V78" s="100"/>
      <c r="W78" s="100"/>
      <c r="X78" s="100"/>
      <c r="Y78" s="100"/>
      <c r="Z78" s="100"/>
      <c r="AA78" s="100"/>
      <c r="AB78" s="100"/>
      <c r="AC78" s="104"/>
      <c r="AI78" s="35" t="s">
        <v>68</v>
      </c>
      <c r="AJ78" s="35" t="s">
        <v>68</v>
      </c>
    </row>
    <row r="79" spans="3:36" ht="15.75" customHeight="1">
      <c r="C79" s="88" t="s">
        <v>18</v>
      </c>
      <c r="D79" s="89"/>
      <c r="E79" s="89"/>
      <c r="F79" s="89"/>
      <c r="G79" s="89"/>
      <c r="H79" s="89"/>
      <c r="I79" s="89"/>
      <c r="J79" s="94"/>
      <c r="K79" s="95"/>
      <c r="L79" s="95"/>
      <c r="M79" s="95"/>
      <c r="N79" s="95"/>
      <c r="O79" s="95"/>
      <c r="P79" s="95"/>
      <c r="Q79" s="95"/>
      <c r="R79" s="95"/>
      <c r="S79" s="96"/>
      <c r="T79" s="94"/>
      <c r="U79" s="95"/>
      <c r="V79" s="95"/>
      <c r="W79" s="95"/>
      <c r="X79" s="95"/>
      <c r="Y79" s="95"/>
      <c r="Z79" s="95"/>
      <c r="AA79" s="95"/>
      <c r="AB79" s="95"/>
      <c r="AC79" s="97"/>
      <c r="AI79" s="35" t="s">
        <v>81</v>
      </c>
      <c r="AJ79" s="35" t="s">
        <v>85</v>
      </c>
    </row>
    <row r="80" spans="3:36" ht="15.75" customHeight="1">
      <c r="C80" s="90"/>
      <c r="D80" s="91"/>
      <c r="E80" s="91"/>
      <c r="F80" s="91"/>
      <c r="G80" s="91"/>
      <c r="H80" s="91"/>
      <c r="I80" s="91"/>
      <c r="J80" s="80"/>
      <c r="K80" s="81"/>
      <c r="L80" s="81"/>
      <c r="M80" s="81"/>
      <c r="N80" s="81"/>
      <c r="O80" s="81"/>
      <c r="P80" s="81"/>
      <c r="Q80" s="81"/>
      <c r="R80" s="81"/>
      <c r="S80" s="98"/>
      <c r="T80" s="80"/>
      <c r="U80" s="81"/>
      <c r="V80" s="81"/>
      <c r="W80" s="81"/>
      <c r="X80" s="81"/>
      <c r="Y80" s="81"/>
      <c r="Z80" s="81"/>
      <c r="AA80" s="81"/>
      <c r="AB80" s="81"/>
      <c r="AC80" s="82"/>
      <c r="AI80" s="35" t="s">
        <v>82</v>
      </c>
      <c r="AJ80" s="35" t="s">
        <v>86</v>
      </c>
    </row>
    <row r="81" spans="3:36" ht="15.75" customHeight="1">
      <c r="C81" s="90"/>
      <c r="D81" s="91"/>
      <c r="E81" s="91"/>
      <c r="F81" s="91"/>
      <c r="G81" s="91"/>
      <c r="H81" s="91"/>
      <c r="I81" s="91"/>
      <c r="J81" s="80"/>
      <c r="K81" s="81"/>
      <c r="L81" s="81"/>
      <c r="M81" s="81"/>
      <c r="N81" s="81"/>
      <c r="O81" s="81"/>
      <c r="P81" s="81"/>
      <c r="Q81" s="81"/>
      <c r="R81" s="81"/>
      <c r="S81" s="98"/>
      <c r="T81" s="80"/>
      <c r="U81" s="81"/>
      <c r="V81" s="81"/>
      <c r="W81" s="81"/>
      <c r="X81" s="81"/>
      <c r="Y81" s="81"/>
      <c r="Z81" s="81"/>
      <c r="AA81" s="81"/>
      <c r="AB81" s="81"/>
      <c r="AC81" s="82"/>
      <c r="AI81" s="35" t="s">
        <v>83</v>
      </c>
      <c r="AJ81" s="35" t="s">
        <v>87</v>
      </c>
    </row>
    <row r="82" spans="3:36" ht="15.75" customHeight="1">
      <c r="C82" s="90"/>
      <c r="D82" s="91"/>
      <c r="E82" s="91"/>
      <c r="F82" s="91"/>
      <c r="G82" s="91"/>
      <c r="H82" s="91"/>
      <c r="I82" s="91"/>
      <c r="J82" s="80"/>
      <c r="K82" s="81"/>
      <c r="L82" s="81"/>
      <c r="M82" s="81"/>
      <c r="N82" s="81"/>
      <c r="O82" s="81"/>
      <c r="P82" s="81"/>
      <c r="Q82" s="81"/>
      <c r="R82" s="81"/>
      <c r="S82" s="98"/>
      <c r="T82" s="80"/>
      <c r="U82" s="81"/>
      <c r="V82" s="81"/>
      <c r="W82" s="81"/>
      <c r="X82" s="81"/>
      <c r="Y82" s="81"/>
      <c r="Z82" s="81"/>
      <c r="AA82" s="81"/>
      <c r="AB82" s="81"/>
      <c r="AC82" s="82"/>
      <c r="AI82" s="35" t="s">
        <v>84</v>
      </c>
      <c r="AJ82" s="35" t="s">
        <v>68</v>
      </c>
    </row>
    <row r="83" spans="3:36" ht="15.75" customHeight="1">
      <c r="C83" s="90"/>
      <c r="D83" s="91"/>
      <c r="E83" s="91"/>
      <c r="F83" s="91"/>
      <c r="G83" s="91"/>
      <c r="H83" s="91"/>
      <c r="I83" s="91"/>
      <c r="J83" s="80"/>
      <c r="K83" s="81"/>
      <c r="L83" s="81"/>
      <c r="M83" s="81"/>
      <c r="N83" s="81"/>
      <c r="O83" s="81"/>
      <c r="P83" s="81"/>
      <c r="Q83" s="81"/>
      <c r="R83" s="81"/>
      <c r="S83" s="98"/>
      <c r="T83" s="80"/>
      <c r="U83" s="81"/>
      <c r="V83" s="81"/>
      <c r="W83" s="81"/>
      <c r="X83" s="81"/>
      <c r="Y83" s="81"/>
      <c r="Z83" s="81"/>
      <c r="AA83" s="81"/>
      <c r="AB83" s="81"/>
      <c r="AC83" s="82"/>
      <c r="AI83" s="35" t="s">
        <v>68</v>
      </c>
      <c r="AJ83" s="35" t="s">
        <v>68</v>
      </c>
    </row>
    <row r="84" spans="3:36" ht="15.75" customHeight="1">
      <c r="C84" s="90"/>
      <c r="D84" s="91"/>
      <c r="E84" s="91"/>
      <c r="F84" s="91"/>
      <c r="G84" s="91"/>
      <c r="H84" s="91"/>
      <c r="I84" s="91"/>
      <c r="J84" s="80"/>
      <c r="K84" s="81"/>
      <c r="L84" s="81"/>
      <c r="M84" s="81"/>
      <c r="N84" s="81"/>
      <c r="O84" s="81"/>
      <c r="P84" s="81"/>
      <c r="Q84" s="81"/>
      <c r="R84" s="81"/>
      <c r="S84" s="98"/>
      <c r="T84" s="80"/>
      <c r="U84" s="81"/>
      <c r="V84" s="81"/>
      <c r="W84" s="81"/>
      <c r="X84" s="81"/>
      <c r="Y84" s="81"/>
      <c r="Z84" s="81"/>
      <c r="AA84" s="81"/>
      <c r="AB84" s="81"/>
      <c r="AC84" s="82"/>
      <c r="AI84" s="35" t="s">
        <v>68</v>
      </c>
      <c r="AJ84" s="35" t="s">
        <v>68</v>
      </c>
    </row>
    <row r="85" spans="3:36" ht="15.75" customHeight="1">
      <c r="C85" s="90"/>
      <c r="D85" s="91"/>
      <c r="E85" s="91"/>
      <c r="F85" s="91"/>
      <c r="G85" s="91"/>
      <c r="H85" s="91"/>
      <c r="I85" s="91"/>
      <c r="J85" s="80"/>
      <c r="K85" s="81"/>
      <c r="L85" s="81"/>
      <c r="M85" s="81"/>
      <c r="N85" s="81"/>
      <c r="O85" s="81"/>
      <c r="P85" s="81"/>
      <c r="Q85" s="81"/>
      <c r="R85" s="81"/>
      <c r="S85" s="98"/>
      <c r="T85" s="80"/>
      <c r="U85" s="81"/>
      <c r="V85" s="81"/>
      <c r="W85" s="81"/>
      <c r="X85" s="81"/>
      <c r="Y85" s="81"/>
      <c r="Z85" s="81"/>
      <c r="AA85" s="81"/>
      <c r="AB85" s="81"/>
      <c r="AC85" s="82"/>
      <c r="AI85" s="35" t="s">
        <v>68</v>
      </c>
      <c r="AJ85" s="35" t="s">
        <v>68</v>
      </c>
    </row>
    <row r="86" spans="3:36" ht="15.75" customHeight="1">
      <c r="C86" s="90"/>
      <c r="D86" s="91"/>
      <c r="E86" s="91"/>
      <c r="F86" s="91"/>
      <c r="G86" s="91"/>
      <c r="H86" s="91"/>
      <c r="I86" s="91"/>
      <c r="J86" s="80"/>
      <c r="K86" s="81"/>
      <c r="L86" s="81"/>
      <c r="M86" s="81"/>
      <c r="N86" s="81"/>
      <c r="O86" s="81"/>
      <c r="P86" s="81"/>
      <c r="Q86" s="81"/>
      <c r="R86" s="81"/>
      <c r="S86" s="98"/>
      <c r="T86" s="80"/>
      <c r="U86" s="81"/>
      <c r="V86" s="81"/>
      <c r="W86" s="81"/>
      <c r="X86" s="81"/>
      <c r="Y86" s="81"/>
      <c r="Z86" s="81"/>
      <c r="AA86" s="81"/>
      <c r="AB86" s="81"/>
      <c r="AC86" s="82"/>
      <c r="AI86" s="35" t="s">
        <v>68</v>
      </c>
      <c r="AJ86" s="35" t="s">
        <v>68</v>
      </c>
    </row>
    <row r="87" spans="3:36" ht="15.75" customHeight="1">
      <c r="C87" s="102"/>
      <c r="D87" s="103"/>
      <c r="E87" s="103"/>
      <c r="F87" s="103"/>
      <c r="G87" s="103"/>
      <c r="H87" s="103"/>
      <c r="I87" s="103"/>
      <c r="J87" s="99"/>
      <c r="K87" s="100"/>
      <c r="L87" s="100"/>
      <c r="M87" s="100"/>
      <c r="N87" s="100"/>
      <c r="O87" s="100"/>
      <c r="P87" s="100"/>
      <c r="Q87" s="100"/>
      <c r="R87" s="100"/>
      <c r="S87" s="101"/>
      <c r="T87" s="99"/>
      <c r="U87" s="100"/>
      <c r="V87" s="100"/>
      <c r="W87" s="100"/>
      <c r="X87" s="100"/>
      <c r="Y87" s="100"/>
      <c r="Z87" s="100"/>
      <c r="AA87" s="100"/>
      <c r="AB87" s="100"/>
      <c r="AC87" s="104"/>
      <c r="AI87" s="35" t="s">
        <v>68</v>
      </c>
      <c r="AJ87" s="35" t="s">
        <v>68</v>
      </c>
    </row>
    <row r="88" spans="3:36" ht="15.75" customHeight="1">
      <c r="C88" s="88" t="s">
        <v>19</v>
      </c>
      <c r="D88" s="89"/>
      <c r="E88" s="89"/>
      <c r="F88" s="89"/>
      <c r="G88" s="89"/>
      <c r="H88" s="89"/>
      <c r="I88" s="89"/>
      <c r="J88" s="94"/>
      <c r="K88" s="95"/>
      <c r="L88" s="95"/>
      <c r="M88" s="95"/>
      <c r="N88" s="95"/>
      <c r="O88" s="95"/>
      <c r="P88" s="95"/>
      <c r="Q88" s="95"/>
      <c r="R88" s="95"/>
      <c r="S88" s="96"/>
      <c r="T88" s="94"/>
      <c r="U88" s="95"/>
      <c r="V88" s="95"/>
      <c r="W88" s="95"/>
      <c r="X88" s="95"/>
      <c r="Y88" s="95"/>
      <c r="Z88" s="95"/>
      <c r="AA88" s="95"/>
      <c r="AB88" s="95"/>
      <c r="AC88" s="97"/>
      <c r="AI88" s="35" t="s">
        <v>88</v>
      </c>
      <c r="AJ88" s="35" t="s">
        <v>90</v>
      </c>
    </row>
    <row r="89" spans="3:36" ht="15.75" customHeight="1">
      <c r="C89" s="90"/>
      <c r="D89" s="91"/>
      <c r="E89" s="91"/>
      <c r="F89" s="91"/>
      <c r="G89" s="91"/>
      <c r="H89" s="91"/>
      <c r="I89" s="91"/>
      <c r="J89" s="80"/>
      <c r="K89" s="81"/>
      <c r="L89" s="81"/>
      <c r="M89" s="81"/>
      <c r="N89" s="81"/>
      <c r="O89" s="81"/>
      <c r="P89" s="81"/>
      <c r="Q89" s="81"/>
      <c r="R89" s="81"/>
      <c r="S89" s="98"/>
      <c r="T89" s="80"/>
      <c r="U89" s="81"/>
      <c r="V89" s="81"/>
      <c r="W89" s="81"/>
      <c r="X89" s="81"/>
      <c r="Y89" s="81"/>
      <c r="Z89" s="81"/>
      <c r="AA89" s="81"/>
      <c r="AB89" s="81"/>
      <c r="AC89" s="82"/>
      <c r="AI89" s="35" t="s">
        <v>89</v>
      </c>
      <c r="AJ89" s="35" t="s">
        <v>68</v>
      </c>
    </row>
    <row r="90" spans="3:36" ht="15.75" customHeight="1">
      <c r="C90" s="90"/>
      <c r="D90" s="91"/>
      <c r="E90" s="91"/>
      <c r="F90" s="91"/>
      <c r="G90" s="91"/>
      <c r="H90" s="91"/>
      <c r="I90" s="91"/>
      <c r="J90" s="80"/>
      <c r="K90" s="81"/>
      <c r="L90" s="81"/>
      <c r="M90" s="81"/>
      <c r="N90" s="81"/>
      <c r="O90" s="81"/>
      <c r="P90" s="81"/>
      <c r="Q90" s="81"/>
      <c r="R90" s="81"/>
      <c r="S90" s="98"/>
      <c r="T90" s="80"/>
      <c r="U90" s="81"/>
      <c r="V90" s="81"/>
      <c r="W90" s="81"/>
      <c r="X90" s="81"/>
      <c r="Y90" s="81"/>
      <c r="Z90" s="81"/>
      <c r="AA90" s="81"/>
      <c r="AB90" s="81"/>
      <c r="AC90" s="82"/>
      <c r="AI90" s="35" t="s">
        <v>68</v>
      </c>
      <c r="AJ90" s="35" t="s">
        <v>68</v>
      </c>
    </row>
    <row r="91" spans="3:36" ht="15.75" customHeight="1">
      <c r="C91" s="102"/>
      <c r="D91" s="103"/>
      <c r="E91" s="103"/>
      <c r="F91" s="103"/>
      <c r="G91" s="103"/>
      <c r="H91" s="103"/>
      <c r="I91" s="103"/>
      <c r="J91" s="99"/>
      <c r="K91" s="100"/>
      <c r="L91" s="100"/>
      <c r="M91" s="100"/>
      <c r="N91" s="100"/>
      <c r="O91" s="100"/>
      <c r="P91" s="100"/>
      <c r="Q91" s="100"/>
      <c r="R91" s="100"/>
      <c r="S91" s="101"/>
      <c r="T91" s="99"/>
      <c r="U91" s="100"/>
      <c r="V91" s="100"/>
      <c r="W91" s="100"/>
      <c r="X91" s="100"/>
      <c r="Y91" s="100"/>
      <c r="Z91" s="100"/>
      <c r="AA91" s="100"/>
      <c r="AB91" s="100"/>
      <c r="AC91" s="104"/>
      <c r="AI91" s="35" t="s">
        <v>68</v>
      </c>
      <c r="AJ91" s="35" t="s">
        <v>68</v>
      </c>
    </row>
    <row r="92" spans="3:36" ht="15.75" customHeight="1">
      <c r="C92" s="88" t="s">
        <v>37</v>
      </c>
      <c r="D92" s="89"/>
      <c r="E92" s="89"/>
      <c r="F92" s="89"/>
      <c r="G92" s="89"/>
      <c r="H92" s="89"/>
      <c r="I92" s="89"/>
      <c r="J92" s="94"/>
      <c r="K92" s="95"/>
      <c r="L92" s="95"/>
      <c r="M92" s="95"/>
      <c r="N92" s="95"/>
      <c r="O92" s="95"/>
      <c r="P92" s="95"/>
      <c r="Q92" s="95"/>
      <c r="R92" s="95"/>
      <c r="S92" s="96"/>
      <c r="T92" s="94"/>
      <c r="U92" s="95"/>
      <c r="V92" s="95"/>
      <c r="W92" s="95"/>
      <c r="X92" s="95"/>
      <c r="Y92" s="95"/>
      <c r="Z92" s="95"/>
      <c r="AA92" s="95"/>
      <c r="AB92" s="95"/>
      <c r="AC92" s="97"/>
      <c r="AI92" s="35" t="s">
        <v>68</v>
      </c>
      <c r="AJ92" s="35" t="s">
        <v>68</v>
      </c>
    </row>
    <row r="93" spans="3:36" ht="15.75" customHeight="1">
      <c r="C93" s="90"/>
      <c r="D93" s="91"/>
      <c r="E93" s="91"/>
      <c r="F93" s="91"/>
      <c r="G93" s="91"/>
      <c r="H93" s="91"/>
      <c r="I93" s="91"/>
      <c r="J93" s="80"/>
      <c r="K93" s="81"/>
      <c r="L93" s="81"/>
      <c r="M93" s="81"/>
      <c r="N93" s="81"/>
      <c r="O93" s="81"/>
      <c r="P93" s="81"/>
      <c r="Q93" s="81"/>
      <c r="R93" s="81"/>
      <c r="S93" s="98"/>
      <c r="T93" s="80"/>
      <c r="U93" s="81"/>
      <c r="V93" s="81"/>
      <c r="W93" s="81"/>
      <c r="X93" s="81"/>
      <c r="Y93" s="81"/>
      <c r="Z93" s="81"/>
      <c r="AA93" s="81"/>
      <c r="AB93" s="81"/>
      <c r="AC93" s="82"/>
      <c r="AI93" s="35" t="s">
        <v>68</v>
      </c>
      <c r="AJ93" s="35" t="s">
        <v>68</v>
      </c>
    </row>
    <row r="94" spans="3:36" ht="15.75" customHeight="1">
      <c r="C94" s="90"/>
      <c r="D94" s="91"/>
      <c r="E94" s="91"/>
      <c r="F94" s="91"/>
      <c r="G94" s="91"/>
      <c r="H94" s="91"/>
      <c r="I94" s="91"/>
      <c r="J94" s="80"/>
      <c r="K94" s="81"/>
      <c r="L94" s="81"/>
      <c r="M94" s="81"/>
      <c r="N94" s="81"/>
      <c r="O94" s="81"/>
      <c r="P94" s="81"/>
      <c r="Q94" s="81"/>
      <c r="R94" s="81"/>
      <c r="S94" s="98"/>
      <c r="T94" s="80"/>
      <c r="U94" s="81"/>
      <c r="V94" s="81"/>
      <c r="W94" s="81"/>
      <c r="X94" s="81"/>
      <c r="Y94" s="81"/>
      <c r="Z94" s="81"/>
      <c r="AA94" s="81"/>
      <c r="AB94" s="81"/>
      <c r="AC94" s="82"/>
      <c r="AI94" s="35" t="s">
        <v>68</v>
      </c>
      <c r="AJ94" s="35" t="s">
        <v>68</v>
      </c>
    </row>
    <row r="95" spans="3:36" ht="15.75" customHeight="1" thickBot="1">
      <c r="C95" s="92"/>
      <c r="D95" s="93"/>
      <c r="E95" s="93"/>
      <c r="F95" s="93"/>
      <c r="G95" s="93"/>
      <c r="H95" s="93"/>
      <c r="I95" s="93"/>
      <c r="J95" s="83"/>
      <c r="K95" s="84"/>
      <c r="L95" s="84"/>
      <c r="M95" s="84"/>
      <c r="N95" s="84"/>
      <c r="O95" s="84"/>
      <c r="P95" s="84"/>
      <c r="Q95" s="84"/>
      <c r="R95" s="84"/>
      <c r="S95" s="85"/>
      <c r="T95" s="83"/>
      <c r="U95" s="84"/>
      <c r="V95" s="84"/>
      <c r="W95" s="84"/>
      <c r="X95" s="84"/>
      <c r="Y95" s="84"/>
      <c r="Z95" s="84"/>
      <c r="AA95" s="84"/>
      <c r="AB95" s="84"/>
      <c r="AC95" s="86"/>
      <c r="AI95" s="35" t="s">
        <v>68</v>
      </c>
      <c r="AJ95" s="35" t="s">
        <v>68</v>
      </c>
    </row>
    <row r="96" spans="3:29" ht="18" customHeight="1" thickTop="1">
      <c r="C96" s="87" t="s">
        <v>39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ht="24" customHeight="1"/>
    <row r="98" spans="2:3" ht="14.25" customHeight="1" thickBot="1">
      <c r="B98" s="10" t="s">
        <v>22</v>
      </c>
      <c r="C98" s="9" t="s">
        <v>20</v>
      </c>
    </row>
    <row r="99" spans="3:29" ht="14.25" thickTop="1">
      <c r="C99" s="6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1"/>
    </row>
    <row r="100" spans="3:29" ht="13.5"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4"/>
    </row>
    <row r="101" spans="3:29" ht="13.5"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4"/>
    </row>
    <row r="102" spans="3:29" ht="13.5"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4"/>
    </row>
    <row r="103" spans="3:29" ht="13.5"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4"/>
    </row>
    <row r="104" spans="3:29" ht="13.5"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4"/>
    </row>
    <row r="105" spans="3:29" ht="13.5"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4"/>
    </row>
    <row r="106" spans="3:29" ht="13.5"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4"/>
    </row>
    <row r="107" spans="3:29" ht="14.25" thickBot="1">
      <c r="C107" s="75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</row>
    <row r="108" ht="24" customHeight="1" thickTop="1"/>
    <row r="109" spans="2:3" ht="14.25" customHeight="1">
      <c r="B109" s="10" t="s">
        <v>22</v>
      </c>
      <c r="C109" s="9" t="s">
        <v>21</v>
      </c>
    </row>
    <row r="110" spans="3:29" ht="14.25" customHeight="1">
      <c r="C110" s="78" t="s">
        <v>32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3:29" ht="14.25" customHeight="1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3:29" ht="14.25" customHeight="1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3:29" ht="14.25" customHeight="1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3:29" ht="14.25" customHeight="1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3:29" ht="14.25" customHeight="1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3:29" ht="14.25" customHeight="1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3:29" ht="14.25" customHeight="1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3:29" ht="14.25" customHeight="1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3:29" ht="14.25" customHeight="1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ht="14.25" customHeight="1"/>
  </sheetData>
  <sheetProtection password="CE88" sheet="1" selectLockedCells="1"/>
  <mergeCells count="127">
    <mergeCell ref="AF16:AF17"/>
    <mergeCell ref="AF26:AF27"/>
    <mergeCell ref="W32:Y33"/>
    <mergeCell ref="Z32:Z33"/>
    <mergeCell ref="AA32:AC33"/>
    <mergeCell ref="U40:V41"/>
    <mergeCell ref="Z34:Z35"/>
    <mergeCell ref="AA34:AC35"/>
    <mergeCell ref="B28:AD28"/>
    <mergeCell ref="T30:V31"/>
    <mergeCell ref="U42:V43"/>
    <mergeCell ref="U44:V45"/>
    <mergeCell ref="AA36:AC37"/>
    <mergeCell ref="Z38:Z39"/>
    <mergeCell ref="AA38:AC39"/>
    <mergeCell ref="Z36:Z37"/>
    <mergeCell ref="AA40:AC41"/>
    <mergeCell ref="Z42:Z43"/>
    <mergeCell ref="W42:Y43"/>
    <mergeCell ref="W40:Y41"/>
    <mergeCell ref="W30:AC31"/>
    <mergeCell ref="W34:Y35"/>
    <mergeCell ref="U32:V33"/>
    <mergeCell ref="U34:V35"/>
    <mergeCell ref="W36:Y37"/>
    <mergeCell ref="Z44:Z45"/>
    <mergeCell ref="AA44:AC45"/>
    <mergeCell ref="W38:Y39"/>
    <mergeCell ref="AA42:AC43"/>
    <mergeCell ref="Z40:Z41"/>
    <mergeCell ref="Z46:Z47"/>
    <mergeCell ref="AA46:AC47"/>
    <mergeCell ref="W48:Y49"/>
    <mergeCell ref="Z48:Z49"/>
    <mergeCell ref="AA48:AC49"/>
    <mergeCell ref="AA50:AC51"/>
    <mergeCell ref="AA58:AC59"/>
    <mergeCell ref="W54:Y55"/>
    <mergeCell ref="Z54:Z55"/>
    <mergeCell ref="W58:Y59"/>
    <mergeCell ref="W52:Y53"/>
    <mergeCell ref="Z52:Z53"/>
    <mergeCell ref="AA52:AC53"/>
    <mergeCell ref="W60:Y61"/>
    <mergeCell ref="Z60:Z61"/>
    <mergeCell ref="AA60:AC61"/>
    <mergeCell ref="T74:AC74"/>
    <mergeCell ref="T70:AC70"/>
    <mergeCell ref="AA54:AC55"/>
    <mergeCell ref="W56:Y57"/>
    <mergeCell ref="Z56:Z57"/>
    <mergeCell ref="AA56:AC57"/>
    <mergeCell ref="Z58:Z59"/>
    <mergeCell ref="T75:AC75"/>
    <mergeCell ref="J75:S75"/>
    <mergeCell ref="J71:S71"/>
    <mergeCell ref="T71:AC71"/>
    <mergeCell ref="T72:AC72"/>
    <mergeCell ref="T73:AC73"/>
    <mergeCell ref="C72:I75"/>
    <mergeCell ref="J72:S72"/>
    <mergeCell ref="J73:S73"/>
    <mergeCell ref="J74:S74"/>
    <mergeCell ref="C70:I71"/>
    <mergeCell ref="J70:S70"/>
    <mergeCell ref="C76:I78"/>
    <mergeCell ref="J76:S76"/>
    <mergeCell ref="T76:AC76"/>
    <mergeCell ref="J77:S77"/>
    <mergeCell ref="T77:AC77"/>
    <mergeCell ref="J78:S78"/>
    <mergeCell ref="T78:AC78"/>
    <mergeCell ref="T93:AC93"/>
    <mergeCell ref="T91:AC91"/>
    <mergeCell ref="C79:I87"/>
    <mergeCell ref="J79:S79"/>
    <mergeCell ref="T79:AC79"/>
    <mergeCell ref="J80:S80"/>
    <mergeCell ref="T80:AC80"/>
    <mergeCell ref="J81:S81"/>
    <mergeCell ref="T81:AC81"/>
    <mergeCell ref="J84:S84"/>
    <mergeCell ref="C88:I91"/>
    <mergeCell ref="J88:S88"/>
    <mergeCell ref="T88:AC88"/>
    <mergeCell ref="J89:S89"/>
    <mergeCell ref="T89:AC89"/>
    <mergeCell ref="T83:AC83"/>
    <mergeCell ref="T84:AC84"/>
    <mergeCell ref="J83:S83"/>
    <mergeCell ref="T87:AC87"/>
    <mergeCell ref="J82:S82"/>
    <mergeCell ref="J85:S85"/>
    <mergeCell ref="J90:S90"/>
    <mergeCell ref="T90:AC90"/>
    <mergeCell ref="J91:S91"/>
    <mergeCell ref="T82:AC82"/>
    <mergeCell ref="U60:V61"/>
    <mergeCell ref="C92:I95"/>
    <mergeCell ref="J92:S92"/>
    <mergeCell ref="T92:AC92"/>
    <mergeCell ref="J93:S93"/>
    <mergeCell ref="J94:S94"/>
    <mergeCell ref="T85:AC85"/>
    <mergeCell ref="J86:S86"/>
    <mergeCell ref="T86:AC86"/>
    <mergeCell ref="J87:S87"/>
    <mergeCell ref="U56:V57"/>
    <mergeCell ref="U36:V37"/>
    <mergeCell ref="U38:V39"/>
    <mergeCell ref="C99:AC107"/>
    <mergeCell ref="C110:AC119"/>
    <mergeCell ref="T94:AC94"/>
    <mergeCell ref="J95:S95"/>
    <mergeCell ref="T95:AC95"/>
    <mergeCell ref="C96:AC96"/>
    <mergeCell ref="U58:V59"/>
    <mergeCell ref="AF19:AF21"/>
    <mergeCell ref="U46:V47"/>
    <mergeCell ref="U48:V49"/>
    <mergeCell ref="U50:V51"/>
    <mergeCell ref="U52:V53"/>
    <mergeCell ref="U54:V55"/>
    <mergeCell ref="W44:Y45"/>
    <mergeCell ref="Z50:Z51"/>
    <mergeCell ref="W50:Y51"/>
    <mergeCell ref="W46:Y47"/>
  </mergeCells>
  <dataValidations count="2">
    <dataValidation type="list" allowBlank="1" showInputMessage="1" showErrorMessage="1" sqref="AF28">
      <formula1>ベンチマークレンジ</formula1>
    </dataValidation>
    <dataValidation type="list" allowBlank="1" showInputMessage="1" showErrorMessage="1" sqref="AF16">
      <formula1>List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rowBreaks count="1" manualBreakCount="1">
    <brk id="68" min="1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5"/>
  <sheetViews>
    <sheetView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2.125" style="26" customWidth="1"/>
    <col min="2" max="2" width="8.50390625" style="29" customWidth="1"/>
    <col min="3" max="3" width="15.875" style="29" customWidth="1"/>
    <col min="4" max="4" width="6.375" style="29" bestFit="1" customWidth="1"/>
    <col min="5" max="6" width="21.25390625" style="29" customWidth="1"/>
    <col min="7" max="7" width="16.125" style="29" customWidth="1"/>
    <col min="8" max="9" width="10.625" style="29" customWidth="1"/>
    <col min="10" max="10" width="22.375" style="29" customWidth="1"/>
    <col min="11" max="11" width="25.50390625" style="29" customWidth="1"/>
    <col min="12" max="12" width="15.875" style="29" customWidth="1"/>
    <col min="13" max="13" width="10.625" style="29" customWidth="1"/>
    <col min="14" max="14" width="5.125" style="29" customWidth="1"/>
    <col min="15" max="15" width="21.25390625" style="29" customWidth="1"/>
    <col min="16" max="16" width="5.50390625" style="29" customWidth="1"/>
    <col min="17" max="24" width="10.625" style="29" customWidth="1"/>
    <col min="25" max="30" width="10.625" style="25" customWidth="1"/>
    <col min="31" max="16384" width="9.00390625" style="25" customWidth="1"/>
  </cols>
  <sheetData>
    <row r="1" spans="1:24" ht="13.5">
      <c r="A1" s="23" t="s">
        <v>68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O1" s="29" t="str">
        <f>"ベンチマーク区分一覧!$O$2:$O$"&amp;P23+2</f>
        <v>ベンチマーク区分一覧!$O$2:$O$10</v>
      </c>
      <c r="Q1" s="25"/>
      <c r="R1" s="25"/>
      <c r="S1" s="25"/>
      <c r="T1" s="25"/>
      <c r="U1" s="25"/>
      <c r="V1" s="25"/>
      <c r="W1" s="25"/>
      <c r="X1" s="25"/>
    </row>
    <row r="2" spans="1:24" ht="13.5">
      <c r="A2" s="23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Q2" s="25"/>
      <c r="R2" s="25"/>
      <c r="S2" s="25"/>
      <c r="T2" s="25"/>
      <c r="U2" s="25"/>
      <c r="V2" s="25"/>
      <c r="W2" s="25"/>
      <c r="X2" s="25"/>
    </row>
    <row r="3" spans="1:24" ht="13.5">
      <c r="A3" s="23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3" t="s">
        <v>46</v>
      </c>
      <c r="O3" s="29" t="str">
        <f>IF(ISERROR(VLOOKUP(N3,$B$26:$F$1465,5,0)),"",VLOOKUP(N3,$B$26:$F$1465,5,0))</f>
        <v>オフィス（自社ビル）</v>
      </c>
      <c r="P3" s="29">
        <f>IF(O3="",0,1)</f>
        <v>1</v>
      </c>
      <c r="Q3" s="25"/>
      <c r="R3" s="25"/>
      <c r="S3" s="25"/>
      <c r="T3" s="25"/>
      <c r="U3" s="25"/>
      <c r="V3" s="25"/>
      <c r="W3" s="25"/>
      <c r="X3" s="25"/>
    </row>
    <row r="4" spans="1:24" ht="13.5">
      <c r="A4" s="23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3" t="s">
        <v>47</v>
      </c>
      <c r="O4" s="29" t="str">
        <f aca="true" t="shared" si="0" ref="O4:O22">IF(ISERROR(VLOOKUP(N4,$B$26:$F$1465,5,0)),"",VLOOKUP(N4,$B$26:$F$1465,5,0))</f>
        <v>テナントビル（オフィス系、小規模）</v>
      </c>
      <c r="P4" s="29">
        <f aca="true" t="shared" si="1" ref="P4:P22">IF(O4="",0,1)</f>
        <v>1</v>
      </c>
      <c r="Q4" s="25"/>
      <c r="R4" s="25"/>
      <c r="S4" s="25"/>
      <c r="T4" s="25"/>
      <c r="U4" s="25"/>
      <c r="V4" s="25"/>
      <c r="W4" s="25"/>
      <c r="X4" s="25"/>
    </row>
    <row r="5" spans="1:24" ht="13.5">
      <c r="A5" s="23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3" t="s">
        <v>48</v>
      </c>
      <c r="O5" s="29" t="str">
        <f t="shared" si="0"/>
        <v>テナントビル（オフィス系、中規模）</v>
      </c>
      <c r="P5" s="29">
        <f t="shared" si="1"/>
        <v>1</v>
      </c>
      <c r="Q5" s="25"/>
      <c r="R5" s="25"/>
      <c r="S5" s="25"/>
      <c r="T5" s="25"/>
      <c r="U5" s="25"/>
      <c r="V5" s="25"/>
      <c r="W5" s="25"/>
      <c r="X5" s="25"/>
    </row>
    <row r="6" spans="1:24" ht="13.5">
      <c r="A6" s="23"/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3" t="s">
        <v>49</v>
      </c>
      <c r="O6" s="29" t="str">
        <f t="shared" si="0"/>
        <v>テナントビル（オフィス系、準大規模）</v>
      </c>
      <c r="P6" s="29">
        <f t="shared" si="1"/>
        <v>1</v>
      </c>
      <c r="Q6" s="25"/>
      <c r="R6" s="25"/>
      <c r="S6" s="25"/>
      <c r="T6" s="25"/>
      <c r="U6" s="25"/>
      <c r="V6" s="25"/>
      <c r="W6" s="25"/>
      <c r="X6" s="25"/>
    </row>
    <row r="7" spans="1:24" ht="13.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3" t="s">
        <v>50</v>
      </c>
      <c r="O7" s="29" t="str">
        <f t="shared" si="0"/>
        <v>テナントビル（商業複合系、小規模）</v>
      </c>
      <c r="P7" s="29">
        <f t="shared" si="1"/>
        <v>1</v>
      </c>
      <c r="Q7" s="25"/>
      <c r="R7" s="25"/>
      <c r="S7" s="25"/>
      <c r="T7" s="25"/>
      <c r="U7" s="25"/>
      <c r="V7" s="25"/>
      <c r="W7" s="25"/>
      <c r="X7" s="25"/>
    </row>
    <row r="8" spans="1:24" ht="13.5">
      <c r="A8" s="23"/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3" t="s">
        <v>51</v>
      </c>
      <c r="O8" s="29" t="str">
        <f t="shared" si="0"/>
        <v>テナントビル（商業複合系、中規模）</v>
      </c>
      <c r="P8" s="29">
        <f t="shared" si="1"/>
        <v>1</v>
      </c>
      <c r="Q8" s="25"/>
      <c r="R8" s="25"/>
      <c r="S8" s="25"/>
      <c r="T8" s="25"/>
      <c r="U8" s="25"/>
      <c r="V8" s="25"/>
      <c r="W8" s="25"/>
      <c r="X8" s="25"/>
    </row>
    <row r="9" spans="1:24" ht="13.5">
      <c r="A9" s="23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3" t="s">
        <v>52</v>
      </c>
      <c r="O9" s="29" t="str">
        <f t="shared" si="0"/>
        <v>テナントビル（商業複合系、準大規模）</v>
      </c>
      <c r="P9" s="29">
        <f t="shared" si="1"/>
        <v>1</v>
      </c>
      <c r="Q9" s="25"/>
      <c r="R9" s="25"/>
      <c r="S9" s="25"/>
      <c r="T9" s="25"/>
      <c r="U9" s="25"/>
      <c r="V9" s="25"/>
      <c r="W9" s="25"/>
      <c r="X9" s="25"/>
    </row>
    <row r="10" spans="1:24" ht="13.5">
      <c r="A10" s="23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3" t="s">
        <v>53</v>
      </c>
      <c r="O10" s="29" t="str">
        <f t="shared" si="0"/>
        <v>区市町村庁舎等</v>
      </c>
      <c r="P10" s="29">
        <f t="shared" si="1"/>
        <v>1</v>
      </c>
      <c r="Q10" s="25"/>
      <c r="R10" s="25"/>
      <c r="S10" s="25"/>
      <c r="T10" s="25"/>
      <c r="U10" s="25"/>
      <c r="V10" s="25"/>
      <c r="W10" s="25"/>
      <c r="X10" s="25"/>
    </row>
    <row r="11" spans="1:24" ht="13.5">
      <c r="A11" s="23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3" t="s">
        <v>54</v>
      </c>
      <c r="O11" s="29">
        <f t="shared" si="0"/>
      </c>
      <c r="P11" s="29">
        <f t="shared" si="1"/>
        <v>0</v>
      </c>
      <c r="Q11" s="25"/>
      <c r="R11" s="25"/>
      <c r="S11" s="25"/>
      <c r="T11" s="25"/>
      <c r="U11" s="25"/>
      <c r="V11" s="25"/>
      <c r="W11" s="25"/>
      <c r="X11" s="25"/>
    </row>
    <row r="12" spans="1:24" ht="13.5">
      <c r="A12" s="23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3" t="s">
        <v>55</v>
      </c>
      <c r="O12" s="29">
        <f t="shared" si="0"/>
      </c>
      <c r="P12" s="29">
        <f t="shared" si="1"/>
        <v>0</v>
      </c>
      <c r="Q12" s="25"/>
      <c r="R12" s="25"/>
      <c r="S12" s="25"/>
      <c r="T12" s="25"/>
      <c r="U12" s="25"/>
      <c r="V12" s="25"/>
      <c r="W12" s="25"/>
      <c r="X12" s="25"/>
    </row>
    <row r="13" spans="1:24" ht="13.5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3" t="s">
        <v>56</v>
      </c>
      <c r="O13" s="29">
        <f t="shared" si="0"/>
      </c>
      <c r="P13" s="29">
        <f t="shared" si="1"/>
        <v>0</v>
      </c>
      <c r="Q13" s="25"/>
      <c r="R13" s="25"/>
      <c r="S13" s="25"/>
      <c r="T13" s="25"/>
      <c r="U13" s="25"/>
      <c r="V13" s="25"/>
      <c r="W13" s="25"/>
      <c r="X13" s="25"/>
    </row>
    <row r="14" spans="1:24" ht="13.5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3" t="s">
        <v>57</v>
      </c>
      <c r="O14" s="29">
        <f t="shared" si="0"/>
      </c>
      <c r="P14" s="29">
        <f t="shared" si="1"/>
        <v>0</v>
      </c>
      <c r="Q14" s="25"/>
      <c r="R14" s="25"/>
      <c r="S14" s="25"/>
      <c r="T14" s="25"/>
      <c r="U14" s="25"/>
      <c r="V14" s="25"/>
      <c r="W14" s="25"/>
      <c r="X14" s="25"/>
    </row>
    <row r="15" spans="1:24" ht="13.5">
      <c r="A15" s="23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3" t="s">
        <v>58</v>
      </c>
      <c r="O15" s="29">
        <f t="shared" si="0"/>
      </c>
      <c r="P15" s="29">
        <f t="shared" si="1"/>
        <v>0</v>
      </c>
      <c r="Q15" s="25"/>
      <c r="R15" s="25"/>
      <c r="S15" s="25"/>
      <c r="T15" s="25"/>
      <c r="U15" s="25"/>
      <c r="V15" s="25"/>
      <c r="W15" s="25"/>
      <c r="X15" s="25"/>
    </row>
    <row r="16" spans="1:24" ht="13.5">
      <c r="A16" s="23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3" t="s">
        <v>59</v>
      </c>
      <c r="O16" s="29">
        <f t="shared" si="0"/>
      </c>
      <c r="P16" s="29">
        <f t="shared" si="1"/>
        <v>0</v>
      </c>
      <c r="Q16" s="25"/>
      <c r="R16" s="25"/>
      <c r="S16" s="25"/>
      <c r="T16" s="25"/>
      <c r="U16" s="25"/>
      <c r="V16" s="25"/>
      <c r="W16" s="25"/>
      <c r="X16" s="25"/>
    </row>
    <row r="17" spans="1:24" ht="13.5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3" t="s">
        <v>60</v>
      </c>
      <c r="O17" s="29">
        <f t="shared" si="0"/>
      </c>
      <c r="P17" s="29">
        <f t="shared" si="1"/>
        <v>0</v>
      </c>
      <c r="Q17" s="25"/>
      <c r="R17" s="25"/>
      <c r="S17" s="25"/>
      <c r="T17" s="25"/>
      <c r="U17" s="25"/>
      <c r="V17" s="25"/>
      <c r="W17" s="25"/>
      <c r="X17" s="25"/>
    </row>
    <row r="18" spans="1:24" ht="13.5">
      <c r="A18" s="2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3" t="s">
        <v>61</v>
      </c>
      <c r="O18" s="29">
        <f t="shared" si="0"/>
      </c>
      <c r="P18" s="29">
        <f t="shared" si="1"/>
        <v>0</v>
      </c>
      <c r="Q18" s="25"/>
      <c r="R18" s="25"/>
      <c r="S18" s="25"/>
      <c r="T18" s="25"/>
      <c r="U18" s="25"/>
      <c r="V18" s="25"/>
      <c r="W18" s="25"/>
      <c r="X18" s="25"/>
    </row>
    <row r="19" spans="1:24" ht="13.5">
      <c r="A19" s="23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3" t="s">
        <v>62</v>
      </c>
      <c r="O19" s="29">
        <f t="shared" si="0"/>
      </c>
      <c r="P19" s="29">
        <f t="shared" si="1"/>
        <v>0</v>
      </c>
      <c r="Q19" s="25"/>
      <c r="R19" s="25"/>
      <c r="S19" s="25"/>
      <c r="T19" s="25"/>
      <c r="U19" s="25"/>
      <c r="V19" s="25"/>
      <c r="W19" s="25"/>
      <c r="X19" s="25"/>
    </row>
    <row r="20" spans="1:24" ht="13.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3" t="s">
        <v>63</v>
      </c>
      <c r="O20" s="29">
        <f t="shared" si="0"/>
      </c>
      <c r="P20" s="29">
        <f t="shared" si="1"/>
        <v>0</v>
      </c>
      <c r="Q20" s="25"/>
      <c r="R20" s="25"/>
      <c r="S20" s="25"/>
      <c r="T20" s="25"/>
      <c r="U20" s="25"/>
      <c r="V20" s="25"/>
      <c r="W20" s="25"/>
      <c r="X20" s="25"/>
    </row>
    <row r="21" spans="1:24" ht="13.5">
      <c r="A21" s="23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3" t="s">
        <v>64</v>
      </c>
      <c r="O21" s="29">
        <f t="shared" si="0"/>
      </c>
      <c r="P21" s="29">
        <f t="shared" si="1"/>
        <v>0</v>
      </c>
      <c r="Q21" s="25"/>
      <c r="R21" s="25"/>
      <c r="S21" s="25"/>
      <c r="T21" s="25"/>
      <c r="U21" s="25"/>
      <c r="V21" s="25"/>
      <c r="W21" s="25"/>
      <c r="X21" s="25"/>
    </row>
    <row r="22" spans="1:24" ht="13.5">
      <c r="A22" s="23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3" t="s">
        <v>65</v>
      </c>
      <c r="O22" s="29">
        <f t="shared" si="0"/>
      </c>
      <c r="P22" s="29">
        <f t="shared" si="1"/>
        <v>0</v>
      </c>
      <c r="Q22" s="25"/>
      <c r="R22" s="25"/>
      <c r="S22" s="25"/>
      <c r="T22" s="25"/>
      <c r="U22" s="25"/>
      <c r="V22" s="25"/>
      <c r="W22" s="25"/>
      <c r="X22" s="25"/>
    </row>
    <row r="23" spans="2:16" ht="13.5">
      <c r="B23" s="24" t="s">
        <v>31</v>
      </c>
      <c r="C23" s="24"/>
      <c r="N23" s="25"/>
      <c r="O23" s="25"/>
      <c r="P23" s="37">
        <f>COUNTIF(P3:P22,1)</f>
        <v>8</v>
      </c>
    </row>
    <row r="24" spans="2:3" ht="13.5">
      <c r="B24" s="24"/>
      <c r="C24" s="24"/>
    </row>
    <row r="25" spans="2:12" ht="13.5">
      <c r="B25" s="28" t="s">
        <v>45</v>
      </c>
      <c r="C25" s="27" t="s">
        <v>24</v>
      </c>
      <c r="D25" s="27" t="s">
        <v>40</v>
      </c>
      <c r="E25" s="28" t="s">
        <v>30</v>
      </c>
      <c r="F25" s="28" t="s">
        <v>43</v>
      </c>
      <c r="G25" s="28" t="s">
        <v>27</v>
      </c>
      <c r="H25" s="27" t="s">
        <v>25</v>
      </c>
      <c r="I25" s="27" t="s">
        <v>26</v>
      </c>
      <c r="J25" s="28" t="s">
        <v>29</v>
      </c>
      <c r="K25" s="28" t="s">
        <v>28</v>
      </c>
      <c r="L25" s="27" t="s">
        <v>24</v>
      </c>
    </row>
    <row r="26" spans="2:12" ht="13.5">
      <c r="B26" s="38" t="s">
        <v>46</v>
      </c>
      <c r="C26" s="30" t="s">
        <v>91</v>
      </c>
      <c r="D26" s="31" t="s">
        <v>92</v>
      </c>
      <c r="E26" s="32" t="str">
        <f aca="true" t="shared" si="2" ref="E26:E89">C26&amp;D26</f>
        <v>04A4</v>
      </c>
      <c r="F26" s="32" t="s">
        <v>78</v>
      </c>
      <c r="G26" s="33">
        <v>52</v>
      </c>
      <c r="H26" s="34"/>
      <c r="I26" s="34">
        <v>0.55</v>
      </c>
      <c r="J26" s="33">
        <f aca="true" t="shared" si="3" ref="J26:J89">IF(AND(G26&lt;&gt;"",H26&lt;&gt;""),ROUNDUP(G26*H26,1),"")</f>
      </c>
      <c r="K26" s="33">
        <f aca="true" t="shared" si="4" ref="K26:K89">IF(AND(G26&lt;&gt;"",I26&lt;&gt;""),ROUNDUP(G26*I26,1),"")</f>
        <v>28.6</v>
      </c>
      <c r="L26" s="38" t="str">
        <f aca="true" t="shared" si="5" ref="L26:L89">C26</f>
        <v>04</v>
      </c>
    </row>
    <row r="27" spans="2:12" ht="13.5">
      <c r="B27" s="38" t="s">
        <v>46</v>
      </c>
      <c r="C27" s="30" t="s">
        <v>91</v>
      </c>
      <c r="D27" s="31" t="s">
        <v>93</v>
      </c>
      <c r="E27" s="32" t="str">
        <f t="shared" si="2"/>
        <v>04A3+</v>
      </c>
      <c r="F27" s="32" t="s">
        <v>78</v>
      </c>
      <c r="G27" s="33">
        <v>52</v>
      </c>
      <c r="H27" s="34">
        <v>0.55</v>
      </c>
      <c r="I27" s="34">
        <v>0.6</v>
      </c>
      <c r="J27" s="33">
        <f t="shared" si="3"/>
        <v>28.6</v>
      </c>
      <c r="K27" s="33">
        <f t="shared" si="4"/>
        <v>31.2</v>
      </c>
      <c r="L27" s="38" t="str">
        <f t="shared" si="5"/>
        <v>04</v>
      </c>
    </row>
    <row r="28" spans="2:12" ht="13.5">
      <c r="B28" s="38" t="s">
        <v>46</v>
      </c>
      <c r="C28" s="30" t="s">
        <v>91</v>
      </c>
      <c r="D28" s="31" t="s">
        <v>94</v>
      </c>
      <c r="E28" s="32" t="str">
        <f t="shared" si="2"/>
        <v>04A3</v>
      </c>
      <c r="F28" s="32" t="s">
        <v>78</v>
      </c>
      <c r="G28" s="33">
        <v>52</v>
      </c>
      <c r="H28" s="34">
        <v>0.6</v>
      </c>
      <c r="I28" s="34">
        <v>0.65</v>
      </c>
      <c r="J28" s="33">
        <f t="shared" si="3"/>
        <v>31.2</v>
      </c>
      <c r="K28" s="33">
        <f t="shared" si="4"/>
        <v>33.8</v>
      </c>
      <c r="L28" s="38" t="str">
        <f t="shared" si="5"/>
        <v>04</v>
      </c>
    </row>
    <row r="29" spans="2:12" ht="13.5">
      <c r="B29" s="38" t="s">
        <v>46</v>
      </c>
      <c r="C29" s="30" t="s">
        <v>91</v>
      </c>
      <c r="D29" s="31" t="s">
        <v>95</v>
      </c>
      <c r="E29" s="32" t="str">
        <f t="shared" si="2"/>
        <v>04A3-</v>
      </c>
      <c r="F29" s="32" t="s">
        <v>78</v>
      </c>
      <c r="G29" s="33">
        <v>52</v>
      </c>
      <c r="H29" s="34">
        <v>0.65</v>
      </c>
      <c r="I29" s="34">
        <v>0.7</v>
      </c>
      <c r="J29" s="33">
        <f t="shared" si="3"/>
        <v>33.8</v>
      </c>
      <c r="K29" s="33">
        <f t="shared" si="4"/>
        <v>36.4</v>
      </c>
      <c r="L29" s="38" t="str">
        <f t="shared" si="5"/>
        <v>04</v>
      </c>
    </row>
    <row r="30" spans="2:12" ht="13.5">
      <c r="B30" s="38" t="s">
        <v>46</v>
      </c>
      <c r="C30" s="30" t="s">
        <v>91</v>
      </c>
      <c r="D30" s="31" t="s">
        <v>96</v>
      </c>
      <c r="E30" s="32" t="str">
        <f t="shared" si="2"/>
        <v>04A2+</v>
      </c>
      <c r="F30" s="32" t="s">
        <v>78</v>
      </c>
      <c r="G30" s="33">
        <v>52</v>
      </c>
      <c r="H30" s="34">
        <v>0.7</v>
      </c>
      <c r="I30" s="34">
        <v>0.75</v>
      </c>
      <c r="J30" s="33">
        <f t="shared" si="3"/>
        <v>36.4</v>
      </c>
      <c r="K30" s="33">
        <f t="shared" si="4"/>
        <v>39</v>
      </c>
      <c r="L30" s="38" t="str">
        <f t="shared" si="5"/>
        <v>04</v>
      </c>
    </row>
    <row r="31" spans="2:12" ht="13.5">
      <c r="B31" s="38" t="s">
        <v>46</v>
      </c>
      <c r="C31" s="30" t="s">
        <v>91</v>
      </c>
      <c r="D31" s="31" t="s">
        <v>97</v>
      </c>
      <c r="E31" s="32" t="str">
        <f t="shared" si="2"/>
        <v>04A2</v>
      </c>
      <c r="F31" s="32" t="s">
        <v>78</v>
      </c>
      <c r="G31" s="33">
        <v>52</v>
      </c>
      <c r="H31" s="34">
        <v>0.75</v>
      </c>
      <c r="I31" s="34">
        <v>0.8</v>
      </c>
      <c r="J31" s="33">
        <f t="shared" si="3"/>
        <v>39</v>
      </c>
      <c r="K31" s="33">
        <f t="shared" si="4"/>
        <v>41.6</v>
      </c>
      <c r="L31" s="38" t="str">
        <f t="shared" si="5"/>
        <v>04</v>
      </c>
    </row>
    <row r="32" spans="2:12" ht="13.5">
      <c r="B32" s="38" t="s">
        <v>46</v>
      </c>
      <c r="C32" s="30" t="s">
        <v>91</v>
      </c>
      <c r="D32" s="31" t="s">
        <v>98</v>
      </c>
      <c r="E32" s="32" t="str">
        <f t="shared" si="2"/>
        <v>04A2-</v>
      </c>
      <c r="F32" s="32" t="s">
        <v>78</v>
      </c>
      <c r="G32" s="33">
        <v>52</v>
      </c>
      <c r="H32" s="34">
        <v>0.8</v>
      </c>
      <c r="I32" s="34">
        <v>0.85</v>
      </c>
      <c r="J32" s="33">
        <f t="shared" si="3"/>
        <v>41.6</v>
      </c>
      <c r="K32" s="33">
        <f t="shared" si="4"/>
        <v>44.2</v>
      </c>
      <c r="L32" s="38" t="str">
        <f t="shared" si="5"/>
        <v>04</v>
      </c>
    </row>
    <row r="33" spans="2:12" ht="13.5">
      <c r="B33" s="38" t="s">
        <v>46</v>
      </c>
      <c r="C33" s="30" t="s">
        <v>91</v>
      </c>
      <c r="D33" s="31" t="s">
        <v>99</v>
      </c>
      <c r="E33" s="32" t="str">
        <f t="shared" si="2"/>
        <v>04A1+</v>
      </c>
      <c r="F33" s="32" t="s">
        <v>78</v>
      </c>
      <c r="G33" s="33">
        <v>52</v>
      </c>
      <c r="H33" s="34">
        <v>0.85</v>
      </c>
      <c r="I33" s="34">
        <v>0.9</v>
      </c>
      <c r="J33" s="33">
        <f t="shared" si="3"/>
        <v>44.2</v>
      </c>
      <c r="K33" s="33">
        <f t="shared" si="4"/>
        <v>46.8</v>
      </c>
      <c r="L33" s="38" t="str">
        <f t="shared" si="5"/>
        <v>04</v>
      </c>
    </row>
    <row r="34" spans="2:12" ht="13.5">
      <c r="B34" s="38" t="s">
        <v>46</v>
      </c>
      <c r="C34" s="30" t="s">
        <v>91</v>
      </c>
      <c r="D34" s="31" t="s">
        <v>100</v>
      </c>
      <c r="E34" s="32" t="str">
        <f t="shared" si="2"/>
        <v>04A1</v>
      </c>
      <c r="F34" s="32" t="s">
        <v>78</v>
      </c>
      <c r="G34" s="33">
        <v>52</v>
      </c>
      <c r="H34" s="34">
        <v>0.9</v>
      </c>
      <c r="I34" s="34">
        <v>0.95</v>
      </c>
      <c r="J34" s="33">
        <f t="shared" si="3"/>
        <v>46.8</v>
      </c>
      <c r="K34" s="33">
        <f t="shared" si="4"/>
        <v>49.4</v>
      </c>
      <c r="L34" s="38" t="str">
        <f t="shared" si="5"/>
        <v>04</v>
      </c>
    </row>
    <row r="35" spans="2:12" ht="13.5">
      <c r="B35" s="38" t="s">
        <v>46</v>
      </c>
      <c r="C35" s="30" t="s">
        <v>91</v>
      </c>
      <c r="D35" s="31" t="s">
        <v>101</v>
      </c>
      <c r="E35" s="32" t="str">
        <f t="shared" si="2"/>
        <v>04A1-</v>
      </c>
      <c r="F35" s="32" t="s">
        <v>78</v>
      </c>
      <c r="G35" s="33">
        <v>52</v>
      </c>
      <c r="H35" s="34">
        <v>0.95</v>
      </c>
      <c r="I35" s="34">
        <v>1</v>
      </c>
      <c r="J35" s="33">
        <f t="shared" si="3"/>
        <v>49.4</v>
      </c>
      <c r="K35" s="33">
        <f t="shared" si="4"/>
        <v>52</v>
      </c>
      <c r="L35" s="38" t="str">
        <f t="shared" si="5"/>
        <v>04</v>
      </c>
    </row>
    <row r="36" spans="2:12" ht="13.5">
      <c r="B36" s="38" t="s">
        <v>46</v>
      </c>
      <c r="C36" s="30" t="s">
        <v>91</v>
      </c>
      <c r="D36" s="31" t="s">
        <v>102</v>
      </c>
      <c r="E36" s="32" t="str">
        <f t="shared" si="2"/>
        <v>04B2+</v>
      </c>
      <c r="F36" s="32" t="s">
        <v>78</v>
      </c>
      <c r="G36" s="33">
        <v>52</v>
      </c>
      <c r="H36" s="34">
        <v>1</v>
      </c>
      <c r="I36" s="34">
        <v>1.05</v>
      </c>
      <c r="J36" s="33">
        <f t="shared" si="3"/>
        <v>52</v>
      </c>
      <c r="K36" s="33">
        <f t="shared" si="4"/>
        <v>54.6</v>
      </c>
      <c r="L36" s="38" t="str">
        <f t="shared" si="5"/>
        <v>04</v>
      </c>
    </row>
    <row r="37" spans="2:12" ht="13.5">
      <c r="B37" s="38" t="s">
        <v>46</v>
      </c>
      <c r="C37" s="30" t="s">
        <v>91</v>
      </c>
      <c r="D37" s="31" t="s">
        <v>103</v>
      </c>
      <c r="E37" s="32" t="str">
        <f t="shared" si="2"/>
        <v>04B2</v>
      </c>
      <c r="F37" s="32" t="s">
        <v>78</v>
      </c>
      <c r="G37" s="33">
        <v>52</v>
      </c>
      <c r="H37" s="34">
        <v>1.05</v>
      </c>
      <c r="I37" s="34">
        <v>1.1</v>
      </c>
      <c r="J37" s="33">
        <f t="shared" si="3"/>
        <v>54.6</v>
      </c>
      <c r="K37" s="33">
        <f t="shared" si="4"/>
        <v>57.2</v>
      </c>
      <c r="L37" s="38" t="str">
        <f t="shared" si="5"/>
        <v>04</v>
      </c>
    </row>
    <row r="38" spans="2:12" ht="13.5">
      <c r="B38" s="38" t="s">
        <v>46</v>
      </c>
      <c r="C38" s="30" t="s">
        <v>91</v>
      </c>
      <c r="D38" s="31" t="s">
        <v>104</v>
      </c>
      <c r="E38" s="32" t="str">
        <f t="shared" si="2"/>
        <v>04B2-</v>
      </c>
      <c r="F38" s="32" t="s">
        <v>78</v>
      </c>
      <c r="G38" s="33">
        <v>52</v>
      </c>
      <c r="H38" s="34">
        <v>1.1</v>
      </c>
      <c r="I38" s="34">
        <v>1.15</v>
      </c>
      <c r="J38" s="33">
        <f t="shared" si="3"/>
        <v>57.2</v>
      </c>
      <c r="K38" s="33">
        <f t="shared" si="4"/>
        <v>59.8</v>
      </c>
      <c r="L38" s="38" t="str">
        <f t="shared" si="5"/>
        <v>04</v>
      </c>
    </row>
    <row r="39" spans="2:12" ht="13.5">
      <c r="B39" s="38" t="s">
        <v>46</v>
      </c>
      <c r="C39" s="30" t="s">
        <v>91</v>
      </c>
      <c r="D39" s="31" t="s">
        <v>105</v>
      </c>
      <c r="E39" s="32" t="str">
        <f t="shared" si="2"/>
        <v>04B1</v>
      </c>
      <c r="F39" s="32" t="s">
        <v>78</v>
      </c>
      <c r="G39" s="33">
        <v>52</v>
      </c>
      <c r="H39" s="34">
        <v>1.15</v>
      </c>
      <c r="I39" s="34">
        <v>1.5</v>
      </c>
      <c r="J39" s="33">
        <f t="shared" si="3"/>
        <v>59.8</v>
      </c>
      <c r="K39" s="33">
        <f t="shared" si="4"/>
        <v>78</v>
      </c>
      <c r="L39" s="38" t="str">
        <f t="shared" si="5"/>
        <v>04</v>
      </c>
    </row>
    <row r="40" spans="2:12" ht="13.5">
      <c r="B40" s="38" t="s">
        <v>46</v>
      </c>
      <c r="C40" s="30" t="s">
        <v>91</v>
      </c>
      <c r="D40" s="31" t="s">
        <v>106</v>
      </c>
      <c r="E40" s="32" t="str">
        <f t="shared" si="2"/>
        <v>04C</v>
      </c>
      <c r="F40" s="32" t="s">
        <v>78</v>
      </c>
      <c r="G40" s="33">
        <v>52</v>
      </c>
      <c r="H40" s="34">
        <v>1.5</v>
      </c>
      <c r="I40" s="34"/>
      <c r="J40" s="33">
        <f t="shared" si="3"/>
        <v>78</v>
      </c>
      <c r="K40" s="33">
        <f t="shared" si="4"/>
      </c>
      <c r="L40" s="38" t="str">
        <f t="shared" si="5"/>
        <v>04</v>
      </c>
    </row>
    <row r="41" spans="2:12" ht="13.5">
      <c r="B41" s="38" t="s">
        <v>47</v>
      </c>
      <c r="C41" s="30" t="s">
        <v>107</v>
      </c>
      <c r="D41" s="31" t="s">
        <v>92</v>
      </c>
      <c r="E41" s="32" t="str">
        <f t="shared" si="2"/>
        <v>10A4</v>
      </c>
      <c r="F41" s="32" t="s">
        <v>108</v>
      </c>
      <c r="G41" s="33">
        <v>61.9</v>
      </c>
      <c r="H41" s="34"/>
      <c r="I41" s="34">
        <v>0.55</v>
      </c>
      <c r="J41" s="33">
        <f t="shared" si="3"/>
      </c>
      <c r="K41" s="33">
        <f t="shared" si="4"/>
        <v>34.1</v>
      </c>
      <c r="L41" s="38" t="str">
        <f t="shared" si="5"/>
        <v>10</v>
      </c>
    </row>
    <row r="42" spans="2:12" ht="13.5">
      <c r="B42" s="38" t="s">
        <v>47</v>
      </c>
      <c r="C42" s="30" t="s">
        <v>107</v>
      </c>
      <c r="D42" s="31" t="s">
        <v>93</v>
      </c>
      <c r="E42" s="32" t="str">
        <f t="shared" si="2"/>
        <v>10A3+</v>
      </c>
      <c r="F42" s="32" t="s">
        <v>108</v>
      </c>
      <c r="G42" s="33">
        <v>61.9</v>
      </c>
      <c r="H42" s="34">
        <v>0.55</v>
      </c>
      <c r="I42" s="34">
        <v>0.6</v>
      </c>
      <c r="J42" s="33">
        <f t="shared" si="3"/>
        <v>34.1</v>
      </c>
      <c r="K42" s="33">
        <f t="shared" si="4"/>
        <v>37.2</v>
      </c>
      <c r="L42" s="38" t="str">
        <f t="shared" si="5"/>
        <v>10</v>
      </c>
    </row>
    <row r="43" spans="2:12" ht="13.5">
      <c r="B43" s="38" t="s">
        <v>47</v>
      </c>
      <c r="C43" s="30" t="s">
        <v>107</v>
      </c>
      <c r="D43" s="31" t="s">
        <v>94</v>
      </c>
      <c r="E43" s="32" t="str">
        <f t="shared" si="2"/>
        <v>10A3</v>
      </c>
      <c r="F43" s="32" t="s">
        <v>108</v>
      </c>
      <c r="G43" s="33">
        <v>61.9</v>
      </c>
      <c r="H43" s="34">
        <v>0.6</v>
      </c>
      <c r="I43" s="34">
        <v>0.65</v>
      </c>
      <c r="J43" s="33">
        <f t="shared" si="3"/>
        <v>37.2</v>
      </c>
      <c r="K43" s="33">
        <f t="shared" si="4"/>
        <v>40.300000000000004</v>
      </c>
      <c r="L43" s="38" t="str">
        <f t="shared" si="5"/>
        <v>10</v>
      </c>
    </row>
    <row r="44" spans="2:12" ht="13.5">
      <c r="B44" s="38" t="s">
        <v>47</v>
      </c>
      <c r="C44" s="30" t="s">
        <v>107</v>
      </c>
      <c r="D44" s="31" t="s">
        <v>95</v>
      </c>
      <c r="E44" s="32" t="str">
        <f t="shared" si="2"/>
        <v>10A3-</v>
      </c>
      <c r="F44" s="32" t="s">
        <v>108</v>
      </c>
      <c r="G44" s="33">
        <v>61.9</v>
      </c>
      <c r="H44" s="34">
        <v>0.65</v>
      </c>
      <c r="I44" s="34">
        <v>0.7</v>
      </c>
      <c r="J44" s="33">
        <f t="shared" si="3"/>
        <v>40.300000000000004</v>
      </c>
      <c r="K44" s="33">
        <f t="shared" si="4"/>
        <v>43.4</v>
      </c>
      <c r="L44" s="38" t="str">
        <f t="shared" si="5"/>
        <v>10</v>
      </c>
    </row>
    <row r="45" spans="2:12" ht="13.5">
      <c r="B45" s="38" t="s">
        <v>47</v>
      </c>
      <c r="C45" s="30" t="s">
        <v>107</v>
      </c>
      <c r="D45" s="31" t="s">
        <v>96</v>
      </c>
      <c r="E45" s="32" t="str">
        <f t="shared" si="2"/>
        <v>10A2+</v>
      </c>
      <c r="F45" s="32" t="s">
        <v>108</v>
      </c>
      <c r="G45" s="33">
        <v>61.9</v>
      </c>
      <c r="H45" s="34">
        <v>0.7</v>
      </c>
      <c r="I45" s="34">
        <v>0.75</v>
      </c>
      <c r="J45" s="33">
        <f t="shared" si="3"/>
        <v>43.4</v>
      </c>
      <c r="K45" s="33">
        <f t="shared" si="4"/>
        <v>46.5</v>
      </c>
      <c r="L45" s="38" t="str">
        <f t="shared" si="5"/>
        <v>10</v>
      </c>
    </row>
    <row r="46" spans="2:12" ht="13.5">
      <c r="B46" s="38" t="s">
        <v>47</v>
      </c>
      <c r="C46" s="30" t="s">
        <v>107</v>
      </c>
      <c r="D46" s="31" t="s">
        <v>97</v>
      </c>
      <c r="E46" s="32" t="str">
        <f t="shared" si="2"/>
        <v>10A2</v>
      </c>
      <c r="F46" s="32" t="s">
        <v>108</v>
      </c>
      <c r="G46" s="33">
        <v>61.9</v>
      </c>
      <c r="H46" s="34">
        <v>0.75</v>
      </c>
      <c r="I46" s="34">
        <v>0.8</v>
      </c>
      <c r="J46" s="33">
        <f t="shared" si="3"/>
        <v>46.5</v>
      </c>
      <c r="K46" s="33">
        <f t="shared" si="4"/>
        <v>49.6</v>
      </c>
      <c r="L46" s="38" t="str">
        <f t="shared" si="5"/>
        <v>10</v>
      </c>
    </row>
    <row r="47" spans="2:12" ht="13.5">
      <c r="B47" s="38" t="s">
        <v>47</v>
      </c>
      <c r="C47" s="30" t="s">
        <v>107</v>
      </c>
      <c r="D47" s="31" t="s">
        <v>98</v>
      </c>
      <c r="E47" s="32" t="str">
        <f t="shared" si="2"/>
        <v>10A2-</v>
      </c>
      <c r="F47" s="32" t="s">
        <v>108</v>
      </c>
      <c r="G47" s="33">
        <v>61.9</v>
      </c>
      <c r="H47" s="34">
        <v>0.8</v>
      </c>
      <c r="I47" s="34">
        <v>0.85</v>
      </c>
      <c r="J47" s="33">
        <f t="shared" si="3"/>
        <v>49.6</v>
      </c>
      <c r="K47" s="33">
        <f t="shared" si="4"/>
        <v>52.7</v>
      </c>
      <c r="L47" s="38" t="str">
        <f t="shared" si="5"/>
        <v>10</v>
      </c>
    </row>
    <row r="48" spans="2:12" ht="13.5">
      <c r="B48" s="38" t="s">
        <v>47</v>
      </c>
      <c r="C48" s="30" t="s">
        <v>107</v>
      </c>
      <c r="D48" s="31" t="s">
        <v>99</v>
      </c>
      <c r="E48" s="32" t="str">
        <f t="shared" si="2"/>
        <v>10A1+</v>
      </c>
      <c r="F48" s="32" t="s">
        <v>108</v>
      </c>
      <c r="G48" s="33">
        <v>61.9</v>
      </c>
      <c r="H48" s="34">
        <v>0.85</v>
      </c>
      <c r="I48" s="34">
        <v>0.9</v>
      </c>
      <c r="J48" s="33">
        <f t="shared" si="3"/>
        <v>52.7</v>
      </c>
      <c r="K48" s="33">
        <f t="shared" si="4"/>
        <v>55.800000000000004</v>
      </c>
      <c r="L48" s="38" t="str">
        <f t="shared" si="5"/>
        <v>10</v>
      </c>
    </row>
    <row r="49" spans="2:12" ht="13.5">
      <c r="B49" s="38" t="s">
        <v>47</v>
      </c>
      <c r="C49" s="30" t="s">
        <v>107</v>
      </c>
      <c r="D49" s="31" t="s">
        <v>100</v>
      </c>
      <c r="E49" s="32" t="str">
        <f t="shared" si="2"/>
        <v>10A1</v>
      </c>
      <c r="F49" s="32" t="s">
        <v>108</v>
      </c>
      <c r="G49" s="33">
        <v>61.9</v>
      </c>
      <c r="H49" s="34">
        <v>0.9</v>
      </c>
      <c r="I49" s="34">
        <v>0.95</v>
      </c>
      <c r="J49" s="33">
        <f t="shared" si="3"/>
        <v>55.800000000000004</v>
      </c>
      <c r="K49" s="33">
        <f t="shared" si="4"/>
        <v>58.9</v>
      </c>
      <c r="L49" s="38" t="str">
        <f t="shared" si="5"/>
        <v>10</v>
      </c>
    </row>
    <row r="50" spans="2:12" ht="13.5">
      <c r="B50" s="38" t="s">
        <v>47</v>
      </c>
      <c r="C50" s="30" t="s">
        <v>107</v>
      </c>
      <c r="D50" s="31" t="s">
        <v>101</v>
      </c>
      <c r="E50" s="32" t="str">
        <f t="shared" si="2"/>
        <v>10A1-</v>
      </c>
      <c r="F50" s="32" t="s">
        <v>108</v>
      </c>
      <c r="G50" s="33">
        <v>61.9</v>
      </c>
      <c r="H50" s="34">
        <v>0.95</v>
      </c>
      <c r="I50" s="34">
        <v>1</v>
      </c>
      <c r="J50" s="33">
        <f t="shared" si="3"/>
        <v>58.9</v>
      </c>
      <c r="K50" s="33">
        <f t="shared" si="4"/>
        <v>61.9</v>
      </c>
      <c r="L50" s="38" t="str">
        <f t="shared" si="5"/>
        <v>10</v>
      </c>
    </row>
    <row r="51" spans="2:12" ht="13.5">
      <c r="B51" s="38" t="s">
        <v>47</v>
      </c>
      <c r="C51" s="30" t="s">
        <v>107</v>
      </c>
      <c r="D51" s="31" t="s">
        <v>102</v>
      </c>
      <c r="E51" s="32" t="str">
        <f t="shared" si="2"/>
        <v>10B2+</v>
      </c>
      <c r="F51" s="32" t="s">
        <v>108</v>
      </c>
      <c r="G51" s="33">
        <v>61.9</v>
      </c>
      <c r="H51" s="34">
        <v>1</v>
      </c>
      <c r="I51" s="34">
        <v>1.05</v>
      </c>
      <c r="J51" s="33">
        <f t="shared" si="3"/>
        <v>61.9</v>
      </c>
      <c r="K51" s="33">
        <f t="shared" si="4"/>
        <v>65</v>
      </c>
      <c r="L51" s="38" t="str">
        <f t="shared" si="5"/>
        <v>10</v>
      </c>
    </row>
    <row r="52" spans="2:12" ht="13.5">
      <c r="B52" s="38" t="s">
        <v>47</v>
      </c>
      <c r="C52" s="30" t="s">
        <v>107</v>
      </c>
      <c r="D52" s="31" t="s">
        <v>103</v>
      </c>
      <c r="E52" s="32" t="str">
        <f t="shared" si="2"/>
        <v>10B2</v>
      </c>
      <c r="F52" s="32" t="s">
        <v>108</v>
      </c>
      <c r="G52" s="33">
        <v>61.9</v>
      </c>
      <c r="H52" s="34">
        <v>1.05</v>
      </c>
      <c r="I52" s="34">
        <v>1.1</v>
      </c>
      <c r="J52" s="33">
        <f t="shared" si="3"/>
        <v>65</v>
      </c>
      <c r="K52" s="33">
        <f t="shared" si="4"/>
        <v>68.1</v>
      </c>
      <c r="L52" s="38" t="str">
        <f t="shared" si="5"/>
        <v>10</v>
      </c>
    </row>
    <row r="53" spans="2:12" ht="13.5">
      <c r="B53" s="38" t="s">
        <v>47</v>
      </c>
      <c r="C53" s="30" t="s">
        <v>107</v>
      </c>
      <c r="D53" s="31" t="s">
        <v>104</v>
      </c>
      <c r="E53" s="32" t="str">
        <f t="shared" si="2"/>
        <v>10B2-</v>
      </c>
      <c r="F53" s="32" t="s">
        <v>108</v>
      </c>
      <c r="G53" s="33">
        <v>61.9</v>
      </c>
      <c r="H53" s="34">
        <v>1.1</v>
      </c>
      <c r="I53" s="34">
        <v>1.15</v>
      </c>
      <c r="J53" s="33">
        <f t="shared" si="3"/>
        <v>68.1</v>
      </c>
      <c r="K53" s="33">
        <f t="shared" si="4"/>
        <v>71.19999999999999</v>
      </c>
      <c r="L53" s="38" t="str">
        <f t="shared" si="5"/>
        <v>10</v>
      </c>
    </row>
    <row r="54" spans="2:12" ht="13.5">
      <c r="B54" s="38" t="s">
        <v>47</v>
      </c>
      <c r="C54" s="30" t="s">
        <v>107</v>
      </c>
      <c r="D54" s="31" t="s">
        <v>105</v>
      </c>
      <c r="E54" s="32" t="str">
        <f t="shared" si="2"/>
        <v>10B1</v>
      </c>
      <c r="F54" s="32" t="s">
        <v>108</v>
      </c>
      <c r="G54" s="33">
        <v>61.9</v>
      </c>
      <c r="H54" s="34">
        <v>1.15</v>
      </c>
      <c r="I54" s="34">
        <v>1.5</v>
      </c>
      <c r="J54" s="33">
        <f t="shared" si="3"/>
        <v>71.19999999999999</v>
      </c>
      <c r="K54" s="33">
        <f t="shared" si="4"/>
        <v>92.89999999999999</v>
      </c>
      <c r="L54" s="38" t="str">
        <f t="shared" si="5"/>
        <v>10</v>
      </c>
    </row>
    <row r="55" spans="2:12" ht="13.5">
      <c r="B55" s="38" t="s">
        <v>47</v>
      </c>
      <c r="C55" s="30" t="s">
        <v>107</v>
      </c>
      <c r="D55" s="31" t="s">
        <v>106</v>
      </c>
      <c r="E55" s="32" t="str">
        <f t="shared" si="2"/>
        <v>10C</v>
      </c>
      <c r="F55" s="32" t="s">
        <v>108</v>
      </c>
      <c r="G55" s="33">
        <v>61.9</v>
      </c>
      <c r="H55" s="34">
        <v>1.5</v>
      </c>
      <c r="I55" s="34"/>
      <c r="J55" s="33">
        <f t="shared" si="3"/>
        <v>92.89999999999999</v>
      </c>
      <c r="K55" s="33">
        <f t="shared" si="4"/>
      </c>
      <c r="L55" s="38" t="str">
        <f t="shared" si="5"/>
        <v>10</v>
      </c>
    </row>
    <row r="56" spans="2:12" ht="13.5">
      <c r="B56" s="38" t="s">
        <v>48</v>
      </c>
      <c r="C56" s="30" t="s">
        <v>109</v>
      </c>
      <c r="D56" s="31" t="s">
        <v>92</v>
      </c>
      <c r="E56" s="32" t="str">
        <f t="shared" si="2"/>
        <v>14A4</v>
      </c>
      <c r="F56" s="32" t="s">
        <v>110</v>
      </c>
      <c r="G56" s="33">
        <v>59.7</v>
      </c>
      <c r="H56" s="34"/>
      <c r="I56" s="34">
        <v>0.55</v>
      </c>
      <c r="J56" s="33">
        <f t="shared" si="3"/>
      </c>
      <c r="K56" s="33">
        <f t="shared" si="4"/>
        <v>32.9</v>
      </c>
      <c r="L56" s="38" t="str">
        <f t="shared" si="5"/>
        <v>14</v>
      </c>
    </row>
    <row r="57" spans="2:12" ht="13.5">
      <c r="B57" s="38" t="s">
        <v>48</v>
      </c>
      <c r="C57" s="30" t="s">
        <v>109</v>
      </c>
      <c r="D57" s="31" t="s">
        <v>93</v>
      </c>
      <c r="E57" s="32" t="str">
        <f t="shared" si="2"/>
        <v>14A3+</v>
      </c>
      <c r="F57" s="32" t="s">
        <v>110</v>
      </c>
      <c r="G57" s="33">
        <v>59.7</v>
      </c>
      <c r="H57" s="34">
        <v>0.55</v>
      </c>
      <c r="I57" s="34">
        <v>0.6</v>
      </c>
      <c r="J57" s="33">
        <f t="shared" si="3"/>
        <v>32.9</v>
      </c>
      <c r="K57" s="33">
        <f t="shared" si="4"/>
        <v>35.9</v>
      </c>
      <c r="L57" s="38" t="str">
        <f t="shared" si="5"/>
        <v>14</v>
      </c>
    </row>
    <row r="58" spans="2:12" ht="13.5">
      <c r="B58" s="38" t="s">
        <v>48</v>
      </c>
      <c r="C58" s="30" t="s">
        <v>109</v>
      </c>
      <c r="D58" s="31" t="s">
        <v>94</v>
      </c>
      <c r="E58" s="32" t="str">
        <f t="shared" si="2"/>
        <v>14A3</v>
      </c>
      <c r="F58" s="32" t="s">
        <v>110</v>
      </c>
      <c r="G58" s="33">
        <v>59.7</v>
      </c>
      <c r="H58" s="34">
        <v>0.6</v>
      </c>
      <c r="I58" s="34">
        <v>0.65</v>
      </c>
      <c r="J58" s="33">
        <f t="shared" si="3"/>
        <v>35.9</v>
      </c>
      <c r="K58" s="33">
        <f t="shared" si="4"/>
        <v>38.9</v>
      </c>
      <c r="L58" s="38" t="str">
        <f t="shared" si="5"/>
        <v>14</v>
      </c>
    </row>
    <row r="59" spans="2:12" ht="13.5">
      <c r="B59" s="38" t="s">
        <v>48</v>
      </c>
      <c r="C59" s="30" t="s">
        <v>109</v>
      </c>
      <c r="D59" s="31" t="s">
        <v>95</v>
      </c>
      <c r="E59" s="32" t="str">
        <f t="shared" si="2"/>
        <v>14A3-</v>
      </c>
      <c r="F59" s="32" t="s">
        <v>110</v>
      </c>
      <c r="G59" s="33">
        <v>59.7</v>
      </c>
      <c r="H59" s="34">
        <v>0.65</v>
      </c>
      <c r="I59" s="34">
        <v>0.7</v>
      </c>
      <c r="J59" s="33">
        <f t="shared" si="3"/>
        <v>38.9</v>
      </c>
      <c r="K59" s="33">
        <f t="shared" si="4"/>
        <v>41.800000000000004</v>
      </c>
      <c r="L59" s="38" t="str">
        <f t="shared" si="5"/>
        <v>14</v>
      </c>
    </row>
    <row r="60" spans="2:12" ht="13.5">
      <c r="B60" s="38" t="s">
        <v>48</v>
      </c>
      <c r="C60" s="30" t="s">
        <v>109</v>
      </c>
      <c r="D60" s="31" t="s">
        <v>96</v>
      </c>
      <c r="E60" s="32" t="str">
        <f t="shared" si="2"/>
        <v>14A2+</v>
      </c>
      <c r="F60" s="32" t="s">
        <v>110</v>
      </c>
      <c r="G60" s="33">
        <v>59.7</v>
      </c>
      <c r="H60" s="34">
        <v>0.7</v>
      </c>
      <c r="I60" s="34">
        <v>0.75</v>
      </c>
      <c r="J60" s="33">
        <f t="shared" si="3"/>
        <v>41.800000000000004</v>
      </c>
      <c r="K60" s="33">
        <f t="shared" si="4"/>
        <v>44.800000000000004</v>
      </c>
      <c r="L60" s="38" t="str">
        <f t="shared" si="5"/>
        <v>14</v>
      </c>
    </row>
    <row r="61" spans="2:12" ht="13.5">
      <c r="B61" s="38" t="s">
        <v>48</v>
      </c>
      <c r="C61" s="30" t="s">
        <v>109</v>
      </c>
      <c r="D61" s="31" t="s">
        <v>97</v>
      </c>
      <c r="E61" s="32" t="str">
        <f t="shared" si="2"/>
        <v>14A2</v>
      </c>
      <c r="F61" s="32" t="s">
        <v>110</v>
      </c>
      <c r="G61" s="33">
        <v>59.7</v>
      </c>
      <c r="H61" s="34">
        <v>0.75</v>
      </c>
      <c r="I61" s="34">
        <v>0.8</v>
      </c>
      <c r="J61" s="33">
        <f t="shared" si="3"/>
        <v>44.800000000000004</v>
      </c>
      <c r="K61" s="33">
        <f t="shared" si="4"/>
        <v>47.800000000000004</v>
      </c>
      <c r="L61" s="38" t="str">
        <f t="shared" si="5"/>
        <v>14</v>
      </c>
    </row>
    <row r="62" spans="2:12" ht="13.5">
      <c r="B62" s="38" t="s">
        <v>48</v>
      </c>
      <c r="C62" s="30" t="s">
        <v>109</v>
      </c>
      <c r="D62" s="31" t="s">
        <v>98</v>
      </c>
      <c r="E62" s="32" t="str">
        <f t="shared" si="2"/>
        <v>14A2-</v>
      </c>
      <c r="F62" s="32" t="s">
        <v>110</v>
      </c>
      <c r="G62" s="33">
        <v>59.7</v>
      </c>
      <c r="H62" s="34">
        <v>0.8</v>
      </c>
      <c r="I62" s="34">
        <v>0.85</v>
      </c>
      <c r="J62" s="33">
        <f t="shared" si="3"/>
        <v>47.800000000000004</v>
      </c>
      <c r="K62" s="33">
        <f t="shared" si="4"/>
        <v>50.800000000000004</v>
      </c>
      <c r="L62" s="38" t="str">
        <f t="shared" si="5"/>
        <v>14</v>
      </c>
    </row>
    <row r="63" spans="2:12" ht="13.5">
      <c r="B63" s="38" t="s">
        <v>48</v>
      </c>
      <c r="C63" s="30" t="s">
        <v>109</v>
      </c>
      <c r="D63" s="31" t="s">
        <v>99</v>
      </c>
      <c r="E63" s="32" t="str">
        <f t="shared" si="2"/>
        <v>14A1+</v>
      </c>
      <c r="F63" s="32" t="s">
        <v>110</v>
      </c>
      <c r="G63" s="33">
        <v>59.7</v>
      </c>
      <c r="H63" s="34">
        <v>0.85</v>
      </c>
      <c r="I63" s="34">
        <v>0.9</v>
      </c>
      <c r="J63" s="33">
        <f t="shared" si="3"/>
        <v>50.800000000000004</v>
      </c>
      <c r="K63" s="33">
        <f t="shared" si="4"/>
        <v>53.800000000000004</v>
      </c>
      <c r="L63" s="38" t="str">
        <f t="shared" si="5"/>
        <v>14</v>
      </c>
    </row>
    <row r="64" spans="2:12" ht="13.5">
      <c r="B64" s="38" t="s">
        <v>48</v>
      </c>
      <c r="C64" s="30" t="s">
        <v>109</v>
      </c>
      <c r="D64" s="31" t="s">
        <v>100</v>
      </c>
      <c r="E64" s="32" t="str">
        <f t="shared" si="2"/>
        <v>14A1</v>
      </c>
      <c r="F64" s="32" t="s">
        <v>110</v>
      </c>
      <c r="G64" s="33">
        <v>59.7</v>
      </c>
      <c r="H64" s="34">
        <v>0.9</v>
      </c>
      <c r="I64" s="34">
        <v>0.95</v>
      </c>
      <c r="J64" s="33">
        <f t="shared" si="3"/>
        <v>53.800000000000004</v>
      </c>
      <c r="K64" s="33">
        <f t="shared" si="4"/>
        <v>56.800000000000004</v>
      </c>
      <c r="L64" s="38" t="str">
        <f t="shared" si="5"/>
        <v>14</v>
      </c>
    </row>
    <row r="65" spans="2:12" ht="13.5">
      <c r="B65" s="38" t="s">
        <v>48</v>
      </c>
      <c r="C65" s="30" t="s">
        <v>109</v>
      </c>
      <c r="D65" s="31" t="s">
        <v>101</v>
      </c>
      <c r="E65" s="32" t="str">
        <f t="shared" si="2"/>
        <v>14A1-</v>
      </c>
      <c r="F65" s="32" t="s">
        <v>110</v>
      </c>
      <c r="G65" s="33">
        <v>59.7</v>
      </c>
      <c r="H65" s="34">
        <v>0.95</v>
      </c>
      <c r="I65" s="34">
        <v>1</v>
      </c>
      <c r="J65" s="33">
        <f t="shared" si="3"/>
        <v>56.800000000000004</v>
      </c>
      <c r="K65" s="33">
        <f t="shared" si="4"/>
        <v>59.7</v>
      </c>
      <c r="L65" s="38" t="str">
        <f t="shared" si="5"/>
        <v>14</v>
      </c>
    </row>
    <row r="66" spans="2:12" ht="13.5">
      <c r="B66" s="38" t="s">
        <v>48</v>
      </c>
      <c r="C66" s="30" t="s">
        <v>109</v>
      </c>
      <c r="D66" s="31" t="s">
        <v>102</v>
      </c>
      <c r="E66" s="32" t="str">
        <f t="shared" si="2"/>
        <v>14B2+</v>
      </c>
      <c r="F66" s="32" t="s">
        <v>110</v>
      </c>
      <c r="G66" s="33">
        <v>59.7</v>
      </c>
      <c r="H66" s="34">
        <v>1</v>
      </c>
      <c r="I66" s="34">
        <v>1.05</v>
      </c>
      <c r="J66" s="33">
        <f t="shared" si="3"/>
        <v>59.7</v>
      </c>
      <c r="K66" s="33">
        <f t="shared" si="4"/>
        <v>62.7</v>
      </c>
      <c r="L66" s="38" t="str">
        <f t="shared" si="5"/>
        <v>14</v>
      </c>
    </row>
    <row r="67" spans="2:12" ht="13.5">
      <c r="B67" s="38" t="s">
        <v>48</v>
      </c>
      <c r="C67" s="30" t="s">
        <v>109</v>
      </c>
      <c r="D67" s="31" t="s">
        <v>103</v>
      </c>
      <c r="E67" s="32" t="str">
        <f t="shared" si="2"/>
        <v>14B2</v>
      </c>
      <c r="F67" s="32" t="s">
        <v>110</v>
      </c>
      <c r="G67" s="33">
        <v>59.7</v>
      </c>
      <c r="H67" s="34">
        <v>1.05</v>
      </c>
      <c r="I67" s="34">
        <v>1.1</v>
      </c>
      <c r="J67" s="33">
        <f t="shared" si="3"/>
        <v>62.7</v>
      </c>
      <c r="K67" s="33">
        <f t="shared" si="4"/>
        <v>65.69999999999999</v>
      </c>
      <c r="L67" s="38" t="str">
        <f t="shared" si="5"/>
        <v>14</v>
      </c>
    </row>
    <row r="68" spans="2:12" ht="13.5">
      <c r="B68" s="38" t="s">
        <v>48</v>
      </c>
      <c r="C68" s="30" t="s">
        <v>109</v>
      </c>
      <c r="D68" s="31" t="s">
        <v>104</v>
      </c>
      <c r="E68" s="32" t="str">
        <f t="shared" si="2"/>
        <v>14B2-</v>
      </c>
      <c r="F68" s="32" t="s">
        <v>110</v>
      </c>
      <c r="G68" s="33">
        <v>59.7</v>
      </c>
      <c r="H68" s="34">
        <v>1.1</v>
      </c>
      <c r="I68" s="34">
        <v>1.15</v>
      </c>
      <c r="J68" s="33">
        <f t="shared" si="3"/>
        <v>65.69999999999999</v>
      </c>
      <c r="K68" s="33">
        <f t="shared" si="4"/>
        <v>68.69999999999999</v>
      </c>
      <c r="L68" s="38" t="str">
        <f t="shared" si="5"/>
        <v>14</v>
      </c>
    </row>
    <row r="69" spans="2:12" ht="13.5">
      <c r="B69" s="38" t="s">
        <v>48</v>
      </c>
      <c r="C69" s="30" t="s">
        <v>109</v>
      </c>
      <c r="D69" s="31" t="s">
        <v>105</v>
      </c>
      <c r="E69" s="32" t="str">
        <f t="shared" si="2"/>
        <v>14B1</v>
      </c>
      <c r="F69" s="32" t="s">
        <v>110</v>
      </c>
      <c r="G69" s="33">
        <v>59.7</v>
      </c>
      <c r="H69" s="34">
        <v>1.15</v>
      </c>
      <c r="I69" s="34">
        <v>1.5</v>
      </c>
      <c r="J69" s="33">
        <f t="shared" si="3"/>
        <v>68.69999999999999</v>
      </c>
      <c r="K69" s="33">
        <f t="shared" si="4"/>
        <v>89.6</v>
      </c>
      <c r="L69" s="38" t="str">
        <f t="shared" si="5"/>
        <v>14</v>
      </c>
    </row>
    <row r="70" spans="2:12" ht="13.5">
      <c r="B70" s="38" t="s">
        <v>48</v>
      </c>
      <c r="C70" s="30" t="s">
        <v>109</v>
      </c>
      <c r="D70" s="31" t="s">
        <v>106</v>
      </c>
      <c r="E70" s="32" t="str">
        <f t="shared" si="2"/>
        <v>14C</v>
      </c>
      <c r="F70" s="32" t="s">
        <v>110</v>
      </c>
      <c r="G70" s="33">
        <v>59.7</v>
      </c>
      <c r="H70" s="34">
        <v>1.5</v>
      </c>
      <c r="I70" s="34"/>
      <c r="J70" s="33">
        <f t="shared" si="3"/>
        <v>89.6</v>
      </c>
      <c r="K70" s="33">
        <f t="shared" si="4"/>
      </c>
      <c r="L70" s="38" t="str">
        <f t="shared" si="5"/>
        <v>14</v>
      </c>
    </row>
    <row r="71" spans="2:12" ht="13.5">
      <c r="B71" s="38" t="s">
        <v>91</v>
      </c>
      <c r="C71" s="30" t="s">
        <v>111</v>
      </c>
      <c r="D71" s="31" t="s">
        <v>92</v>
      </c>
      <c r="E71" s="32" t="str">
        <f t="shared" si="2"/>
        <v>18A4</v>
      </c>
      <c r="F71" s="32" t="s">
        <v>112</v>
      </c>
      <c r="G71" s="33">
        <v>59.6</v>
      </c>
      <c r="H71" s="34"/>
      <c r="I71" s="34">
        <v>0.55</v>
      </c>
      <c r="J71" s="33">
        <f t="shared" si="3"/>
      </c>
      <c r="K71" s="33">
        <f t="shared" si="4"/>
        <v>32.800000000000004</v>
      </c>
      <c r="L71" s="38" t="str">
        <f t="shared" si="5"/>
        <v>18</v>
      </c>
    </row>
    <row r="72" spans="2:12" ht="13.5">
      <c r="B72" s="38" t="s">
        <v>91</v>
      </c>
      <c r="C72" s="30" t="s">
        <v>111</v>
      </c>
      <c r="D72" s="31" t="s">
        <v>93</v>
      </c>
      <c r="E72" s="32" t="str">
        <f t="shared" si="2"/>
        <v>18A3+</v>
      </c>
      <c r="F72" s="32" t="s">
        <v>112</v>
      </c>
      <c r="G72" s="33">
        <v>59.6</v>
      </c>
      <c r="H72" s="34">
        <v>0.55</v>
      </c>
      <c r="I72" s="34">
        <v>0.6</v>
      </c>
      <c r="J72" s="33">
        <f t="shared" si="3"/>
        <v>32.800000000000004</v>
      </c>
      <c r="K72" s="33">
        <f t="shared" si="4"/>
        <v>35.800000000000004</v>
      </c>
      <c r="L72" s="38" t="str">
        <f t="shared" si="5"/>
        <v>18</v>
      </c>
    </row>
    <row r="73" spans="2:12" ht="13.5">
      <c r="B73" s="38" t="s">
        <v>91</v>
      </c>
      <c r="C73" s="30" t="s">
        <v>111</v>
      </c>
      <c r="D73" s="31" t="s">
        <v>94</v>
      </c>
      <c r="E73" s="32" t="str">
        <f t="shared" si="2"/>
        <v>18A3</v>
      </c>
      <c r="F73" s="32" t="s">
        <v>112</v>
      </c>
      <c r="G73" s="33">
        <v>59.6</v>
      </c>
      <c r="H73" s="34">
        <v>0.6</v>
      </c>
      <c r="I73" s="34">
        <v>0.65</v>
      </c>
      <c r="J73" s="33">
        <f t="shared" si="3"/>
        <v>35.800000000000004</v>
      </c>
      <c r="K73" s="33">
        <f t="shared" si="4"/>
        <v>38.800000000000004</v>
      </c>
      <c r="L73" s="38" t="str">
        <f t="shared" si="5"/>
        <v>18</v>
      </c>
    </row>
    <row r="74" spans="2:12" ht="13.5">
      <c r="B74" s="38" t="s">
        <v>91</v>
      </c>
      <c r="C74" s="30" t="s">
        <v>111</v>
      </c>
      <c r="D74" s="31" t="s">
        <v>95</v>
      </c>
      <c r="E74" s="32" t="str">
        <f t="shared" si="2"/>
        <v>18A3-</v>
      </c>
      <c r="F74" s="32" t="s">
        <v>112</v>
      </c>
      <c r="G74" s="33">
        <v>59.6</v>
      </c>
      <c r="H74" s="34">
        <v>0.65</v>
      </c>
      <c r="I74" s="34">
        <v>0.7</v>
      </c>
      <c r="J74" s="33">
        <f t="shared" si="3"/>
        <v>38.800000000000004</v>
      </c>
      <c r="K74" s="33">
        <f t="shared" si="4"/>
        <v>41.800000000000004</v>
      </c>
      <c r="L74" s="38" t="str">
        <f t="shared" si="5"/>
        <v>18</v>
      </c>
    </row>
    <row r="75" spans="2:12" ht="13.5">
      <c r="B75" s="38" t="s">
        <v>91</v>
      </c>
      <c r="C75" s="30" t="s">
        <v>111</v>
      </c>
      <c r="D75" s="31" t="s">
        <v>96</v>
      </c>
      <c r="E75" s="32" t="str">
        <f t="shared" si="2"/>
        <v>18A2+</v>
      </c>
      <c r="F75" s="32" t="s">
        <v>112</v>
      </c>
      <c r="G75" s="33">
        <v>59.6</v>
      </c>
      <c r="H75" s="34">
        <v>0.7</v>
      </c>
      <c r="I75" s="34">
        <v>0.75</v>
      </c>
      <c r="J75" s="33">
        <f t="shared" si="3"/>
        <v>41.800000000000004</v>
      </c>
      <c r="K75" s="33">
        <f t="shared" si="4"/>
        <v>44.7</v>
      </c>
      <c r="L75" s="38" t="str">
        <f t="shared" si="5"/>
        <v>18</v>
      </c>
    </row>
    <row r="76" spans="2:12" ht="13.5">
      <c r="B76" s="38" t="s">
        <v>91</v>
      </c>
      <c r="C76" s="30" t="s">
        <v>111</v>
      </c>
      <c r="D76" s="31" t="s">
        <v>97</v>
      </c>
      <c r="E76" s="32" t="str">
        <f t="shared" si="2"/>
        <v>18A2</v>
      </c>
      <c r="F76" s="32" t="s">
        <v>112</v>
      </c>
      <c r="G76" s="33">
        <v>59.6</v>
      </c>
      <c r="H76" s="34">
        <v>0.75</v>
      </c>
      <c r="I76" s="34">
        <v>0.8</v>
      </c>
      <c r="J76" s="33">
        <f t="shared" si="3"/>
        <v>44.7</v>
      </c>
      <c r="K76" s="33">
        <f t="shared" si="4"/>
        <v>47.7</v>
      </c>
      <c r="L76" s="38" t="str">
        <f t="shared" si="5"/>
        <v>18</v>
      </c>
    </row>
    <row r="77" spans="2:12" ht="13.5">
      <c r="B77" s="38" t="s">
        <v>91</v>
      </c>
      <c r="C77" s="30" t="s">
        <v>111</v>
      </c>
      <c r="D77" s="31" t="s">
        <v>98</v>
      </c>
      <c r="E77" s="32" t="str">
        <f t="shared" si="2"/>
        <v>18A2-</v>
      </c>
      <c r="F77" s="32" t="s">
        <v>112</v>
      </c>
      <c r="G77" s="33">
        <v>59.6</v>
      </c>
      <c r="H77" s="34">
        <v>0.8</v>
      </c>
      <c r="I77" s="34">
        <v>0.85</v>
      </c>
      <c r="J77" s="33">
        <f t="shared" si="3"/>
        <v>47.7</v>
      </c>
      <c r="K77" s="33">
        <f t="shared" si="4"/>
        <v>50.7</v>
      </c>
      <c r="L77" s="38" t="str">
        <f t="shared" si="5"/>
        <v>18</v>
      </c>
    </row>
    <row r="78" spans="2:12" ht="13.5">
      <c r="B78" s="38" t="s">
        <v>91</v>
      </c>
      <c r="C78" s="30" t="s">
        <v>111</v>
      </c>
      <c r="D78" s="31" t="s">
        <v>99</v>
      </c>
      <c r="E78" s="32" t="str">
        <f t="shared" si="2"/>
        <v>18A1+</v>
      </c>
      <c r="F78" s="32" t="s">
        <v>112</v>
      </c>
      <c r="G78" s="33">
        <v>59.6</v>
      </c>
      <c r="H78" s="34">
        <v>0.85</v>
      </c>
      <c r="I78" s="34">
        <v>0.9</v>
      </c>
      <c r="J78" s="33">
        <f t="shared" si="3"/>
        <v>50.7</v>
      </c>
      <c r="K78" s="33">
        <f t="shared" si="4"/>
        <v>53.7</v>
      </c>
      <c r="L78" s="38" t="str">
        <f t="shared" si="5"/>
        <v>18</v>
      </c>
    </row>
    <row r="79" spans="2:12" ht="13.5">
      <c r="B79" s="38" t="s">
        <v>91</v>
      </c>
      <c r="C79" s="30" t="s">
        <v>111</v>
      </c>
      <c r="D79" s="31" t="s">
        <v>100</v>
      </c>
      <c r="E79" s="32" t="str">
        <f t="shared" si="2"/>
        <v>18A1</v>
      </c>
      <c r="F79" s="32" t="s">
        <v>112</v>
      </c>
      <c r="G79" s="33">
        <v>59.6</v>
      </c>
      <c r="H79" s="34">
        <v>0.9</v>
      </c>
      <c r="I79" s="34">
        <v>0.95</v>
      </c>
      <c r="J79" s="33">
        <f t="shared" si="3"/>
        <v>53.7</v>
      </c>
      <c r="K79" s="33">
        <f t="shared" si="4"/>
        <v>56.7</v>
      </c>
      <c r="L79" s="38" t="str">
        <f t="shared" si="5"/>
        <v>18</v>
      </c>
    </row>
    <row r="80" spans="2:12" ht="13.5">
      <c r="B80" s="38" t="s">
        <v>91</v>
      </c>
      <c r="C80" s="30" t="s">
        <v>111</v>
      </c>
      <c r="D80" s="31" t="s">
        <v>101</v>
      </c>
      <c r="E80" s="32" t="str">
        <f t="shared" si="2"/>
        <v>18A1-</v>
      </c>
      <c r="F80" s="32" t="s">
        <v>112</v>
      </c>
      <c r="G80" s="33">
        <v>59.6</v>
      </c>
      <c r="H80" s="34">
        <v>0.95</v>
      </c>
      <c r="I80" s="34">
        <v>1</v>
      </c>
      <c r="J80" s="33">
        <f t="shared" si="3"/>
        <v>56.7</v>
      </c>
      <c r="K80" s="33">
        <f t="shared" si="4"/>
        <v>59.6</v>
      </c>
      <c r="L80" s="38" t="str">
        <f t="shared" si="5"/>
        <v>18</v>
      </c>
    </row>
    <row r="81" spans="2:12" ht="13.5">
      <c r="B81" s="38" t="s">
        <v>91</v>
      </c>
      <c r="C81" s="30" t="s">
        <v>111</v>
      </c>
      <c r="D81" s="31" t="s">
        <v>102</v>
      </c>
      <c r="E81" s="32" t="str">
        <f t="shared" si="2"/>
        <v>18B2+</v>
      </c>
      <c r="F81" s="32" t="s">
        <v>112</v>
      </c>
      <c r="G81" s="33">
        <v>59.6</v>
      </c>
      <c r="H81" s="34">
        <v>1</v>
      </c>
      <c r="I81" s="34">
        <v>1.05</v>
      </c>
      <c r="J81" s="33">
        <f t="shared" si="3"/>
        <v>59.6</v>
      </c>
      <c r="K81" s="33">
        <f t="shared" si="4"/>
        <v>62.6</v>
      </c>
      <c r="L81" s="38" t="str">
        <f t="shared" si="5"/>
        <v>18</v>
      </c>
    </row>
    <row r="82" spans="2:12" ht="13.5">
      <c r="B82" s="38" t="s">
        <v>91</v>
      </c>
      <c r="C82" s="30" t="s">
        <v>111</v>
      </c>
      <c r="D82" s="31" t="s">
        <v>103</v>
      </c>
      <c r="E82" s="32" t="str">
        <f t="shared" si="2"/>
        <v>18B2</v>
      </c>
      <c r="F82" s="32" t="s">
        <v>112</v>
      </c>
      <c r="G82" s="33">
        <v>59.6</v>
      </c>
      <c r="H82" s="34">
        <v>1.05</v>
      </c>
      <c r="I82" s="34">
        <v>1.1</v>
      </c>
      <c r="J82" s="33">
        <f t="shared" si="3"/>
        <v>62.6</v>
      </c>
      <c r="K82" s="33">
        <f t="shared" si="4"/>
        <v>65.6</v>
      </c>
      <c r="L82" s="38" t="str">
        <f t="shared" si="5"/>
        <v>18</v>
      </c>
    </row>
    <row r="83" spans="2:12" ht="13.5">
      <c r="B83" s="38" t="s">
        <v>91</v>
      </c>
      <c r="C83" s="30" t="s">
        <v>111</v>
      </c>
      <c r="D83" s="31" t="s">
        <v>104</v>
      </c>
      <c r="E83" s="32" t="str">
        <f t="shared" si="2"/>
        <v>18B2-</v>
      </c>
      <c r="F83" s="32" t="s">
        <v>112</v>
      </c>
      <c r="G83" s="33">
        <v>59.6</v>
      </c>
      <c r="H83" s="34">
        <v>1.1</v>
      </c>
      <c r="I83" s="34">
        <v>1.15</v>
      </c>
      <c r="J83" s="33">
        <f t="shared" si="3"/>
        <v>65.6</v>
      </c>
      <c r="K83" s="33">
        <f t="shared" si="4"/>
        <v>68.6</v>
      </c>
      <c r="L83" s="38" t="str">
        <f t="shared" si="5"/>
        <v>18</v>
      </c>
    </row>
    <row r="84" spans="2:12" ht="13.5">
      <c r="B84" s="38" t="s">
        <v>91</v>
      </c>
      <c r="C84" s="30" t="s">
        <v>111</v>
      </c>
      <c r="D84" s="31" t="s">
        <v>105</v>
      </c>
      <c r="E84" s="32" t="str">
        <f t="shared" si="2"/>
        <v>18B1</v>
      </c>
      <c r="F84" s="32" t="s">
        <v>112</v>
      </c>
      <c r="G84" s="33">
        <v>59.6</v>
      </c>
      <c r="H84" s="34">
        <v>1.15</v>
      </c>
      <c r="I84" s="34">
        <v>1.5</v>
      </c>
      <c r="J84" s="33">
        <f t="shared" si="3"/>
        <v>68.6</v>
      </c>
      <c r="K84" s="33">
        <f t="shared" si="4"/>
        <v>89.4</v>
      </c>
      <c r="L84" s="38" t="str">
        <f t="shared" si="5"/>
        <v>18</v>
      </c>
    </row>
    <row r="85" spans="2:12" ht="13.5">
      <c r="B85" s="38" t="s">
        <v>91</v>
      </c>
      <c r="C85" s="30" t="s">
        <v>111</v>
      </c>
      <c r="D85" s="31" t="s">
        <v>106</v>
      </c>
      <c r="E85" s="32" t="str">
        <f t="shared" si="2"/>
        <v>18C</v>
      </c>
      <c r="F85" s="32" t="s">
        <v>112</v>
      </c>
      <c r="G85" s="33">
        <v>59.6</v>
      </c>
      <c r="H85" s="34">
        <v>1.5</v>
      </c>
      <c r="I85" s="34"/>
      <c r="J85" s="33">
        <f t="shared" si="3"/>
        <v>89.4</v>
      </c>
      <c r="K85" s="33">
        <f t="shared" si="4"/>
      </c>
      <c r="L85" s="38" t="str">
        <f t="shared" si="5"/>
        <v>18</v>
      </c>
    </row>
    <row r="86" spans="2:12" ht="13.5">
      <c r="B86" s="38" t="s">
        <v>113</v>
      </c>
      <c r="C86" s="30" t="s">
        <v>114</v>
      </c>
      <c r="D86" s="31" t="s">
        <v>92</v>
      </c>
      <c r="E86" s="32" t="str">
        <f t="shared" si="2"/>
        <v>11A4</v>
      </c>
      <c r="F86" s="32" t="s">
        <v>115</v>
      </c>
      <c r="G86" s="33">
        <v>165.5</v>
      </c>
      <c r="H86" s="34"/>
      <c r="I86" s="34">
        <v>0.55</v>
      </c>
      <c r="J86" s="33">
        <f t="shared" si="3"/>
      </c>
      <c r="K86" s="33">
        <f t="shared" si="4"/>
        <v>91.1</v>
      </c>
      <c r="L86" s="38" t="str">
        <f t="shared" si="5"/>
        <v>11</v>
      </c>
    </row>
    <row r="87" spans="2:12" ht="13.5">
      <c r="B87" s="38" t="s">
        <v>113</v>
      </c>
      <c r="C87" s="30" t="s">
        <v>114</v>
      </c>
      <c r="D87" s="31" t="s">
        <v>93</v>
      </c>
      <c r="E87" s="32" t="str">
        <f t="shared" si="2"/>
        <v>11A3+</v>
      </c>
      <c r="F87" s="32" t="s">
        <v>115</v>
      </c>
      <c r="G87" s="33">
        <v>165.5</v>
      </c>
      <c r="H87" s="34">
        <v>0.55</v>
      </c>
      <c r="I87" s="34">
        <v>0.6</v>
      </c>
      <c r="J87" s="33">
        <f t="shared" si="3"/>
        <v>91.1</v>
      </c>
      <c r="K87" s="33">
        <f t="shared" si="4"/>
        <v>99.3</v>
      </c>
      <c r="L87" s="38" t="str">
        <f t="shared" si="5"/>
        <v>11</v>
      </c>
    </row>
    <row r="88" spans="2:12" ht="13.5">
      <c r="B88" s="38" t="s">
        <v>113</v>
      </c>
      <c r="C88" s="30" t="s">
        <v>114</v>
      </c>
      <c r="D88" s="31" t="s">
        <v>94</v>
      </c>
      <c r="E88" s="32" t="str">
        <f t="shared" si="2"/>
        <v>11A3</v>
      </c>
      <c r="F88" s="32" t="s">
        <v>115</v>
      </c>
      <c r="G88" s="33">
        <v>165.5</v>
      </c>
      <c r="H88" s="34">
        <v>0.6</v>
      </c>
      <c r="I88" s="34">
        <v>0.65</v>
      </c>
      <c r="J88" s="33">
        <f t="shared" si="3"/>
        <v>99.3</v>
      </c>
      <c r="K88" s="33">
        <f t="shared" si="4"/>
        <v>107.6</v>
      </c>
      <c r="L88" s="38" t="str">
        <f t="shared" si="5"/>
        <v>11</v>
      </c>
    </row>
    <row r="89" spans="2:12" ht="13.5">
      <c r="B89" s="38" t="s">
        <v>113</v>
      </c>
      <c r="C89" s="30" t="s">
        <v>114</v>
      </c>
      <c r="D89" s="31" t="s">
        <v>95</v>
      </c>
      <c r="E89" s="32" t="str">
        <f t="shared" si="2"/>
        <v>11A3-</v>
      </c>
      <c r="F89" s="32" t="s">
        <v>115</v>
      </c>
      <c r="G89" s="33">
        <v>165.5</v>
      </c>
      <c r="H89" s="34">
        <v>0.65</v>
      </c>
      <c r="I89" s="34">
        <v>0.7</v>
      </c>
      <c r="J89" s="33">
        <f t="shared" si="3"/>
        <v>107.6</v>
      </c>
      <c r="K89" s="33">
        <f t="shared" si="4"/>
        <v>115.89999999999999</v>
      </c>
      <c r="L89" s="38" t="str">
        <f t="shared" si="5"/>
        <v>11</v>
      </c>
    </row>
    <row r="90" spans="2:12" ht="13.5">
      <c r="B90" s="38" t="s">
        <v>113</v>
      </c>
      <c r="C90" s="30" t="s">
        <v>114</v>
      </c>
      <c r="D90" s="31" t="s">
        <v>96</v>
      </c>
      <c r="E90" s="32" t="str">
        <f aca="true" t="shared" si="6" ref="E90:E153">C90&amp;D90</f>
        <v>11A2+</v>
      </c>
      <c r="F90" s="32" t="s">
        <v>115</v>
      </c>
      <c r="G90" s="33">
        <v>165.5</v>
      </c>
      <c r="H90" s="34">
        <v>0.7</v>
      </c>
      <c r="I90" s="34">
        <v>0.75</v>
      </c>
      <c r="J90" s="33">
        <f aca="true" t="shared" si="7" ref="J90:J153">IF(AND(G90&lt;&gt;"",H90&lt;&gt;""),ROUNDUP(G90*H90,1),"")</f>
        <v>115.89999999999999</v>
      </c>
      <c r="K90" s="33">
        <f aca="true" t="shared" si="8" ref="K90:K153">IF(AND(G90&lt;&gt;"",I90&lt;&gt;""),ROUNDUP(G90*I90,1),"")</f>
        <v>124.19999999999999</v>
      </c>
      <c r="L90" s="38" t="str">
        <f aca="true" t="shared" si="9" ref="L90:L153">C90</f>
        <v>11</v>
      </c>
    </row>
    <row r="91" spans="2:12" ht="13.5">
      <c r="B91" s="38" t="s">
        <v>113</v>
      </c>
      <c r="C91" s="30" t="s">
        <v>114</v>
      </c>
      <c r="D91" s="31" t="s">
        <v>97</v>
      </c>
      <c r="E91" s="32" t="str">
        <f t="shared" si="6"/>
        <v>11A2</v>
      </c>
      <c r="F91" s="32" t="s">
        <v>115</v>
      </c>
      <c r="G91" s="33">
        <v>165.5</v>
      </c>
      <c r="H91" s="34">
        <v>0.75</v>
      </c>
      <c r="I91" s="34">
        <v>0.8</v>
      </c>
      <c r="J91" s="33">
        <f t="shared" si="7"/>
        <v>124.19999999999999</v>
      </c>
      <c r="K91" s="33">
        <f t="shared" si="8"/>
        <v>132.4</v>
      </c>
      <c r="L91" s="38" t="str">
        <f t="shared" si="9"/>
        <v>11</v>
      </c>
    </row>
    <row r="92" spans="2:12" ht="13.5">
      <c r="B92" s="38" t="s">
        <v>113</v>
      </c>
      <c r="C92" s="30" t="s">
        <v>114</v>
      </c>
      <c r="D92" s="31" t="s">
        <v>98</v>
      </c>
      <c r="E92" s="32" t="str">
        <f t="shared" si="6"/>
        <v>11A2-</v>
      </c>
      <c r="F92" s="32" t="s">
        <v>115</v>
      </c>
      <c r="G92" s="33">
        <v>165.5</v>
      </c>
      <c r="H92" s="34">
        <v>0.8</v>
      </c>
      <c r="I92" s="34">
        <v>0.85</v>
      </c>
      <c r="J92" s="33">
        <f t="shared" si="7"/>
        <v>132.4</v>
      </c>
      <c r="K92" s="33">
        <f t="shared" si="8"/>
        <v>140.7</v>
      </c>
      <c r="L92" s="38" t="str">
        <f t="shared" si="9"/>
        <v>11</v>
      </c>
    </row>
    <row r="93" spans="2:12" ht="13.5">
      <c r="B93" s="38" t="s">
        <v>113</v>
      </c>
      <c r="C93" s="30" t="s">
        <v>114</v>
      </c>
      <c r="D93" s="31" t="s">
        <v>99</v>
      </c>
      <c r="E93" s="32" t="str">
        <f t="shared" si="6"/>
        <v>11A1+</v>
      </c>
      <c r="F93" s="32" t="s">
        <v>115</v>
      </c>
      <c r="G93" s="33">
        <v>165.5</v>
      </c>
      <c r="H93" s="34">
        <v>0.85</v>
      </c>
      <c r="I93" s="34">
        <v>0.9</v>
      </c>
      <c r="J93" s="33">
        <f t="shared" si="7"/>
        <v>140.7</v>
      </c>
      <c r="K93" s="33">
        <f t="shared" si="8"/>
        <v>149</v>
      </c>
      <c r="L93" s="38" t="str">
        <f t="shared" si="9"/>
        <v>11</v>
      </c>
    </row>
    <row r="94" spans="2:12" ht="13.5">
      <c r="B94" s="38" t="s">
        <v>113</v>
      </c>
      <c r="C94" s="30" t="s">
        <v>114</v>
      </c>
      <c r="D94" s="31" t="s">
        <v>100</v>
      </c>
      <c r="E94" s="32" t="str">
        <f t="shared" si="6"/>
        <v>11A1</v>
      </c>
      <c r="F94" s="32" t="s">
        <v>115</v>
      </c>
      <c r="G94" s="33">
        <v>165.5</v>
      </c>
      <c r="H94" s="34">
        <v>0.9</v>
      </c>
      <c r="I94" s="34">
        <v>0.95</v>
      </c>
      <c r="J94" s="33">
        <f t="shared" si="7"/>
        <v>149</v>
      </c>
      <c r="K94" s="33">
        <f t="shared" si="8"/>
        <v>157.29999999999998</v>
      </c>
      <c r="L94" s="38" t="str">
        <f t="shared" si="9"/>
        <v>11</v>
      </c>
    </row>
    <row r="95" spans="2:12" ht="13.5">
      <c r="B95" s="38" t="s">
        <v>113</v>
      </c>
      <c r="C95" s="30" t="s">
        <v>114</v>
      </c>
      <c r="D95" s="31" t="s">
        <v>101</v>
      </c>
      <c r="E95" s="32" t="str">
        <f t="shared" si="6"/>
        <v>11A1-</v>
      </c>
      <c r="F95" s="32" t="s">
        <v>115</v>
      </c>
      <c r="G95" s="33">
        <v>165.5</v>
      </c>
      <c r="H95" s="34">
        <v>0.95</v>
      </c>
      <c r="I95" s="34">
        <v>1</v>
      </c>
      <c r="J95" s="33">
        <f t="shared" si="7"/>
        <v>157.29999999999998</v>
      </c>
      <c r="K95" s="33">
        <f t="shared" si="8"/>
        <v>165.5</v>
      </c>
      <c r="L95" s="38" t="str">
        <f t="shared" si="9"/>
        <v>11</v>
      </c>
    </row>
    <row r="96" spans="2:12" ht="13.5">
      <c r="B96" s="38" t="s">
        <v>113</v>
      </c>
      <c r="C96" s="30" t="s">
        <v>114</v>
      </c>
      <c r="D96" s="31" t="s">
        <v>102</v>
      </c>
      <c r="E96" s="32" t="str">
        <f t="shared" si="6"/>
        <v>11B2+</v>
      </c>
      <c r="F96" s="32" t="s">
        <v>115</v>
      </c>
      <c r="G96" s="33">
        <v>165.5</v>
      </c>
      <c r="H96" s="34">
        <v>1</v>
      </c>
      <c r="I96" s="34">
        <v>1.05</v>
      </c>
      <c r="J96" s="33">
        <f t="shared" si="7"/>
        <v>165.5</v>
      </c>
      <c r="K96" s="33">
        <f t="shared" si="8"/>
        <v>173.79999999999998</v>
      </c>
      <c r="L96" s="38" t="str">
        <f t="shared" si="9"/>
        <v>11</v>
      </c>
    </row>
    <row r="97" spans="2:12" ht="13.5">
      <c r="B97" s="38" t="s">
        <v>113</v>
      </c>
      <c r="C97" s="30" t="s">
        <v>114</v>
      </c>
      <c r="D97" s="31" t="s">
        <v>103</v>
      </c>
      <c r="E97" s="32" t="str">
        <f t="shared" si="6"/>
        <v>11B2</v>
      </c>
      <c r="F97" s="32" t="s">
        <v>115</v>
      </c>
      <c r="G97" s="33">
        <v>165.5</v>
      </c>
      <c r="H97" s="34">
        <v>1.05</v>
      </c>
      <c r="I97" s="34">
        <v>1.1</v>
      </c>
      <c r="J97" s="33">
        <f t="shared" si="7"/>
        <v>173.79999999999998</v>
      </c>
      <c r="K97" s="33">
        <f t="shared" si="8"/>
        <v>182.1</v>
      </c>
      <c r="L97" s="38" t="str">
        <f t="shared" si="9"/>
        <v>11</v>
      </c>
    </row>
    <row r="98" spans="2:12" ht="13.5">
      <c r="B98" s="38" t="s">
        <v>113</v>
      </c>
      <c r="C98" s="30" t="s">
        <v>114</v>
      </c>
      <c r="D98" s="31" t="s">
        <v>104</v>
      </c>
      <c r="E98" s="32" t="str">
        <f t="shared" si="6"/>
        <v>11B2-</v>
      </c>
      <c r="F98" s="32" t="s">
        <v>115</v>
      </c>
      <c r="G98" s="33">
        <v>165.5</v>
      </c>
      <c r="H98" s="34">
        <v>1.1</v>
      </c>
      <c r="I98" s="34">
        <v>1.15</v>
      </c>
      <c r="J98" s="33">
        <f t="shared" si="7"/>
        <v>182.1</v>
      </c>
      <c r="K98" s="33">
        <f t="shared" si="8"/>
        <v>190.4</v>
      </c>
      <c r="L98" s="38" t="str">
        <f t="shared" si="9"/>
        <v>11</v>
      </c>
    </row>
    <row r="99" spans="2:12" ht="13.5">
      <c r="B99" s="38" t="s">
        <v>113</v>
      </c>
      <c r="C99" s="30" t="s">
        <v>114</v>
      </c>
      <c r="D99" s="31" t="s">
        <v>105</v>
      </c>
      <c r="E99" s="32" t="str">
        <f t="shared" si="6"/>
        <v>11B1</v>
      </c>
      <c r="F99" s="32" t="s">
        <v>115</v>
      </c>
      <c r="G99" s="33">
        <v>165.5</v>
      </c>
      <c r="H99" s="34">
        <v>1.15</v>
      </c>
      <c r="I99" s="34">
        <v>1.5</v>
      </c>
      <c r="J99" s="33">
        <f t="shared" si="7"/>
        <v>190.4</v>
      </c>
      <c r="K99" s="33">
        <f t="shared" si="8"/>
        <v>248.29999999999998</v>
      </c>
      <c r="L99" s="38" t="str">
        <f t="shared" si="9"/>
        <v>11</v>
      </c>
    </row>
    <row r="100" spans="2:12" ht="13.5">
      <c r="B100" s="38" t="s">
        <v>113</v>
      </c>
      <c r="C100" s="30" t="s">
        <v>114</v>
      </c>
      <c r="D100" s="31" t="s">
        <v>106</v>
      </c>
      <c r="E100" s="32" t="str">
        <f t="shared" si="6"/>
        <v>11C</v>
      </c>
      <c r="F100" s="32" t="s">
        <v>115</v>
      </c>
      <c r="G100" s="33">
        <v>165.5</v>
      </c>
      <c r="H100" s="34">
        <v>1.5</v>
      </c>
      <c r="I100" s="34"/>
      <c r="J100" s="33">
        <f t="shared" si="7"/>
        <v>248.29999999999998</v>
      </c>
      <c r="K100" s="33">
        <f t="shared" si="8"/>
      </c>
      <c r="L100" s="38" t="str">
        <f t="shared" si="9"/>
        <v>11</v>
      </c>
    </row>
    <row r="101" spans="2:12" ht="13.5">
      <c r="B101" s="38" t="s">
        <v>116</v>
      </c>
      <c r="C101" s="30" t="s">
        <v>117</v>
      </c>
      <c r="D101" s="31" t="s">
        <v>92</v>
      </c>
      <c r="E101" s="32" t="str">
        <f t="shared" si="6"/>
        <v>15A4</v>
      </c>
      <c r="F101" s="32" t="s">
        <v>118</v>
      </c>
      <c r="G101" s="33">
        <v>138.8</v>
      </c>
      <c r="H101" s="34"/>
      <c r="I101" s="34">
        <v>0.55</v>
      </c>
      <c r="J101" s="33">
        <f t="shared" si="7"/>
      </c>
      <c r="K101" s="33">
        <f t="shared" si="8"/>
        <v>76.39999999999999</v>
      </c>
      <c r="L101" s="38" t="str">
        <f t="shared" si="9"/>
        <v>15</v>
      </c>
    </row>
    <row r="102" spans="2:12" ht="13.5">
      <c r="B102" s="38" t="s">
        <v>116</v>
      </c>
      <c r="C102" s="30" t="s">
        <v>117</v>
      </c>
      <c r="D102" s="31" t="s">
        <v>93</v>
      </c>
      <c r="E102" s="32" t="str">
        <f t="shared" si="6"/>
        <v>15A3+</v>
      </c>
      <c r="F102" s="32" t="s">
        <v>118</v>
      </c>
      <c r="G102" s="33">
        <v>138.8</v>
      </c>
      <c r="H102" s="34">
        <v>0.55</v>
      </c>
      <c r="I102" s="34">
        <v>0.6</v>
      </c>
      <c r="J102" s="33">
        <f t="shared" si="7"/>
        <v>76.39999999999999</v>
      </c>
      <c r="K102" s="33">
        <f t="shared" si="8"/>
        <v>83.3</v>
      </c>
      <c r="L102" s="38" t="str">
        <f t="shared" si="9"/>
        <v>15</v>
      </c>
    </row>
    <row r="103" spans="2:12" ht="13.5">
      <c r="B103" s="38" t="s">
        <v>116</v>
      </c>
      <c r="C103" s="30" t="s">
        <v>117</v>
      </c>
      <c r="D103" s="31" t="s">
        <v>94</v>
      </c>
      <c r="E103" s="32" t="str">
        <f t="shared" si="6"/>
        <v>15A3</v>
      </c>
      <c r="F103" s="32" t="s">
        <v>118</v>
      </c>
      <c r="G103" s="33">
        <v>138.8</v>
      </c>
      <c r="H103" s="34">
        <v>0.6</v>
      </c>
      <c r="I103" s="34">
        <v>0.65</v>
      </c>
      <c r="J103" s="33">
        <f t="shared" si="7"/>
        <v>83.3</v>
      </c>
      <c r="K103" s="33">
        <f t="shared" si="8"/>
        <v>90.3</v>
      </c>
      <c r="L103" s="38" t="str">
        <f t="shared" si="9"/>
        <v>15</v>
      </c>
    </row>
    <row r="104" spans="2:12" ht="13.5">
      <c r="B104" s="38" t="s">
        <v>116</v>
      </c>
      <c r="C104" s="30" t="s">
        <v>117</v>
      </c>
      <c r="D104" s="31" t="s">
        <v>95</v>
      </c>
      <c r="E104" s="32" t="str">
        <f t="shared" si="6"/>
        <v>15A3-</v>
      </c>
      <c r="F104" s="32" t="s">
        <v>118</v>
      </c>
      <c r="G104" s="33">
        <v>138.8</v>
      </c>
      <c r="H104" s="34">
        <v>0.65</v>
      </c>
      <c r="I104" s="34">
        <v>0.7</v>
      </c>
      <c r="J104" s="33">
        <f t="shared" si="7"/>
        <v>90.3</v>
      </c>
      <c r="K104" s="33">
        <f t="shared" si="8"/>
        <v>97.19999999999999</v>
      </c>
      <c r="L104" s="38" t="str">
        <f t="shared" si="9"/>
        <v>15</v>
      </c>
    </row>
    <row r="105" spans="2:12" ht="13.5">
      <c r="B105" s="38" t="s">
        <v>116</v>
      </c>
      <c r="C105" s="30" t="s">
        <v>117</v>
      </c>
      <c r="D105" s="31" t="s">
        <v>96</v>
      </c>
      <c r="E105" s="32" t="str">
        <f t="shared" si="6"/>
        <v>15A2+</v>
      </c>
      <c r="F105" s="32" t="s">
        <v>118</v>
      </c>
      <c r="G105" s="33">
        <v>138.8</v>
      </c>
      <c r="H105" s="34">
        <v>0.7</v>
      </c>
      <c r="I105" s="34">
        <v>0.75</v>
      </c>
      <c r="J105" s="33">
        <f t="shared" si="7"/>
        <v>97.19999999999999</v>
      </c>
      <c r="K105" s="33">
        <f t="shared" si="8"/>
        <v>104.1</v>
      </c>
      <c r="L105" s="38" t="str">
        <f t="shared" si="9"/>
        <v>15</v>
      </c>
    </row>
    <row r="106" spans="2:12" ht="13.5">
      <c r="B106" s="38" t="s">
        <v>116</v>
      </c>
      <c r="C106" s="30" t="s">
        <v>117</v>
      </c>
      <c r="D106" s="31" t="s">
        <v>97</v>
      </c>
      <c r="E106" s="32" t="str">
        <f t="shared" si="6"/>
        <v>15A2</v>
      </c>
      <c r="F106" s="32" t="s">
        <v>118</v>
      </c>
      <c r="G106" s="33">
        <v>138.8</v>
      </c>
      <c r="H106" s="34">
        <v>0.75</v>
      </c>
      <c r="I106" s="34">
        <v>0.8</v>
      </c>
      <c r="J106" s="33">
        <f t="shared" si="7"/>
        <v>104.1</v>
      </c>
      <c r="K106" s="33">
        <f t="shared" si="8"/>
        <v>111.1</v>
      </c>
      <c r="L106" s="38" t="str">
        <f t="shared" si="9"/>
        <v>15</v>
      </c>
    </row>
    <row r="107" spans="2:12" ht="13.5">
      <c r="B107" s="38" t="s">
        <v>116</v>
      </c>
      <c r="C107" s="30" t="s">
        <v>117</v>
      </c>
      <c r="D107" s="31" t="s">
        <v>98</v>
      </c>
      <c r="E107" s="32" t="str">
        <f t="shared" si="6"/>
        <v>15A2-</v>
      </c>
      <c r="F107" s="32" t="s">
        <v>118</v>
      </c>
      <c r="G107" s="33">
        <v>138.8</v>
      </c>
      <c r="H107" s="34">
        <v>0.8</v>
      </c>
      <c r="I107" s="34">
        <v>0.85</v>
      </c>
      <c r="J107" s="33">
        <f t="shared" si="7"/>
        <v>111.1</v>
      </c>
      <c r="K107" s="33">
        <f t="shared" si="8"/>
        <v>118</v>
      </c>
      <c r="L107" s="38" t="str">
        <f t="shared" si="9"/>
        <v>15</v>
      </c>
    </row>
    <row r="108" spans="2:12" ht="13.5">
      <c r="B108" s="38" t="s">
        <v>116</v>
      </c>
      <c r="C108" s="30" t="s">
        <v>117</v>
      </c>
      <c r="D108" s="31" t="s">
        <v>99</v>
      </c>
      <c r="E108" s="32" t="str">
        <f t="shared" si="6"/>
        <v>15A1+</v>
      </c>
      <c r="F108" s="32" t="s">
        <v>118</v>
      </c>
      <c r="G108" s="33">
        <v>138.8</v>
      </c>
      <c r="H108" s="34">
        <v>0.85</v>
      </c>
      <c r="I108" s="34">
        <v>0.9</v>
      </c>
      <c r="J108" s="33">
        <f t="shared" si="7"/>
        <v>118</v>
      </c>
      <c r="K108" s="33">
        <f t="shared" si="8"/>
        <v>125</v>
      </c>
      <c r="L108" s="38" t="str">
        <f t="shared" si="9"/>
        <v>15</v>
      </c>
    </row>
    <row r="109" spans="2:12" ht="13.5">
      <c r="B109" s="38" t="s">
        <v>116</v>
      </c>
      <c r="C109" s="30" t="s">
        <v>117</v>
      </c>
      <c r="D109" s="31" t="s">
        <v>100</v>
      </c>
      <c r="E109" s="32" t="str">
        <f t="shared" si="6"/>
        <v>15A1</v>
      </c>
      <c r="F109" s="32" t="s">
        <v>118</v>
      </c>
      <c r="G109" s="33">
        <v>138.8</v>
      </c>
      <c r="H109" s="34">
        <v>0.9</v>
      </c>
      <c r="I109" s="34">
        <v>0.95</v>
      </c>
      <c r="J109" s="33">
        <f t="shared" si="7"/>
        <v>125</v>
      </c>
      <c r="K109" s="33">
        <f t="shared" si="8"/>
        <v>131.9</v>
      </c>
      <c r="L109" s="38" t="str">
        <f t="shared" si="9"/>
        <v>15</v>
      </c>
    </row>
    <row r="110" spans="2:12" ht="13.5">
      <c r="B110" s="38" t="s">
        <v>116</v>
      </c>
      <c r="C110" s="30" t="s">
        <v>117</v>
      </c>
      <c r="D110" s="31" t="s">
        <v>101</v>
      </c>
      <c r="E110" s="32" t="str">
        <f t="shared" si="6"/>
        <v>15A1-</v>
      </c>
      <c r="F110" s="32" t="s">
        <v>118</v>
      </c>
      <c r="G110" s="33">
        <v>138.8</v>
      </c>
      <c r="H110" s="34">
        <v>0.95</v>
      </c>
      <c r="I110" s="34">
        <v>1</v>
      </c>
      <c r="J110" s="33">
        <f t="shared" si="7"/>
        <v>131.9</v>
      </c>
      <c r="K110" s="33">
        <f t="shared" si="8"/>
        <v>138.8</v>
      </c>
      <c r="L110" s="38" t="str">
        <f t="shared" si="9"/>
        <v>15</v>
      </c>
    </row>
    <row r="111" spans="2:12" ht="13.5">
      <c r="B111" s="38" t="s">
        <v>116</v>
      </c>
      <c r="C111" s="30" t="s">
        <v>117</v>
      </c>
      <c r="D111" s="31" t="s">
        <v>102</v>
      </c>
      <c r="E111" s="32" t="str">
        <f t="shared" si="6"/>
        <v>15B2+</v>
      </c>
      <c r="F111" s="32" t="s">
        <v>118</v>
      </c>
      <c r="G111" s="33">
        <v>138.8</v>
      </c>
      <c r="H111" s="34">
        <v>1</v>
      </c>
      <c r="I111" s="34">
        <v>1.05</v>
      </c>
      <c r="J111" s="33">
        <f t="shared" si="7"/>
        <v>138.8</v>
      </c>
      <c r="K111" s="33">
        <f t="shared" si="8"/>
        <v>145.79999999999998</v>
      </c>
      <c r="L111" s="38" t="str">
        <f t="shared" si="9"/>
        <v>15</v>
      </c>
    </row>
    <row r="112" spans="2:12" ht="13.5">
      <c r="B112" s="38" t="s">
        <v>116</v>
      </c>
      <c r="C112" s="30" t="s">
        <v>117</v>
      </c>
      <c r="D112" s="31" t="s">
        <v>103</v>
      </c>
      <c r="E112" s="32" t="str">
        <f t="shared" si="6"/>
        <v>15B2</v>
      </c>
      <c r="F112" s="32" t="s">
        <v>118</v>
      </c>
      <c r="G112" s="33">
        <v>138.8</v>
      </c>
      <c r="H112" s="34">
        <v>1.05</v>
      </c>
      <c r="I112" s="34">
        <v>1.1</v>
      </c>
      <c r="J112" s="33">
        <f t="shared" si="7"/>
        <v>145.79999999999998</v>
      </c>
      <c r="K112" s="33">
        <f t="shared" si="8"/>
        <v>152.7</v>
      </c>
      <c r="L112" s="38" t="str">
        <f t="shared" si="9"/>
        <v>15</v>
      </c>
    </row>
    <row r="113" spans="2:12" ht="13.5">
      <c r="B113" s="38" t="s">
        <v>116</v>
      </c>
      <c r="C113" s="30" t="s">
        <v>117</v>
      </c>
      <c r="D113" s="31" t="s">
        <v>104</v>
      </c>
      <c r="E113" s="32" t="str">
        <f t="shared" si="6"/>
        <v>15B2-</v>
      </c>
      <c r="F113" s="32" t="s">
        <v>118</v>
      </c>
      <c r="G113" s="33">
        <v>138.8</v>
      </c>
      <c r="H113" s="34">
        <v>1.1</v>
      </c>
      <c r="I113" s="34">
        <v>1.15</v>
      </c>
      <c r="J113" s="33">
        <f t="shared" si="7"/>
        <v>152.7</v>
      </c>
      <c r="K113" s="33">
        <f t="shared" si="8"/>
        <v>159.7</v>
      </c>
      <c r="L113" s="38" t="str">
        <f t="shared" si="9"/>
        <v>15</v>
      </c>
    </row>
    <row r="114" spans="2:12" ht="13.5">
      <c r="B114" s="38" t="s">
        <v>116</v>
      </c>
      <c r="C114" s="30" t="s">
        <v>117</v>
      </c>
      <c r="D114" s="31" t="s">
        <v>105</v>
      </c>
      <c r="E114" s="32" t="str">
        <f t="shared" si="6"/>
        <v>15B1</v>
      </c>
      <c r="F114" s="32" t="s">
        <v>118</v>
      </c>
      <c r="G114" s="33">
        <v>138.8</v>
      </c>
      <c r="H114" s="34">
        <v>1.15</v>
      </c>
      <c r="I114" s="34">
        <v>1.5</v>
      </c>
      <c r="J114" s="33">
        <f t="shared" si="7"/>
        <v>159.7</v>
      </c>
      <c r="K114" s="33">
        <f t="shared" si="8"/>
        <v>208.2</v>
      </c>
      <c r="L114" s="38" t="str">
        <f t="shared" si="9"/>
        <v>15</v>
      </c>
    </row>
    <row r="115" spans="2:12" ht="13.5">
      <c r="B115" s="38" t="s">
        <v>116</v>
      </c>
      <c r="C115" s="30" t="s">
        <v>117</v>
      </c>
      <c r="D115" s="31" t="s">
        <v>106</v>
      </c>
      <c r="E115" s="32" t="str">
        <f t="shared" si="6"/>
        <v>15C</v>
      </c>
      <c r="F115" s="32" t="s">
        <v>118</v>
      </c>
      <c r="G115" s="33">
        <v>138.8</v>
      </c>
      <c r="H115" s="34">
        <v>1.5</v>
      </c>
      <c r="I115" s="34"/>
      <c r="J115" s="33">
        <f t="shared" si="7"/>
        <v>208.2</v>
      </c>
      <c r="K115" s="33">
        <f t="shared" si="8"/>
      </c>
      <c r="L115" s="38" t="str">
        <f t="shared" si="9"/>
        <v>15</v>
      </c>
    </row>
    <row r="116" spans="2:12" ht="13.5">
      <c r="B116" s="38" t="s">
        <v>119</v>
      </c>
      <c r="C116" s="30" t="s">
        <v>120</v>
      </c>
      <c r="D116" s="31" t="s">
        <v>92</v>
      </c>
      <c r="E116" s="32" t="str">
        <f t="shared" si="6"/>
        <v>19A4</v>
      </c>
      <c r="F116" s="32" t="s">
        <v>121</v>
      </c>
      <c r="G116" s="33">
        <v>99.6</v>
      </c>
      <c r="H116" s="34"/>
      <c r="I116" s="34">
        <v>0.55</v>
      </c>
      <c r="J116" s="33">
        <f t="shared" si="7"/>
      </c>
      <c r="K116" s="33">
        <f t="shared" si="8"/>
        <v>54.800000000000004</v>
      </c>
      <c r="L116" s="38" t="str">
        <f t="shared" si="9"/>
        <v>19</v>
      </c>
    </row>
    <row r="117" spans="2:12" ht="13.5">
      <c r="B117" s="38" t="s">
        <v>119</v>
      </c>
      <c r="C117" s="30" t="s">
        <v>120</v>
      </c>
      <c r="D117" s="31" t="s">
        <v>93</v>
      </c>
      <c r="E117" s="32" t="str">
        <f t="shared" si="6"/>
        <v>19A3+</v>
      </c>
      <c r="F117" s="32" t="s">
        <v>121</v>
      </c>
      <c r="G117" s="33">
        <v>99.6</v>
      </c>
      <c r="H117" s="34">
        <v>0.55</v>
      </c>
      <c r="I117" s="34">
        <v>0.6</v>
      </c>
      <c r="J117" s="33">
        <f t="shared" si="7"/>
        <v>54.800000000000004</v>
      </c>
      <c r="K117" s="33">
        <f t="shared" si="8"/>
        <v>59.800000000000004</v>
      </c>
      <c r="L117" s="38" t="str">
        <f t="shared" si="9"/>
        <v>19</v>
      </c>
    </row>
    <row r="118" spans="2:12" ht="13.5">
      <c r="B118" s="38" t="s">
        <v>119</v>
      </c>
      <c r="C118" s="30" t="s">
        <v>120</v>
      </c>
      <c r="D118" s="31" t="s">
        <v>94</v>
      </c>
      <c r="E118" s="32" t="str">
        <f t="shared" si="6"/>
        <v>19A3</v>
      </c>
      <c r="F118" s="32" t="s">
        <v>121</v>
      </c>
      <c r="G118" s="33">
        <v>99.6</v>
      </c>
      <c r="H118" s="34">
        <v>0.6</v>
      </c>
      <c r="I118" s="34">
        <v>0.65</v>
      </c>
      <c r="J118" s="33">
        <f t="shared" si="7"/>
        <v>59.800000000000004</v>
      </c>
      <c r="K118" s="33">
        <f t="shared" si="8"/>
        <v>64.8</v>
      </c>
      <c r="L118" s="38" t="str">
        <f t="shared" si="9"/>
        <v>19</v>
      </c>
    </row>
    <row r="119" spans="2:12" ht="13.5">
      <c r="B119" s="38" t="s">
        <v>119</v>
      </c>
      <c r="C119" s="30" t="s">
        <v>120</v>
      </c>
      <c r="D119" s="31" t="s">
        <v>95</v>
      </c>
      <c r="E119" s="32" t="str">
        <f t="shared" si="6"/>
        <v>19A3-</v>
      </c>
      <c r="F119" s="32" t="s">
        <v>121</v>
      </c>
      <c r="G119" s="33">
        <v>99.6</v>
      </c>
      <c r="H119" s="34">
        <v>0.65</v>
      </c>
      <c r="I119" s="34">
        <v>0.7</v>
      </c>
      <c r="J119" s="33">
        <f t="shared" si="7"/>
        <v>64.8</v>
      </c>
      <c r="K119" s="33">
        <f t="shared" si="8"/>
        <v>69.8</v>
      </c>
      <c r="L119" s="38" t="str">
        <f t="shared" si="9"/>
        <v>19</v>
      </c>
    </row>
    <row r="120" spans="2:12" ht="13.5">
      <c r="B120" s="38" t="s">
        <v>119</v>
      </c>
      <c r="C120" s="30" t="s">
        <v>120</v>
      </c>
      <c r="D120" s="31" t="s">
        <v>96</v>
      </c>
      <c r="E120" s="32" t="str">
        <f t="shared" si="6"/>
        <v>19A2+</v>
      </c>
      <c r="F120" s="32" t="s">
        <v>121</v>
      </c>
      <c r="G120" s="33">
        <v>99.6</v>
      </c>
      <c r="H120" s="34">
        <v>0.7</v>
      </c>
      <c r="I120" s="34">
        <v>0.75</v>
      </c>
      <c r="J120" s="33">
        <f t="shared" si="7"/>
        <v>69.8</v>
      </c>
      <c r="K120" s="33">
        <f t="shared" si="8"/>
        <v>74.7</v>
      </c>
      <c r="L120" s="38" t="str">
        <f t="shared" si="9"/>
        <v>19</v>
      </c>
    </row>
    <row r="121" spans="2:12" ht="13.5">
      <c r="B121" s="38" t="s">
        <v>119</v>
      </c>
      <c r="C121" s="30" t="s">
        <v>120</v>
      </c>
      <c r="D121" s="31" t="s">
        <v>97</v>
      </c>
      <c r="E121" s="32" t="str">
        <f t="shared" si="6"/>
        <v>19A2</v>
      </c>
      <c r="F121" s="32" t="s">
        <v>121</v>
      </c>
      <c r="G121" s="33">
        <v>99.6</v>
      </c>
      <c r="H121" s="34">
        <v>0.75</v>
      </c>
      <c r="I121" s="34">
        <v>0.8</v>
      </c>
      <c r="J121" s="33">
        <f t="shared" si="7"/>
        <v>74.7</v>
      </c>
      <c r="K121" s="33">
        <f t="shared" si="8"/>
        <v>79.69999999999999</v>
      </c>
      <c r="L121" s="38" t="str">
        <f t="shared" si="9"/>
        <v>19</v>
      </c>
    </row>
    <row r="122" spans="2:12" ht="13.5">
      <c r="B122" s="38" t="s">
        <v>119</v>
      </c>
      <c r="C122" s="30" t="s">
        <v>120</v>
      </c>
      <c r="D122" s="31" t="s">
        <v>98</v>
      </c>
      <c r="E122" s="32" t="str">
        <f t="shared" si="6"/>
        <v>19A2-</v>
      </c>
      <c r="F122" s="32" t="s">
        <v>121</v>
      </c>
      <c r="G122" s="33">
        <v>99.6</v>
      </c>
      <c r="H122" s="34">
        <v>0.8</v>
      </c>
      <c r="I122" s="34">
        <v>0.85</v>
      </c>
      <c r="J122" s="33">
        <f t="shared" si="7"/>
        <v>79.69999999999999</v>
      </c>
      <c r="K122" s="33">
        <f t="shared" si="8"/>
        <v>84.69999999999999</v>
      </c>
      <c r="L122" s="38" t="str">
        <f t="shared" si="9"/>
        <v>19</v>
      </c>
    </row>
    <row r="123" spans="2:12" ht="13.5">
      <c r="B123" s="38" t="s">
        <v>119</v>
      </c>
      <c r="C123" s="30" t="s">
        <v>120</v>
      </c>
      <c r="D123" s="31" t="s">
        <v>99</v>
      </c>
      <c r="E123" s="32" t="str">
        <f t="shared" si="6"/>
        <v>19A1+</v>
      </c>
      <c r="F123" s="32" t="s">
        <v>121</v>
      </c>
      <c r="G123" s="33">
        <v>99.6</v>
      </c>
      <c r="H123" s="34">
        <v>0.85</v>
      </c>
      <c r="I123" s="34">
        <v>0.9</v>
      </c>
      <c r="J123" s="33">
        <f t="shared" si="7"/>
        <v>84.69999999999999</v>
      </c>
      <c r="K123" s="33">
        <f t="shared" si="8"/>
        <v>89.69999999999999</v>
      </c>
      <c r="L123" s="38" t="str">
        <f t="shared" si="9"/>
        <v>19</v>
      </c>
    </row>
    <row r="124" spans="2:12" ht="13.5">
      <c r="B124" s="38" t="s">
        <v>119</v>
      </c>
      <c r="C124" s="30" t="s">
        <v>120</v>
      </c>
      <c r="D124" s="31" t="s">
        <v>100</v>
      </c>
      <c r="E124" s="32" t="str">
        <f t="shared" si="6"/>
        <v>19A1</v>
      </c>
      <c r="F124" s="32" t="s">
        <v>121</v>
      </c>
      <c r="G124" s="33">
        <v>99.6</v>
      </c>
      <c r="H124" s="34">
        <v>0.9</v>
      </c>
      <c r="I124" s="34">
        <v>0.95</v>
      </c>
      <c r="J124" s="33">
        <f t="shared" si="7"/>
        <v>89.69999999999999</v>
      </c>
      <c r="K124" s="33">
        <f t="shared" si="8"/>
        <v>94.69999999999999</v>
      </c>
      <c r="L124" s="38" t="str">
        <f t="shared" si="9"/>
        <v>19</v>
      </c>
    </row>
    <row r="125" spans="2:12" ht="13.5">
      <c r="B125" s="38" t="s">
        <v>119</v>
      </c>
      <c r="C125" s="30" t="s">
        <v>120</v>
      </c>
      <c r="D125" s="31" t="s">
        <v>101</v>
      </c>
      <c r="E125" s="32" t="str">
        <f t="shared" si="6"/>
        <v>19A1-</v>
      </c>
      <c r="F125" s="32" t="s">
        <v>121</v>
      </c>
      <c r="G125" s="33">
        <v>99.6</v>
      </c>
      <c r="H125" s="34">
        <v>0.95</v>
      </c>
      <c r="I125" s="34">
        <v>1</v>
      </c>
      <c r="J125" s="33">
        <f t="shared" si="7"/>
        <v>94.69999999999999</v>
      </c>
      <c r="K125" s="33">
        <f t="shared" si="8"/>
        <v>99.6</v>
      </c>
      <c r="L125" s="38" t="str">
        <f t="shared" si="9"/>
        <v>19</v>
      </c>
    </row>
    <row r="126" spans="2:12" ht="13.5">
      <c r="B126" s="38" t="s">
        <v>119</v>
      </c>
      <c r="C126" s="30" t="s">
        <v>120</v>
      </c>
      <c r="D126" s="31" t="s">
        <v>102</v>
      </c>
      <c r="E126" s="32" t="str">
        <f t="shared" si="6"/>
        <v>19B2+</v>
      </c>
      <c r="F126" s="32" t="s">
        <v>121</v>
      </c>
      <c r="G126" s="33">
        <v>99.6</v>
      </c>
      <c r="H126" s="34">
        <v>1</v>
      </c>
      <c r="I126" s="34">
        <v>1.05</v>
      </c>
      <c r="J126" s="33">
        <f t="shared" si="7"/>
        <v>99.6</v>
      </c>
      <c r="K126" s="33">
        <f t="shared" si="8"/>
        <v>104.6</v>
      </c>
      <c r="L126" s="38" t="str">
        <f t="shared" si="9"/>
        <v>19</v>
      </c>
    </row>
    <row r="127" spans="2:12" ht="13.5">
      <c r="B127" s="38" t="s">
        <v>119</v>
      </c>
      <c r="C127" s="30" t="s">
        <v>120</v>
      </c>
      <c r="D127" s="31" t="s">
        <v>103</v>
      </c>
      <c r="E127" s="32" t="str">
        <f t="shared" si="6"/>
        <v>19B2</v>
      </c>
      <c r="F127" s="32" t="s">
        <v>121</v>
      </c>
      <c r="G127" s="33">
        <v>99.6</v>
      </c>
      <c r="H127" s="34">
        <v>1.05</v>
      </c>
      <c r="I127" s="34">
        <v>1.1</v>
      </c>
      <c r="J127" s="33">
        <f t="shared" si="7"/>
        <v>104.6</v>
      </c>
      <c r="K127" s="33">
        <f t="shared" si="8"/>
        <v>109.6</v>
      </c>
      <c r="L127" s="38" t="str">
        <f t="shared" si="9"/>
        <v>19</v>
      </c>
    </row>
    <row r="128" spans="2:12" ht="13.5">
      <c r="B128" s="38" t="s">
        <v>119</v>
      </c>
      <c r="C128" s="30" t="s">
        <v>120</v>
      </c>
      <c r="D128" s="31" t="s">
        <v>104</v>
      </c>
      <c r="E128" s="32" t="str">
        <f t="shared" si="6"/>
        <v>19B2-</v>
      </c>
      <c r="F128" s="32" t="s">
        <v>121</v>
      </c>
      <c r="G128" s="33">
        <v>99.6</v>
      </c>
      <c r="H128" s="34">
        <v>1.1</v>
      </c>
      <c r="I128" s="34">
        <v>1.15</v>
      </c>
      <c r="J128" s="33">
        <f t="shared" si="7"/>
        <v>109.6</v>
      </c>
      <c r="K128" s="33">
        <f t="shared" si="8"/>
        <v>114.6</v>
      </c>
      <c r="L128" s="38" t="str">
        <f t="shared" si="9"/>
        <v>19</v>
      </c>
    </row>
    <row r="129" spans="2:12" ht="13.5">
      <c r="B129" s="38" t="s">
        <v>119</v>
      </c>
      <c r="C129" s="30" t="s">
        <v>120</v>
      </c>
      <c r="D129" s="31" t="s">
        <v>105</v>
      </c>
      <c r="E129" s="32" t="str">
        <f t="shared" si="6"/>
        <v>19B1</v>
      </c>
      <c r="F129" s="32" t="s">
        <v>121</v>
      </c>
      <c r="G129" s="33">
        <v>99.6</v>
      </c>
      <c r="H129" s="34">
        <v>1.15</v>
      </c>
      <c r="I129" s="34">
        <v>1.5</v>
      </c>
      <c r="J129" s="33">
        <f t="shared" si="7"/>
        <v>114.6</v>
      </c>
      <c r="K129" s="33">
        <f t="shared" si="8"/>
        <v>149.4</v>
      </c>
      <c r="L129" s="38" t="str">
        <f t="shared" si="9"/>
        <v>19</v>
      </c>
    </row>
    <row r="130" spans="2:12" ht="13.5">
      <c r="B130" s="38" t="s">
        <v>119</v>
      </c>
      <c r="C130" s="30" t="s">
        <v>120</v>
      </c>
      <c r="D130" s="31" t="s">
        <v>106</v>
      </c>
      <c r="E130" s="32" t="str">
        <f t="shared" si="6"/>
        <v>19C</v>
      </c>
      <c r="F130" s="32" t="s">
        <v>121</v>
      </c>
      <c r="G130" s="33">
        <v>99.6</v>
      </c>
      <c r="H130" s="34">
        <v>1.5</v>
      </c>
      <c r="I130" s="34"/>
      <c r="J130" s="33">
        <f t="shared" si="7"/>
        <v>149.4</v>
      </c>
      <c r="K130" s="33">
        <f t="shared" si="8"/>
      </c>
      <c r="L130" s="38" t="str">
        <f t="shared" si="9"/>
        <v>19</v>
      </c>
    </row>
    <row r="131" spans="2:12" ht="13.5">
      <c r="B131" s="38" t="s">
        <v>122</v>
      </c>
      <c r="C131" s="30" t="s">
        <v>123</v>
      </c>
      <c r="D131" s="31" t="s">
        <v>92</v>
      </c>
      <c r="E131" s="32" t="str">
        <f t="shared" si="6"/>
        <v>47A4</v>
      </c>
      <c r="F131" s="32" t="s">
        <v>124</v>
      </c>
      <c r="G131" s="33">
        <v>44.5</v>
      </c>
      <c r="H131" s="34"/>
      <c r="I131" s="34">
        <v>0.55</v>
      </c>
      <c r="J131" s="33">
        <f t="shared" si="7"/>
      </c>
      <c r="K131" s="33">
        <f t="shared" si="8"/>
        <v>24.5</v>
      </c>
      <c r="L131" s="38" t="str">
        <f t="shared" si="9"/>
        <v>47</v>
      </c>
    </row>
    <row r="132" spans="2:12" ht="13.5">
      <c r="B132" s="38" t="s">
        <v>122</v>
      </c>
      <c r="C132" s="30" t="s">
        <v>123</v>
      </c>
      <c r="D132" s="31" t="s">
        <v>93</v>
      </c>
      <c r="E132" s="32" t="str">
        <f t="shared" si="6"/>
        <v>47A3+</v>
      </c>
      <c r="F132" s="32" t="s">
        <v>124</v>
      </c>
      <c r="G132" s="33">
        <v>44.5</v>
      </c>
      <c r="H132" s="34">
        <v>0.55</v>
      </c>
      <c r="I132" s="34">
        <v>0.6</v>
      </c>
      <c r="J132" s="33">
        <f t="shared" si="7"/>
        <v>24.5</v>
      </c>
      <c r="K132" s="33">
        <f t="shared" si="8"/>
        <v>26.7</v>
      </c>
      <c r="L132" s="38" t="str">
        <f t="shared" si="9"/>
        <v>47</v>
      </c>
    </row>
    <row r="133" spans="2:12" ht="13.5">
      <c r="B133" s="38" t="s">
        <v>122</v>
      </c>
      <c r="C133" s="30" t="s">
        <v>123</v>
      </c>
      <c r="D133" s="31" t="s">
        <v>94</v>
      </c>
      <c r="E133" s="32" t="str">
        <f t="shared" si="6"/>
        <v>47A3</v>
      </c>
      <c r="F133" s="32" t="s">
        <v>124</v>
      </c>
      <c r="G133" s="33">
        <v>44.5</v>
      </c>
      <c r="H133" s="34">
        <v>0.6</v>
      </c>
      <c r="I133" s="34">
        <v>0.65</v>
      </c>
      <c r="J133" s="33">
        <f t="shared" si="7"/>
        <v>26.7</v>
      </c>
      <c r="K133" s="33">
        <f t="shared" si="8"/>
        <v>29</v>
      </c>
      <c r="L133" s="38" t="str">
        <f t="shared" si="9"/>
        <v>47</v>
      </c>
    </row>
    <row r="134" spans="2:12" ht="13.5">
      <c r="B134" s="38" t="s">
        <v>122</v>
      </c>
      <c r="C134" s="30" t="s">
        <v>123</v>
      </c>
      <c r="D134" s="31" t="s">
        <v>95</v>
      </c>
      <c r="E134" s="32" t="str">
        <f t="shared" si="6"/>
        <v>47A3-</v>
      </c>
      <c r="F134" s="32" t="s">
        <v>124</v>
      </c>
      <c r="G134" s="33">
        <v>44.5</v>
      </c>
      <c r="H134" s="34">
        <v>0.65</v>
      </c>
      <c r="I134" s="34">
        <v>0.7</v>
      </c>
      <c r="J134" s="33">
        <f t="shared" si="7"/>
        <v>29</v>
      </c>
      <c r="K134" s="33">
        <f t="shared" si="8"/>
        <v>31.200000000000003</v>
      </c>
      <c r="L134" s="38" t="str">
        <f t="shared" si="9"/>
        <v>47</v>
      </c>
    </row>
    <row r="135" spans="2:12" ht="13.5">
      <c r="B135" s="38" t="s">
        <v>122</v>
      </c>
      <c r="C135" s="30" t="s">
        <v>123</v>
      </c>
      <c r="D135" s="31" t="s">
        <v>96</v>
      </c>
      <c r="E135" s="32" t="str">
        <f t="shared" si="6"/>
        <v>47A2+</v>
      </c>
      <c r="F135" s="32" t="s">
        <v>124</v>
      </c>
      <c r="G135" s="33">
        <v>44.5</v>
      </c>
      <c r="H135" s="34">
        <v>0.7</v>
      </c>
      <c r="I135" s="34">
        <v>0.75</v>
      </c>
      <c r="J135" s="33">
        <f t="shared" si="7"/>
        <v>31.200000000000003</v>
      </c>
      <c r="K135" s="33">
        <f t="shared" si="8"/>
        <v>33.4</v>
      </c>
      <c r="L135" s="38" t="str">
        <f t="shared" si="9"/>
        <v>47</v>
      </c>
    </row>
    <row r="136" spans="2:12" ht="13.5">
      <c r="B136" s="38" t="s">
        <v>122</v>
      </c>
      <c r="C136" s="30" t="s">
        <v>123</v>
      </c>
      <c r="D136" s="31" t="s">
        <v>97</v>
      </c>
      <c r="E136" s="32" t="str">
        <f t="shared" si="6"/>
        <v>47A2</v>
      </c>
      <c r="F136" s="32" t="s">
        <v>124</v>
      </c>
      <c r="G136" s="33">
        <v>44.5</v>
      </c>
      <c r="H136" s="34">
        <v>0.75</v>
      </c>
      <c r="I136" s="34">
        <v>0.8</v>
      </c>
      <c r="J136" s="33">
        <f t="shared" si="7"/>
        <v>33.4</v>
      </c>
      <c r="K136" s="33">
        <f t="shared" si="8"/>
        <v>35.6</v>
      </c>
      <c r="L136" s="38" t="str">
        <f t="shared" si="9"/>
        <v>47</v>
      </c>
    </row>
    <row r="137" spans="2:12" ht="13.5">
      <c r="B137" s="38" t="s">
        <v>122</v>
      </c>
      <c r="C137" s="30" t="s">
        <v>123</v>
      </c>
      <c r="D137" s="31" t="s">
        <v>98</v>
      </c>
      <c r="E137" s="32" t="str">
        <f t="shared" si="6"/>
        <v>47A2-</v>
      </c>
      <c r="F137" s="32" t="s">
        <v>124</v>
      </c>
      <c r="G137" s="33">
        <v>44.5</v>
      </c>
      <c r="H137" s="34">
        <v>0.8</v>
      </c>
      <c r="I137" s="34">
        <v>0.85</v>
      </c>
      <c r="J137" s="33">
        <f t="shared" si="7"/>
        <v>35.6</v>
      </c>
      <c r="K137" s="33">
        <f t="shared" si="8"/>
        <v>37.9</v>
      </c>
      <c r="L137" s="38" t="str">
        <f t="shared" si="9"/>
        <v>47</v>
      </c>
    </row>
    <row r="138" spans="2:12" ht="13.5">
      <c r="B138" s="38" t="s">
        <v>122</v>
      </c>
      <c r="C138" s="30" t="s">
        <v>123</v>
      </c>
      <c r="D138" s="31" t="s">
        <v>99</v>
      </c>
      <c r="E138" s="32" t="str">
        <f t="shared" si="6"/>
        <v>47A1+</v>
      </c>
      <c r="F138" s="32" t="s">
        <v>124</v>
      </c>
      <c r="G138" s="33">
        <v>44.5</v>
      </c>
      <c r="H138" s="34">
        <v>0.85</v>
      </c>
      <c r="I138" s="34">
        <v>0.9</v>
      </c>
      <c r="J138" s="33">
        <f t="shared" si="7"/>
        <v>37.9</v>
      </c>
      <c r="K138" s="33">
        <f t="shared" si="8"/>
        <v>40.1</v>
      </c>
      <c r="L138" s="38" t="str">
        <f t="shared" si="9"/>
        <v>47</v>
      </c>
    </row>
    <row r="139" spans="2:12" ht="13.5">
      <c r="B139" s="38" t="s">
        <v>122</v>
      </c>
      <c r="C139" s="30" t="s">
        <v>123</v>
      </c>
      <c r="D139" s="31" t="s">
        <v>100</v>
      </c>
      <c r="E139" s="32" t="str">
        <f t="shared" si="6"/>
        <v>47A1</v>
      </c>
      <c r="F139" s="32" t="s">
        <v>124</v>
      </c>
      <c r="G139" s="33">
        <v>44.5</v>
      </c>
      <c r="H139" s="34">
        <v>0.9</v>
      </c>
      <c r="I139" s="34">
        <v>0.95</v>
      </c>
      <c r="J139" s="33">
        <f t="shared" si="7"/>
        <v>40.1</v>
      </c>
      <c r="K139" s="33">
        <f t="shared" si="8"/>
        <v>42.300000000000004</v>
      </c>
      <c r="L139" s="38" t="str">
        <f t="shared" si="9"/>
        <v>47</v>
      </c>
    </row>
    <row r="140" spans="2:12" ht="13.5">
      <c r="B140" s="38" t="s">
        <v>122</v>
      </c>
      <c r="C140" s="30" t="s">
        <v>123</v>
      </c>
      <c r="D140" s="31" t="s">
        <v>101</v>
      </c>
      <c r="E140" s="32" t="str">
        <f t="shared" si="6"/>
        <v>47A1-</v>
      </c>
      <c r="F140" s="32" t="s">
        <v>124</v>
      </c>
      <c r="G140" s="33">
        <v>44.5</v>
      </c>
      <c r="H140" s="34">
        <v>0.95</v>
      </c>
      <c r="I140" s="34">
        <v>1</v>
      </c>
      <c r="J140" s="33">
        <f t="shared" si="7"/>
        <v>42.300000000000004</v>
      </c>
      <c r="K140" s="33">
        <f t="shared" si="8"/>
        <v>44.5</v>
      </c>
      <c r="L140" s="38" t="str">
        <f t="shared" si="9"/>
        <v>47</v>
      </c>
    </row>
    <row r="141" spans="2:12" ht="13.5">
      <c r="B141" s="38" t="s">
        <v>122</v>
      </c>
      <c r="C141" s="30" t="s">
        <v>123</v>
      </c>
      <c r="D141" s="31" t="s">
        <v>102</v>
      </c>
      <c r="E141" s="32" t="str">
        <f t="shared" si="6"/>
        <v>47B2+</v>
      </c>
      <c r="F141" s="32" t="s">
        <v>124</v>
      </c>
      <c r="G141" s="33">
        <v>44.5</v>
      </c>
      <c r="H141" s="34">
        <v>1</v>
      </c>
      <c r="I141" s="34">
        <v>1.05</v>
      </c>
      <c r="J141" s="33">
        <f t="shared" si="7"/>
        <v>44.5</v>
      </c>
      <c r="K141" s="33">
        <f t="shared" si="8"/>
        <v>46.800000000000004</v>
      </c>
      <c r="L141" s="38" t="str">
        <f t="shared" si="9"/>
        <v>47</v>
      </c>
    </row>
    <row r="142" spans="2:12" ht="13.5">
      <c r="B142" s="38" t="s">
        <v>122</v>
      </c>
      <c r="C142" s="30" t="s">
        <v>123</v>
      </c>
      <c r="D142" s="31" t="s">
        <v>103</v>
      </c>
      <c r="E142" s="32" t="str">
        <f t="shared" si="6"/>
        <v>47B2</v>
      </c>
      <c r="F142" s="32" t="s">
        <v>124</v>
      </c>
      <c r="G142" s="33">
        <v>44.5</v>
      </c>
      <c r="H142" s="34">
        <v>1.05</v>
      </c>
      <c r="I142" s="34">
        <v>1.1</v>
      </c>
      <c r="J142" s="33">
        <f t="shared" si="7"/>
        <v>46.800000000000004</v>
      </c>
      <c r="K142" s="33">
        <f t="shared" si="8"/>
        <v>49</v>
      </c>
      <c r="L142" s="38" t="str">
        <f t="shared" si="9"/>
        <v>47</v>
      </c>
    </row>
    <row r="143" spans="2:12" ht="13.5">
      <c r="B143" s="38" t="s">
        <v>122</v>
      </c>
      <c r="C143" s="30" t="s">
        <v>123</v>
      </c>
      <c r="D143" s="31" t="s">
        <v>104</v>
      </c>
      <c r="E143" s="32" t="str">
        <f t="shared" si="6"/>
        <v>47B2-</v>
      </c>
      <c r="F143" s="32" t="s">
        <v>124</v>
      </c>
      <c r="G143" s="33">
        <v>44.5</v>
      </c>
      <c r="H143" s="34">
        <v>1.1</v>
      </c>
      <c r="I143" s="34">
        <v>1.15</v>
      </c>
      <c r="J143" s="33">
        <f t="shared" si="7"/>
        <v>49</v>
      </c>
      <c r="K143" s="33">
        <f t="shared" si="8"/>
        <v>51.2</v>
      </c>
      <c r="L143" s="38" t="str">
        <f t="shared" si="9"/>
        <v>47</v>
      </c>
    </row>
    <row r="144" spans="2:12" ht="13.5">
      <c r="B144" s="38" t="s">
        <v>122</v>
      </c>
      <c r="C144" s="30" t="s">
        <v>123</v>
      </c>
      <c r="D144" s="31" t="s">
        <v>105</v>
      </c>
      <c r="E144" s="32" t="str">
        <f t="shared" si="6"/>
        <v>47B1</v>
      </c>
      <c r="F144" s="32" t="s">
        <v>124</v>
      </c>
      <c r="G144" s="33">
        <v>44.5</v>
      </c>
      <c r="H144" s="34">
        <v>1.15</v>
      </c>
      <c r="I144" s="34">
        <v>1.5</v>
      </c>
      <c r="J144" s="33">
        <f t="shared" si="7"/>
        <v>51.2</v>
      </c>
      <c r="K144" s="33">
        <f t="shared" si="8"/>
        <v>66.8</v>
      </c>
      <c r="L144" s="38" t="str">
        <f t="shared" si="9"/>
        <v>47</v>
      </c>
    </row>
    <row r="145" spans="2:12" ht="13.5">
      <c r="B145" s="38" t="s">
        <v>122</v>
      </c>
      <c r="C145" s="30" t="s">
        <v>123</v>
      </c>
      <c r="D145" s="31" t="s">
        <v>106</v>
      </c>
      <c r="E145" s="32" t="str">
        <f t="shared" si="6"/>
        <v>47C</v>
      </c>
      <c r="F145" s="32" t="s">
        <v>124</v>
      </c>
      <c r="G145" s="33">
        <v>44.5</v>
      </c>
      <c r="H145" s="34">
        <v>1.5</v>
      </c>
      <c r="I145" s="34"/>
      <c r="J145" s="33">
        <f t="shared" si="7"/>
        <v>66.8</v>
      </c>
      <c r="K145" s="33">
        <f t="shared" si="8"/>
      </c>
      <c r="L145" s="38" t="str">
        <f t="shared" si="9"/>
        <v>47</v>
      </c>
    </row>
    <row r="146" spans="2:12" ht="13.5">
      <c r="B146" s="38" t="s">
        <v>68</v>
      </c>
      <c r="C146" s="30" t="s">
        <v>46</v>
      </c>
      <c r="D146" s="31" t="s">
        <v>92</v>
      </c>
      <c r="E146" s="32" t="str">
        <f t="shared" si="6"/>
        <v>01A4</v>
      </c>
      <c r="F146" s="32" t="s">
        <v>125</v>
      </c>
      <c r="G146" s="33">
        <v>63.6</v>
      </c>
      <c r="H146" s="34"/>
      <c r="I146" s="34">
        <v>0.55</v>
      </c>
      <c r="J146" s="33">
        <f t="shared" si="7"/>
      </c>
      <c r="K146" s="33">
        <f t="shared" si="8"/>
        <v>35</v>
      </c>
      <c r="L146" s="38" t="str">
        <f t="shared" si="9"/>
        <v>01</v>
      </c>
    </row>
    <row r="147" spans="2:12" ht="13.5">
      <c r="B147" s="38" t="s">
        <v>68</v>
      </c>
      <c r="C147" s="30" t="s">
        <v>46</v>
      </c>
      <c r="D147" s="31" t="s">
        <v>93</v>
      </c>
      <c r="E147" s="32" t="str">
        <f t="shared" si="6"/>
        <v>01A3+</v>
      </c>
      <c r="F147" s="32" t="s">
        <v>125</v>
      </c>
      <c r="G147" s="33">
        <v>63.6</v>
      </c>
      <c r="H147" s="34">
        <v>0.55</v>
      </c>
      <c r="I147" s="34">
        <v>0.6</v>
      </c>
      <c r="J147" s="33">
        <f t="shared" si="7"/>
        <v>35</v>
      </c>
      <c r="K147" s="33">
        <f t="shared" si="8"/>
        <v>38.2</v>
      </c>
      <c r="L147" s="38" t="str">
        <f t="shared" si="9"/>
        <v>01</v>
      </c>
    </row>
    <row r="148" spans="2:12" ht="13.5">
      <c r="B148" s="38" t="s">
        <v>68</v>
      </c>
      <c r="C148" s="30" t="s">
        <v>46</v>
      </c>
      <c r="D148" s="31" t="s">
        <v>94</v>
      </c>
      <c r="E148" s="32" t="str">
        <f t="shared" si="6"/>
        <v>01A3</v>
      </c>
      <c r="F148" s="32" t="s">
        <v>125</v>
      </c>
      <c r="G148" s="33">
        <v>63.6</v>
      </c>
      <c r="H148" s="34">
        <v>0.6</v>
      </c>
      <c r="I148" s="34">
        <v>0.65</v>
      </c>
      <c r="J148" s="33">
        <f t="shared" si="7"/>
        <v>38.2</v>
      </c>
      <c r="K148" s="33">
        <f t="shared" si="8"/>
        <v>41.4</v>
      </c>
      <c r="L148" s="38" t="str">
        <f t="shared" si="9"/>
        <v>01</v>
      </c>
    </row>
    <row r="149" spans="2:12" ht="13.5">
      <c r="B149" s="38" t="s">
        <v>68</v>
      </c>
      <c r="C149" s="30" t="s">
        <v>46</v>
      </c>
      <c r="D149" s="31" t="s">
        <v>95</v>
      </c>
      <c r="E149" s="32" t="str">
        <f t="shared" si="6"/>
        <v>01A3-</v>
      </c>
      <c r="F149" s="32" t="s">
        <v>125</v>
      </c>
      <c r="G149" s="33">
        <v>63.6</v>
      </c>
      <c r="H149" s="34">
        <v>0.65</v>
      </c>
      <c r="I149" s="34">
        <v>0.7</v>
      </c>
      <c r="J149" s="33">
        <f t="shared" si="7"/>
        <v>41.4</v>
      </c>
      <c r="K149" s="33">
        <f t="shared" si="8"/>
        <v>44.6</v>
      </c>
      <c r="L149" s="38" t="str">
        <f t="shared" si="9"/>
        <v>01</v>
      </c>
    </row>
    <row r="150" spans="2:12" ht="13.5">
      <c r="B150" s="38" t="s">
        <v>68</v>
      </c>
      <c r="C150" s="30" t="s">
        <v>46</v>
      </c>
      <c r="D150" s="31" t="s">
        <v>96</v>
      </c>
      <c r="E150" s="32" t="str">
        <f t="shared" si="6"/>
        <v>01A2+</v>
      </c>
      <c r="F150" s="32" t="s">
        <v>125</v>
      </c>
      <c r="G150" s="33">
        <v>63.6</v>
      </c>
      <c r="H150" s="34">
        <v>0.7</v>
      </c>
      <c r="I150" s="34">
        <v>0.75</v>
      </c>
      <c r="J150" s="33">
        <f t="shared" si="7"/>
        <v>44.6</v>
      </c>
      <c r="K150" s="33">
        <f t="shared" si="8"/>
        <v>47.7</v>
      </c>
      <c r="L150" s="38" t="str">
        <f t="shared" si="9"/>
        <v>01</v>
      </c>
    </row>
    <row r="151" spans="2:12" ht="13.5">
      <c r="B151" s="38" t="s">
        <v>68</v>
      </c>
      <c r="C151" s="30" t="s">
        <v>46</v>
      </c>
      <c r="D151" s="31" t="s">
        <v>97</v>
      </c>
      <c r="E151" s="32" t="str">
        <f t="shared" si="6"/>
        <v>01A2</v>
      </c>
      <c r="F151" s="32" t="s">
        <v>125</v>
      </c>
      <c r="G151" s="33">
        <v>63.6</v>
      </c>
      <c r="H151" s="34">
        <v>0.75</v>
      </c>
      <c r="I151" s="34">
        <v>0.8</v>
      </c>
      <c r="J151" s="33">
        <f t="shared" si="7"/>
        <v>47.7</v>
      </c>
      <c r="K151" s="33">
        <f t="shared" si="8"/>
        <v>50.9</v>
      </c>
      <c r="L151" s="38" t="str">
        <f t="shared" si="9"/>
        <v>01</v>
      </c>
    </row>
    <row r="152" spans="2:12" ht="13.5">
      <c r="B152" s="38" t="s">
        <v>68</v>
      </c>
      <c r="C152" s="30" t="s">
        <v>46</v>
      </c>
      <c r="D152" s="31" t="s">
        <v>98</v>
      </c>
      <c r="E152" s="32" t="str">
        <f t="shared" si="6"/>
        <v>01A2-</v>
      </c>
      <c r="F152" s="32" t="s">
        <v>125</v>
      </c>
      <c r="G152" s="33">
        <v>63.6</v>
      </c>
      <c r="H152" s="34">
        <v>0.8</v>
      </c>
      <c r="I152" s="34">
        <v>0.85</v>
      </c>
      <c r="J152" s="33">
        <f t="shared" si="7"/>
        <v>50.9</v>
      </c>
      <c r="K152" s="33">
        <f t="shared" si="8"/>
        <v>54.1</v>
      </c>
      <c r="L152" s="38" t="str">
        <f t="shared" si="9"/>
        <v>01</v>
      </c>
    </row>
    <row r="153" spans="2:12" ht="13.5">
      <c r="B153" s="38" t="s">
        <v>68</v>
      </c>
      <c r="C153" s="30" t="s">
        <v>46</v>
      </c>
      <c r="D153" s="31" t="s">
        <v>99</v>
      </c>
      <c r="E153" s="32" t="str">
        <f t="shared" si="6"/>
        <v>01A1+</v>
      </c>
      <c r="F153" s="32" t="s">
        <v>125</v>
      </c>
      <c r="G153" s="33">
        <v>63.6</v>
      </c>
      <c r="H153" s="34">
        <v>0.85</v>
      </c>
      <c r="I153" s="34">
        <v>0.9</v>
      </c>
      <c r="J153" s="33">
        <f t="shared" si="7"/>
        <v>54.1</v>
      </c>
      <c r="K153" s="33">
        <f t="shared" si="8"/>
        <v>57.300000000000004</v>
      </c>
      <c r="L153" s="38" t="str">
        <f t="shared" si="9"/>
        <v>01</v>
      </c>
    </row>
    <row r="154" spans="2:12" ht="13.5">
      <c r="B154" s="38" t="s">
        <v>68</v>
      </c>
      <c r="C154" s="30" t="s">
        <v>46</v>
      </c>
      <c r="D154" s="31" t="s">
        <v>100</v>
      </c>
      <c r="E154" s="32" t="str">
        <f aca="true" t="shared" si="10" ref="E154:E217">C154&amp;D154</f>
        <v>01A1</v>
      </c>
      <c r="F154" s="32" t="s">
        <v>125</v>
      </c>
      <c r="G154" s="33">
        <v>63.6</v>
      </c>
      <c r="H154" s="34">
        <v>0.9</v>
      </c>
      <c r="I154" s="34">
        <v>0.95</v>
      </c>
      <c r="J154" s="33">
        <f aca="true" t="shared" si="11" ref="J154:J217">IF(AND(G154&lt;&gt;"",H154&lt;&gt;""),ROUNDUP(G154*H154,1),"")</f>
        <v>57.300000000000004</v>
      </c>
      <c r="K154" s="33">
        <f aca="true" t="shared" si="12" ref="K154:K217">IF(AND(G154&lt;&gt;"",I154&lt;&gt;""),ROUNDUP(G154*I154,1),"")</f>
        <v>60.5</v>
      </c>
      <c r="L154" s="38" t="str">
        <f aca="true" t="shared" si="13" ref="L154:L217">C154</f>
        <v>01</v>
      </c>
    </row>
    <row r="155" spans="2:12" ht="13.5">
      <c r="B155" s="38" t="s">
        <v>68</v>
      </c>
      <c r="C155" s="30" t="s">
        <v>46</v>
      </c>
      <c r="D155" s="31" t="s">
        <v>101</v>
      </c>
      <c r="E155" s="32" t="str">
        <f t="shared" si="10"/>
        <v>01A1-</v>
      </c>
      <c r="F155" s="32" t="s">
        <v>125</v>
      </c>
      <c r="G155" s="33">
        <v>63.6</v>
      </c>
      <c r="H155" s="34">
        <v>0.95</v>
      </c>
      <c r="I155" s="34">
        <v>1</v>
      </c>
      <c r="J155" s="33">
        <f t="shared" si="11"/>
        <v>60.5</v>
      </c>
      <c r="K155" s="33">
        <f t="shared" si="12"/>
        <v>63.6</v>
      </c>
      <c r="L155" s="38" t="str">
        <f t="shared" si="13"/>
        <v>01</v>
      </c>
    </row>
    <row r="156" spans="2:12" ht="13.5">
      <c r="B156" s="38" t="s">
        <v>68</v>
      </c>
      <c r="C156" s="30" t="s">
        <v>46</v>
      </c>
      <c r="D156" s="31" t="s">
        <v>102</v>
      </c>
      <c r="E156" s="32" t="str">
        <f t="shared" si="10"/>
        <v>01B2+</v>
      </c>
      <c r="F156" s="32" t="s">
        <v>125</v>
      </c>
      <c r="G156" s="33">
        <v>63.6</v>
      </c>
      <c r="H156" s="34">
        <v>1</v>
      </c>
      <c r="I156" s="34">
        <v>1.05</v>
      </c>
      <c r="J156" s="33">
        <f t="shared" si="11"/>
        <v>63.6</v>
      </c>
      <c r="K156" s="33">
        <f t="shared" si="12"/>
        <v>66.8</v>
      </c>
      <c r="L156" s="38" t="str">
        <f t="shared" si="13"/>
        <v>01</v>
      </c>
    </row>
    <row r="157" spans="2:12" ht="13.5">
      <c r="B157" s="38" t="s">
        <v>68</v>
      </c>
      <c r="C157" s="30" t="s">
        <v>46</v>
      </c>
      <c r="D157" s="31" t="s">
        <v>103</v>
      </c>
      <c r="E157" s="32" t="str">
        <f t="shared" si="10"/>
        <v>01B2</v>
      </c>
      <c r="F157" s="32" t="s">
        <v>125</v>
      </c>
      <c r="G157" s="33">
        <v>63.6</v>
      </c>
      <c r="H157" s="34">
        <v>1.05</v>
      </c>
      <c r="I157" s="34">
        <v>1.1</v>
      </c>
      <c r="J157" s="33">
        <f t="shared" si="11"/>
        <v>66.8</v>
      </c>
      <c r="K157" s="33">
        <f t="shared" si="12"/>
        <v>70</v>
      </c>
      <c r="L157" s="38" t="str">
        <f t="shared" si="13"/>
        <v>01</v>
      </c>
    </row>
    <row r="158" spans="2:12" ht="13.5">
      <c r="B158" s="38" t="s">
        <v>68</v>
      </c>
      <c r="C158" s="30" t="s">
        <v>46</v>
      </c>
      <c r="D158" s="31" t="s">
        <v>104</v>
      </c>
      <c r="E158" s="32" t="str">
        <f t="shared" si="10"/>
        <v>01B2-</v>
      </c>
      <c r="F158" s="32" t="s">
        <v>125</v>
      </c>
      <c r="G158" s="33">
        <v>63.6</v>
      </c>
      <c r="H158" s="34">
        <v>1.1</v>
      </c>
      <c r="I158" s="34">
        <v>1.15</v>
      </c>
      <c r="J158" s="33">
        <f t="shared" si="11"/>
        <v>70</v>
      </c>
      <c r="K158" s="33">
        <f t="shared" si="12"/>
        <v>73.19999999999999</v>
      </c>
      <c r="L158" s="38" t="str">
        <f t="shared" si="13"/>
        <v>01</v>
      </c>
    </row>
    <row r="159" spans="2:12" ht="13.5">
      <c r="B159" s="38" t="s">
        <v>68</v>
      </c>
      <c r="C159" s="30" t="s">
        <v>46</v>
      </c>
      <c r="D159" s="31" t="s">
        <v>105</v>
      </c>
      <c r="E159" s="32" t="str">
        <f t="shared" si="10"/>
        <v>01B1</v>
      </c>
      <c r="F159" s="32" t="s">
        <v>125</v>
      </c>
      <c r="G159" s="33">
        <v>63.6</v>
      </c>
      <c r="H159" s="34">
        <v>1.15</v>
      </c>
      <c r="I159" s="34">
        <v>1.5</v>
      </c>
      <c r="J159" s="33">
        <f t="shared" si="11"/>
        <v>73.19999999999999</v>
      </c>
      <c r="K159" s="33">
        <f t="shared" si="12"/>
        <v>95.4</v>
      </c>
      <c r="L159" s="38" t="str">
        <f t="shared" si="13"/>
        <v>01</v>
      </c>
    </row>
    <row r="160" spans="2:12" ht="13.5">
      <c r="B160" s="38" t="s">
        <v>68</v>
      </c>
      <c r="C160" s="30" t="s">
        <v>46</v>
      </c>
      <c r="D160" s="31" t="s">
        <v>106</v>
      </c>
      <c r="E160" s="32" t="str">
        <f t="shared" si="10"/>
        <v>01C</v>
      </c>
      <c r="F160" s="32" t="s">
        <v>125</v>
      </c>
      <c r="G160" s="33">
        <v>63.6</v>
      </c>
      <c r="H160" s="34">
        <v>1.5</v>
      </c>
      <c r="I160" s="34"/>
      <c r="J160" s="33">
        <f t="shared" si="11"/>
        <v>95.4</v>
      </c>
      <c r="K160" s="33">
        <f t="shared" si="12"/>
      </c>
      <c r="L160" s="38" t="str">
        <f t="shared" si="13"/>
        <v>01</v>
      </c>
    </row>
    <row r="161" spans="2:12" ht="13.5">
      <c r="B161" s="38" t="s">
        <v>68</v>
      </c>
      <c r="C161" s="30" t="s">
        <v>47</v>
      </c>
      <c r="D161" s="31" t="s">
        <v>92</v>
      </c>
      <c r="E161" s="32" t="str">
        <f t="shared" si="10"/>
        <v>02A4</v>
      </c>
      <c r="F161" s="32" t="s">
        <v>125</v>
      </c>
      <c r="G161" s="33">
        <v>63.6</v>
      </c>
      <c r="H161" s="34"/>
      <c r="I161" s="34">
        <v>0.55</v>
      </c>
      <c r="J161" s="33">
        <f t="shared" si="11"/>
      </c>
      <c r="K161" s="33">
        <f t="shared" si="12"/>
        <v>35</v>
      </c>
      <c r="L161" s="38" t="str">
        <f t="shared" si="13"/>
        <v>02</v>
      </c>
    </row>
    <row r="162" spans="2:12" ht="13.5">
      <c r="B162" s="38" t="s">
        <v>68</v>
      </c>
      <c r="C162" s="30" t="s">
        <v>47</v>
      </c>
      <c r="D162" s="31" t="s">
        <v>93</v>
      </c>
      <c r="E162" s="32" t="str">
        <f t="shared" si="10"/>
        <v>02A3+</v>
      </c>
      <c r="F162" s="32" t="s">
        <v>125</v>
      </c>
      <c r="G162" s="33">
        <v>63.6</v>
      </c>
      <c r="H162" s="34">
        <v>0.55</v>
      </c>
      <c r="I162" s="34">
        <v>0.6</v>
      </c>
      <c r="J162" s="33">
        <f t="shared" si="11"/>
        <v>35</v>
      </c>
      <c r="K162" s="33">
        <f t="shared" si="12"/>
        <v>38.2</v>
      </c>
      <c r="L162" s="38" t="str">
        <f t="shared" si="13"/>
        <v>02</v>
      </c>
    </row>
    <row r="163" spans="2:12" ht="13.5">
      <c r="B163" s="38" t="s">
        <v>68</v>
      </c>
      <c r="C163" s="30" t="s">
        <v>47</v>
      </c>
      <c r="D163" s="31" t="s">
        <v>94</v>
      </c>
      <c r="E163" s="32" t="str">
        <f t="shared" si="10"/>
        <v>02A3</v>
      </c>
      <c r="F163" s="32" t="s">
        <v>125</v>
      </c>
      <c r="G163" s="33">
        <v>63.6</v>
      </c>
      <c r="H163" s="34">
        <v>0.6</v>
      </c>
      <c r="I163" s="34">
        <v>0.65</v>
      </c>
      <c r="J163" s="33">
        <f t="shared" si="11"/>
        <v>38.2</v>
      </c>
      <c r="K163" s="33">
        <f t="shared" si="12"/>
        <v>41.4</v>
      </c>
      <c r="L163" s="38" t="str">
        <f t="shared" si="13"/>
        <v>02</v>
      </c>
    </row>
    <row r="164" spans="2:12" ht="13.5">
      <c r="B164" s="38" t="s">
        <v>68</v>
      </c>
      <c r="C164" s="30" t="s">
        <v>47</v>
      </c>
      <c r="D164" s="31" t="s">
        <v>95</v>
      </c>
      <c r="E164" s="32" t="str">
        <f t="shared" si="10"/>
        <v>02A3-</v>
      </c>
      <c r="F164" s="32" t="s">
        <v>125</v>
      </c>
      <c r="G164" s="33">
        <v>63.6</v>
      </c>
      <c r="H164" s="34">
        <v>0.65</v>
      </c>
      <c r="I164" s="34">
        <v>0.7</v>
      </c>
      <c r="J164" s="33">
        <f t="shared" si="11"/>
        <v>41.4</v>
      </c>
      <c r="K164" s="33">
        <f t="shared" si="12"/>
        <v>44.6</v>
      </c>
      <c r="L164" s="38" t="str">
        <f t="shared" si="13"/>
        <v>02</v>
      </c>
    </row>
    <row r="165" spans="2:12" ht="13.5">
      <c r="B165" s="38" t="s">
        <v>68</v>
      </c>
      <c r="C165" s="30" t="s">
        <v>47</v>
      </c>
      <c r="D165" s="31" t="s">
        <v>96</v>
      </c>
      <c r="E165" s="32" t="str">
        <f t="shared" si="10"/>
        <v>02A2+</v>
      </c>
      <c r="F165" s="32" t="s">
        <v>125</v>
      </c>
      <c r="G165" s="33">
        <v>63.6</v>
      </c>
      <c r="H165" s="34">
        <v>0.7</v>
      </c>
      <c r="I165" s="34">
        <v>0.75</v>
      </c>
      <c r="J165" s="33">
        <f t="shared" si="11"/>
        <v>44.6</v>
      </c>
      <c r="K165" s="33">
        <f t="shared" si="12"/>
        <v>47.7</v>
      </c>
      <c r="L165" s="38" t="str">
        <f t="shared" si="13"/>
        <v>02</v>
      </c>
    </row>
    <row r="166" spans="2:12" ht="13.5">
      <c r="B166" s="38" t="s">
        <v>68</v>
      </c>
      <c r="C166" s="30" t="s">
        <v>47</v>
      </c>
      <c r="D166" s="31" t="s">
        <v>97</v>
      </c>
      <c r="E166" s="32" t="str">
        <f t="shared" si="10"/>
        <v>02A2</v>
      </c>
      <c r="F166" s="32" t="s">
        <v>125</v>
      </c>
      <c r="G166" s="33">
        <v>63.6</v>
      </c>
      <c r="H166" s="34">
        <v>0.75</v>
      </c>
      <c r="I166" s="34">
        <v>0.8</v>
      </c>
      <c r="J166" s="33">
        <f t="shared" si="11"/>
        <v>47.7</v>
      </c>
      <c r="K166" s="33">
        <f t="shared" si="12"/>
        <v>50.9</v>
      </c>
      <c r="L166" s="38" t="str">
        <f t="shared" si="13"/>
        <v>02</v>
      </c>
    </row>
    <row r="167" spans="2:12" ht="13.5">
      <c r="B167" s="38" t="s">
        <v>68</v>
      </c>
      <c r="C167" s="30" t="s">
        <v>47</v>
      </c>
      <c r="D167" s="31" t="s">
        <v>98</v>
      </c>
      <c r="E167" s="32" t="str">
        <f t="shared" si="10"/>
        <v>02A2-</v>
      </c>
      <c r="F167" s="32" t="s">
        <v>125</v>
      </c>
      <c r="G167" s="33">
        <v>63.6</v>
      </c>
      <c r="H167" s="34">
        <v>0.8</v>
      </c>
      <c r="I167" s="34">
        <v>0.85</v>
      </c>
      <c r="J167" s="33">
        <f t="shared" si="11"/>
        <v>50.9</v>
      </c>
      <c r="K167" s="33">
        <f t="shared" si="12"/>
        <v>54.1</v>
      </c>
      <c r="L167" s="38" t="str">
        <f t="shared" si="13"/>
        <v>02</v>
      </c>
    </row>
    <row r="168" spans="2:12" ht="13.5">
      <c r="B168" s="38" t="s">
        <v>68</v>
      </c>
      <c r="C168" s="30" t="s">
        <v>47</v>
      </c>
      <c r="D168" s="31" t="s">
        <v>99</v>
      </c>
      <c r="E168" s="32" t="str">
        <f t="shared" si="10"/>
        <v>02A1+</v>
      </c>
      <c r="F168" s="32" t="s">
        <v>125</v>
      </c>
      <c r="G168" s="33">
        <v>63.6</v>
      </c>
      <c r="H168" s="34">
        <v>0.85</v>
      </c>
      <c r="I168" s="34">
        <v>0.9</v>
      </c>
      <c r="J168" s="33">
        <f t="shared" si="11"/>
        <v>54.1</v>
      </c>
      <c r="K168" s="33">
        <f t="shared" si="12"/>
        <v>57.300000000000004</v>
      </c>
      <c r="L168" s="38" t="str">
        <f t="shared" si="13"/>
        <v>02</v>
      </c>
    </row>
    <row r="169" spans="2:12" ht="13.5">
      <c r="B169" s="38" t="s">
        <v>68</v>
      </c>
      <c r="C169" s="30" t="s">
        <v>47</v>
      </c>
      <c r="D169" s="31" t="s">
        <v>100</v>
      </c>
      <c r="E169" s="32" t="str">
        <f t="shared" si="10"/>
        <v>02A1</v>
      </c>
      <c r="F169" s="32" t="s">
        <v>125</v>
      </c>
      <c r="G169" s="33">
        <v>63.6</v>
      </c>
      <c r="H169" s="34">
        <v>0.9</v>
      </c>
      <c r="I169" s="34">
        <v>0.95</v>
      </c>
      <c r="J169" s="33">
        <f t="shared" si="11"/>
        <v>57.300000000000004</v>
      </c>
      <c r="K169" s="33">
        <f t="shared" si="12"/>
        <v>60.5</v>
      </c>
      <c r="L169" s="38" t="str">
        <f t="shared" si="13"/>
        <v>02</v>
      </c>
    </row>
    <row r="170" spans="2:12" ht="13.5">
      <c r="B170" s="38" t="s">
        <v>68</v>
      </c>
      <c r="C170" s="30" t="s">
        <v>47</v>
      </c>
      <c r="D170" s="31" t="s">
        <v>101</v>
      </c>
      <c r="E170" s="32" t="str">
        <f t="shared" si="10"/>
        <v>02A1-</v>
      </c>
      <c r="F170" s="32" t="s">
        <v>125</v>
      </c>
      <c r="G170" s="33">
        <v>63.6</v>
      </c>
      <c r="H170" s="34">
        <v>0.95</v>
      </c>
      <c r="I170" s="34">
        <v>1</v>
      </c>
      <c r="J170" s="33">
        <f t="shared" si="11"/>
        <v>60.5</v>
      </c>
      <c r="K170" s="33">
        <f t="shared" si="12"/>
        <v>63.6</v>
      </c>
      <c r="L170" s="38" t="str">
        <f t="shared" si="13"/>
        <v>02</v>
      </c>
    </row>
    <row r="171" spans="2:12" ht="13.5">
      <c r="B171" s="38" t="s">
        <v>68</v>
      </c>
      <c r="C171" s="30" t="s">
        <v>47</v>
      </c>
      <c r="D171" s="31" t="s">
        <v>102</v>
      </c>
      <c r="E171" s="32" t="str">
        <f t="shared" si="10"/>
        <v>02B2+</v>
      </c>
      <c r="F171" s="32" t="s">
        <v>125</v>
      </c>
      <c r="G171" s="33">
        <v>63.6</v>
      </c>
      <c r="H171" s="34">
        <v>1</v>
      </c>
      <c r="I171" s="34">
        <v>1.05</v>
      </c>
      <c r="J171" s="33">
        <f t="shared" si="11"/>
        <v>63.6</v>
      </c>
      <c r="K171" s="33">
        <f t="shared" si="12"/>
        <v>66.8</v>
      </c>
      <c r="L171" s="38" t="str">
        <f t="shared" si="13"/>
        <v>02</v>
      </c>
    </row>
    <row r="172" spans="2:12" ht="13.5">
      <c r="B172" s="38" t="s">
        <v>68</v>
      </c>
      <c r="C172" s="30" t="s">
        <v>47</v>
      </c>
      <c r="D172" s="31" t="s">
        <v>103</v>
      </c>
      <c r="E172" s="32" t="str">
        <f t="shared" si="10"/>
        <v>02B2</v>
      </c>
      <c r="F172" s="32" t="s">
        <v>125</v>
      </c>
      <c r="G172" s="33">
        <v>63.6</v>
      </c>
      <c r="H172" s="34">
        <v>1.05</v>
      </c>
      <c r="I172" s="34">
        <v>1.1</v>
      </c>
      <c r="J172" s="33">
        <f t="shared" si="11"/>
        <v>66.8</v>
      </c>
      <c r="K172" s="33">
        <f t="shared" si="12"/>
        <v>70</v>
      </c>
      <c r="L172" s="38" t="str">
        <f t="shared" si="13"/>
        <v>02</v>
      </c>
    </row>
    <row r="173" spans="2:12" ht="13.5">
      <c r="B173" s="38" t="s">
        <v>68</v>
      </c>
      <c r="C173" s="30" t="s">
        <v>47</v>
      </c>
      <c r="D173" s="31" t="s">
        <v>104</v>
      </c>
      <c r="E173" s="32" t="str">
        <f t="shared" si="10"/>
        <v>02B2-</v>
      </c>
      <c r="F173" s="32" t="s">
        <v>125</v>
      </c>
      <c r="G173" s="33">
        <v>63.6</v>
      </c>
      <c r="H173" s="34">
        <v>1.1</v>
      </c>
      <c r="I173" s="34">
        <v>1.15</v>
      </c>
      <c r="J173" s="33">
        <f t="shared" si="11"/>
        <v>70</v>
      </c>
      <c r="K173" s="33">
        <f t="shared" si="12"/>
        <v>73.19999999999999</v>
      </c>
      <c r="L173" s="38" t="str">
        <f t="shared" si="13"/>
        <v>02</v>
      </c>
    </row>
    <row r="174" spans="2:12" ht="13.5">
      <c r="B174" s="38" t="s">
        <v>68</v>
      </c>
      <c r="C174" s="30" t="s">
        <v>47</v>
      </c>
      <c r="D174" s="31" t="s">
        <v>105</v>
      </c>
      <c r="E174" s="32" t="str">
        <f t="shared" si="10"/>
        <v>02B1</v>
      </c>
      <c r="F174" s="32" t="s">
        <v>125</v>
      </c>
      <c r="G174" s="33">
        <v>63.6</v>
      </c>
      <c r="H174" s="34">
        <v>1.15</v>
      </c>
      <c r="I174" s="34">
        <v>1.5</v>
      </c>
      <c r="J174" s="33">
        <f t="shared" si="11"/>
        <v>73.19999999999999</v>
      </c>
      <c r="K174" s="33">
        <f t="shared" si="12"/>
        <v>95.4</v>
      </c>
      <c r="L174" s="38" t="str">
        <f t="shared" si="13"/>
        <v>02</v>
      </c>
    </row>
    <row r="175" spans="2:12" ht="13.5">
      <c r="B175" s="38" t="s">
        <v>68</v>
      </c>
      <c r="C175" s="30" t="s">
        <v>47</v>
      </c>
      <c r="D175" s="31" t="s">
        <v>106</v>
      </c>
      <c r="E175" s="32" t="str">
        <f t="shared" si="10"/>
        <v>02C</v>
      </c>
      <c r="F175" s="32" t="s">
        <v>125</v>
      </c>
      <c r="G175" s="33">
        <v>63.6</v>
      </c>
      <c r="H175" s="34">
        <v>1.5</v>
      </c>
      <c r="I175" s="34"/>
      <c r="J175" s="33">
        <f t="shared" si="11"/>
        <v>95.4</v>
      </c>
      <c r="K175" s="33">
        <f t="shared" si="12"/>
      </c>
      <c r="L175" s="38" t="str">
        <f t="shared" si="13"/>
        <v>02</v>
      </c>
    </row>
    <row r="176" spans="2:12" ht="13.5">
      <c r="B176" s="38" t="s">
        <v>68</v>
      </c>
      <c r="C176" s="30" t="s">
        <v>48</v>
      </c>
      <c r="D176" s="31" t="s">
        <v>92</v>
      </c>
      <c r="E176" s="32" t="str">
        <f t="shared" si="10"/>
        <v>03A4</v>
      </c>
      <c r="F176" s="32" t="s">
        <v>125</v>
      </c>
      <c r="G176" s="33">
        <v>63.6</v>
      </c>
      <c r="H176" s="34"/>
      <c r="I176" s="34">
        <v>0.55</v>
      </c>
      <c r="J176" s="33">
        <f t="shared" si="11"/>
      </c>
      <c r="K176" s="33">
        <f t="shared" si="12"/>
        <v>35</v>
      </c>
      <c r="L176" s="38" t="str">
        <f t="shared" si="13"/>
        <v>03</v>
      </c>
    </row>
    <row r="177" spans="2:12" ht="13.5">
      <c r="B177" s="38" t="s">
        <v>68</v>
      </c>
      <c r="C177" s="30" t="s">
        <v>48</v>
      </c>
      <c r="D177" s="31" t="s">
        <v>93</v>
      </c>
      <c r="E177" s="32" t="str">
        <f t="shared" si="10"/>
        <v>03A3+</v>
      </c>
      <c r="F177" s="32" t="s">
        <v>125</v>
      </c>
      <c r="G177" s="33">
        <v>63.6</v>
      </c>
      <c r="H177" s="34">
        <v>0.55</v>
      </c>
      <c r="I177" s="34">
        <v>0.6</v>
      </c>
      <c r="J177" s="33">
        <f t="shared" si="11"/>
        <v>35</v>
      </c>
      <c r="K177" s="33">
        <f t="shared" si="12"/>
        <v>38.2</v>
      </c>
      <c r="L177" s="38" t="str">
        <f t="shared" si="13"/>
        <v>03</v>
      </c>
    </row>
    <row r="178" spans="2:12" ht="13.5">
      <c r="B178" s="38" t="s">
        <v>68</v>
      </c>
      <c r="C178" s="30" t="s">
        <v>48</v>
      </c>
      <c r="D178" s="31" t="s">
        <v>94</v>
      </c>
      <c r="E178" s="32" t="str">
        <f t="shared" si="10"/>
        <v>03A3</v>
      </c>
      <c r="F178" s="32" t="s">
        <v>125</v>
      </c>
      <c r="G178" s="33">
        <v>63.6</v>
      </c>
      <c r="H178" s="34">
        <v>0.6</v>
      </c>
      <c r="I178" s="34">
        <v>0.65</v>
      </c>
      <c r="J178" s="33">
        <f t="shared" si="11"/>
        <v>38.2</v>
      </c>
      <c r="K178" s="33">
        <f t="shared" si="12"/>
        <v>41.4</v>
      </c>
      <c r="L178" s="38" t="str">
        <f t="shared" si="13"/>
        <v>03</v>
      </c>
    </row>
    <row r="179" spans="2:12" ht="13.5">
      <c r="B179" s="38" t="s">
        <v>68</v>
      </c>
      <c r="C179" s="30" t="s">
        <v>48</v>
      </c>
      <c r="D179" s="31" t="s">
        <v>95</v>
      </c>
      <c r="E179" s="32" t="str">
        <f t="shared" si="10"/>
        <v>03A3-</v>
      </c>
      <c r="F179" s="32" t="s">
        <v>125</v>
      </c>
      <c r="G179" s="33">
        <v>63.6</v>
      </c>
      <c r="H179" s="34">
        <v>0.65</v>
      </c>
      <c r="I179" s="34">
        <v>0.7</v>
      </c>
      <c r="J179" s="33">
        <f t="shared" si="11"/>
        <v>41.4</v>
      </c>
      <c r="K179" s="33">
        <f t="shared" si="12"/>
        <v>44.6</v>
      </c>
      <c r="L179" s="38" t="str">
        <f t="shared" si="13"/>
        <v>03</v>
      </c>
    </row>
    <row r="180" spans="2:12" ht="13.5">
      <c r="B180" s="38" t="s">
        <v>68</v>
      </c>
      <c r="C180" s="30" t="s">
        <v>48</v>
      </c>
      <c r="D180" s="31" t="s">
        <v>96</v>
      </c>
      <c r="E180" s="32" t="str">
        <f t="shared" si="10"/>
        <v>03A2+</v>
      </c>
      <c r="F180" s="32" t="s">
        <v>125</v>
      </c>
      <c r="G180" s="33">
        <v>63.6</v>
      </c>
      <c r="H180" s="34">
        <v>0.7</v>
      </c>
      <c r="I180" s="34">
        <v>0.75</v>
      </c>
      <c r="J180" s="33">
        <f t="shared" si="11"/>
        <v>44.6</v>
      </c>
      <c r="K180" s="33">
        <f t="shared" si="12"/>
        <v>47.7</v>
      </c>
      <c r="L180" s="38" t="str">
        <f t="shared" si="13"/>
        <v>03</v>
      </c>
    </row>
    <row r="181" spans="2:12" ht="13.5">
      <c r="B181" s="38" t="s">
        <v>68</v>
      </c>
      <c r="C181" s="30" t="s">
        <v>48</v>
      </c>
      <c r="D181" s="31" t="s">
        <v>97</v>
      </c>
      <c r="E181" s="32" t="str">
        <f t="shared" si="10"/>
        <v>03A2</v>
      </c>
      <c r="F181" s="32" t="s">
        <v>125</v>
      </c>
      <c r="G181" s="33">
        <v>63.6</v>
      </c>
      <c r="H181" s="34">
        <v>0.75</v>
      </c>
      <c r="I181" s="34">
        <v>0.8</v>
      </c>
      <c r="J181" s="33">
        <f t="shared" si="11"/>
        <v>47.7</v>
      </c>
      <c r="K181" s="33">
        <f t="shared" si="12"/>
        <v>50.9</v>
      </c>
      <c r="L181" s="38" t="str">
        <f t="shared" si="13"/>
        <v>03</v>
      </c>
    </row>
    <row r="182" spans="2:12" ht="13.5">
      <c r="B182" s="38" t="s">
        <v>68</v>
      </c>
      <c r="C182" s="30" t="s">
        <v>48</v>
      </c>
      <c r="D182" s="31" t="s">
        <v>98</v>
      </c>
      <c r="E182" s="32" t="str">
        <f t="shared" si="10"/>
        <v>03A2-</v>
      </c>
      <c r="F182" s="32" t="s">
        <v>125</v>
      </c>
      <c r="G182" s="33">
        <v>63.6</v>
      </c>
      <c r="H182" s="34">
        <v>0.8</v>
      </c>
      <c r="I182" s="34">
        <v>0.85</v>
      </c>
      <c r="J182" s="33">
        <f t="shared" si="11"/>
        <v>50.9</v>
      </c>
      <c r="K182" s="33">
        <f t="shared" si="12"/>
        <v>54.1</v>
      </c>
      <c r="L182" s="38" t="str">
        <f t="shared" si="13"/>
        <v>03</v>
      </c>
    </row>
    <row r="183" spans="2:12" ht="13.5">
      <c r="B183" s="38" t="s">
        <v>68</v>
      </c>
      <c r="C183" s="30" t="s">
        <v>48</v>
      </c>
      <c r="D183" s="31" t="s">
        <v>99</v>
      </c>
      <c r="E183" s="32" t="str">
        <f t="shared" si="10"/>
        <v>03A1+</v>
      </c>
      <c r="F183" s="32" t="s">
        <v>125</v>
      </c>
      <c r="G183" s="33">
        <v>63.6</v>
      </c>
      <c r="H183" s="34">
        <v>0.85</v>
      </c>
      <c r="I183" s="34">
        <v>0.9</v>
      </c>
      <c r="J183" s="33">
        <f t="shared" si="11"/>
        <v>54.1</v>
      </c>
      <c r="K183" s="33">
        <f t="shared" si="12"/>
        <v>57.300000000000004</v>
      </c>
      <c r="L183" s="38" t="str">
        <f t="shared" si="13"/>
        <v>03</v>
      </c>
    </row>
    <row r="184" spans="2:12" ht="13.5">
      <c r="B184" s="38" t="s">
        <v>68</v>
      </c>
      <c r="C184" s="30" t="s">
        <v>48</v>
      </c>
      <c r="D184" s="31" t="s">
        <v>100</v>
      </c>
      <c r="E184" s="32" t="str">
        <f t="shared" si="10"/>
        <v>03A1</v>
      </c>
      <c r="F184" s="32" t="s">
        <v>125</v>
      </c>
      <c r="G184" s="33">
        <v>63.6</v>
      </c>
      <c r="H184" s="34">
        <v>0.9</v>
      </c>
      <c r="I184" s="34">
        <v>0.95</v>
      </c>
      <c r="J184" s="33">
        <f t="shared" si="11"/>
        <v>57.300000000000004</v>
      </c>
      <c r="K184" s="33">
        <f t="shared" si="12"/>
        <v>60.5</v>
      </c>
      <c r="L184" s="38" t="str">
        <f t="shared" si="13"/>
        <v>03</v>
      </c>
    </row>
    <row r="185" spans="2:12" ht="13.5">
      <c r="B185" s="38" t="s">
        <v>68</v>
      </c>
      <c r="C185" s="30" t="s">
        <v>48</v>
      </c>
      <c r="D185" s="31" t="s">
        <v>101</v>
      </c>
      <c r="E185" s="32" t="str">
        <f t="shared" si="10"/>
        <v>03A1-</v>
      </c>
      <c r="F185" s="32" t="s">
        <v>125</v>
      </c>
      <c r="G185" s="33">
        <v>63.6</v>
      </c>
      <c r="H185" s="34">
        <v>0.95</v>
      </c>
      <c r="I185" s="34">
        <v>1</v>
      </c>
      <c r="J185" s="33">
        <f t="shared" si="11"/>
        <v>60.5</v>
      </c>
      <c r="K185" s="33">
        <f t="shared" si="12"/>
        <v>63.6</v>
      </c>
      <c r="L185" s="38" t="str">
        <f t="shared" si="13"/>
        <v>03</v>
      </c>
    </row>
    <row r="186" spans="2:12" ht="13.5">
      <c r="B186" s="38" t="s">
        <v>68</v>
      </c>
      <c r="C186" s="30" t="s">
        <v>48</v>
      </c>
      <c r="D186" s="31" t="s">
        <v>102</v>
      </c>
      <c r="E186" s="32" t="str">
        <f t="shared" si="10"/>
        <v>03B2+</v>
      </c>
      <c r="F186" s="32" t="s">
        <v>125</v>
      </c>
      <c r="G186" s="33">
        <v>63.6</v>
      </c>
      <c r="H186" s="34">
        <v>1</v>
      </c>
      <c r="I186" s="34">
        <v>1.05</v>
      </c>
      <c r="J186" s="33">
        <f t="shared" si="11"/>
        <v>63.6</v>
      </c>
      <c r="K186" s="33">
        <f t="shared" si="12"/>
        <v>66.8</v>
      </c>
      <c r="L186" s="38" t="str">
        <f t="shared" si="13"/>
        <v>03</v>
      </c>
    </row>
    <row r="187" spans="2:12" ht="13.5">
      <c r="B187" s="38" t="s">
        <v>68</v>
      </c>
      <c r="C187" s="30" t="s">
        <v>48</v>
      </c>
      <c r="D187" s="31" t="s">
        <v>103</v>
      </c>
      <c r="E187" s="32" t="str">
        <f t="shared" si="10"/>
        <v>03B2</v>
      </c>
      <c r="F187" s="32" t="s">
        <v>125</v>
      </c>
      <c r="G187" s="33">
        <v>63.6</v>
      </c>
      <c r="H187" s="34">
        <v>1.05</v>
      </c>
      <c r="I187" s="34">
        <v>1.1</v>
      </c>
      <c r="J187" s="33">
        <f t="shared" si="11"/>
        <v>66.8</v>
      </c>
      <c r="K187" s="33">
        <f t="shared" si="12"/>
        <v>70</v>
      </c>
      <c r="L187" s="38" t="str">
        <f t="shared" si="13"/>
        <v>03</v>
      </c>
    </row>
    <row r="188" spans="2:12" ht="13.5">
      <c r="B188" s="38" t="s">
        <v>68</v>
      </c>
      <c r="C188" s="30" t="s">
        <v>48</v>
      </c>
      <c r="D188" s="31" t="s">
        <v>104</v>
      </c>
      <c r="E188" s="32" t="str">
        <f t="shared" si="10"/>
        <v>03B2-</v>
      </c>
      <c r="F188" s="32" t="s">
        <v>125</v>
      </c>
      <c r="G188" s="33">
        <v>63.6</v>
      </c>
      <c r="H188" s="34">
        <v>1.1</v>
      </c>
      <c r="I188" s="34">
        <v>1.15</v>
      </c>
      <c r="J188" s="33">
        <f t="shared" si="11"/>
        <v>70</v>
      </c>
      <c r="K188" s="33">
        <f t="shared" si="12"/>
        <v>73.19999999999999</v>
      </c>
      <c r="L188" s="38" t="str">
        <f t="shared" si="13"/>
        <v>03</v>
      </c>
    </row>
    <row r="189" spans="2:12" ht="13.5">
      <c r="B189" s="38" t="s">
        <v>68</v>
      </c>
      <c r="C189" s="30" t="s">
        <v>48</v>
      </c>
      <c r="D189" s="31" t="s">
        <v>105</v>
      </c>
      <c r="E189" s="32" t="str">
        <f t="shared" si="10"/>
        <v>03B1</v>
      </c>
      <c r="F189" s="32" t="s">
        <v>125</v>
      </c>
      <c r="G189" s="33">
        <v>63.6</v>
      </c>
      <c r="H189" s="34">
        <v>1.15</v>
      </c>
      <c r="I189" s="34">
        <v>1.5</v>
      </c>
      <c r="J189" s="33">
        <f t="shared" si="11"/>
        <v>73.19999999999999</v>
      </c>
      <c r="K189" s="33">
        <f t="shared" si="12"/>
        <v>95.4</v>
      </c>
      <c r="L189" s="38" t="str">
        <f t="shared" si="13"/>
        <v>03</v>
      </c>
    </row>
    <row r="190" spans="2:12" ht="13.5">
      <c r="B190" s="38" t="s">
        <v>68</v>
      </c>
      <c r="C190" s="30" t="s">
        <v>48</v>
      </c>
      <c r="D190" s="31" t="s">
        <v>106</v>
      </c>
      <c r="E190" s="32" t="str">
        <f t="shared" si="10"/>
        <v>03C</v>
      </c>
      <c r="F190" s="32" t="s">
        <v>125</v>
      </c>
      <c r="G190" s="33">
        <v>63.6</v>
      </c>
      <c r="H190" s="34">
        <v>1.5</v>
      </c>
      <c r="I190" s="34"/>
      <c r="J190" s="33">
        <f t="shared" si="11"/>
        <v>95.4</v>
      </c>
      <c r="K190" s="33">
        <f t="shared" si="12"/>
      </c>
      <c r="L190" s="38" t="str">
        <f t="shared" si="13"/>
        <v>03</v>
      </c>
    </row>
    <row r="191" spans="2:12" ht="13.5">
      <c r="B191" s="38" t="s">
        <v>68</v>
      </c>
      <c r="C191" s="30" t="s">
        <v>113</v>
      </c>
      <c r="D191" s="31" t="s">
        <v>92</v>
      </c>
      <c r="E191" s="32" t="str">
        <f t="shared" si="10"/>
        <v>05A4</v>
      </c>
      <c r="F191" s="32" t="s">
        <v>78</v>
      </c>
      <c r="G191" s="33">
        <v>52</v>
      </c>
      <c r="H191" s="34"/>
      <c r="I191" s="34">
        <v>0.55</v>
      </c>
      <c r="J191" s="33">
        <f t="shared" si="11"/>
      </c>
      <c r="K191" s="33">
        <f t="shared" si="12"/>
        <v>28.6</v>
      </c>
      <c r="L191" s="38" t="str">
        <f t="shared" si="13"/>
        <v>05</v>
      </c>
    </row>
    <row r="192" spans="2:12" ht="13.5">
      <c r="B192" s="38" t="s">
        <v>68</v>
      </c>
      <c r="C192" s="30" t="s">
        <v>113</v>
      </c>
      <c r="D192" s="31" t="s">
        <v>93</v>
      </c>
      <c r="E192" s="32" t="str">
        <f t="shared" si="10"/>
        <v>05A3+</v>
      </c>
      <c r="F192" s="32" t="s">
        <v>78</v>
      </c>
      <c r="G192" s="33">
        <v>52</v>
      </c>
      <c r="H192" s="34">
        <v>0.55</v>
      </c>
      <c r="I192" s="34">
        <v>0.6</v>
      </c>
      <c r="J192" s="33">
        <f t="shared" si="11"/>
        <v>28.6</v>
      </c>
      <c r="K192" s="33">
        <f t="shared" si="12"/>
        <v>31.2</v>
      </c>
      <c r="L192" s="38" t="str">
        <f t="shared" si="13"/>
        <v>05</v>
      </c>
    </row>
    <row r="193" spans="2:12" ht="13.5">
      <c r="B193" s="38" t="s">
        <v>68</v>
      </c>
      <c r="C193" s="30" t="s">
        <v>113</v>
      </c>
      <c r="D193" s="31" t="s">
        <v>94</v>
      </c>
      <c r="E193" s="32" t="str">
        <f t="shared" si="10"/>
        <v>05A3</v>
      </c>
      <c r="F193" s="32" t="s">
        <v>78</v>
      </c>
      <c r="G193" s="33">
        <v>52</v>
      </c>
      <c r="H193" s="34">
        <v>0.6</v>
      </c>
      <c r="I193" s="34">
        <v>0.65</v>
      </c>
      <c r="J193" s="33">
        <f t="shared" si="11"/>
        <v>31.2</v>
      </c>
      <c r="K193" s="33">
        <f t="shared" si="12"/>
        <v>33.8</v>
      </c>
      <c r="L193" s="38" t="str">
        <f t="shared" si="13"/>
        <v>05</v>
      </c>
    </row>
    <row r="194" spans="2:12" ht="13.5">
      <c r="B194" s="38" t="s">
        <v>68</v>
      </c>
      <c r="C194" s="30" t="s">
        <v>113</v>
      </c>
      <c r="D194" s="31" t="s">
        <v>95</v>
      </c>
      <c r="E194" s="32" t="str">
        <f t="shared" si="10"/>
        <v>05A3-</v>
      </c>
      <c r="F194" s="32" t="s">
        <v>78</v>
      </c>
      <c r="G194" s="33">
        <v>52</v>
      </c>
      <c r="H194" s="34">
        <v>0.65</v>
      </c>
      <c r="I194" s="34">
        <v>0.7</v>
      </c>
      <c r="J194" s="33">
        <f t="shared" si="11"/>
        <v>33.8</v>
      </c>
      <c r="K194" s="33">
        <f t="shared" si="12"/>
        <v>36.4</v>
      </c>
      <c r="L194" s="38" t="str">
        <f t="shared" si="13"/>
        <v>05</v>
      </c>
    </row>
    <row r="195" spans="2:12" ht="13.5">
      <c r="B195" s="38" t="s">
        <v>68</v>
      </c>
      <c r="C195" s="30" t="s">
        <v>113</v>
      </c>
      <c r="D195" s="31" t="s">
        <v>96</v>
      </c>
      <c r="E195" s="32" t="str">
        <f t="shared" si="10"/>
        <v>05A2+</v>
      </c>
      <c r="F195" s="32" t="s">
        <v>78</v>
      </c>
      <c r="G195" s="33">
        <v>52</v>
      </c>
      <c r="H195" s="34">
        <v>0.7</v>
      </c>
      <c r="I195" s="34">
        <v>0.75</v>
      </c>
      <c r="J195" s="33">
        <f t="shared" si="11"/>
        <v>36.4</v>
      </c>
      <c r="K195" s="33">
        <f t="shared" si="12"/>
        <v>39</v>
      </c>
      <c r="L195" s="38" t="str">
        <f t="shared" si="13"/>
        <v>05</v>
      </c>
    </row>
    <row r="196" spans="2:12" ht="13.5">
      <c r="B196" s="38" t="s">
        <v>68</v>
      </c>
      <c r="C196" s="30" t="s">
        <v>113</v>
      </c>
      <c r="D196" s="31" t="s">
        <v>97</v>
      </c>
      <c r="E196" s="32" t="str">
        <f t="shared" si="10"/>
        <v>05A2</v>
      </c>
      <c r="F196" s="32" t="s">
        <v>78</v>
      </c>
      <c r="G196" s="33">
        <v>52</v>
      </c>
      <c r="H196" s="34">
        <v>0.75</v>
      </c>
      <c r="I196" s="34">
        <v>0.8</v>
      </c>
      <c r="J196" s="33">
        <f t="shared" si="11"/>
        <v>39</v>
      </c>
      <c r="K196" s="33">
        <f t="shared" si="12"/>
        <v>41.6</v>
      </c>
      <c r="L196" s="38" t="str">
        <f t="shared" si="13"/>
        <v>05</v>
      </c>
    </row>
    <row r="197" spans="2:12" ht="13.5">
      <c r="B197" s="38" t="s">
        <v>68</v>
      </c>
      <c r="C197" s="30" t="s">
        <v>113</v>
      </c>
      <c r="D197" s="31" t="s">
        <v>98</v>
      </c>
      <c r="E197" s="32" t="str">
        <f t="shared" si="10"/>
        <v>05A2-</v>
      </c>
      <c r="F197" s="32" t="s">
        <v>78</v>
      </c>
      <c r="G197" s="33">
        <v>52</v>
      </c>
      <c r="H197" s="34">
        <v>0.8</v>
      </c>
      <c r="I197" s="34">
        <v>0.85</v>
      </c>
      <c r="J197" s="33">
        <f t="shared" si="11"/>
        <v>41.6</v>
      </c>
      <c r="K197" s="33">
        <f t="shared" si="12"/>
        <v>44.2</v>
      </c>
      <c r="L197" s="38" t="str">
        <f t="shared" si="13"/>
        <v>05</v>
      </c>
    </row>
    <row r="198" spans="2:12" ht="13.5">
      <c r="B198" s="38" t="s">
        <v>68</v>
      </c>
      <c r="C198" s="30" t="s">
        <v>113</v>
      </c>
      <c r="D198" s="31" t="s">
        <v>99</v>
      </c>
      <c r="E198" s="32" t="str">
        <f t="shared" si="10"/>
        <v>05A1+</v>
      </c>
      <c r="F198" s="32" t="s">
        <v>78</v>
      </c>
      <c r="G198" s="33">
        <v>52</v>
      </c>
      <c r="H198" s="34">
        <v>0.85</v>
      </c>
      <c r="I198" s="34">
        <v>0.9</v>
      </c>
      <c r="J198" s="33">
        <f t="shared" si="11"/>
        <v>44.2</v>
      </c>
      <c r="K198" s="33">
        <f t="shared" si="12"/>
        <v>46.8</v>
      </c>
      <c r="L198" s="38" t="str">
        <f t="shared" si="13"/>
        <v>05</v>
      </c>
    </row>
    <row r="199" spans="2:12" ht="13.5">
      <c r="B199" s="38" t="s">
        <v>68</v>
      </c>
      <c r="C199" s="30" t="s">
        <v>113</v>
      </c>
      <c r="D199" s="31" t="s">
        <v>100</v>
      </c>
      <c r="E199" s="32" t="str">
        <f t="shared" si="10"/>
        <v>05A1</v>
      </c>
      <c r="F199" s="32" t="s">
        <v>78</v>
      </c>
      <c r="G199" s="33">
        <v>52</v>
      </c>
      <c r="H199" s="34">
        <v>0.9</v>
      </c>
      <c r="I199" s="34">
        <v>0.95</v>
      </c>
      <c r="J199" s="33">
        <f t="shared" si="11"/>
        <v>46.8</v>
      </c>
      <c r="K199" s="33">
        <f t="shared" si="12"/>
        <v>49.4</v>
      </c>
      <c r="L199" s="38" t="str">
        <f t="shared" si="13"/>
        <v>05</v>
      </c>
    </row>
    <row r="200" spans="2:12" ht="13.5">
      <c r="B200" s="38" t="s">
        <v>68</v>
      </c>
      <c r="C200" s="30" t="s">
        <v>113</v>
      </c>
      <c r="D200" s="31" t="s">
        <v>101</v>
      </c>
      <c r="E200" s="32" t="str">
        <f t="shared" si="10"/>
        <v>05A1-</v>
      </c>
      <c r="F200" s="32" t="s">
        <v>78</v>
      </c>
      <c r="G200" s="33">
        <v>52</v>
      </c>
      <c r="H200" s="34">
        <v>0.95</v>
      </c>
      <c r="I200" s="34">
        <v>1</v>
      </c>
      <c r="J200" s="33">
        <f t="shared" si="11"/>
        <v>49.4</v>
      </c>
      <c r="K200" s="33">
        <f t="shared" si="12"/>
        <v>52</v>
      </c>
      <c r="L200" s="38" t="str">
        <f t="shared" si="13"/>
        <v>05</v>
      </c>
    </row>
    <row r="201" spans="2:12" ht="13.5">
      <c r="B201" s="38" t="s">
        <v>68</v>
      </c>
      <c r="C201" s="30" t="s">
        <v>113</v>
      </c>
      <c r="D201" s="31" t="s">
        <v>102</v>
      </c>
      <c r="E201" s="32" t="str">
        <f t="shared" si="10"/>
        <v>05B2+</v>
      </c>
      <c r="F201" s="32" t="s">
        <v>78</v>
      </c>
      <c r="G201" s="33">
        <v>52</v>
      </c>
      <c r="H201" s="34">
        <v>1</v>
      </c>
      <c r="I201" s="34">
        <v>1.05</v>
      </c>
      <c r="J201" s="33">
        <f t="shared" si="11"/>
        <v>52</v>
      </c>
      <c r="K201" s="33">
        <f t="shared" si="12"/>
        <v>54.6</v>
      </c>
      <c r="L201" s="38" t="str">
        <f t="shared" si="13"/>
        <v>05</v>
      </c>
    </row>
    <row r="202" spans="2:12" ht="13.5">
      <c r="B202" s="38" t="s">
        <v>68</v>
      </c>
      <c r="C202" s="30" t="s">
        <v>113</v>
      </c>
      <c r="D202" s="31" t="s">
        <v>103</v>
      </c>
      <c r="E202" s="32" t="str">
        <f t="shared" si="10"/>
        <v>05B2</v>
      </c>
      <c r="F202" s="32" t="s">
        <v>78</v>
      </c>
      <c r="G202" s="33">
        <v>52</v>
      </c>
      <c r="H202" s="34">
        <v>1.05</v>
      </c>
      <c r="I202" s="34">
        <v>1.1</v>
      </c>
      <c r="J202" s="33">
        <f t="shared" si="11"/>
        <v>54.6</v>
      </c>
      <c r="K202" s="33">
        <f t="shared" si="12"/>
        <v>57.2</v>
      </c>
      <c r="L202" s="38" t="str">
        <f t="shared" si="13"/>
        <v>05</v>
      </c>
    </row>
    <row r="203" spans="2:12" ht="13.5">
      <c r="B203" s="38" t="s">
        <v>68</v>
      </c>
      <c r="C203" s="30" t="s">
        <v>113</v>
      </c>
      <c r="D203" s="31" t="s">
        <v>104</v>
      </c>
      <c r="E203" s="32" t="str">
        <f t="shared" si="10"/>
        <v>05B2-</v>
      </c>
      <c r="F203" s="32" t="s">
        <v>78</v>
      </c>
      <c r="G203" s="33">
        <v>52</v>
      </c>
      <c r="H203" s="34">
        <v>1.1</v>
      </c>
      <c r="I203" s="34">
        <v>1.15</v>
      </c>
      <c r="J203" s="33">
        <f t="shared" si="11"/>
        <v>57.2</v>
      </c>
      <c r="K203" s="33">
        <f t="shared" si="12"/>
        <v>59.8</v>
      </c>
      <c r="L203" s="38" t="str">
        <f t="shared" si="13"/>
        <v>05</v>
      </c>
    </row>
    <row r="204" spans="2:12" ht="13.5">
      <c r="B204" s="38" t="s">
        <v>68</v>
      </c>
      <c r="C204" s="30" t="s">
        <v>113</v>
      </c>
      <c r="D204" s="31" t="s">
        <v>105</v>
      </c>
      <c r="E204" s="32" t="str">
        <f t="shared" si="10"/>
        <v>05B1</v>
      </c>
      <c r="F204" s="32" t="s">
        <v>78</v>
      </c>
      <c r="G204" s="33">
        <v>52</v>
      </c>
      <c r="H204" s="34">
        <v>1.15</v>
      </c>
      <c r="I204" s="34">
        <v>1.5</v>
      </c>
      <c r="J204" s="33">
        <f t="shared" si="11"/>
        <v>59.8</v>
      </c>
      <c r="K204" s="33">
        <f t="shared" si="12"/>
        <v>78</v>
      </c>
      <c r="L204" s="38" t="str">
        <f t="shared" si="13"/>
        <v>05</v>
      </c>
    </row>
    <row r="205" spans="2:12" ht="13.5">
      <c r="B205" s="38" t="s">
        <v>68</v>
      </c>
      <c r="C205" s="30" t="s">
        <v>113</v>
      </c>
      <c r="D205" s="31" t="s">
        <v>106</v>
      </c>
      <c r="E205" s="32" t="str">
        <f t="shared" si="10"/>
        <v>05C</v>
      </c>
      <c r="F205" s="32" t="s">
        <v>78</v>
      </c>
      <c r="G205" s="33">
        <v>52</v>
      </c>
      <c r="H205" s="34">
        <v>1.5</v>
      </c>
      <c r="I205" s="34"/>
      <c r="J205" s="33">
        <f t="shared" si="11"/>
        <v>78</v>
      </c>
      <c r="K205" s="33">
        <f t="shared" si="12"/>
      </c>
      <c r="L205" s="38" t="str">
        <f t="shared" si="13"/>
        <v>05</v>
      </c>
    </row>
    <row r="206" spans="2:12" ht="13.5">
      <c r="B206" s="38" t="s">
        <v>68</v>
      </c>
      <c r="C206" s="30" t="s">
        <v>116</v>
      </c>
      <c r="D206" s="31" t="s">
        <v>92</v>
      </c>
      <c r="E206" s="32" t="str">
        <f t="shared" si="10"/>
        <v>06A4</v>
      </c>
      <c r="F206" s="32" t="s">
        <v>78</v>
      </c>
      <c r="G206" s="33">
        <v>52</v>
      </c>
      <c r="H206" s="34"/>
      <c r="I206" s="34">
        <v>0.55</v>
      </c>
      <c r="J206" s="33">
        <f t="shared" si="11"/>
      </c>
      <c r="K206" s="33">
        <f t="shared" si="12"/>
        <v>28.6</v>
      </c>
      <c r="L206" s="38" t="str">
        <f t="shared" si="13"/>
        <v>06</v>
      </c>
    </row>
    <row r="207" spans="2:12" ht="13.5">
      <c r="B207" s="38" t="s">
        <v>68</v>
      </c>
      <c r="C207" s="30" t="s">
        <v>116</v>
      </c>
      <c r="D207" s="31" t="s">
        <v>93</v>
      </c>
      <c r="E207" s="32" t="str">
        <f t="shared" si="10"/>
        <v>06A3+</v>
      </c>
      <c r="F207" s="32" t="s">
        <v>78</v>
      </c>
      <c r="G207" s="33">
        <v>52</v>
      </c>
      <c r="H207" s="34">
        <v>0.55</v>
      </c>
      <c r="I207" s="34">
        <v>0.6</v>
      </c>
      <c r="J207" s="33">
        <f t="shared" si="11"/>
        <v>28.6</v>
      </c>
      <c r="K207" s="33">
        <f t="shared" si="12"/>
        <v>31.2</v>
      </c>
      <c r="L207" s="38" t="str">
        <f t="shared" si="13"/>
        <v>06</v>
      </c>
    </row>
    <row r="208" spans="2:12" ht="13.5">
      <c r="B208" s="38" t="s">
        <v>68</v>
      </c>
      <c r="C208" s="30" t="s">
        <v>116</v>
      </c>
      <c r="D208" s="31" t="s">
        <v>94</v>
      </c>
      <c r="E208" s="32" t="str">
        <f t="shared" si="10"/>
        <v>06A3</v>
      </c>
      <c r="F208" s="32" t="s">
        <v>78</v>
      </c>
      <c r="G208" s="33">
        <v>52</v>
      </c>
      <c r="H208" s="34">
        <v>0.6</v>
      </c>
      <c r="I208" s="34">
        <v>0.65</v>
      </c>
      <c r="J208" s="33">
        <f t="shared" si="11"/>
        <v>31.2</v>
      </c>
      <c r="K208" s="33">
        <f t="shared" si="12"/>
        <v>33.8</v>
      </c>
      <c r="L208" s="38" t="str">
        <f t="shared" si="13"/>
        <v>06</v>
      </c>
    </row>
    <row r="209" spans="2:12" ht="13.5">
      <c r="B209" s="38" t="s">
        <v>68</v>
      </c>
      <c r="C209" s="30" t="s">
        <v>116</v>
      </c>
      <c r="D209" s="31" t="s">
        <v>95</v>
      </c>
      <c r="E209" s="32" t="str">
        <f t="shared" si="10"/>
        <v>06A3-</v>
      </c>
      <c r="F209" s="32" t="s">
        <v>78</v>
      </c>
      <c r="G209" s="33">
        <v>52</v>
      </c>
      <c r="H209" s="34">
        <v>0.65</v>
      </c>
      <c r="I209" s="34">
        <v>0.7</v>
      </c>
      <c r="J209" s="33">
        <f t="shared" si="11"/>
        <v>33.8</v>
      </c>
      <c r="K209" s="33">
        <f t="shared" si="12"/>
        <v>36.4</v>
      </c>
      <c r="L209" s="38" t="str">
        <f t="shared" si="13"/>
        <v>06</v>
      </c>
    </row>
    <row r="210" spans="2:12" ht="13.5">
      <c r="B210" s="38" t="s">
        <v>68</v>
      </c>
      <c r="C210" s="30" t="s">
        <v>116</v>
      </c>
      <c r="D210" s="31" t="s">
        <v>96</v>
      </c>
      <c r="E210" s="32" t="str">
        <f t="shared" si="10"/>
        <v>06A2+</v>
      </c>
      <c r="F210" s="32" t="s">
        <v>78</v>
      </c>
      <c r="G210" s="33">
        <v>52</v>
      </c>
      <c r="H210" s="34">
        <v>0.7</v>
      </c>
      <c r="I210" s="34">
        <v>0.75</v>
      </c>
      <c r="J210" s="33">
        <f t="shared" si="11"/>
        <v>36.4</v>
      </c>
      <c r="K210" s="33">
        <f t="shared" si="12"/>
        <v>39</v>
      </c>
      <c r="L210" s="38" t="str">
        <f t="shared" si="13"/>
        <v>06</v>
      </c>
    </row>
    <row r="211" spans="2:12" ht="13.5">
      <c r="B211" s="38" t="s">
        <v>68</v>
      </c>
      <c r="C211" s="30" t="s">
        <v>116</v>
      </c>
      <c r="D211" s="31" t="s">
        <v>97</v>
      </c>
      <c r="E211" s="32" t="str">
        <f t="shared" si="10"/>
        <v>06A2</v>
      </c>
      <c r="F211" s="32" t="s">
        <v>78</v>
      </c>
      <c r="G211" s="33">
        <v>52</v>
      </c>
      <c r="H211" s="34">
        <v>0.75</v>
      </c>
      <c r="I211" s="34">
        <v>0.8</v>
      </c>
      <c r="J211" s="33">
        <f t="shared" si="11"/>
        <v>39</v>
      </c>
      <c r="K211" s="33">
        <f t="shared" si="12"/>
        <v>41.6</v>
      </c>
      <c r="L211" s="38" t="str">
        <f t="shared" si="13"/>
        <v>06</v>
      </c>
    </row>
    <row r="212" spans="2:12" ht="13.5">
      <c r="B212" s="38" t="s">
        <v>68</v>
      </c>
      <c r="C212" s="30" t="s">
        <v>116</v>
      </c>
      <c r="D212" s="31" t="s">
        <v>98</v>
      </c>
      <c r="E212" s="32" t="str">
        <f t="shared" si="10"/>
        <v>06A2-</v>
      </c>
      <c r="F212" s="32" t="s">
        <v>78</v>
      </c>
      <c r="G212" s="33">
        <v>52</v>
      </c>
      <c r="H212" s="34">
        <v>0.8</v>
      </c>
      <c r="I212" s="34">
        <v>0.85</v>
      </c>
      <c r="J212" s="33">
        <f t="shared" si="11"/>
        <v>41.6</v>
      </c>
      <c r="K212" s="33">
        <f t="shared" si="12"/>
        <v>44.2</v>
      </c>
      <c r="L212" s="38" t="str">
        <f t="shared" si="13"/>
        <v>06</v>
      </c>
    </row>
    <row r="213" spans="2:12" ht="13.5">
      <c r="B213" s="38" t="s">
        <v>68</v>
      </c>
      <c r="C213" s="30" t="s">
        <v>116</v>
      </c>
      <c r="D213" s="31" t="s">
        <v>99</v>
      </c>
      <c r="E213" s="32" t="str">
        <f t="shared" si="10"/>
        <v>06A1+</v>
      </c>
      <c r="F213" s="32" t="s">
        <v>78</v>
      </c>
      <c r="G213" s="33">
        <v>52</v>
      </c>
      <c r="H213" s="34">
        <v>0.85</v>
      </c>
      <c r="I213" s="34">
        <v>0.9</v>
      </c>
      <c r="J213" s="33">
        <f t="shared" si="11"/>
        <v>44.2</v>
      </c>
      <c r="K213" s="33">
        <f t="shared" si="12"/>
        <v>46.8</v>
      </c>
      <c r="L213" s="38" t="str">
        <f t="shared" si="13"/>
        <v>06</v>
      </c>
    </row>
    <row r="214" spans="2:12" ht="13.5">
      <c r="B214" s="38" t="s">
        <v>68</v>
      </c>
      <c r="C214" s="30" t="s">
        <v>116</v>
      </c>
      <c r="D214" s="31" t="s">
        <v>100</v>
      </c>
      <c r="E214" s="32" t="str">
        <f t="shared" si="10"/>
        <v>06A1</v>
      </c>
      <c r="F214" s="32" t="s">
        <v>78</v>
      </c>
      <c r="G214" s="33">
        <v>52</v>
      </c>
      <c r="H214" s="34">
        <v>0.9</v>
      </c>
      <c r="I214" s="34">
        <v>0.95</v>
      </c>
      <c r="J214" s="33">
        <f t="shared" si="11"/>
        <v>46.8</v>
      </c>
      <c r="K214" s="33">
        <f t="shared" si="12"/>
        <v>49.4</v>
      </c>
      <c r="L214" s="38" t="str">
        <f t="shared" si="13"/>
        <v>06</v>
      </c>
    </row>
    <row r="215" spans="2:12" ht="13.5">
      <c r="B215" s="38" t="s">
        <v>68</v>
      </c>
      <c r="C215" s="30" t="s">
        <v>116</v>
      </c>
      <c r="D215" s="31" t="s">
        <v>101</v>
      </c>
      <c r="E215" s="32" t="str">
        <f t="shared" si="10"/>
        <v>06A1-</v>
      </c>
      <c r="F215" s="32" t="s">
        <v>78</v>
      </c>
      <c r="G215" s="33">
        <v>52</v>
      </c>
      <c r="H215" s="34">
        <v>0.95</v>
      </c>
      <c r="I215" s="34">
        <v>1</v>
      </c>
      <c r="J215" s="33">
        <f t="shared" si="11"/>
        <v>49.4</v>
      </c>
      <c r="K215" s="33">
        <f t="shared" si="12"/>
        <v>52</v>
      </c>
      <c r="L215" s="38" t="str">
        <f t="shared" si="13"/>
        <v>06</v>
      </c>
    </row>
    <row r="216" spans="2:12" ht="13.5">
      <c r="B216" s="38" t="s">
        <v>68</v>
      </c>
      <c r="C216" s="30" t="s">
        <v>116</v>
      </c>
      <c r="D216" s="31" t="s">
        <v>102</v>
      </c>
      <c r="E216" s="32" t="str">
        <f t="shared" si="10"/>
        <v>06B2+</v>
      </c>
      <c r="F216" s="32" t="s">
        <v>78</v>
      </c>
      <c r="G216" s="33">
        <v>52</v>
      </c>
      <c r="H216" s="34">
        <v>1</v>
      </c>
      <c r="I216" s="34">
        <v>1.05</v>
      </c>
      <c r="J216" s="33">
        <f t="shared" si="11"/>
        <v>52</v>
      </c>
      <c r="K216" s="33">
        <f t="shared" si="12"/>
        <v>54.6</v>
      </c>
      <c r="L216" s="38" t="str">
        <f t="shared" si="13"/>
        <v>06</v>
      </c>
    </row>
    <row r="217" spans="2:12" ht="13.5">
      <c r="B217" s="38" t="s">
        <v>68</v>
      </c>
      <c r="C217" s="30" t="s">
        <v>116</v>
      </c>
      <c r="D217" s="31" t="s">
        <v>103</v>
      </c>
      <c r="E217" s="32" t="str">
        <f t="shared" si="10"/>
        <v>06B2</v>
      </c>
      <c r="F217" s="32" t="s">
        <v>78</v>
      </c>
      <c r="G217" s="33">
        <v>52</v>
      </c>
      <c r="H217" s="34">
        <v>1.05</v>
      </c>
      <c r="I217" s="34">
        <v>1.1</v>
      </c>
      <c r="J217" s="33">
        <f t="shared" si="11"/>
        <v>54.6</v>
      </c>
      <c r="K217" s="33">
        <f t="shared" si="12"/>
        <v>57.2</v>
      </c>
      <c r="L217" s="38" t="str">
        <f t="shared" si="13"/>
        <v>06</v>
      </c>
    </row>
    <row r="218" spans="2:12" ht="13.5">
      <c r="B218" s="38" t="s">
        <v>68</v>
      </c>
      <c r="C218" s="30" t="s">
        <v>116</v>
      </c>
      <c r="D218" s="31" t="s">
        <v>104</v>
      </c>
      <c r="E218" s="32" t="str">
        <f aca="true" t="shared" si="14" ref="E218:E281">C218&amp;D218</f>
        <v>06B2-</v>
      </c>
      <c r="F218" s="32" t="s">
        <v>78</v>
      </c>
      <c r="G218" s="33">
        <v>52</v>
      </c>
      <c r="H218" s="34">
        <v>1.1</v>
      </c>
      <c r="I218" s="34">
        <v>1.15</v>
      </c>
      <c r="J218" s="33">
        <f aca="true" t="shared" si="15" ref="J218:J281">IF(AND(G218&lt;&gt;"",H218&lt;&gt;""),ROUNDUP(G218*H218,1),"")</f>
        <v>57.2</v>
      </c>
      <c r="K218" s="33">
        <f aca="true" t="shared" si="16" ref="K218:K281">IF(AND(G218&lt;&gt;"",I218&lt;&gt;""),ROUNDUP(G218*I218,1),"")</f>
        <v>59.8</v>
      </c>
      <c r="L218" s="38" t="str">
        <f aca="true" t="shared" si="17" ref="L218:L281">C218</f>
        <v>06</v>
      </c>
    </row>
    <row r="219" spans="2:12" ht="13.5">
      <c r="B219" s="38" t="s">
        <v>68</v>
      </c>
      <c r="C219" s="30" t="s">
        <v>116</v>
      </c>
      <c r="D219" s="31" t="s">
        <v>105</v>
      </c>
      <c r="E219" s="32" t="str">
        <f t="shared" si="14"/>
        <v>06B1</v>
      </c>
      <c r="F219" s="32" t="s">
        <v>78</v>
      </c>
      <c r="G219" s="33">
        <v>52</v>
      </c>
      <c r="H219" s="34">
        <v>1.15</v>
      </c>
      <c r="I219" s="34">
        <v>1.5</v>
      </c>
      <c r="J219" s="33">
        <f t="shared" si="15"/>
        <v>59.8</v>
      </c>
      <c r="K219" s="33">
        <f t="shared" si="16"/>
        <v>78</v>
      </c>
      <c r="L219" s="38" t="str">
        <f t="shared" si="17"/>
        <v>06</v>
      </c>
    </row>
    <row r="220" spans="2:12" ht="13.5">
      <c r="B220" s="38" t="s">
        <v>68</v>
      </c>
      <c r="C220" s="30" t="s">
        <v>116</v>
      </c>
      <c r="D220" s="31" t="s">
        <v>106</v>
      </c>
      <c r="E220" s="32" t="str">
        <f t="shared" si="14"/>
        <v>06C</v>
      </c>
      <c r="F220" s="32" t="s">
        <v>78</v>
      </c>
      <c r="G220" s="33">
        <v>52</v>
      </c>
      <c r="H220" s="34">
        <v>1.5</v>
      </c>
      <c r="I220" s="34"/>
      <c r="J220" s="33">
        <f t="shared" si="15"/>
        <v>78</v>
      </c>
      <c r="K220" s="33">
        <f t="shared" si="16"/>
      </c>
      <c r="L220" s="38" t="str">
        <f t="shared" si="17"/>
        <v>06</v>
      </c>
    </row>
    <row r="221" spans="2:12" ht="13.5">
      <c r="B221" s="38" t="s">
        <v>68</v>
      </c>
      <c r="C221" s="30" t="s">
        <v>119</v>
      </c>
      <c r="D221" s="31" t="s">
        <v>92</v>
      </c>
      <c r="E221" s="32" t="str">
        <f t="shared" si="14"/>
        <v>07A4</v>
      </c>
      <c r="F221" s="32" t="s">
        <v>78</v>
      </c>
      <c r="G221" s="33">
        <v>52</v>
      </c>
      <c r="H221" s="34"/>
      <c r="I221" s="34">
        <v>0.55</v>
      </c>
      <c r="J221" s="33">
        <f t="shared" si="15"/>
      </c>
      <c r="K221" s="33">
        <f t="shared" si="16"/>
        <v>28.6</v>
      </c>
      <c r="L221" s="38" t="str">
        <f t="shared" si="17"/>
        <v>07</v>
      </c>
    </row>
    <row r="222" spans="2:12" ht="13.5">
      <c r="B222" s="38" t="s">
        <v>68</v>
      </c>
      <c r="C222" s="30" t="s">
        <v>119</v>
      </c>
      <c r="D222" s="31" t="s">
        <v>93</v>
      </c>
      <c r="E222" s="32" t="str">
        <f t="shared" si="14"/>
        <v>07A3+</v>
      </c>
      <c r="F222" s="32" t="s">
        <v>78</v>
      </c>
      <c r="G222" s="33">
        <v>52</v>
      </c>
      <c r="H222" s="34">
        <v>0.55</v>
      </c>
      <c r="I222" s="34">
        <v>0.6</v>
      </c>
      <c r="J222" s="33">
        <f t="shared" si="15"/>
        <v>28.6</v>
      </c>
      <c r="K222" s="33">
        <f t="shared" si="16"/>
        <v>31.2</v>
      </c>
      <c r="L222" s="38" t="str">
        <f t="shared" si="17"/>
        <v>07</v>
      </c>
    </row>
    <row r="223" spans="2:12" ht="13.5">
      <c r="B223" s="38" t="s">
        <v>68</v>
      </c>
      <c r="C223" s="30" t="s">
        <v>119</v>
      </c>
      <c r="D223" s="31" t="s">
        <v>94</v>
      </c>
      <c r="E223" s="32" t="str">
        <f t="shared" si="14"/>
        <v>07A3</v>
      </c>
      <c r="F223" s="32" t="s">
        <v>78</v>
      </c>
      <c r="G223" s="33">
        <v>52</v>
      </c>
      <c r="H223" s="34">
        <v>0.6</v>
      </c>
      <c r="I223" s="34">
        <v>0.65</v>
      </c>
      <c r="J223" s="33">
        <f t="shared" si="15"/>
        <v>31.2</v>
      </c>
      <c r="K223" s="33">
        <f t="shared" si="16"/>
        <v>33.8</v>
      </c>
      <c r="L223" s="38" t="str">
        <f t="shared" si="17"/>
        <v>07</v>
      </c>
    </row>
    <row r="224" spans="2:12" ht="13.5">
      <c r="B224" s="38" t="s">
        <v>68</v>
      </c>
      <c r="C224" s="30" t="s">
        <v>119</v>
      </c>
      <c r="D224" s="31" t="s">
        <v>95</v>
      </c>
      <c r="E224" s="32" t="str">
        <f t="shared" si="14"/>
        <v>07A3-</v>
      </c>
      <c r="F224" s="32" t="s">
        <v>78</v>
      </c>
      <c r="G224" s="33">
        <v>52</v>
      </c>
      <c r="H224" s="34">
        <v>0.65</v>
      </c>
      <c r="I224" s="34">
        <v>0.7</v>
      </c>
      <c r="J224" s="33">
        <f t="shared" si="15"/>
        <v>33.8</v>
      </c>
      <c r="K224" s="33">
        <f t="shared" si="16"/>
        <v>36.4</v>
      </c>
      <c r="L224" s="38" t="str">
        <f t="shared" si="17"/>
        <v>07</v>
      </c>
    </row>
    <row r="225" spans="2:12" ht="13.5">
      <c r="B225" s="38" t="s">
        <v>68</v>
      </c>
      <c r="C225" s="30" t="s">
        <v>119</v>
      </c>
      <c r="D225" s="31" t="s">
        <v>96</v>
      </c>
      <c r="E225" s="32" t="str">
        <f t="shared" si="14"/>
        <v>07A2+</v>
      </c>
      <c r="F225" s="32" t="s">
        <v>78</v>
      </c>
      <c r="G225" s="33">
        <v>52</v>
      </c>
      <c r="H225" s="34">
        <v>0.7</v>
      </c>
      <c r="I225" s="34">
        <v>0.75</v>
      </c>
      <c r="J225" s="33">
        <f t="shared" si="15"/>
        <v>36.4</v>
      </c>
      <c r="K225" s="33">
        <f t="shared" si="16"/>
        <v>39</v>
      </c>
      <c r="L225" s="38" t="str">
        <f t="shared" si="17"/>
        <v>07</v>
      </c>
    </row>
    <row r="226" spans="2:12" ht="13.5">
      <c r="B226" s="38" t="s">
        <v>68</v>
      </c>
      <c r="C226" s="30" t="s">
        <v>119</v>
      </c>
      <c r="D226" s="31" t="s">
        <v>97</v>
      </c>
      <c r="E226" s="32" t="str">
        <f t="shared" si="14"/>
        <v>07A2</v>
      </c>
      <c r="F226" s="32" t="s">
        <v>78</v>
      </c>
      <c r="G226" s="33">
        <v>52</v>
      </c>
      <c r="H226" s="34">
        <v>0.75</v>
      </c>
      <c r="I226" s="34">
        <v>0.8</v>
      </c>
      <c r="J226" s="33">
        <f t="shared" si="15"/>
        <v>39</v>
      </c>
      <c r="K226" s="33">
        <f t="shared" si="16"/>
        <v>41.6</v>
      </c>
      <c r="L226" s="38" t="str">
        <f t="shared" si="17"/>
        <v>07</v>
      </c>
    </row>
    <row r="227" spans="2:12" ht="13.5">
      <c r="B227" s="38" t="s">
        <v>68</v>
      </c>
      <c r="C227" s="30" t="s">
        <v>119</v>
      </c>
      <c r="D227" s="31" t="s">
        <v>98</v>
      </c>
      <c r="E227" s="32" t="str">
        <f t="shared" si="14"/>
        <v>07A2-</v>
      </c>
      <c r="F227" s="32" t="s">
        <v>78</v>
      </c>
      <c r="G227" s="33">
        <v>52</v>
      </c>
      <c r="H227" s="34">
        <v>0.8</v>
      </c>
      <c r="I227" s="34">
        <v>0.85</v>
      </c>
      <c r="J227" s="33">
        <f t="shared" si="15"/>
        <v>41.6</v>
      </c>
      <c r="K227" s="33">
        <f t="shared" si="16"/>
        <v>44.2</v>
      </c>
      <c r="L227" s="38" t="str">
        <f t="shared" si="17"/>
        <v>07</v>
      </c>
    </row>
    <row r="228" spans="2:12" ht="13.5">
      <c r="B228" s="38" t="s">
        <v>68</v>
      </c>
      <c r="C228" s="30" t="s">
        <v>119</v>
      </c>
      <c r="D228" s="31" t="s">
        <v>99</v>
      </c>
      <c r="E228" s="32" t="str">
        <f t="shared" si="14"/>
        <v>07A1+</v>
      </c>
      <c r="F228" s="32" t="s">
        <v>78</v>
      </c>
      <c r="G228" s="33">
        <v>52</v>
      </c>
      <c r="H228" s="34">
        <v>0.85</v>
      </c>
      <c r="I228" s="34">
        <v>0.9</v>
      </c>
      <c r="J228" s="33">
        <f t="shared" si="15"/>
        <v>44.2</v>
      </c>
      <c r="K228" s="33">
        <f t="shared" si="16"/>
        <v>46.8</v>
      </c>
      <c r="L228" s="38" t="str">
        <f t="shared" si="17"/>
        <v>07</v>
      </c>
    </row>
    <row r="229" spans="2:12" ht="13.5">
      <c r="B229" s="38" t="s">
        <v>68</v>
      </c>
      <c r="C229" s="30" t="s">
        <v>119</v>
      </c>
      <c r="D229" s="31" t="s">
        <v>100</v>
      </c>
      <c r="E229" s="32" t="str">
        <f t="shared" si="14"/>
        <v>07A1</v>
      </c>
      <c r="F229" s="32" t="s">
        <v>78</v>
      </c>
      <c r="G229" s="33">
        <v>52</v>
      </c>
      <c r="H229" s="34">
        <v>0.9</v>
      </c>
      <c r="I229" s="34">
        <v>0.95</v>
      </c>
      <c r="J229" s="33">
        <f t="shared" si="15"/>
        <v>46.8</v>
      </c>
      <c r="K229" s="33">
        <f t="shared" si="16"/>
        <v>49.4</v>
      </c>
      <c r="L229" s="38" t="str">
        <f t="shared" si="17"/>
        <v>07</v>
      </c>
    </row>
    <row r="230" spans="2:12" ht="13.5">
      <c r="B230" s="38" t="s">
        <v>68</v>
      </c>
      <c r="C230" s="30" t="s">
        <v>119</v>
      </c>
      <c r="D230" s="31" t="s">
        <v>101</v>
      </c>
      <c r="E230" s="32" t="str">
        <f t="shared" si="14"/>
        <v>07A1-</v>
      </c>
      <c r="F230" s="32" t="s">
        <v>78</v>
      </c>
      <c r="G230" s="33">
        <v>52</v>
      </c>
      <c r="H230" s="34">
        <v>0.95</v>
      </c>
      <c r="I230" s="34">
        <v>1</v>
      </c>
      <c r="J230" s="33">
        <f t="shared" si="15"/>
        <v>49.4</v>
      </c>
      <c r="K230" s="33">
        <f t="shared" si="16"/>
        <v>52</v>
      </c>
      <c r="L230" s="38" t="str">
        <f t="shared" si="17"/>
        <v>07</v>
      </c>
    </row>
    <row r="231" spans="2:12" ht="13.5">
      <c r="B231" s="38" t="s">
        <v>68</v>
      </c>
      <c r="C231" s="30" t="s">
        <v>119</v>
      </c>
      <c r="D231" s="31" t="s">
        <v>102</v>
      </c>
      <c r="E231" s="32" t="str">
        <f t="shared" si="14"/>
        <v>07B2+</v>
      </c>
      <c r="F231" s="32" t="s">
        <v>78</v>
      </c>
      <c r="G231" s="33">
        <v>52</v>
      </c>
      <c r="H231" s="34">
        <v>1</v>
      </c>
      <c r="I231" s="34">
        <v>1.05</v>
      </c>
      <c r="J231" s="33">
        <f t="shared" si="15"/>
        <v>52</v>
      </c>
      <c r="K231" s="33">
        <f t="shared" si="16"/>
        <v>54.6</v>
      </c>
      <c r="L231" s="38" t="str">
        <f t="shared" si="17"/>
        <v>07</v>
      </c>
    </row>
    <row r="232" spans="2:12" ht="13.5">
      <c r="B232" s="38" t="s">
        <v>68</v>
      </c>
      <c r="C232" s="30" t="s">
        <v>119</v>
      </c>
      <c r="D232" s="31" t="s">
        <v>103</v>
      </c>
      <c r="E232" s="32" t="str">
        <f t="shared" si="14"/>
        <v>07B2</v>
      </c>
      <c r="F232" s="32" t="s">
        <v>78</v>
      </c>
      <c r="G232" s="33">
        <v>52</v>
      </c>
      <c r="H232" s="34">
        <v>1.05</v>
      </c>
      <c r="I232" s="34">
        <v>1.1</v>
      </c>
      <c r="J232" s="33">
        <f t="shared" si="15"/>
        <v>54.6</v>
      </c>
      <c r="K232" s="33">
        <f t="shared" si="16"/>
        <v>57.2</v>
      </c>
      <c r="L232" s="38" t="str">
        <f t="shared" si="17"/>
        <v>07</v>
      </c>
    </row>
    <row r="233" spans="2:12" ht="13.5">
      <c r="B233" s="38" t="s">
        <v>68</v>
      </c>
      <c r="C233" s="30" t="s">
        <v>119</v>
      </c>
      <c r="D233" s="31" t="s">
        <v>104</v>
      </c>
      <c r="E233" s="32" t="str">
        <f t="shared" si="14"/>
        <v>07B2-</v>
      </c>
      <c r="F233" s="32" t="s">
        <v>78</v>
      </c>
      <c r="G233" s="33">
        <v>52</v>
      </c>
      <c r="H233" s="34">
        <v>1.1</v>
      </c>
      <c r="I233" s="34">
        <v>1.15</v>
      </c>
      <c r="J233" s="33">
        <f t="shared" si="15"/>
        <v>57.2</v>
      </c>
      <c r="K233" s="33">
        <f t="shared" si="16"/>
        <v>59.8</v>
      </c>
      <c r="L233" s="38" t="str">
        <f t="shared" si="17"/>
        <v>07</v>
      </c>
    </row>
    <row r="234" spans="2:12" ht="13.5">
      <c r="B234" s="38" t="s">
        <v>68</v>
      </c>
      <c r="C234" s="30" t="s">
        <v>119</v>
      </c>
      <c r="D234" s="31" t="s">
        <v>105</v>
      </c>
      <c r="E234" s="32" t="str">
        <f t="shared" si="14"/>
        <v>07B1</v>
      </c>
      <c r="F234" s="32" t="s">
        <v>78</v>
      </c>
      <c r="G234" s="33">
        <v>52</v>
      </c>
      <c r="H234" s="34">
        <v>1.15</v>
      </c>
      <c r="I234" s="34">
        <v>1.5</v>
      </c>
      <c r="J234" s="33">
        <f t="shared" si="15"/>
        <v>59.8</v>
      </c>
      <c r="K234" s="33">
        <f t="shared" si="16"/>
        <v>78</v>
      </c>
      <c r="L234" s="38" t="str">
        <f t="shared" si="17"/>
        <v>07</v>
      </c>
    </row>
    <row r="235" spans="2:12" ht="13.5">
      <c r="B235" s="38" t="s">
        <v>68</v>
      </c>
      <c r="C235" s="30" t="s">
        <v>119</v>
      </c>
      <c r="D235" s="31" t="s">
        <v>106</v>
      </c>
      <c r="E235" s="32" t="str">
        <f t="shared" si="14"/>
        <v>07C</v>
      </c>
      <c r="F235" s="32" t="s">
        <v>78</v>
      </c>
      <c r="G235" s="33">
        <v>52</v>
      </c>
      <c r="H235" s="34">
        <v>1.5</v>
      </c>
      <c r="I235" s="34"/>
      <c r="J235" s="33">
        <f t="shared" si="15"/>
        <v>78</v>
      </c>
      <c r="K235" s="33">
        <f t="shared" si="16"/>
      </c>
      <c r="L235" s="38" t="str">
        <f t="shared" si="17"/>
        <v>07</v>
      </c>
    </row>
    <row r="236" spans="2:12" ht="13.5">
      <c r="B236" s="38" t="s">
        <v>68</v>
      </c>
      <c r="C236" s="30" t="s">
        <v>122</v>
      </c>
      <c r="D236" s="31" t="s">
        <v>92</v>
      </c>
      <c r="E236" s="32" t="str">
        <f t="shared" si="14"/>
        <v>08A4</v>
      </c>
      <c r="F236" s="32" t="s">
        <v>78</v>
      </c>
      <c r="G236" s="33">
        <v>52</v>
      </c>
      <c r="H236" s="34"/>
      <c r="I236" s="34">
        <v>0.55</v>
      </c>
      <c r="J236" s="33">
        <f t="shared" si="15"/>
      </c>
      <c r="K236" s="33">
        <f t="shared" si="16"/>
        <v>28.6</v>
      </c>
      <c r="L236" s="38" t="str">
        <f t="shared" si="17"/>
        <v>08</v>
      </c>
    </row>
    <row r="237" spans="2:12" ht="13.5">
      <c r="B237" s="38" t="s">
        <v>68</v>
      </c>
      <c r="C237" s="30" t="s">
        <v>122</v>
      </c>
      <c r="D237" s="31" t="s">
        <v>93</v>
      </c>
      <c r="E237" s="32" t="str">
        <f t="shared" si="14"/>
        <v>08A3+</v>
      </c>
      <c r="F237" s="32" t="s">
        <v>78</v>
      </c>
      <c r="G237" s="33">
        <v>52</v>
      </c>
      <c r="H237" s="34">
        <v>0.55</v>
      </c>
      <c r="I237" s="34">
        <v>0.6</v>
      </c>
      <c r="J237" s="33">
        <f t="shared" si="15"/>
        <v>28.6</v>
      </c>
      <c r="K237" s="33">
        <f t="shared" si="16"/>
        <v>31.2</v>
      </c>
      <c r="L237" s="38" t="str">
        <f t="shared" si="17"/>
        <v>08</v>
      </c>
    </row>
    <row r="238" spans="2:12" ht="13.5">
      <c r="B238" s="38" t="s">
        <v>68</v>
      </c>
      <c r="C238" s="30" t="s">
        <v>122</v>
      </c>
      <c r="D238" s="31" t="s">
        <v>94</v>
      </c>
      <c r="E238" s="32" t="str">
        <f t="shared" si="14"/>
        <v>08A3</v>
      </c>
      <c r="F238" s="32" t="s">
        <v>78</v>
      </c>
      <c r="G238" s="33">
        <v>52</v>
      </c>
      <c r="H238" s="34">
        <v>0.6</v>
      </c>
      <c r="I238" s="34">
        <v>0.65</v>
      </c>
      <c r="J238" s="33">
        <f t="shared" si="15"/>
        <v>31.2</v>
      </c>
      <c r="K238" s="33">
        <f t="shared" si="16"/>
        <v>33.8</v>
      </c>
      <c r="L238" s="38" t="str">
        <f t="shared" si="17"/>
        <v>08</v>
      </c>
    </row>
    <row r="239" spans="2:12" ht="13.5">
      <c r="B239" s="38" t="s">
        <v>68</v>
      </c>
      <c r="C239" s="30" t="s">
        <v>122</v>
      </c>
      <c r="D239" s="31" t="s">
        <v>95</v>
      </c>
      <c r="E239" s="32" t="str">
        <f t="shared" si="14"/>
        <v>08A3-</v>
      </c>
      <c r="F239" s="32" t="s">
        <v>78</v>
      </c>
      <c r="G239" s="33">
        <v>52</v>
      </c>
      <c r="H239" s="34">
        <v>0.65</v>
      </c>
      <c r="I239" s="34">
        <v>0.7</v>
      </c>
      <c r="J239" s="33">
        <f t="shared" si="15"/>
        <v>33.8</v>
      </c>
      <c r="K239" s="33">
        <f t="shared" si="16"/>
        <v>36.4</v>
      </c>
      <c r="L239" s="38" t="str">
        <f t="shared" si="17"/>
        <v>08</v>
      </c>
    </row>
    <row r="240" spans="2:12" ht="13.5">
      <c r="B240" s="38" t="s">
        <v>68</v>
      </c>
      <c r="C240" s="30" t="s">
        <v>122</v>
      </c>
      <c r="D240" s="31" t="s">
        <v>96</v>
      </c>
      <c r="E240" s="32" t="str">
        <f t="shared" si="14"/>
        <v>08A2+</v>
      </c>
      <c r="F240" s="32" t="s">
        <v>78</v>
      </c>
      <c r="G240" s="33">
        <v>52</v>
      </c>
      <c r="H240" s="34">
        <v>0.7</v>
      </c>
      <c r="I240" s="34">
        <v>0.75</v>
      </c>
      <c r="J240" s="33">
        <f t="shared" si="15"/>
        <v>36.4</v>
      </c>
      <c r="K240" s="33">
        <f t="shared" si="16"/>
        <v>39</v>
      </c>
      <c r="L240" s="38" t="str">
        <f t="shared" si="17"/>
        <v>08</v>
      </c>
    </row>
    <row r="241" spans="2:12" ht="13.5">
      <c r="B241" s="38" t="s">
        <v>68</v>
      </c>
      <c r="C241" s="30" t="s">
        <v>122</v>
      </c>
      <c r="D241" s="31" t="s">
        <v>97</v>
      </c>
      <c r="E241" s="32" t="str">
        <f t="shared" si="14"/>
        <v>08A2</v>
      </c>
      <c r="F241" s="32" t="s">
        <v>78</v>
      </c>
      <c r="G241" s="33">
        <v>52</v>
      </c>
      <c r="H241" s="34">
        <v>0.75</v>
      </c>
      <c r="I241" s="34">
        <v>0.8</v>
      </c>
      <c r="J241" s="33">
        <f t="shared" si="15"/>
        <v>39</v>
      </c>
      <c r="K241" s="33">
        <f t="shared" si="16"/>
        <v>41.6</v>
      </c>
      <c r="L241" s="38" t="str">
        <f t="shared" si="17"/>
        <v>08</v>
      </c>
    </row>
    <row r="242" spans="2:12" ht="13.5">
      <c r="B242" s="38" t="s">
        <v>68</v>
      </c>
      <c r="C242" s="30" t="s">
        <v>122</v>
      </c>
      <c r="D242" s="31" t="s">
        <v>98</v>
      </c>
      <c r="E242" s="32" t="str">
        <f t="shared" si="14"/>
        <v>08A2-</v>
      </c>
      <c r="F242" s="32" t="s">
        <v>78</v>
      </c>
      <c r="G242" s="33">
        <v>52</v>
      </c>
      <c r="H242" s="34">
        <v>0.8</v>
      </c>
      <c r="I242" s="34">
        <v>0.85</v>
      </c>
      <c r="J242" s="33">
        <f t="shared" si="15"/>
        <v>41.6</v>
      </c>
      <c r="K242" s="33">
        <f t="shared" si="16"/>
        <v>44.2</v>
      </c>
      <c r="L242" s="38" t="str">
        <f t="shared" si="17"/>
        <v>08</v>
      </c>
    </row>
    <row r="243" spans="2:12" ht="13.5">
      <c r="B243" s="38" t="s">
        <v>68</v>
      </c>
      <c r="C243" s="30" t="s">
        <v>122</v>
      </c>
      <c r="D243" s="31" t="s">
        <v>99</v>
      </c>
      <c r="E243" s="32" t="str">
        <f t="shared" si="14"/>
        <v>08A1+</v>
      </c>
      <c r="F243" s="32" t="s">
        <v>78</v>
      </c>
      <c r="G243" s="33">
        <v>52</v>
      </c>
      <c r="H243" s="34">
        <v>0.85</v>
      </c>
      <c r="I243" s="34">
        <v>0.9</v>
      </c>
      <c r="J243" s="33">
        <f t="shared" si="15"/>
        <v>44.2</v>
      </c>
      <c r="K243" s="33">
        <f t="shared" si="16"/>
        <v>46.8</v>
      </c>
      <c r="L243" s="38" t="str">
        <f t="shared" si="17"/>
        <v>08</v>
      </c>
    </row>
    <row r="244" spans="2:12" ht="13.5">
      <c r="B244" s="38" t="s">
        <v>68</v>
      </c>
      <c r="C244" s="30" t="s">
        <v>122</v>
      </c>
      <c r="D244" s="31" t="s">
        <v>100</v>
      </c>
      <c r="E244" s="32" t="str">
        <f t="shared" si="14"/>
        <v>08A1</v>
      </c>
      <c r="F244" s="32" t="s">
        <v>78</v>
      </c>
      <c r="G244" s="33">
        <v>52</v>
      </c>
      <c r="H244" s="34">
        <v>0.9</v>
      </c>
      <c r="I244" s="34">
        <v>0.95</v>
      </c>
      <c r="J244" s="33">
        <f t="shared" si="15"/>
        <v>46.8</v>
      </c>
      <c r="K244" s="33">
        <f t="shared" si="16"/>
        <v>49.4</v>
      </c>
      <c r="L244" s="38" t="str">
        <f t="shared" si="17"/>
        <v>08</v>
      </c>
    </row>
    <row r="245" spans="2:12" ht="13.5">
      <c r="B245" s="38" t="s">
        <v>68</v>
      </c>
      <c r="C245" s="30" t="s">
        <v>122</v>
      </c>
      <c r="D245" s="31" t="s">
        <v>101</v>
      </c>
      <c r="E245" s="32" t="str">
        <f t="shared" si="14"/>
        <v>08A1-</v>
      </c>
      <c r="F245" s="32" t="s">
        <v>78</v>
      </c>
      <c r="G245" s="33">
        <v>52</v>
      </c>
      <c r="H245" s="34">
        <v>0.95</v>
      </c>
      <c r="I245" s="34">
        <v>1</v>
      </c>
      <c r="J245" s="33">
        <f t="shared" si="15"/>
        <v>49.4</v>
      </c>
      <c r="K245" s="33">
        <f t="shared" si="16"/>
        <v>52</v>
      </c>
      <c r="L245" s="38" t="str">
        <f t="shared" si="17"/>
        <v>08</v>
      </c>
    </row>
    <row r="246" spans="2:12" ht="13.5">
      <c r="B246" s="38" t="s">
        <v>68</v>
      </c>
      <c r="C246" s="30" t="s">
        <v>122</v>
      </c>
      <c r="D246" s="31" t="s">
        <v>102</v>
      </c>
      <c r="E246" s="32" t="str">
        <f t="shared" si="14"/>
        <v>08B2+</v>
      </c>
      <c r="F246" s="32" t="s">
        <v>78</v>
      </c>
      <c r="G246" s="33">
        <v>52</v>
      </c>
      <c r="H246" s="34">
        <v>1</v>
      </c>
      <c r="I246" s="34">
        <v>1.05</v>
      </c>
      <c r="J246" s="33">
        <f t="shared" si="15"/>
        <v>52</v>
      </c>
      <c r="K246" s="33">
        <f t="shared" si="16"/>
        <v>54.6</v>
      </c>
      <c r="L246" s="38" t="str">
        <f t="shared" si="17"/>
        <v>08</v>
      </c>
    </row>
    <row r="247" spans="2:12" ht="13.5">
      <c r="B247" s="38" t="s">
        <v>68</v>
      </c>
      <c r="C247" s="30" t="s">
        <v>122</v>
      </c>
      <c r="D247" s="31" t="s">
        <v>103</v>
      </c>
      <c r="E247" s="32" t="str">
        <f t="shared" si="14"/>
        <v>08B2</v>
      </c>
      <c r="F247" s="32" t="s">
        <v>78</v>
      </c>
      <c r="G247" s="33">
        <v>52</v>
      </c>
      <c r="H247" s="34">
        <v>1.05</v>
      </c>
      <c r="I247" s="34">
        <v>1.1</v>
      </c>
      <c r="J247" s="33">
        <f t="shared" si="15"/>
        <v>54.6</v>
      </c>
      <c r="K247" s="33">
        <f t="shared" si="16"/>
        <v>57.2</v>
      </c>
      <c r="L247" s="38" t="str">
        <f t="shared" si="17"/>
        <v>08</v>
      </c>
    </row>
    <row r="248" spans="2:12" ht="13.5">
      <c r="B248" s="38" t="s">
        <v>68</v>
      </c>
      <c r="C248" s="30" t="s">
        <v>122</v>
      </c>
      <c r="D248" s="31" t="s">
        <v>104</v>
      </c>
      <c r="E248" s="32" t="str">
        <f t="shared" si="14"/>
        <v>08B2-</v>
      </c>
      <c r="F248" s="32" t="s">
        <v>78</v>
      </c>
      <c r="G248" s="33">
        <v>52</v>
      </c>
      <c r="H248" s="34">
        <v>1.1</v>
      </c>
      <c r="I248" s="34">
        <v>1.15</v>
      </c>
      <c r="J248" s="33">
        <f t="shared" si="15"/>
        <v>57.2</v>
      </c>
      <c r="K248" s="33">
        <f t="shared" si="16"/>
        <v>59.8</v>
      </c>
      <c r="L248" s="38" t="str">
        <f t="shared" si="17"/>
        <v>08</v>
      </c>
    </row>
    <row r="249" spans="2:12" ht="13.5">
      <c r="B249" s="38" t="s">
        <v>68</v>
      </c>
      <c r="C249" s="30" t="s">
        <v>122</v>
      </c>
      <c r="D249" s="31" t="s">
        <v>105</v>
      </c>
      <c r="E249" s="32" t="str">
        <f t="shared" si="14"/>
        <v>08B1</v>
      </c>
      <c r="F249" s="32" t="s">
        <v>78</v>
      </c>
      <c r="G249" s="33">
        <v>52</v>
      </c>
      <c r="H249" s="34">
        <v>1.15</v>
      </c>
      <c r="I249" s="34">
        <v>1.5</v>
      </c>
      <c r="J249" s="33">
        <f t="shared" si="15"/>
        <v>59.8</v>
      </c>
      <c r="K249" s="33">
        <f t="shared" si="16"/>
        <v>78</v>
      </c>
      <c r="L249" s="38" t="str">
        <f t="shared" si="17"/>
        <v>08</v>
      </c>
    </row>
    <row r="250" spans="2:12" ht="13.5">
      <c r="B250" s="38" t="s">
        <v>68</v>
      </c>
      <c r="C250" s="30" t="s">
        <v>122</v>
      </c>
      <c r="D250" s="31" t="s">
        <v>106</v>
      </c>
      <c r="E250" s="32" t="str">
        <f t="shared" si="14"/>
        <v>08C</v>
      </c>
      <c r="F250" s="32" t="s">
        <v>78</v>
      </c>
      <c r="G250" s="33">
        <v>52</v>
      </c>
      <c r="H250" s="34">
        <v>1.5</v>
      </c>
      <c r="I250" s="34"/>
      <c r="J250" s="33">
        <f t="shared" si="15"/>
        <v>78</v>
      </c>
      <c r="K250" s="33">
        <f t="shared" si="16"/>
      </c>
      <c r="L250" s="38" t="str">
        <f t="shared" si="17"/>
        <v>08</v>
      </c>
    </row>
    <row r="251" spans="2:12" ht="13.5">
      <c r="B251" s="38" t="s">
        <v>68</v>
      </c>
      <c r="C251" s="30" t="s">
        <v>126</v>
      </c>
      <c r="D251" s="31" t="s">
        <v>92</v>
      </c>
      <c r="E251" s="32" t="str">
        <f t="shared" si="14"/>
        <v>09A4</v>
      </c>
      <c r="F251" s="32" t="s">
        <v>78</v>
      </c>
      <c r="G251" s="33">
        <v>52</v>
      </c>
      <c r="H251" s="34"/>
      <c r="I251" s="34">
        <v>0.55</v>
      </c>
      <c r="J251" s="33">
        <f t="shared" si="15"/>
      </c>
      <c r="K251" s="33">
        <f t="shared" si="16"/>
        <v>28.6</v>
      </c>
      <c r="L251" s="38" t="str">
        <f t="shared" si="17"/>
        <v>09</v>
      </c>
    </row>
    <row r="252" spans="2:12" ht="13.5">
      <c r="B252" s="38" t="s">
        <v>68</v>
      </c>
      <c r="C252" s="30" t="s">
        <v>126</v>
      </c>
      <c r="D252" s="31" t="s">
        <v>93</v>
      </c>
      <c r="E252" s="32" t="str">
        <f t="shared" si="14"/>
        <v>09A3+</v>
      </c>
      <c r="F252" s="32" t="s">
        <v>78</v>
      </c>
      <c r="G252" s="33">
        <v>52</v>
      </c>
      <c r="H252" s="34">
        <v>0.55</v>
      </c>
      <c r="I252" s="34">
        <v>0.6</v>
      </c>
      <c r="J252" s="33">
        <f t="shared" si="15"/>
        <v>28.6</v>
      </c>
      <c r="K252" s="33">
        <f t="shared" si="16"/>
        <v>31.2</v>
      </c>
      <c r="L252" s="38" t="str">
        <f t="shared" si="17"/>
        <v>09</v>
      </c>
    </row>
    <row r="253" spans="2:12" ht="13.5">
      <c r="B253" s="38" t="s">
        <v>68</v>
      </c>
      <c r="C253" s="30" t="s">
        <v>126</v>
      </c>
      <c r="D253" s="31" t="s">
        <v>94</v>
      </c>
      <c r="E253" s="32" t="str">
        <f t="shared" si="14"/>
        <v>09A3</v>
      </c>
      <c r="F253" s="32" t="s">
        <v>78</v>
      </c>
      <c r="G253" s="33">
        <v>52</v>
      </c>
      <c r="H253" s="34">
        <v>0.6</v>
      </c>
      <c r="I253" s="34">
        <v>0.65</v>
      </c>
      <c r="J253" s="33">
        <f t="shared" si="15"/>
        <v>31.2</v>
      </c>
      <c r="K253" s="33">
        <f t="shared" si="16"/>
        <v>33.8</v>
      </c>
      <c r="L253" s="38" t="str">
        <f t="shared" si="17"/>
        <v>09</v>
      </c>
    </row>
    <row r="254" spans="2:12" ht="13.5">
      <c r="B254" s="38" t="s">
        <v>68</v>
      </c>
      <c r="C254" s="30" t="s">
        <v>126</v>
      </c>
      <c r="D254" s="31" t="s">
        <v>95</v>
      </c>
      <c r="E254" s="32" t="str">
        <f t="shared" si="14"/>
        <v>09A3-</v>
      </c>
      <c r="F254" s="32" t="s">
        <v>78</v>
      </c>
      <c r="G254" s="33">
        <v>52</v>
      </c>
      <c r="H254" s="34">
        <v>0.65</v>
      </c>
      <c r="I254" s="34">
        <v>0.7</v>
      </c>
      <c r="J254" s="33">
        <f t="shared" si="15"/>
        <v>33.8</v>
      </c>
      <c r="K254" s="33">
        <f t="shared" si="16"/>
        <v>36.4</v>
      </c>
      <c r="L254" s="38" t="str">
        <f t="shared" si="17"/>
        <v>09</v>
      </c>
    </row>
    <row r="255" spans="2:12" ht="13.5">
      <c r="B255" s="38" t="s">
        <v>68</v>
      </c>
      <c r="C255" s="30" t="s">
        <v>126</v>
      </c>
      <c r="D255" s="31" t="s">
        <v>96</v>
      </c>
      <c r="E255" s="32" t="str">
        <f t="shared" si="14"/>
        <v>09A2+</v>
      </c>
      <c r="F255" s="32" t="s">
        <v>78</v>
      </c>
      <c r="G255" s="33">
        <v>52</v>
      </c>
      <c r="H255" s="34">
        <v>0.7</v>
      </c>
      <c r="I255" s="34">
        <v>0.75</v>
      </c>
      <c r="J255" s="33">
        <f t="shared" si="15"/>
        <v>36.4</v>
      </c>
      <c r="K255" s="33">
        <f t="shared" si="16"/>
        <v>39</v>
      </c>
      <c r="L255" s="38" t="str">
        <f t="shared" si="17"/>
        <v>09</v>
      </c>
    </row>
    <row r="256" spans="2:12" ht="13.5">
      <c r="B256" s="38" t="s">
        <v>68</v>
      </c>
      <c r="C256" s="30" t="s">
        <v>126</v>
      </c>
      <c r="D256" s="31" t="s">
        <v>97</v>
      </c>
      <c r="E256" s="32" t="str">
        <f t="shared" si="14"/>
        <v>09A2</v>
      </c>
      <c r="F256" s="32" t="s">
        <v>78</v>
      </c>
      <c r="G256" s="33">
        <v>52</v>
      </c>
      <c r="H256" s="34">
        <v>0.75</v>
      </c>
      <c r="I256" s="34">
        <v>0.8</v>
      </c>
      <c r="J256" s="33">
        <f t="shared" si="15"/>
        <v>39</v>
      </c>
      <c r="K256" s="33">
        <f t="shared" si="16"/>
        <v>41.6</v>
      </c>
      <c r="L256" s="38" t="str">
        <f t="shared" si="17"/>
        <v>09</v>
      </c>
    </row>
    <row r="257" spans="2:12" ht="13.5">
      <c r="B257" s="38" t="s">
        <v>68</v>
      </c>
      <c r="C257" s="30" t="s">
        <v>126</v>
      </c>
      <c r="D257" s="31" t="s">
        <v>98</v>
      </c>
      <c r="E257" s="32" t="str">
        <f t="shared" si="14"/>
        <v>09A2-</v>
      </c>
      <c r="F257" s="32" t="s">
        <v>78</v>
      </c>
      <c r="G257" s="33">
        <v>52</v>
      </c>
      <c r="H257" s="34">
        <v>0.8</v>
      </c>
      <c r="I257" s="34">
        <v>0.85</v>
      </c>
      <c r="J257" s="33">
        <f t="shared" si="15"/>
        <v>41.6</v>
      </c>
      <c r="K257" s="33">
        <f t="shared" si="16"/>
        <v>44.2</v>
      </c>
      <c r="L257" s="38" t="str">
        <f t="shared" si="17"/>
        <v>09</v>
      </c>
    </row>
    <row r="258" spans="2:12" ht="13.5">
      <c r="B258" s="38" t="s">
        <v>68</v>
      </c>
      <c r="C258" s="30" t="s">
        <v>126</v>
      </c>
      <c r="D258" s="31" t="s">
        <v>99</v>
      </c>
      <c r="E258" s="32" t="str">
        <f t="shared" si="14"/>
        <v>09A1+</v>
      </c>
      <c r="F258" s="32" t="s">
        <v>78</v>
      </c>
      <c r="G258" s="33">
        <v>52</v>
      </c>
      <c r="H258" s="34">
        <v>0.85</v>
      </c>
      <c r="I258" s="34">
        <v>0.9</v>
      </c>
      <c r="J258" s="33">
        <f t="shared" si="15"/>
        <v>44.2</v>
      </c>
      <c r="K258" s="33">
        <f t="shared" si="16"/>
        <v>46.8</v>
      </c>
      <c r="L258" s="38" t="str">
        <f t="shared" si="17"/>
        <v>09</v>
      </c>
    </row>
    <row r="259" spans="2:12" ht="13.5">
      <c r="B259" s="38" t="s">
        <v>68</v>
      </c>
      <c r="C259" s="30" t="s">
        <v>126</v>
      </c>
      <c r="D259" s="31" t="s">
        <v>100</v>
      </c>
      <c r="E259" s="32" t="str">
        <f t="shared" si="14"/>
        <v>09A1</v>
      </c>
      <c r="F259" s="32" t="s">
        <v>78</v>
      </c>
      <c r="G259" s="33">
        <v>52</v>
      </c>
      <c r="H259" s="34">
        <v>0.9</v>
      </c>
      <c r="I259" s="34">
        <v>0.95</v>
      </c>
      <c r="J259" s="33">
        <f t="shared" si="15"/>
        <v>46.8</v>
      </c>
      <c r="K259" s="33">
        <f t="shared" si="16"/>
        <v>49.4</v>
      </c>
      <c r="L259" s="38" t="str">
        <f t="shared" si="17"/>
        <v>09</v>
      </c>
    </row>
    <row r="260" spans="2:12" ht="13.5">
      <c r="B260" s="38" t="s">
        <v>68</v>
      </c>
      <c r="C260" s="30" t="s">
        <v>126</v>
      </c>
      <c r="D260" s="31" t="s">
        <v>101</v>
      </c>
      <c r="E260" s="32" t="str">
        <f t="shared" si="14"/>
        <v>09A1-</v>
      </c>
      <c r="F260" s="32" t="s">
        <v>78</v>
      </c>
      <c r="G260" s="33">
        <v>52</v>
      </c>
      <c r="H260" s="34">
        <v>0.95</v>
      </c>
      <c r="I260" s="34">
        <v>1</v>
      </c>
      <c r="J260" s="33">
        <f t="shared" si="15"/>
        <v>49.4</v>
      </c>
      <c r="K260" s="33">
        <f t="shared" si="16"/>
        <v>52</v>
      </c>
      <c r="L260" s="38" t="str">
        <f t="shared" si="17"/>
        <v>09</v>
      </c>
    </row>
    <row r="261" spans="2:12" ht="13.5">
      <c r="B261" s="38" t="s">
        <v>68</v>
      </c>
      <c r="C261" s="30" t="s">
        <v>126</v>
      </c>
      <c r="D261" s="31" t="s">
        <v>102</v>
      </c>
      <c r="E261" s="32" t="str">
        <f t="shared" si="14"/>
        <v>09B2+</v>
      </c>
      <c r="F261" s="32" t="s">
        <v>78</v>
      </c>
      <c r="G261" s="33">
        <v>52</v>
      </c>
      <c r="H261" s="34">
        <v>1</v>
      </c>
      <c r="I261" s="34">
        <v>1.05</v>
      </c>
      <c r="J261" s="33">
        <f t="shared" si="15"/>
        <v>52</v>
      </c>
      <c r="K261" s="33">
        <f t="shared" si="16"/>
        <v>54.6</v>
      </c>
      <c r="L261" s="38" t="str">
        <f t="shared" si="17"/>
        <v>09</v>
      </c>
    </row>
    <row r="262" spans="2:12" ht="13.5">
      <c r="B262" s="38" t="s">
        <v>68</v>
      </c>
      <c r="C262" s="30" t="s">
        <v>126</v>
      </c>
      <c r="D262" s="31" t="s">
        <v>103</v>
      </c>
      <c r="E262" s="32" t="str">
        <f t="shared" si="14"/>
        <v>09B2</v>
      </c>
      <c r="F262" s="32" t="s">
        <v>78</v>
      </c>
      <c r="G262" s="33">
        <v>52</v>
      </c>
      <c r="H262" s="34">
        <v>1.05</v>
      </c>
      <c r="I262" s="34">
        <v>1.1</v>
      </c>
      <c r="J262" s="33">
        <f t="shared" si="15"/>
        <v>54.6</v>
      </c>
      <c r="K262" s="33">
        <f t="shared" si="16"/>
        <v>57.2</v>
      </c>
      <c r="L262" s="38" t="str">
        <f t="shared" si="17"/>
        <v>09</v>
      </c>
    </row>
    <row r="263" spans="2:12" ht="13.5">
      <c r="B263" s="38" t="s">
        <v>68</v>
      </c>
      <c r="C263" s="30" t="s">
        <v>126</v>
      </c>
      <c r="D263" s="31" t="s">
        <v>104</v>
      </c>
      <c r="E263" s="32" t="str">
        <f t="shared" si="14"/>
        <v>09B2-</v>
      </c>
      <c r="F263" s="32" t="s">
        <v>78</v>
      </c>
      <c r="G263" s="33">
        <v>52</v>
      </c>
      <c r="H263" s="34">
        <v>1.1</v>
      </c>
      <c r="I263" s="34">
        <v>1.15</v>
      </c>
      <c r="J263" s="33">
        <f t="shared" si="15"/>
        <v>57.2</v>
      </c>
      <c r="K263" s="33">
        <f t="shared" si="16"/>
        <v>59.8</v>
      </c>
      <c r="L263" s="38" t="str">
        <f t="shared" si="17"/>
        <v>09</v>
      </c>
    </row>
    <row r="264" spans="2:12" ht="13.5">
      <c r="B264" s="38" t="s">
        <v>68</v>
      </c>
      <c r="C264" s="30" t="s">
        <v>126</v>
      </c>
      <c r="D264" s="31" t="s">
        <v>105</v>
      </c>
      <c r="E264" s="32" t="str">
        <f t="shared" si="14"/>
        <v>09B1</v>
      </c>
      <c r="F264" s="32" t="s">
        <v>78</v>
      </c>
      <c r="G264" s="33">
        <v>52</v>
      </c>
      <c r="H264" s="34">
        <v>1.15</v>
      </c>
      <c r="I264" s="34">
        <v>1.5</v>
      </c>
      <c r="J264" s="33">
        <f t="shared" si="15"/>
        <v>59.8</v>
      </c>
      <c r="K264" s="33">
        <f t="shared" si="16"/>
        <v>78</v>
      </c>
      <c r="L264" s="38" t="str">
        <f t="shared" si="17"/>
        <v>09</v>
      </c>
    </row>
    <row r="265" spans="2:12" ht="13.5">
      <c r="B265" s="38" t="s">
        <v>68</v>
      </c>
      <c r="C265" s="30" t="s">
        <v>126</v>
      </c>
      <c r="D265" s="31" t="s">
        <v>106</v>
      </c>
      <c r="E265" s="32" t="str">
        <f t="shared" si="14"/>
        <v>09C</v>
      </c>
      <c r="F265" s="32" t="s">
        <v>78</v>
      </c>
      <c r="G265" s="33">
        <v>52</v>
      </c>
      <c r="H265" s="34">
        <v>1.5</v>
      </c>
      <c r="I265" s="34"/>
      <c r="J265" s="33">
        <f t="shared" si="15"/>
        <v>78</v>
      </c>
      <c r="K265" s="33">
        <f t="shared" si="16"/>
      </c>
      <c r="L265" s="38" t="str">
        <f t="shared" si="17"/>
        <v>09</v>
      </c>
    </row>
    <row r="266" spans="2:12" ht="13.5">
      <c r="B266" s="38" t="s">
        <v>68</v>
      </c>
      <c r="C266" s="30" t="s">
        <v>127</v>
      </c>
      <c r="D266" s="31" t="s">
        <v>92</v>
      </c>
      <c r="E266" s="32" t="str">
        <f t="shared" si="14"/>
        <v>12A4</v>
      </c>
      <c r="F266" s="32" t="s">
        <v>115</v>
      </c>
      <c r="G266" s="33">
        <v>165.5</v>
      </c>
      <c r="H266" s="34"/>
      <c r="I266" s="34">
        <v>0.55</v>
      </c>
      <c r="J266" s="33">
        <f t="shared" si="15"/>
      </c>
      <c r="K266" s="33">
        <f t="shared" si="16"/>
        <v>91.1</v>
      </c>
      <c r="L266" s="38" t="str">
        <f t="shared" si="17"/>
        <v>12</v>
      </c>
    </row>
    <row r="267" spans="2:12" ht="13.5">
      <c r="B267" s="38" t="s">
        <v>68</v>
      </c>
      <c r="C267" s="30" t="s">
        <v>127</v>
      </c>
      <c r="D267" s="31" t="s">
        <v>93</v>
      </c>
      <c r="E267" s="32" t="str">
        <f t="shared" si="14"/>
        <v>12A3+</v>
      </c>
      <c r="F267" s="32" t="s">
        <v>115</v>
      </c>
      <c r="G267" s="33">
        <v>165.5</v>
      </c>
      <c r="H267" s="34">
        <v>0.55</v>
      </c>
      <c r="I267" s="34">
        <v>0.6</v>
      </c>
      <c r="J267" s="33">
        <f t="shared" si="15"/>
        <v>91.1</v>
      </c>
      <c r="K267" s="33">
        <f t="shared" si="16"/>
        <v>99.3</v>
      </c>
      <c r="L267" s="38" t="str">
        <f t="shared" si="17"/>
        <v>12</v>
      </c>
    </row>
    <row r="268" spans="2:12" ht="13.5">
      <c r="B268" s="38" t="s">
        <v>68</v>
      </c>
      <c r="C268" s="30" t="s">
        <v>127</v>
      </c>
      <c r="D268" s="31" t="s">
        <v>94</v>
      </c>
      <c r="E268" s="32" t="str">
        <f t="shared" si="14"/>
        <v>12A3</v>
      </c>
      <c r="F268" s="32" t="s">
        <v>115</v>
      </c>
      <c r="G268" s="33">
        <v>165.5</v>
      </c>
      <c r="H268" s="34">
        <v>0.6</v>
      </c>
      <c r="I268" s="34">
        <v>0.65</v>
      </c>
      <c r="J268" s="33">
        <f t="shared" si="15"/>
        <v>99.3</v>
      </c>
      <c r="K268" s="33">
        <f t="shared" si="16"/>
        <v>107.6</v>
      </c>
      <c r="L268" s="38" t="str">
        <f t="shared" si="17"/>
        <v>12</v>
      </c>
    </row>
    <row r="269" spans="2:12" ht="13.5">
      <c r="B269" s="38" t="s">
        <v>68</v>
      </c>
      <c r="C269" s="30" t="s">
        <v>127</v>
      </c>
      <c r="D269" s="31" t="s">
        <v>95</v>
      </c>
      <c r="E269" s="32" t="str">
        <f t="shared" si="14"/>
        <v>12A3-</v>
      </c>
      <c r="F269" s="32" t="s">
        <v>115</v>
      </c>
      <c r="G269" s="33">
        <v>165.5</v>
      </c>
      <c r="H269" s="34">
        <v>0.65</v>
      </c>
      <c r="I269" s="34">
        <v>0.7</v>
      </c>
      <c r="J269" s="33">
        <f t="shared" si="15"/>
        <v>107.6</v>
      </c>
      <c r="K269" s="33">
        <f t="shared" si="16"/>
        <v>115.89999999999999</v>
      </c>
      <c r="L269" s="38" t="str">
        <f t="shared" si="17"/>
        <v>12</v>
      </c>
    </row>
    <row r="270" spans="2:12" ht="13.5">
      <c r="B270" s="38" t="s">
        <v>68</v>
      </c>
      <c r="C270" s="30" t="s">
        <v>127</v>
      </c>
      <c r="D270" s="31" t="s">
        <v>96</v>
      </c>
      <c r="E270" s="32" t="str">
        <f t="shared" si="14"/>
        <v>12A2+</v>
      </c>
      <c r="F270" s="32" t="s">
        <v>115</v>
      </c>
      <c r="G270" s="33">
        <v>165.5</v>
      </c>
      <c r="H270" s="34">
        <v>0.7</v>
      </c>
      <c r="I270" s="34">
        <v>0.75</v>
      </c>
      <c r="J270" s="33">
        <f t="shared" si="15"/>
        <v>115.89999999999999</v>
      </c>
      <c r="K270" s="33">
        <f t="shared" si="16"/>
        <v>124.19999999999999</v>
      </c>
      <c r="L270" s="38" t="str">
        <f t="shared" si="17"/>
        <v>12</v>
      </c>
    </row>
    <row r="271" spans="2:12" ht="13.5">
      <c r="B271" s="38" t="s">
        <v>68</v>
      </c>
      <c r="C271" s="30" t="s">
        <v>127</v>
      </c>
      <c r="D271" s="31" t="s">
        <v>97</v>
      </c>
      <c r="E271" s="32" t="str">
        <f t="shared" si="14"/>
        <v>12A2</v>
      </c>
      <c r="F271" s="32" t="s">
        <v>115</v>
      </c>
      <c r="G271" s="33">
        <v>165.5</v>
      </c>
      <c r="H271" s="34">
        <v>0.75</v>
      </c>
      <c r="I271" s="34">
        <v>0.8</v>
      </c>
      <c r="J271" s="33">
        <f t="shared" si="15"/>
        <v>124.19999999999999</v>
      </c>
      <c r="K271" s="33">
        <f t="shared" si="16"/>
        <v>132.4</v>
      </c>
      <c r="L271" s="38" t="str">
        <f t="shared" si="17"/>
        <v>12</v>
      </c>
    </row>
    <row r="272" spans="2:12" ht="13.5">
      <c r="B272" s="38" t="s">
        <v>68</v>
      </c>
      <c r="C272" s="30" t="s">
        <v>127</v>
      </c>
      <c r="D272" s="31" t="s">
        <v>98</v>
      </c>
      <c r="E272" s="32" t="str">
        <f t="shared" si="14"/>
        <v>12A2-</v>
      </c>
      <c r="F272" s="32" t="s">
        <v>115</v>
      </c>
      <c r="G272" s="33">
        <v>165.5</v>
      </c>
      <c r="H272" s="34">
        <v>0.8</v>
      </c>
      <c r="I272" s="34">
        <v>0.85</v>
      </c>
      <c r="J272" s="33">
        <f t="shared" si="15"/>
        <v>132.4</v>
      </c>
      <c r="K272" s="33">
        <f t="shared" si="16"/>
        <v>140.7</v>
      </c>
      <c r="L272" s="38" t="str">
        <f t="shared" si="17"/>
        <v>12</v>
      </c>
    </row>
    <row r="273" spans="2:12" ht="13.5">
      <c r="B273" s="38" t="s">
        <v>68</v>
      </c>
      <c r="C273" s="30" t="s">
        <v>127</v>
      </c>
      <c r="D273" s="31" t="s">
        <v>99</v>
      </c>
      <c r="E273" s="32" t="str">
        <f t="shared" si="14"/>
        <v>12A1+</v>
      </c>
      <c r="F273" s="32" t="s">
        <v>115</v>
      </c>
      <c r="G273" s="33">
        <v>165.5</v>
      </c>
      <c r="H273" s="34">
        <v>0.85</v>
      </c>
      <c r="I273" s="34">
        <v>0.9</v>
      </c>
      <c r="J273" s="33">
        <f t="shared" si="15"/>
        <v>140.7</v>
      </c>
      <c r="K273" s="33">
        <f t="shared" si="16"/>
        <v>149</v>
      </c>
      <c r="L273" s="38" t="str">
        <f t="shared" si="17"/>
        <v>12</v>
      </c>
    </row>
    <row r="274" spans="2:12" ht="13.5">
      <c r="B274" s="38" t="s">
        <v>68</v>
      </c>
      <c r="C274" s="30" t="s">
        <v>127</v>
      </c>
      <c r="D274" s="31" t="s">
        <v>100</v>
      </c>
      <c r="E274" s="32" t="str">
        <f t="shared" si="14"/>
        <v>12A1</v>
      </c>
      <c r="F274" s="32" t="s">
        <v>115</v>
      </c>
      <c r="G274" s="33">
        <v>165.5</v>
      </c>
      <c r="H274" s="34">
        <v>0.9</v>
      </c>
      <c r="I274" s="34">
        <v>0.95</v>
      </c>
      <c r="J274" s="33">
        <f t="shared" si="15"/>
        <v>149</v>
      </c>
      <c r="K274" s="33">
        <f t="shared" si="16"/>
        <v>157.29999999999998</v>
      </c>
      <c r="L274" s="38" t="str">
        <f t="shared" si="17"/>
        <v>12</v>
      </c>
    </row>
    <row r="275" spans="2:12" ht="13.5">
      <c r="B275" s="38" t="s">
        <v>68</v>
      </c>
      <c r="C275" s="30" t="s">
        <v>127</v>
      </c>
      <c r="D275" s="31" t="s">
        <v>101</v>
      </c>
      <c r="E275" s="32" t="str">
        <f t="shared" si="14"/>
        <v>12A1-</v>
      </c>
      <c r="F275" s="32" t="s">
        <v>115</v>
      </c>
      <c r="G275" s="33">
        <v>165.5</v>
      </c>
      <c r="H275" s="34">
        <v>0.95</v>
      </c>
      <c r="I275" s="34">
        <v>1</v>
      </c>
      <c r="J275" s="33">
        <f t="shared" si="15"/>
        <v>157.29999999999998</v>
      </c>
      <c r="K275" s="33">
        <f t="shared" si="16"/>
        <v>165.5</v>
      </c>
      <c r="L275" s="38" t="str">
        <f t="shared" si="17"/>
        <v>12</v>
      </c>
    </row>
    <row r="276" spans="2:12" ht="13.5">
      <c r="B276" s="38" t="s">
        <v>68</v>
      </c>
      <c r="C276" s="30" t="s">
        <v>127</v>
      </c>
      <c r="D276" s="31" t="s">
        <v>102</v>
      </c>
      <c r="E276" s="32" t="str">
        <f t="shared" si="14"/>
        <v>12B2+</v>
      </c>
      <c r="F276" s="32" t="s">
        <v>115</v>
      </c>
      <c r="G276" s="33">
        <v>165.5</v>
      </c>
      <c r="H276" s="34">
        <v>1</v>
      </c>
      <c r="I276" s="34">
        <v>1.05</v>
      </c>
      <c r="J276" s="33">
        <f t="shared" si="15"/>
        <v>165.5</v>
      </c>
      <c r="K276" s="33">
        <f t="shared" si="16"/>
        <v>173.79999999999998</v>
      </c>
      <c r="L276" s="38" t="str">
        <f t="shared" si="17"/>
        <v>12</v>
      </c>
    </row>
    <row r="277" spans="2:12" ht="13.5">
      <c r="B277" s="38" t="s">
        <v>68</v>
      </c>
      <c r="C277" s="30" t="s">
        <v>127</v>
      </c>
      <c r="D277" s="31" t="s">
        <v>103</v>
      </c>
      <c r="E277" s="32" t="str">
        <f t="shared" si="14"/>
        <v>12B2</v>
      </c>
      <c r="F277" s="32" t="s">
        <v>115</v>
      </c>
      <c r="G277" s="33">
        <v>165.5</v>
      </c>
      <c r="H277" s="34">
        <v>1.05</v>
      </c>
      <c r="I277" s="34">
        <v>1.1</v>
      </c>
      <c r="J277" s="33">
        <f t="shared" si="15"/>
        <v>173.79999999999998</v>
      </c>
      <c r="K277" s="33">
        <f t="shared" si="16"/>
        <v>182.1</v>
      </c>
      <c r="L277" s="38" t="str">
        <f t="shared" si="17"/>
        <v>12</v>
      </c>
    </row>
    <row r="278" spans="2:12" ht="13.5">
      <c r="B278" s="38" t="s">
        <v>68</v>
      </c>
      <c r="C278" s="30" t="s">
        <v>127</v>
      </c>
      <c r="D278" s="31" t="s">
        <v>104</v>
      </c>
      <c r="E278" s="32" t="str">
        <f t="shared" si="14"/>
        <v>12B2-</v>
      </c>
      <c r="F278" s="32" t="s">
        <v>115</v>
      </c>
      <c r="G278" s="33">
        <v>165.5</v>
      </c>
      <c r="H278" s="34">
        <v>1.1</v>
      </c>
      <c r="I278" s="34">
        <v>1.15</v>
      </c>
      <c r="J278" s="33">
        <f t="shared" si="15"/>
        <v>182.1</v>
      </c>
      <c r="K278" s="33">
        <f t="shared" si="16"/>
        <v>190.4</v>
      </c>
      <c r="L278" s="38" t="str">
        <f t="shared" si="17"/>
        <v>12</v>
      </c>
    </row>
    <row r="279" spans="2:12" ht="13.5">
      <c r="B279" s="38" t="s">
        <v>68</v>
      </c>
      <c r="C279" s="30" t="s">
        <v>127</v>
      </c>
      <c r="D279" s="31" t="s">
        <v>105</v>
      </c>
      <c r="E279" s="32" t="str">
        <f t="shared" si="14"/>
        <v>12B1</v>
      </c>
      <c r="F279" s="32" t="s">
        <v>115</v>
      </c>
      <c r="G279" s="33">
        <v>165.5</v>
      </c>
      <c r="H279" s="34">
        <v>1.15</v>
      </c>
      <c r="I279" s="34">
        <v>1.5</v>
      </c>
      <c r="J279" s="33">
        <f t="shared" si="15"/>
        <v>190.4</v>
      </c>
      <c r="K279" s="33">
        <f t="shared" si="16"/>
        <v>248.29999999999998</v>
      </c>
      <c r="L279" s="38" t="str">
        <f t="shared" si="17"/>
        <v>12</v>
      </c>
    </row>
    <row r="280" spans="2:12" ht="13.5">
      <c r="B280" s="38" t="s">
        <v>68</v>
      </c>
      <c r="C280" s="30" t="s">
        <v>127</v>
      </c>
      <c r="D280" s="31" t="s">
        <v>106</v>
      </c>
      <c r="E280" s="32" t="str">
        <f t="shared" si="14"/>
        <v>12C</v>
      </c>
      <c r="F280" s="32" t="s">
        <v>115</v>
      </c>
      <c r="G280" s="33">
        <v>165.5</v>
      </c>
      <c r="H280" s="34">
        <v>1.5</v>
      </c>
      <c r="I280" s="34"/>
      <c r="J280" s="33">
        <f t="shared" si="15"/>
        <v>248.29999999999998</v>
      </c>
      <c r="K280" s="33">
        <f t="shared" si="16"/>
      </c>
      <c r="L280" s="38" t="str">
        <f t="shared" si="17"/>
        <v>12</v>
      </c>
    </row>
    <row r="281" spans="2:12" ht="13.5">
      <c r="B281" s="38" t="s">
        <v>68</v>
      </c>
      <c r="C281" s="30" t="s">
        <v>128</v>
      </c>
      <c r="D281" s="31" t="s">
        <v>92</v>
      </c>
      <c r="E281" s="32" t="str">
        <f t="shared" si="14"/>
        <v>13A4</v>
      </c>
      <c r="F281" s="32" t="s">
        <v>115</v>
      </c>
      <c r="G281" s="33">
        <v>165.5</v>
      </c>
      <c r="H281" s="34"/>
      <c r="I281" s="34">
        <v>0.55</v>
      </c>
      <c r="J281" s="33">
        <f t="shared" si="15"/>
      </c>
      <c r="K281" s="33">
        <f t="shared" si="16"/>
        <v>91.1</v>
      </c>
      <c r="L281" s="38" t="str">
        <f t="shared" si="17"/>
        <v>13</v>
      </c>
    </row>
    <row r="282" spans="2:12" ht="13.5">
      <c r="B282" s="38" t="s">
        <v>68</v>
      </c>
      <c r="C282" s="30" t="s">
        <v>128</v>
      </c>
      <c r="D282" s="31" t="s">
        <v>93</v>
      </c>
      <c r="E282" s="32" t="str">
        <f aca="true" t="shared" si="18" ref="E282:E345">C282&amp;D282</f>
        <v>13A3+</v>
      </c>
      <c r="F282" s="32" t="s">
        <v>115</v>
      </c>
      <c r="G282" s="33">
        <v>165.5</v>
      </c>
      <c r="H282" s="34">
        <v>0.55</v>
      </c>
      <c r="I282" s="34">
        <v>0.6</v>
      </c>
      <c r="J282" s="33">
        <f aca="true" t="shared" si="19" ref="J282:J345">IF(AND(G282&lt;&gt;"",H282&lt;&gt;""),ROUNDUP(G282*H282,1),"")</f>
        <v>91.1</v>
      </c>
      <c r="K282" s="33">
        <f aca="true" t="shared" si="20" ref="K282:K345">IF(AND(G282&lt;&gt;"",I282&lt;&gt;""),ROUNDUP(G282*I282,1),"")</f>
        <v>99.3</v>
      </c>
      <c r="L282" s="38" t="str">
        <f aca="true" t="shared" si="21" ref="L282:L345">C282</f>
        <v>13</v>
      </c>
    </row>
    <row r="283" spans="2:12" ht="13.5">
      <c r="B283" s="38" t="s">
        <v>68</v>
      </c>
      <c r="C283" s="30" t="s">
        <v>128</v>
      </c>
      <c r="D283" s="31" t="s">
        <v>94</v>
      </c>
      <c r="E283" s="32" t="str">
        <f t="shared" si="18"/>
        <v>13A3</v>
      </c>
      <c r="F283" s="32" t="s">
        <v>115</v>
      </c>
      <c r="G283" s="33">
        <v>165.5</v>
      </c>
      <c r="H283" s="34">
        <v>0.6</v>
      </c>
      <c r="I283" s="34">
        <v>0.65</v>
      </c>
      <c r="J283" s="33">
        <f t="shared" si="19"/>
        <v>99.3</v>
      </c>
      <c r="K283" s="33">
        <f t="shared" si="20"/>
        <v>107.6</v>
      </c>
      <c r="L283" s="38" t="str">
        <f t="shared" si="21"/>
        <v>13</v>
      </c>
    </row>
    <row r="284" spans="2:12" ht="13.5">
      <c r="B284" s="38" t="s">
        <v>68</v>
      </c>
      <c r="C284" s="30" t="s">
        <v>128</v>
      </c>
      <c r="D284" s="31" t="s">
        <v>95</v>
      </c>
      <c r="E284" s="32" t="str">
        <f t="shared" si="18"/>
        <v>13A3-</v>
      </c>
      <c r="F284" s="32" t="s">
        <v>115</v>
      </c>
      <c r="G284" s="33">
        <v>165.5</v>
      </c>
      <c r="H284" s="34">
        <v>0.65</v>
      </c>
      <c r="I284" s="34">
        <v>0.7</v>
      </c>
      <c r="J284" s="33">
        <f t="shared" si="19"/>
        <v>107.6</v>
      </c>
      <c r="K284" s="33">
        <f t="shared" si="20"/>
        <v>115.89999999999999</v>
      </c>
      <c r="L284" s="38" t="str">
        <f t="shared" si="21"/>
        <v>13</v>
      </c>
    </row>
    <row r="285" spans="2:12" ht="13.5">
      <c r="B285" s="38" t="s">
        <v>68</v>
      </c>
      <c r="C285" s="30" t="s">
        <v>128</v>
      </c>
      <c r="D285" s="31" t="s">
        <v>96</v>
      </c>
      <c r="E285" s="32" t="str">
        <f t="shared" si="18"/>
        <v>13A2+</v>
      </c>
      <c r="F285" s="32" t="s">
        <v>115</v>
      </c>
      <c r="G285" s="33">
        <v>165.5</v>
      </c>
      <c r="H285" s="34">
        <v>0.7</v>
      </c>
      <c r="I285" s="34">
        <v>0.75</v>
      </c>
      <c r="J285" s="33">
        <f t="shared" si="19"/>
        <v>115.89999999999999</v>
      </c>
      <c r="K285" s="33">
        <f t="shared" si="20"/>
        <v>124.19999999999999</v>
      </c>
      <c r="L285" s="38" t="str">
        <f t="shared" si="21"/>
        <v>13</v>
      </c>
    </row>
    <row r="286" spans="2:12" ht="13.5">
      <c r="B286" s="38" t="s">
        <v>68</v>
      </c>
      <c r="C286" s="30" t="s">
        <v>128</v>
      </c>
      <c r="D286" s="31" t="s">
        <v>97</v>
      </c>
      <c r="E286" s="32" t="str">
        <f t="shared" si="18"/>
        <v>13A2</v>
      </c>
      <c r="F286" s="32" t="s">
        <v>115</v>
      </c>
      <c r="G286" s="33">
        <v>165.5</v>
      </c>
      <c r="H286" s="34">
        <v>0.75</v>
      </c>
      <c r="I286" s="34">
        <v>0.8</v>
      </c>
      <c r="J286" s="33">
        <f t="shared" si="19"/>
        <v>124.19999999999999</v>
      </c>
      <c r="K286" s="33">
        <f t="shared" si="20"/>
        <v>132.4</v>
      </c>
      <c r="L286" s="38" t="str">
        <f t="shared" si="21"/>
        <v>13</v>
      </c>
    </row>
    <row r="287" spans="2:12" ht="13.5">
      <c r="B287" s="38" t="s">
        <v>68</v>
      </c>
      <c r="C287" s="30" t="s">
        <v>128</v>
      </c>
      <c r="D287" s="31" t="s">
        <v>98</v>
      </c>
      <c r="E287" s="32" t="str">
        <f t="shared" si="18"/>
        <v>13A2-</v>
      </c>
      <c r="F287" s="32" t="s">
        <v>115</v>
      </c>
      <c r="G287" s="33">
        <v>165.5</v>
      </c>
      <c r="H287" s="34">
        <v>0.8</v>
      </c>
      <c r="I287" s="34">
        <v>0.85</v>
      </c>
      <c r="J287" s="33">
        <f t="shared" si="19"/>
        <v>132.4</v>
      </c>
      <c r="K287" s="33">
        <f t="shared" si="20"/>
        <v>140.7</v>
      </c>
      <c r="L287" s="38" t="str">
        <f t="shared" si="21"/>
        <v>13</v>
      </c>
    </row>
    <row r="288" spans="2:12" ht="13.5">
      <c r="B288" s="38" t="s">
        <v>68</v>
      </c>
      <c r="C288" s="30" t="s">
        <v>128</v>
      </c>
      <c r="D288" s="31" t="s">
        <v>99</v>
      </c>
      <c r="E288" s="32" t="str">
        <f t="shared" si="18"/>
        <v>13A1+</v>
      </c>
      <c r="F288" s="32" t="s">
        <v>115</v>
      </c>
      <c r="G288" s="33">
        <v>165.5</v>
      </c>
      <c r="H288" s="34">
        <v>0.85</v>
      </c>
      <c r="I288" s="34">
        <v>0.9</v>
      </c>
      <c r="J288" s="33">
        <f t="shared" si="19"/>
        <v>140.7</v>
      </c>
      <c r="K288" s="33">
        <f t="shared" si="20"/>
        <v>149</v>
      </c>
      <c r="L288" s="38" t="str">
        <f t="shared" si="21"/>
        <v>13</v>
      </c>
    </row>
    <row r="289" spans="2:12" ht="13.5">
      <c r="B289" s="38" t="s">
        <v>68</v>
      </c>
      <c r="C289" s="30" t="s">
        <v>128</v>
      </c>
      <c r="D289" s="31" t="s">
        <v>100</v>
      </c>
      <c r="E289" s="32" t="str">
        <f t="shared" si="18"/>
        <v>13A1</v>
      </c>
      <c r="F289" s="32" t="s">
        <v>115</v>
      </c>
      <c r="G289" s="33">
        <v>165.5</v>
      </c>
      <c r="H289" s="34">
        <v>0.9</v>
      </c>
      <c r="I289" s="34">
        <v>0.95</v>
      </c>
      <c r="J289" s="33">
        <f t="shared" si="19"/>
        <v>149</v>
      </c>
      <c r="K289" s="33">
        <f t="shared" si="20"/>
        <v>157.29999999999998</v>
      </c>
      <c r="L289" s="38" t="str">
        <f t="shared" si="21"/>
        <v>13</v>
      </c>
    </row>
    <row r="290" spans="2:12" ht="13.5">
      <c r="B290" s="38" t="s">
        <v>68</v>
      </c>
      <c r="C290" s="30" t="s">
        <v>128</v>
      </c>
      <c r="D290" s="31" t="s">
        <v>101</v>
      </c>
      <c r="E290" s="32" t="str">
        <f t="shared" si="18"/>
        <v>13A1-</v>
      </c>
      <c r="F290" s="32" t="s">
        <v>115</v>
      </c>
      <c r="G290" s="33">
        <v>165.5</v>
      </c>
      <c r="H290" s="34">
        <v>0.95</v>
      </c>
      <c r="I290" s="34">
        <v>1</v>
      </c>
      <c r="J290" s="33">
        <f t="shared" si="19"/>
        <v>157.29999999999998</v>
      </c>
      <c r="K290" s="33">
        <f t="shared" si="20"/>
        <v>165.5</v>
      </c>
      <c r="L290" s="38" t="str">
        <f t="shared" si="21"/>
        <v>13</v>
      </c>
    </row>
    <row r="291" spans="2:12" ht="13.5">
      <c r="B291" s="38" t="s">
        <v>68</v>
      </c>
      <c r="C291" s="30" t="s">
        <v>128</v>
      </c>
      <c r="D291" s="31" t="s">
        <v>102</v>
      </c>
      <c r="E291" s="32" t="str">
        <f t="shared" si="18"/>
        <v>13B2+</v>
      </c>
      <c r="F291" s="32" t="s">
        <v>115</v>
      </c>
      <c r="G291" s="33">
        <v>165.5</v>
      </c>
      <c r="H291" s="34">
        <v>1</v>
      </c>
      <c r="I291" s="34">
        <v>1.05</v>
      </c>
      <c r="J291" s="33">
        <f t="shared" si="19"/>
        <v>165.5</v>
      </c>
      <c r="K291" s="33">
        <f t="shared" si="20"/>
        <v>173.79999999999998</v>
      </c>
      <c r="L291" s="38" t="str">
        <f t="shared" si="21"/>
        <v>13</v>
      </c>
    </row>
    <row r="292" spans="2:12" ht="13.5">
      <c r="B292" s="38" t="s">
        <v>68</v>
      </c>
      <c r="C292" s="30" t="s">
        <v>128</v>
      </c>
      <c r="D292" s="31" t="s">
        <v>103</v>
      </c>
      <c r="E292" s="32" t="str">
        <f t="shared" si="18"/>
        <v>13B2</v>
      </c>
      <c r="F292" s="32" t="s">
        <v>115</v>
      </c>
      <c r="G292" s="33">
        <v>165.5</v>
      </c>
      <c r="H292" s="34">
        <v>1.05</v>
      </c>
      <c r="I292" s="34">
        <v>1.1</v>
      </c>
      <c r="J292" s="33">
        <f t="shared" si="19"/>
        <v>173.79999999999998</v>
      </c>
      <c r="K292" s="33">
        <f t="shared" si="20"/>
        <v>182.1</v>
      </c>
      <c r="L292" s="38" t="str">
        <f t="shared" si="21"/>
        <v>13</v>
      </c>
    </row>
    <row r="293" spans="2:12" ht="13.5">
      <c r="B293" s="38" t="s">
        <v>68</v>
      </c>
      <c r="C293" s="30" t="s">
        <v>128</v>
      </c>
      <c r="D293" s="31" t="s">
        <v>104</v>
      </c>
      <c r="E293" s="32" t="str">
        <f t="shared" si="18"/>
        <v>13B2-</v>
      </c>
      <c r="F293" s="32" t="s">
        <v>115</v>
      </c>
      <c r="G293" s="33">
        <v>165.5</v>
      </c>
      <c r="H293" s="34">
        <v>1.1</v>
      </c>
      <c r="I293" s="34">
        <v>1.15</v>
      </c>
      <c r="J293" s="33">
        <f t="shared" si="19"/>
        <v>182.1</v>
      </c>
      <c r="K293" s="33">
        <f t="shared" si="20"/>
        <v>190.4</v>
      </c>
      <c r="L293" s="38" t="str">
        <f t="shared" si="21"/>
        <v>13</v>
      </c>
    </row>
    <row r="294" spans="2:12" ht="13.5">
      <c r="B294" s="38" t="s">
        <v>68</v>
      </c>
      <c r="C294" s="30" t="s">
        <v>128</v>
      </c>
      <c r="D294" s="31" t="s">
        <v>105</v>
      </c>
      <c r="E294" s="32" t="str">
        <f t="shared" si="18"/>
        <v>13B1</v>
      </c>
      <c r="F294" s="32" t="s">
        <v>115</v>
      </c>
      <c r="G294" s="33">
        <v>165.5</v>
      </c>
      <c r="H294" s="34">
        <v>1.15</v>
      </c>
      <c r="I294" s="34">
        <v>1.5</v>
      </c>
      <c r="J294" s="33">
        <f t="shared" si="19"/>
        <v>190.4</v>
      </c>
      <c r="K294" s="33">
        <f t="shared" si="20"/>
        <v>248.29999999999998</v>
      </c>
      <c r="L294" s="38" t="str">
        <f t="shared" si="21"/>
        <v>13</v>
      </c>
    </row>
    <row r="295" spans="2:12" ht="13.5">
      <c r="B295" s="38" t="s">
        <v>68</v>
      </c>
      <c r="C295" s="30" t="s">
        <v>128</v>
      </c>
      <c r="D295" s="31" t="s">
        <v>106</v>
      </c>
      <c r="E295" s="32" t="str">
        <f t="shared" si="18"/>
        <v>13C</v>
      </c>
      <c r="F295" s="32" t="s">
        <v>115</v>
      </c>
      <c r="G295" s="33">
        <v>165.5</v>
      </c>
      <c r="H295" s="34">
        <v>1.5</v>
      </c>
      <c r="I295" s="34"/>
      <c r="J295" s="33">
        <f t="shared" si="19"/>
        <v>248.29999999999998</v>
      </c>
      <c r="K295" s="33">
        <f t="shared" si="20"/>
      </c>
      <c r="L295" s="38" t="str">
        <f t="shared" si="21"/>
        <v>13</v>
      </c>
    </row>
    <row r="296" spans="2:12" ht="13.5">
      <c r="B296" s="38" t="s">
        <v>68</v>
      </c>
      <c r="C296" s="30" t="s">
        <v>129</v>
      </c>
      <c r="D296" s="31" t="s">
        <v>92</v>
      </c>
      <c r="E296" s="32" t="str">
        <f t="shared" si="18"/>
        <v>16A4</v>
      </c>
      <c r="F296" s="32" t="s">
        <v>118</v>
      </c>
      <c r="G296" s="33">
        <v>138.8</v>
      </c>
      <c r="H296" s="34"/>
      <c r="I296" s="34">
        <v>0.55</v>
      </c>
      <c r="J296" s="33">
        <f t="shared" si="19"/>
      </c>
      <c r="K296" s="33">
        <f t="shared" si="20"/>
        <v>76.39999999999999</v>
      </c>
      <c r="L296" s="38" t="str">
        <f t="shared" si="21"/>
        <v>16</v>
      </c>
    </row>
    <row r="297" spans="2:12" ht="13.5">
      <c r="B297" s="38" t="s">
        <v>68</v>
      </c>
      <c r="C297" s="30" t="s">
        <v>129</v>
      </c>
      <c r="D297" s="31" t="s">
        <v>93</v>
      </c>
      <c r="E297" s="32" t="str">
        <f t="shared" si="18"/>
        <v>16A3+</v>
      </c>
      <c r="F297" s="32" t="s">
        <v>118</v>
      </c>
      <c r="G297" s="33">
        <v>138.8</v>
      </c>
      <c r="H297" s="34">
        <v>0.55</v>
      </c>
      <c r="I297" s="34">
        <v>0.6</v>
      </c>
      <c r="J297" s="33">
        <f t="shared" si="19"/>
        <v>76.39999999999999</v>
      </c>
      <c r="K297" s="33">
        <f t="shared" si="20"/>
        <v>83.3</v>
      </c>
      <c r="L297" s="38" t="str">
        <f t="shared" si="21"/>
        <v>16</v>
      </c>
    </row>
    <row r="298" spans="2:12" ht="13.5">
      <c r="B298" s="38" t="s">
        <v>68</v>
      </c>
      <c r="C298" s="30" t="s">
        <v>129</v>
      </c>
      <c r="D298" s="31" t="s">
        <v>94</v>
      </c>
      <c r="E298" s="32" t="str">
        <f t="shared" si="18"/>
        <v>16A3</v>
      </c>
      <c r="F298" s="32" t="s">
        <v>118</v>
      </c>
      <c r="G298" s="33">
        <v>138.8</v>
      </c>
      <c r="H298" s="34">
        <v>0.6</v>
      </c>
      <c r="I298" s="34">
        <v>0.65</v>
      </c>
      <c r="J298" s="33">
        <f t="shared" si="19"/>
        <v>83.3</v>
      </c>
      <c r="K298" s="33">
        <f t="shared" si="20"/>
        <v>90.3</v>
      </c>
      <c r="L298" s="38" t="str">
        <f t="shared" si="21"/>
        <v>16</v>
      </c>
    </row>
    <row r="299" spans="2:12" ht="13.5">
      <c r="B299" s="38" t="s">
        <v>68</v>
      </c>
      <c r="C299" s="30" t="s">
        <v>129</v>
      </c>
      <c r="D299" s="31" t="s">
        <v>95</v>
      </c>
      <c r="E299" s="32" t="str">
        <f t="shared" si="18"/>
        <v>16A3-</v>
      </c>
      <c r="F299" s="32" t="s">
        <v>118</v>
      </c>
      <c r="G299" s="33">
        <v>138.8</v>
      </c>
      <c r="H299" s="34">
        <v>0.65</v>
      </c>
      <c r="I299" s="34">
        <v>0.7</v>
      </c>
      <c r="J299" s="33">
        <f t="shared" si="19"/>
        <v>90.3</v>
      </c>
      <c r="K299" s="33">
        <f t="shared" si="20"/>
        <v>97.19999999999999</v>
      </c>
      <c r="L299" s="38" t="str">
        <f t="shared" si="21"/>
        <v>16</v>
      </c>
    </row>
    <row r="300" spans="2:12" ht="13.5">
      <c r="B300" s="38" t="s">
        <v>68</v>
      </c>
      <c r="C300" s="30" t="s">
        <v>129</v>
      </c>
      <c r="D300" s="31" t="s">
        <v>96</v>
      </c>
      <c r="E300" s="32" t="str">
        <f t="shared" si="18"/>
        <v>16A2+</v>
      </c>
      <c r="F300" s="32" t="s">
        <v>118</v>
      </c>
      <c r="G300" s="33">
        <v>138.8</v>
      </c>
      <c r="H300" s="34">
        <v>0.7</v>
      </c>
      <c r="I300" s="34">
        <v>0.75</v>
      </c>
      <c r="J300" s="33">
        <f t="shared" si="19"/>
        <v>97.19999999999999</v>
      </c>
      <c r="K300" s="33">
        <f t="shared" si="20"/>
        <v>104.1</v>
      </c>
      <c r="L300" s="38" t="str">
        <f t="shared" si="21"/>
        <v>16</v>
      </c>
    </row>
    <row r="301" spans="2:12" ht="13.5">
      <c r="B301" s="38" t="s">
        <v>68</v>
      </c>
      <c r="C301" s="30" t="s">
        <v>129</v>
      </c>
      <c r="D301" s="31" t="s">
        <v>97</v>
      </c>
      <c r="E301" s="32" t="str">
        <f t="shared" si="18"/>
        <v>16A2</v>
      </c>
      <c r="F301" s="32" t="s">
        <v>118</v>
      </c>
      <c r="G301" s="33">
        <v>138.8</v>
      </c>
      <c r="H301" s="34">
        <v>0.75</v>
      </c>
      <c r="I301" s="34">
        <v>0.8</v>
      </c>
      <c r="J301" s="33">
        <f t="shared" si="19"/>
        <v>104.1</v>
      </c>
      <c r="K301" s="33">
        <f t="shared" si="20"/>
        <v>111.1</v>
      </c>
      <c r="L301" s="38" t="str">
        <f t="shared" si="21"/>
        <v>16</v>
      </c>
    </row>
    <row r="302" spans="2:12" ht="13.5">
      <c r="B302" s="38" t="s">
        <v>68</v>
      </c>
      <c r="C302" s="30" t="s">
        <v>129</v>
      </c>
      <c r="D302" s="31" t="s">
        <v>98</v>
      </c>
      <c r="E302" s="32" t="str">
        <f t="shared" si="18"/>
        <v>16A2-</v>
      </c>
      <c r="F302" s="32" t="s">
        <v>118</v>
      </c>
      <c r="G302" s="33">
        <v>138.8</v>
      </c>
      <c r="H302" s="34">
        <v>0.8</v>
      </c>
      <c r="I302" s="34">
        <v>0.85</v>
      </c>
      <c r="J302" s="33">
        <f t="shared" si="19"/>
        <v>111.1</v>
      </c>
      <c r="K302" s="33">
        <f t="shared" si="20"/>
        <v>118</v>
      </c>
      <c r="L302" s="38" t="str">
        <f t="shared" si="21"/>
        <v>16</v>
      </c>
    </row>
    <row r="303" spans="2:12" ht="13.5">
      <c r="B303" s="38" t="s">
        <v>68</v>
      </c>
      <c r="C303" s="30" t="s">
        <v>129</v>
      </c>
      <c r="D303" s="31" t="s">
        <v>99</v>
      </c>
      <c r="E303" s="32" t="str">
        <f t="shared" si="18"/>
        <v>16A1+</v>
      </c>
      <c r="F303" s="32" t="s">
        <v>118</v>
      </c>
      <c r="G303" s="33">
        <v>138.8</v>
      </c>
      <c r="H303" s="34">
        <v>0.85</v>
      </c>
      <c r="I303" s="34">
        <v>0.9</v>
      </c>
      <c r="J303" s="33">
        <f t="shared" si="19"/>
        <v>118</v>
      </c>
      <c r="K303" s="33">
        <f t="shared" si="20"/>
        <v>125</v>
      </c>
      <c r="L303" s="38" t="str">
        <f t="shared" si="21"/>
        <v>16</v>
      </c>
    </row>
    <row r="304" spans="2:12" ht="13.5">
      <c r="B304" s="38" t="s">
        <v>68</v>
      </c>
      <c r="C304" s="30" t="s">
        <v>129</v>
      </c>
      <c r="D304" s="31" t="s">
        <v>100</v>
      </c>
      <c r="E304" s="32" t="str">
        <f t="shared" si="18"/>
        <v>16A1</v>
      </c>
      <c r="F304" s="32" t="s">
        <v>118</v>
      </c>
      <c r="G304" s="33">
        <v>138.8</v>
      </c>
      <c r="H304" s="34">
        <v>0.9</v>
      </c>
      <c r="I304" s="34">
        <v>0.95</v>
      </c>
      <c r="J304" s="33">
        <f t="shared" si="19"/>
        <v>125</v>
      </c>
      <c r="K304" s="33">
        <f t="shared" si="20"/>
        <v>131.9</v>
      </c>
      <c r="L304" s="38" t="str">
        <f t="shared" si="21"/>
        <v>16</v>
      </c>
    </row>
    <row r="305" spans="2:12" ht="13.5">
      <c r="B305" s="38" t="s">
        <v>68</v>
      </c>
      <c r="C305" s="30" t="s">
        <v>129</v>
      </c>
      <c r="D305" s="31" t="s">
        <v>101</v>
      </c>
      <c r="E305" s="32" t="str">
        <f t="shared" si="18"/>
        <v>16A1-</v>
      </c>
      <c r="F305" s="32" t="s">
        <v>118</v>
      </c>
      <c r="G305" s="33">
        <v>138.8</v>
      </c>
      <c r="H305" s="34">
        <v>0.95</v>
      </c>
      <c r="I305" s="34">
        <v>1</v>
      </c>
      <c r="J305" s="33">
        <f t="shared" si="19"/>
        <v>131.9</v>
      </c>
      <c r="K305" s="33">
        <f t="shared" si="20"/>
        <v>138.8</v>
      </c>
      <c r="L305" s="38" t="str">
        <f t="shared" si="21"/>
        <v>16</v>
      </c>
    </row>
    <row r="306" spans="2:12" ht="13.5">
      <c r="B306" s="38" t="s">
        <v>68</v>
      </c>
      <c r="C306" s="30" t="s">
        <v>129</v>
      </c>
      <c r="D306" s="31" t="s">
        <v>102</v>
      </c>
      <c r="E306" s="32" t="str">
        <f t="shared" si="18"/>
        <v>16B2+</v>
      </c>
      <c r="F306" s="32" t="s">
        <v>118</v>
      </c>
      <c r="G306" s="33">
        <v>138.8</v>
      </c>
      <c r="H306" s="34">
        <v>1</v>
      </c>
      <c r="I306" s="34">
        <v>1.05</v>
      </c>
      <c r="J306" s="33">
        <f t="shared" si="19"/>
        <v>138.8</v>
      </c>
      <c r="K306" s="33">
        <f t="shared" si="20"/>
        <v>145.79999999999998</v>
      </c>
      <c r="L306" s="38" t="str">
        <f t="shared" si="21"/>
        <v>16</v>
      </c>
    </row>
    <row r="307" spans="2:12" ht="13.5">
      <c r="B307" s="38" t="s">
        <v>68</v>
      </c>
      <c r="C307" s="30" t="s">
        <v>129</v>
      </c>
      <c r="D307" s="31" t="s">
        <v>103</v>
      </c>
      <c r="E307" s="32" t="str">
        <f t="shared" si="18"/>
        <v>16B2</v>
      </c>
      <c r="F307" s="32" t="s">
        <v>118</v>
      </c>
      <c r="G307" s="33">
        <v>138.8</v>
      </c>
      <c r="H307" s="34">
        <v>1.05</v>
      </c>
      <c r="I307" s="34">
        <v>1.1</v>
      </c>
      <c r="J307" s="33">
        <f t="shared" si="19"/>
        <v>145.79999999999998</v>
      </c>
      <c r="K307" s="33">
        <f t="shared" si="20"/>
        <v>152.7</v>
      </c>
      <c r="L307" s="38" t="str">
        <f t="shared" si="21"/>
        <v>16</v>
      </c>
    </row>
    <row r="308" spans="2:12" ht="13.5">
      <c r="B308" s="38" t="s">
        <v>68</v>
      </c>
      <c r="C308" s="30" t="s">
        <v>129</v>
      </c>
      <c r="D308" s="31" t="s">
        <v>104</v>
      </c>
      <c r="E308" s="32" t="str">
        <f t="shared" si="18"/>
        <v>16B2-</v>
      </c>
      <c r="F308" s="32" t="s">
        <v>118</v>
      </c>
      <c r="G308" s="33">
        <v>138.8</v>
      </c>
      <c r="H308" s="34">
        <v>1.1</v>
      </c>
      <c r="I308" s="34">
        <v>1.15</v>
      </c>
      <c r="J308" s="33">
        <f t="shared" si="19"/>
        <v>152.7</v>
      </c>
      <c r="K308" s="33">
        <f t="shared" si="20"/>
        <v>159.7</v>
      </c>
      <c r="L308" s="38" t="str">
        <f t="shared" si="21"/>
        <v>16</v>
      </c>
    </row>
    <row r="309" spans="2:12" ht="13.5">
      <c r="B309" s="38" t="s">
        <v>68</v>
      </c>
      <c r="C309" s="30" t="s">
        <v>129</v>
      </c>
      <c r="D309" s="31" t="s">
        <v>105</v>
      </c>
      <c r="E309" s="32" t="str">
        <f t="shared" si="18"/>
        <v>16B1</v>
      </c>
      <c r="F309" s="32" t="s">
        <v>118</v>
      </c>
      <c r="G309" s="33">
        <v>138.8</v>
      </c>
      <c r="H309" s="34">
        <v>1.15</v>
      </c>
      <c r="I309" s="34">
        <v>1.5</v>
      </c>
      <c r="J309" s="33">
        <f t="shared" si="19"/>
        <v>159.7</v>
      </c>
      <c r="K309" s="33">
        <f t="shared" si="20"/>
        <v>208.2</v>
      </c>
      <c r="L309" s="38" t="str">
        <f t="shared" si="21"/>
        <v>16</v>
      </c>
    </row>
    <row r="310" spans="2:12" ht="13.5">
      <c r="B310" s="38" t="s">
        <v>68</v>
      </c>
      <c r="C310" s="30" t="s">
        <v>129</v>
      </c>
      <c r="D310" s="31" t="s">
        <v>106</v>
      </c>
      <c r="E310" s="32" t="str">
        <f t="shared" si="18"/>
        <v>16C</v>
      </c>
      <c r="F310" s="32" t="s">
        <v>118</v>
      </c>
      <c r="G310" s="33">
        <v>138.8</v>
      </c>
      <c r="H310" s="34">
        <v>1.5</v>
      </c>
      <c r="I310" s="34"/>
      <c r="J310" s="33">
        <f t="shared" si="19"/>
        <v>208.2</v>
      </c>
      <c r="K310" s="33">
        <f t="shared" si="20"/>
      </c>
      <c r="L310" s="38" t="str">
        <f t="shared" si="21"/>
        <v>16</v>
      </c>
    </row>
    <row r="311" spans="2:12" ht="13.5">
      <c r="B311" s="38" t="s">
        <v>68</v>
      </c>
      <c r="C311" s="30" t="s">
        <v>130</v>
      </c>
      <c r="D311" s="31" t="s">
        <v>92</v>
      </c>
      <c r="E311" s="32" t="str">
        <f t="shared" si="18"/>
        <v>17A4</v>
      </c>
      <c r="F311" s="32" t="s">
        <v>118</v>
      </c>
      <c r="G311" s="33">
        <v>138.8</v>
      </c>
      <c r="H311" s="34"/>
      <c r="I311" s="34">
        <v>0.55</v>
      </c>
      <c r="J311" s="33">
        <f t="shared" si="19"/>
      </c>
      <c r="K311" s="33">
        <f t="shared" si="20"/>
        <v>76.39999999999999</v>
      </c>
      <c r="L311" s="38" t="str">
        <f t="shared" si="21"/>
        <v>17</v>
      </c>
    </row>
    <row r="312" spans="2:12" ht="13.5">
      <c r="B312" s="38" t="s">
        <v>68</v>
      </c>
      <c r="C312" s="30" t="s">
        <v>130</v>
      </c>
      <c r="D312" s="31" t="s">
        <v>93</v>
      </c>
      <c r="E312" s="32" t="str">
        <f t="shared" si="18"/>
        <v>17A3+</v>
      </c>
      <c r="F312" s="32" t="s">
        <v>118</v>
      </c>
      <c r="G312" s="33">
        <v>138.8</v>
      </c>
      <c r="H312" s="34">
        <v>0.55</v>
      </c>
      <c r="I312" s="34">
        <v>0.6</v>
      </c>
      <c r="J312" s="33">
        <f t="shared" si="19"/>
        <v>76.39999999999999</v>
      </c>
      <c r="K312" s="33">
        <f t="shared" si="20"/>
        <v>83.3</v>
      </c>
      <c r="L312" s="38" t="str">
        <f t="shared" si="21"/>
        <v>17</v>
      </c>
    </row>
    <row r="313" spans="2:12" ht="13.5">
      <c r="B313" s="38" t="s">
        <v>68</v>
      </c>
      <c r="C313" s="30" t="s">
        <v>130</v>
      </c>
      <c r="D313" s="31" t="s">
        <v>94</v>
      </c>
      <c r="E313" s="32" t="str">
        <f t="shared" si="18"/>
        <v>17A3</v>
      </c>
      <c r="F313" s="32" t="s">
        <v>118</v>
      </c>
      <c r="G313" s="33">
        <v>138.8</v>
      </c>
      <c r="H313" s="34">
        <v>0.6</v>
      </c>
      <c r="I313" s="34">
        <v>0.65</v>
      </c>
      <c r="J313" s="33">
        <f t="shared" si="19"/>
        <v>83.3</v>
      </c>
      <c r="K313" s="33">
        <f t="shared" si="20"/>
        <v>90.3</v>
      </c>
      <c r="L313" s="38" t="str">
        <f t="shared" si="21"/>
        <v>17</v>
      </c>
    </row>
    <row r="314" spans="2:12" ht="13.5">
      <c r="B314" s="38" t="s">
        <v>68</v>
      </c>
      <c r="C314" s="30" t="s">
        <v>130</v>
      </c>
      <c r="D314" s="31" t="s">
        <v>95</v>
      </c>
      <c r="E314" s="32" t="str">
        <f t="shared" si="18"/>
        <v>17A3-</v>
      </c>
      <c r="F314" s="32" t="s">
        <v>118</v>
      </c>
      <c r="G314" s="33">
        <v>138.8</v>
      </c>
      <c r="H314" s="34">
        <v>0.65</v>
      </c>
      <c r="I314" s="34">
        <v>0.7</v>
      </c>
      <c r="J314" s="33">
        <f t="shared" si="19"/>
        <v>90.3</v>
      </c>
      <c r="K314" s="33">
        <f t="shared" si="20"/>
        <v>97.19999999999999</v>
      </c>
      <c r="L314" s="38" t="str">
        <f t="shared" si="21"/>
        <v>17</v>
      </c>
    </row>
    <row r="315" spans="2:12" ht="13.5">
      <c r="B315" s="38" t="s">
        <v>68</v>
      </c>
      <c r="C315" s="30" t="s">
        <v>130</v>
      </c>
      <c r="D315" s="31" t="s">
        <v>96</v>
      </c>
      <c r="E315" s="32" t="str">
        <f t="shared" si="18"/>
        <v>17A2+</v>
      </c>
      <c r="F315" s="32" t="s">
        <v>118</v>
      </c>
      <c r="G315" s="33">
        <v>138.8</v>
      </c>
      <c r="H315" s="34">
        <v>0.7</v>
      </c>
      <c r="I315" s="34">
        <v>0.75</v>
      </c>
      <c r="J315" s="33">
        <f t="shared" si="19"/>
        <v>97.19999999999999</v>
      </c>
      <c r="K315" s="33">
        <f t="shared" si="20"/>
        <v>104.1</v>
      </c>
      <c r="L315" s="38" t="str">
        <f t="shared" si="21"/>
        <v>17</v>
      </c>
    </row>
    <row r="316" spans="2:12" ht="13.5">
      <c r="B316" s="38" t="s">
        <v>68</v>
      </c>
      <c r="C316" s="30" t="s">
        <v>130</v>
      </c>
      <c r="D316" s="31" t="s">
        <v>97</v>
      </c>
      <c r="E316" s="32" t="str">
        <f t="shared" si="18"/>
        <v>17A2</v>
      </c>
      <c r="F316" s="32" t="s">
        <v>118</v>
      </c>
      <c r="G316" s="33">
        <v>138.8</v>
      </c>
      <c r="H316" s="34">
        <v>0.75</v>
      </c>
      <c r="I316" s="34">
        <v>0.8</v>
      </c>
      <c r="J316" s="33">
        <f t="shared" si="19"/>
        <v>104.1</v>
      </c>
      <c r="K316" s="33">
        <f t="shared" si="20"/>
        <v>111.1</v>
      </c>
      <c r="L316" s="38" t="str">
        <f t="shared" si="21"/>
        <v>17</v>
      </c>
    </row>
    <row r="317" spans="2:12" ht="13.5">
      <c r="B317" s="38" t="s">
        <v>68</v>
      </c>
      <c r="C317" s="30" t="s">
        <v>130</v>
      </c>
      <c r="D317" s="31" t="s">
        <v>98</v>
      </c>
      <c r="E317" s="32" t="str">
        <f t="shared" si="18"/>
        <v>17A2-</v>
      </c>
      <c r="F317" s="32" t="s">
        <v>118</v>
      </c>
      <c r="G317" s="33">
        <v>138.8</v>
      </c>
      <c r="H317" s="34">
        <v>0.8</v>
      </c>
      <c r="I317" s="34">
        <v>0.85</v>
      </c>
      <c r="J317" s="33">
        <f t="shared" si="19"/>
        <v>111.1</v>
      </c>
      <c r="K317" s="33">
        <f t="shared" si="20"/>
        <v>118</v>
      </c>
      <c r="L317" s="38" t="str">
        <f t="shared" si="21"/>
        <v>17</v>
      </c>
    </row>
    <row r="318" spans="2:12" ht="13.5">
      <c r="B318" s="38" t="s">
        <v>68</v>
      </c>
      <c r="C318" s="30" t="s">
        <v>130</v>
      </c>
      <c r="D318" s="31" t="s">
        <v>99</v>
      </c>
      <c r="E318" s="32" t="str">
        <f t="shared" si="18"/>
        <v>17A1+</v>
      </c>
      <c r="F318" s="32" t="s">
        <v>118</v>
      </c>
      <c r="G318" s="33">
        <v>138.8</v>
      </c>
      <c r="H318" s="34">
        <v>0.85</v>
      </c>
      <c r="I318" s="34">
        <v>0.9</v>
      </c>
      <c r="J318" s="33">
        <f t="shared" si="19"/>
        <v>118</v>
      </c>
      <c r="K318" s="33">
        <f t="shared" si="20"/>
        <v>125</v>
      </c>
      <c r="L318" s="38" t="str">
        <f t="shared" si="21"/>
        <v>17</v>
      </c>
    </row>
    <row r="319" spans="2:12" ht="13.5">
      <c r="B319" s="38" t="s">
        <v>68</v>
      </c>
      <c r="C319" s="30" t="s">
        <v>130</v>
      </c>
      <c r="D319" s="31" t="s">
        <v>100</v>
      </c>
      <c r="E319" s="32" t="str">
        <f t="shared" si="18"/>
        <v>17A1</v>
      </c>
      <c r="F319" s="32" t="s">
        <v>118</v>
      </c>
      <c r="G319" s="33">
        <v>138.8</v>
      </c>
      <c r="H319" s="34">
        <v>0.9</v>
      </c>
      <c r="I319" s="34">
        <v>0.95</v>
      </c>
      <c r="J319" s="33">
        <f t="shared" si="19"/>
        <v>125</v>
      </c>
      <c r="K319" s="33">
        <f t="shared" si="20"/>
        <v>131.9</v>
      </c>
      <c r="L319" s="38" t="str">
        <f t="shared" si="21"/>
        <v>17</v>
      </c>
    </row>
    <row r="320" spans="2:12" ht="13.5">
      <c r="B320" s="38" t="s">
        <v>68</v>
      </c>
      <c r="C320" s="30" t="s">
        <v>130</v>
      </c>
      <c r="D320" s="31" t="s">
        <v>101</v>
      </c>
      <c r="E320" s="32" t="str">
        <f t="shared" si="18"/>
        <v>17A1-</v>
      </c>
      <c r="F320" s="32" t="s">
        <v>118</v>
      </c>
      <c r="G320" s="33">
        <v>138.8</v>
      </c>
      <c r="H320" s="34">
        <v>0.95</v>
      </c>
      <c r="I320" s="34">
        <v>1</v>
      </c>
      <c r="J320" s="33">
        <f t="shared" si="19"/>
        <v>131.9</v>
      </c>
      <c r="K320" s="33">
        <f t="shared" si="20"/>
        <v>138.8</v>
      </c>
      <c r="L320" s="38" t="str">
        <f t="shared" si="21"/>
        <v>17</v>
      </c>
    </row>
    <row r="321" spans="2:12" ht="13.5">
      <c r="B321" s="38" t="s">
        <v>68</v>
      </c>
      <c r="C321" s="30" t="s">
        <v>130</v>
      </c>
      <c r="D321" s="31" t="s">
        <v>102</v>
      </c>
      <c r="E321" s="32" t="str">
        <f t="shared" si="18"/>
        <v>17B2+</v>
      </c>
      <c r="F321" s="32" t="s">
        <v>118</v>
      </c>
      <c r="G321" s="33">
        <v>138.8</v>
      </c>
      <c r="H321" s="34">
        <v>1</v>
      </c>
      <c r="I321" s="34">
        <v>1.05</v>
      </c>
      <c r="J321" s="33">
        <f t="shared" si="19"/>
        <v>138.8</v>
      </c>
      <c r="K321" s="33">
        <f t="shared" si="20"/>
        <v>145.79999999999998</v>
      </c>
      <c r="L321" s="38" t="str">
        <f t="shared" si="21"/>
        <v>17</v>
      </c>
    </row>
    <row r="322" spans="2:12" ht="13.5">
      <c r="B322" s="38" t="s">
        <v>68</v>
      </c>
      <c r="C322" s="30" t="s">
        <v>130</v>
      </c>
      <c r="D322" s="31" t="s">
        <v>103</v>
      </c>
      <c r="E322" s="32" t="str">
        <f t="shared" si="18"/>
        <v>17B2</v>
      </c>
      <c r="F322" s="32" t="s">
        <v>118</v>
      </c>
      <c r="G322" s="33">
        <v>138.8</v>
      </c>
      <c r="H322" s="34">
        <v>1.05</v>
      </c>
      <c r="I322" s="34">
        <v>1.1</v>
      </c>
      <c r="J322" s="33">
        <f t="shared" si="19"/>
        <v>145.79999999999998</v>
      </c>
      <c r="K322" s="33">
        <f t="shared" si="20"/>
        <v>152.7</v>
      </c>
      <c r="L322" s="38" t="str">
        <f t="shared" si="21"/>
        <v>17</v>
      </c>
    </row>
    <row r="323" spans="2:12" ht="13.5">
      <c r="B323" s="38" t="s">
        <v>68</v>
      </c>
      <c r="C323" s="30" t="s">
        <v>130</v>
      </c>
      <c r="D323" s="31" t="s">
        <v>104</v>
      </c>
      <c r="E323" s="32" t="str">
        <f t="shared" si="18"/>
        <v>17B2-</v>
      </c>
      <c r="F323" s="32" t="s">
        <v>118</v>
      </c>
      <c r="G323" s="33">
        <v>138.8</v>
      </c>
      <c r="H323" s="34">
        <v>1.1</v>
      </c>
      <c r="I323" s="34">
        <v>1.15</v>
      </c>
      <c r="J323" s="33">
        <f t="shared" si="19"/>
        <v>152.7</v>
      </c>
      <c r="K323" s="33">
        <f t="shared" si="20"/>
        <v>159.7</v>
      </c>
      <c r="L323" s="38" t="str">
        <f t="shared" si="21"/>
        <v>17</v>
      </c>
    </row>
    <row r="324" spans="2:12" ht="13.5">
      <c r="B324" s="38" t="s">
        <v>68</v>
      </c>
      <c r="C324" s="30" t="s">
        <v>130</v>
      </c>
      <c r="D324" s="31" t="s">
        <v>105</v>
      </c>
      <c r="E324" s="32" t="str">
        <f t="shared" si="18"/>
        <v>17B1</v>
      </c>
      <c r="F324" s="32" t="s">
        <v>118</v>
      </c>
      <c r="G324" s="33">
        <v>138.8</v>
      </c>
      <c r="H324" s="34">
        <v>1.15</v>
      </c>
      <c r="I324" s="34">
        <v>1.5</v>
      </c>
      <c r="J324" s="33">
        <f t="shared" si="19"/>
        <v>159.7</v>
      </c>
      <c r="K324" s="33">
        <f t="shared" si="20"/>
        <v>208.2</v>
      </c>
      <c r="L324" s="38" t="str">
        <f t="shared" si="21"/>
        <v>17</v>
      </c>
    </row>
    <row r="325" spans="2:12" ht="13.5">
      <c r="B325" s="38" t="s">
        <v>68</v>
      </c>
      <c r="C325" s="30" t="s">
        <v>130</v>
      </c>
      <c r="D325" s="31" t="s">
        <v>106</v>
      </c>
      <c r="E325" s="32" t="str">
        <f t="shared" si="18"/>
        <v>17C</v>
      </c>
      <c r="F325" s="32" t="s">
        <v>118</v>
      </c>
      <c r="G325" s="33">
        <v>138.8</v>
      </c>
      <c r="H325" s="34">
        <v>1.5</v>
      </c>
      <c r="I325" s="34"/>
      <c r="J325" s="33">
        <f t="shared" si="19"/>
        <v>208.2</v>
      </c>
      <c r="K325" s="33">
        <f t="shared" si="20"/>
      </c>
      <c r="L325" s="38" t="str">
        <f t="shared" si="21"/>
        <v>17</v>
      </c>
    </row>
    <row r="326" spans="2:12" ht="13.5">
      <c r="B326" s="38" t="s">
        <v>68</v>
      </c>
      <c r="C326" s="30" t="s">
        <v>131</v>
      </c>
      <c r="D326" s="31" t="s">
        <v>92</v>
      </c>
      <c r="E326" s="32" t="str">
        <f t="shared" si="18"/>
        <v>20A4</v>
      </c>
      <c r="F326" s="32" t="s">
        <v>121</v>
      </c>
      <c r="G326" s="33">
        <v>99.6</v>
      </c>
      <c r="H326" s="34"/>
      <c r="I326" s="34">
        <v>0.55</v>
      </c>
      <c r="J326" s="33">
        <f t="shared" si="19"/>
      </c>
      <c r="K326" s="33">
        <f t="shared" si="20"/>
        <v>54.800000000000004</v>
      </c>
      <c r="L326" s="38" t="str">
        <f t="shared" si="21"/>
        <v>20</v>
      </c>
    </row>
    <row r="327" spans="2:12" ht="13.5">
      <c r="B327" s="38" t="s">
        <v>68</v>
      </c>
      <c r="C327" s="30" t="s">
        <v>131</v>
      </c>
      <c r="D327" s="31" t="s">
        <v>93</v>
      </c>
      <c r="E327" s="32" t="str">
        <f t="shared" si="18"/>
        <v>20A3+</v>
      </c>
      <c r="F327" s="32" t="s">
        <v>121</v>
      </c>
      <c r="G327" s="33">
        <v>99.6</v>
      </c>
      <c r="H327" s="34">
        <v>0.55</v>
      </c>
      <c r="I327" s="34">
        <v>0.6</v>
      </c>
      <c r="J327" s="33">
        <f t="shared" si="19"/>
        <v>54.800000000000004</v>
      </c>
      <c r="K327" s="33">
        <f t="shared" si="20"/>
        <v>59.800000000000004</v>
      </c>
      <c r="L327" s="38" t="str">
        <f t="shared" si="21"/>
        <v>20</v>
      </c>
    </row>
    <row r="328" spans="2:12" ht="13.5">
      <c r="B328" s="38" t="s">
        <v>68</v>
      </c>
      <c r="C328" s="30" t="s">
        <v>131</v>
      </c>
      <c r="D328" s="31" t="s">
        <v>94</v>
      </c>
      <c r="E328" s="32" t="str">
        <f t="shared" si="18"/>
        <v>20A3</v>
      </c>
      <c r="F328" s="32" t="s">
        <v>121</v>
      </c>
      <c r="G328" s="33">
        <v>99.6</v>
      </c>
      <c r="H328" s="34">
        <v>0.6</v>
      </c>
      <c r="I328" s="34">
        <v>0.65</v>
      </c>
      <c r="J328" s="33">
        <f t="shared" si="19"/>
        <v>59.800000000000004</v>
      </c>
      <c r="K328" s="33">
        <f t="shared" si="20"/>
        <v>64.8</v>
      </c>
      <c r="L328" s="38" t="str">
        <f t="shared" si="21"/>
        <v>20</v>
      </c>
    </row>
    <row r="329" spans="2:12" ht="13.5">
      <c r="B329" s="38" t="s">
        <v>68</v>
      </c>
      <c r="C329" s="30" t="s">
        <v>131</v>
      </c>
      <c r="D329" s="31" t="s">
        <v>95</v>
      </c>
      <c r="E329" s="32" t="str">
        <f t="shared" si="18"/>
        <v>20A3-</v>
      </c>
      <c r="F329" s="32" t="s">
        <v>121</v>
      </c>
      <c r="G329" s="33">
        <v>99.6</v>
      </c>
      <c r="H329" s="34">
        <v>0.65</v>
      </c>
      <c r="I329" s="34">
        <v>0.7</v>
      </c>
      <c r="J329" s="33">
        <f t="shared" si="19"/>
        <v>64.8</v>
      </c>
      <c r="K329" s="33">
        <f t="shared" si="20"/>
        <v>69.8</v>
      </c>
      <c r="L329" s="38" t="str">
        <f t="shared" si="21"/>
        <v>20</v>
      </c>
    </row>
    <row r="330" spans="2:12" ht="13.5">
      <c r="B330" s="38" t="s">
        <v>68</v>
      </c>
      <c r="C330" s="30" t="s">
        <v>131</v>
      </c>
      <c r="D330" s="31" t="s">
        <v>96</v>
      </c>
      <c r="E330" s="32" t="str">
        <f t="shared" si="18"/>
        <v>20A2+</v>
      </c>
      <c r="F330" s="32" t="s">
        <v>121</v>
      </c>
      <c r="G330" s="33">
        <v>99.6</v>
      </c>
      <c r="H330" s="34">
        <v>0.7</v>
      </c>
      <c r="I330" s="34">
        <v>0.75</v>
      </c>
      <c r="J330" s="33">
        <f t="shared" si="19"/>
        <v>69.8</v>
      </c>
      <c r="K330" s="33">
        <f t="shared" si="20"/>
        <v>74.7</v>
      </c>
      <c r="L330" s="38" t="str">
        <f t="shared" si="21"/>
        <v>20</v>
      </c>
    </row>
    <row r="331" spans="2:12" ht="13.5">
      <c r="B331" s="38" t="s">
        <v>68</v>
      </c>
      <c r="C331" s="30" t="s">
        <v>131</v>
      </c>
      <c r="D331" s="31" t="s">
        <v>97</v>
      </c>
      <c r="E331" s="32" t="str">
        <f t="shared" si="18"/>
        <v>20A2</v>
      </c>
      <c r="F331" s="32" t="s">
        <v>121</v>
      </c>
      <c r="G331" s="33">
        <v>99.6</v>
      </c>
      <c r="H331" s="34">
        <v>0.75</v>
      </c>
      <c r="I331" s="34">
        <v>0.8</v>
      </c>
      <c r="J331" s="33">
        <f t="shared" si="19"/>
        <v>74.7</v>
      </c>
      <c r="K331" s="33">
        <f t="shared" si="20"/>
        <v>79.69999999999999</v>
      </c>
      <c r="L331" s="38" t="str">
        <f t="shared" si="21"/>
        <v>20</v>
      </c>
    </row>
    <row r="332" spans="2:12" ht="13.5">
      <c r="B332" s="38" t="s">
        <v>68</v>
      </c>
      <c r="C332" s="30" t="s">
        <v>131</v>
      </c>
      <c r="D332" s="31" t="s">
        <v>98</v>
      </c>
      <c r="E332" s="32" t="str">
        <f t="shared" si="18"/>
        <v>20A2-</v>
      </c>
      <c r="F332" s="32" t="s">
        <v>121</v>
      </c>
      <c r="G332" s="33">
        <v>99.6</v>
      </c>
      <c r="H332" s="34">
        <v>0.8</v>
      </c>
      <c r="I332" s="34">
        <v>0.85</v>
      </c>
      <c r="J332" s="33">
        <f t="shared" si="19"/>
        <v>79.69999999999999</v>
      </c>
      <c r="K332" s="33">
        <f t="shared" si="20"/>
        <v>84.69999999999999</v>
      </c>
      <c r="L332" s="38" t="str">
        <f t="shared" si="21"/>
        <v>20</v>
      </c>
    </row>
    <row r="333" spans="2:12" ht="13.5">
      <c r="B333" s="38" t="s">
        <v>68</v>
      </c>
      <c r="C333" s="30" t="s">
        <v>131</v>
      </c>
      <c r="D333" s="31" t="s">
        <v>99</v>
      </c>
      <c r="E333" s="32" t="str">
        <f t="shared" si="18"/>
        <v>20A1+</v>
      </c>
      <c r="F333" s="32" t="s">
        <v>121</v>
      </c>
      <c r="G333" s="33">
        <v>99.6</v>
      </c>
      <c r="H333" s="34">
        <v>0.85</v>
      </c>
      <c r="I333" s="34">
        <v>0.9</v>
      </c>
      <c r="J333" s="33">
        <f t="shared" si="19"/>
        <v>84.69999999999999</v>
      </c>
      <c r="K333" s="33">
        <f t="shared" si="20"/>
        <v>89.69999999999999</v>
      </c>
      <c r="L333" s="38" t="str">
        <f t="shared" si="21"/>
        <v>20</v>
      </c>
    </row>
    <row r="334" spans="2:12" ht="13.5">
      <c r="B334" s="38" t="s">
        <v>68</v>
      </c>
      <c r="C334" s="30" t="s">
        <v>131</v>
      </c>
      <c r="D334" s="31" t="s">
        <v>100</v>
      </c>
      <c r="E334" s="32" t="str">
        <f t="shared" si="18"/>
        <v>20A1</v>
      </c>
      <c r="F334" s="32" t="s">
        <v>121</v>
      </c>
      <c r="G334" s="33">
        <v>99.6</v>
      </c>
      <c r="H334" s="34">
        <v>0.9</v>
      </c>
      <c r="I334" s="34">
        <v>0.95</v>
      </c>
      <c r="J334" s="33">
        <f t="shared" si="19"/>
        <v>89.69999999999999</v>
      </c>
      <c r="K334" s="33">
        <f t="shared" si="20"/>
        <v>94.69999999999999</v>
      </c>
      <c r="L334" s="38" t="str">
        <f t="shared" si="21"/>
        <v>20</v>
      </c>
    </row>
    <row r="335" spans="2:12" ht="13.5">
      <c r="B335" s="38" t="s">
        <v>68</v>
      </c>
      <c r="C335" s="30" t="s">
        <v>131</v>
      </c>
      <c r="D335" s="31" t="s">
        <v>101</v>
      </c>
      <c r="E335" s="32" t="str">
        <f t="shared" si="18"/>
        <v>20A1-</v>
      </c>
      <c r="F335" s="32" t="s">
        <v>121</v>
      </c>
      <c r="G335" s="33">
        <v>99.6</v>
      </c>
      <c r="H335" s="34">
        <v>0.95</v>
      </c>
      <c r="I335" s="34">
        <v>1</v>
      </c>
      <c r="J335" s="33">
        <f t="shared" si="19"/>
        <v>94.69999999999999</v>
      </c>
      <c r="K335" s="33">
        <f t="shared" si="20"/>
        <v>99.6</v>
      </c>
      <c r="L335" s="38" t="str">
        <f t="shared" si="21"/>
        <v>20</v>
      </c>
    </row>
    <row r="336" spans="2:12" ht="13.5">
      <c r="B336" s="38" t="s">
        <v>68</v>
      </c>
      <c r="C336" s="30" t="s">
        <v>131</v>
      </c>
      <c r="D336" s="31" t="s">
        <v>102</v>
      </c>
      <c r="E336" s="32" t="str">
        <f t="shared" si="18"/>
        <v>20B2+</v>
      </c>
      <c r="F336" s="32" t="s">
        <v>121</v>
      </c>
      <c r="G336" s="33">
        <v>99.6</v>
      </c>
      <c r="H336" s="34">
        <v>1</v>
      </c>
      <c r="I336" s="34">
        <v>1.05</v>
      </c>
      <c r="J336" s="33">
        <f t="shared" si="19"/>
        <v>99.6</v>
      </c>
      <c r="K336" s="33">
        <f t="shared" si="20"/>
        <v>104.6</v>
      </c>
      <c r="L336" s="38" t="str">
        <f t="shared" si="21"/>
        <v>20</v>
      </c>
    </row>
    <row r="337" spans="2:12" ht="13.5">
      <c r="B337" s="38" t="s">
        <v>68</v>
      </c>
      <c r="C337" s="30" t="s">
        <v>131</v>
      </c>
      <c r="D337" s="31" t="s">
        <v>103</v>
      </c>
      <c r="E337" s="32" t="str">
        <f t="shared" si="18"/>
        <v>20B2</v>
      </c>
      <c r="F337" s="32" t="s">
        <v>121</v>
      </c>
      <c r="G337" s="33">
        <v>99.6</v>
      </c>
      <c r="H337" s="34">
        <v>1.05</v>
      </c>
      <c r="I337" s="34">
        <v>1.1</v>
      </c>
      <c r="J337" s="33">
        <f t="shared" si="19"/>
        <v>104.6</v>
      </c>
      <c r="K337" s="33">
        <f t="shared" si="20"/>
        <v>109.6</v>
      </c>
      <c r="L337" s="38" t="str">
        <f t="shared" si="21"/>
        <v>20</v>
      </c>
    </row>
    <row r="338" spans="2:12" ht="13.5">
      <c r="B338" s="38" t="s">
        <v>68</v>
      </c>
      <c r="C338" s="30" t="s">
        <v>131</v>
      </c>
      <c r="D338" s="31" t="s">
        <v>104</v>
      </c>
      <c r="E338" s="32" t="str">
        <f t="shared" si="18"/>
        <v>20B2-</v>
      </c>
      <c r="F338" s="32" t="s">
        <v>121</v>
      </c>
      <c r="G338" s="33">
        <v>99.6</v>
      </c>
      <c r="H338" s="34">
        <v>1.1</v>
      </c>
      <c r="I338" s="34">
        <v>1.15</v>
      </c>
      <c r="J338" s="33">
        <f t="shared" si="19"/>
        <v>109.6</v>
      </c>
      <c r="K338" s="33">
        <f t="shared" si="20"/>
        <v>114.6</v>
      </c>
      <c r="L338" s="38" t="str">
        <f t="shared" si="21"/>
        <v>20</v>
      </c>
    </row>
    <row r="339" spans="2:12" ht="13.5">
      <c r="B339" s="38" t="s">
        <v>68</v>
      </c>
      <c r="C339" s="30" t="s">
        <v>131</v>
      </c>
      <c r="D339" s="31" t="s">
        <v>105</v>
      </c>
      <c r="E339" s="32" t="str">
        <f t="shared" si="18"/>
        <v>20B1</v>
      </c>
      <c r="F339" s="32" t="s">
        <v>121</v>
      </c>
      <c r="G339" s="33">
        <v>99.6</v>
      </c>
      <c r="H339" s="34">
        <v>1.15</v>
      </c>
      <c r="I339" s="34">
        <v>1.5</v>
      </c>
      <c r="J339" s="33">
        <f t="shared" si="19"/>
        <v>114.6</v>
      </c>
      <c r="K339" s="33">
        <f t="shared" si="20"/>
        <v>149.4</v>
      </c>
      <c r="L339" s="38" t="str">
        <f t="shared" si="21"/>
        <v>20</v>
      </c>
    </row>
    <row r="340" spans="2:12" ht="13.5">
      <c r="B340" s="38" t="s">
        <v>68</v>
      </c>
      <c r="C340" s="30" t="s">
        <v>131</v>
      </c>
      <c r="D340" s="31" t="s">
        <v>106</v>
      </c>
      <c r="E340" s="32" t="str">
        <f t="shared" si="18"/>
        <v>20C</v>
      </c>
      <c r="F340" s="32" t="s">
        <v>121</v>
      </c>
      <c r="G340" s="33">
        <v>99.6</v>
      </c>
      <c r="H340" s="34">
        <v>1.5</v>
      </c>
      <c r="I340" s="34"/>
      <c r="J340" s="33">
        <f t="shared" si="19"/>
        <v>149.4</v>
      </c>
      <c r="K340" s="33">
        <f t="shared" si="20"/>
      </c>
      <c r="L340" s="38" t="str">
        <f t="shared" si="21"/>
        <v>20</v>
      </c>
    </row>
    <row r="341" spans="2:12" ht="13.5">
      <c r="B341" s="38" t="s">
        <v>68</v>
      </c>
      <c r="C341" s="30" t="s">
        <v>132</v>
      </c>
      <c r="D341" s="31" t="s">
        <v>92</v>
      </c>
      <c r="E341" s="32" t="str">
        <f t="shared" si="18"/>
        <v>21A4</v>
      </c>
      <c r="F341" s="32" t="s">
        <v>121</v>
      </c>
      <c r="G341" s="33">
        <v>99.6</v>
      </c>
      <c r="H341" s="34"/>
      <c r="I341" s="34">
        <v>0.55</v>
      </c>
      <c r="J341" s="33">
        <f t="shared" si="19"/>
      </c>
      <c r="K341" s="33">
        <f t="shared" si="20"/>
        <v>54.800000000000004</v>
      </c>
      <c r="L341" s="38" t="str">
        <f t="shared" si="21"/>
        <v>21</v>
      </c>
    </row>
    <row r="342" spans="2:12" ht="13.5">
      <c r="B342" s="38" t="s">
        <v>68</v>
      </c>
      <c r="C342" s="30" t="s">
        <v>132</v>
      </c>
      <c r="D342" s="31" t="s">
        <v>93</v>
      </c>
      <c r="E342" s="32" t="str">
        <f t="shared" si="18"/>
        <v>21A3+</v>
      </c>
      <c r="F342" s="32" t="s">
        <v>121</v>
      </c>
      <c r="G342" s="33">
        <v>99.6</v>
      </c>
      <c r="H342" s="34">
        <v>0.55</v>
      </c>
      <c r="I342" s="34">
        <v>0.6</v>
      </c>
      <c r="J342" s="33">
        <f t="shared" si="19"/>
        <v>54.800000000000004</v>
      </c>
      <c r="K342" s="33">
        <f t="shared" si="20"/>
        <v>59.800000000000004</v>
      </c>
      <c r="L342" s="38" t="str">
        <f t="shared" si="21"/>
        <v>21</v>
      </c>
    </row>
    <row r="343" spans="2:12" ht="13.5">
      <c r="B343" s="38" t="s">
        <v>68</v>
      </c>
      <c r="C343" s="30" t="s">
        <v>132</v>
      </c>
      <c r="D343" s="31" t="s">
        <v>94</v>
      </c>
      <c r="E343" s="32" t="str">
        <f t="shared" si="18"/>
        <v>21A3</v>
      </c>
      <c r="F343" s="32" t="s">
        <v>121</v>
      </c>
      <c r="G343" s="33">
        <v>99.6</v>
      </c>
      <c r="H343" s="34">
        <v>0.6</v>
      </c>
      <c r="I343" s="34">
        <v>0.65</v>
      </c>
      <c r="J343" s="33">
        <f t="shared" si="19"/>
        <v>59.800000000000004</v>
      </c>
      <c r="K343" s="33">
        <f t="shared" si="20"/>
        <v>64.8</v>
      </c>
      <c r="L343" s="38" t="str">
        <f t="shared" si="21"/>
        <v>21</v>
      </c>
    </row>
    <row r="344" spans="2:12" ht="13.5">
      <c r="B344" s="38" t="s">
        <v>68</v>
      </c>
      <c r="C344" s="30" t="s">
        <v>132</v>
      </c>
      <c r="D344" s="31" t="s">
        <v>95</v>
      </c>
      <c r="E344" s="32" t="str">
        <f t="shared" si="18"/>
        <v>21A3-</v>
      </c>
      <c r="F344" s="32" t="s">
        <v>121</v>
      </c>
      <c r="G344" s="33">
        <v>99.6</v>
      </c>
      <c r="H344" s="34">
        <v>0.65</v>
      </c>
      <c r="I344" s="34">
        <v>0.7</v>
      </c>
      <c r="J344" s="33">
        <f t="shared" si="19"/>
        <v>64.8</v>
      </c>
      <c r="K344" s="33">
        <f t="shared" si="20"/>
        <v>69.8</v>
      </c>
      <c r="L344" s="38" t="str">
        <f t="shared" si="21"/>
        <v>21</v>
      </c>
    </row>
    <row r="345" spans="2:12" ht="13.5">
      <c r="B345" s="38" t="s">
        <v>68</v>
      </c>
      <c r="C345" s="30" t="s">
        <v>132</v>
      </c>
      <c r="D345" s="31" t="s">
        <v>96</v>
      </c>
      <c r="E345" s="32" t="str">
        <f t="shared" si="18"/>
        <v>21A2+</v>
      </c>
      <c r="F345" s="32" t="s">
        <v>121</v>
      </c>
      <c r="G345" s="33">
        <v>99.6</v>
      </c>
      <c r="H345" s="34">
        <v>0.7</v>
      </c>
      <c r="I345" s="34">
        <v>0.75</v>
      </c>
      <c r="J345" s="33">
        <f t="shared" si="19"/>
        <v>69.8</v>
      </c>
      <c r="K345" s="33">
        <f t="shared" si="20"/>
        <v>74.7</v>
      </c>
      <c r="L345" s="38" t="str">
        <f t="shared" si="21"/>
        <v>21</v>
      </c>
    </row>
    <row r="346" spans="2:12" ht="13.5">
      <c r="B346" s="38" t="s">
        <v>68</v>
      </c>
      <c r="C346" s="30" t="s">
        <v>132</v>
      </c>
      <c r="D346" s="31" t="s">
        <v>97</v>
      </c>
      <c r="E346" s="32" t="str">
        <f aca="true" t="shared" si="22" ref="E346:E409">C346&amp;D346</f>
        <v>21A2</v>
      </c>
      <c r="F346" s="32" t="s">
        <v>121</v>
      </c>
      <c r="G346" s="33">
        <v>99.6</v>
      </c>
      <c r="H346" s="34">
        <v>0.75</v>
      </c>
      <c r="I346" s="34">
        <v>0.8</v>
      </c>
      <c r="J346" s="33">
        <f aca="true" t="shared" si="23" ref="J346:J409">IF(AND(G346&lt;&gt;"",H346&lt;&gt;""),ROUNDUP(G346*H346,1),"")</f>
        <v>74.7</v>
      </c>
      <c r="K346" s="33">
        <f aca="true" t="shared" si="24" ref="K346:K409">IF(AND(G346&lt;&gt;"",I346&lt;&gt;""),ROUNDUP(G346*I346,1),"")</f>
        <v>79.69999999999999</v>
      </c>
      <c r="L346" s="38" t="str">
        <f aca="true" t="shared" si="25" ref="L346:L409">C346</f>
        <v>21</v>
      </c>
    </row>
    <row r="347" spans="2:12" ht="13.5">
      <c r="B347" s="38" t="s">
        <v>68</v>
      </c>
      <c r="C347" s="30" t="s">
        <v>132</v>
      </c>
      <c r="D347" s="31" t="s">
        <v>98</v>
      </c>
      <c r="E347" s="32" t="str">
        <f t="shared" si="22"/>
        <v>21A2-</v>
      </c>
      <c r="F347" s="32" t="s">
        <v>121</v>
      </c>
      <c r="G347" s="33">
        <v>99.6</v>
      </c>
      <c r="H347" s="34">
        <v>0.8</v>
      </c>
      <c r="I347" s="34">
        <v>0.85</v>
      </c>
      <c r="J347" s="33">
        <f t="shared" si="23"/>
        <v>79.69999999999999</v>
      </c>
      <c r="K347" s="33">
        <f t="shared" si="24"/>
        <v>84.69999999999999</v>
      </c>
      <c r="L347" s="38" t="str">
        <f t="shared" si="25"/>
        <v>21</v>
      </c>
    </row>
    <row r="348" spans="2:12" ht="13.5">
      <c r="B348" s="38" t="s">
        <v>68</v>
      </c>
      <c r="C348" s="30" t="s">
        <v>132</v>
      </c>
      <c r="D348" s="31" t="s">
        <v>99</v>
      </c>
      <c r="E348" s="32" t="str">
        <f t="shared" si="22"/>
        <v>21A1+</v>
      </c>
      <c r="F348" s="32" t="s">
        <v>121</v>
      </c>
      <c r="G348" s="33">
        <v>99.6</v>
      </c>
      <c r="H348" s="34">
        <v>0.85</v>
      </c>
      <c r="I348" s="34">
        <v>0.9</v>
      </c>
      <c r="J348" s="33">
        <f t="shared" si="23"/>
        <v>84.69999999999999</v>
      </c>
      <c r="K348" s="33">
        <f t="shared" si="24"/>
        <v>89.69999999999999</v>
      </c>
      <c r="L348" s="38" t="str">
        <f t="shared" si="25"/>
        <v>21</v>
      </c>
    </row>
    <row r="349" spans="2:12" ht="13.5">
      <c r="B349" s="38" t="s">
        <v>68</v>
      </c>
      <c r="C349" s="30" t="s">
        <v>132</v>
      </c>
      <c r="D349" s="31" t="s">
        <v>100</v>
      </c>
      <c r="E349" s="32" t="str">
        <f t="shared" si="22"/>
        <v>21A1</v>
      </c>
      <c r="F349" s="32" t="s">
        <v>121</v>
      </c>
      <c r="G349" s="33">
        <v>99.6</v>
      </c>
      <c r="H349" s="34">
        <v>0.9</v>
      </c>
      <c r="I349" s="34">
        <v>0.95</v>
      </c>
      <c r="J349" s="33">
        <f t="shared" si="23"/>
        <v>89.69999999999999</v>
      </c>
      <c r="K349" s="33">
        <f t="shared" si="24"/>
        <v>94.69999999999999</v>
      </c>
      <c r="L349" s="38" t="str">
        <f t="shared" si="25"/>
        <v>21</v>
      </c>
    </row>
    <row r="350" spans="2:12" ht="13.5">
      <c r="B350" s="38" t="s">
        <v>68</v>
      </c>
      <c r="C350" s="30" t="s">
        <v>132</v>
      </c>
      <c r="D350" s="31" t="s">
        <v>101</v>
      </c>
      <c r="E350" s="32" t="str">
        <f t="shared" si="22"/>
        <v>21A1-</v>
      </c>
      <c r="F350" s="32" t="s">
        <v>121</v>
      </c>
      <c r="G350" s="33">
        <v>99.6</v>
      </c>
      <c r="H350" s="34">
        <v>0.95</v>
      </c>
      <c r="I350" s="34">
        <v>1</v>
      </c>
      <c r="J350" s="33">
        <f t="shared" si="23"/>
        <v>94.69999999999999</v>
      </c>
      <c r="K350" s="33">
        <f t="shared" si="24"/>
        <v>99.6</v>
      </c>
      <c r="L350" s="38" t="str">
        <f t="shared" si="25"/>
        <v>21</v>
      </c>
    </row>
    <row r="351" spans="2:12" ht="13.5">
      <c r="B351" s="38" t="s">
        <v>68</v>
      </c>
      <c r="C351" s="30" t="s">
        <v>132</v>
      </c>
      <c r="D351" s="31" t="s">
        <v>102</v>
      </c>
      <c r="E351" s="32" t="str">
        <f t="shared" si="22"/>
        <v>21B2+</v>
      </c>
      <c r="F351" s="32" t="s">
        <v>121</v>
      </c>
      <c r="G351" s="33">
        <v>99.6</v>
      </c>
      <c r="H351" s="34">
        <v>1</v>
      </c>
      <c r="I351" s="34">
        <v>1.05</v>
      </c>
      <c r="J351" s="33">
        <f t="shared" si="23"/>
        <v>99.6</v>
      </c>
      <c r="K351" s="33">
        <f t="shared" si="24"/>
        <v>104.6</v>
      </c>
      <c r="L351" s="38" t="str">
        <f t="shared" si="25"/>
        <v>21</v>
      </c>
    </row>
    <row r="352" spans="2:12" ht="13.5">
      <c r="B352" s="38" t="s">
        <v>68</v>
      </c>
      <c r="C352" s="30" t="s">
        <v>132</v>
      </c>
      <c r="D352" s="31" t="s">
        <v>103</v>
      </c>
      <c r="E352" s="32" t="str">
        <f t="shared" si="22"/>
        <v>21B2</v>
      </c>
      <c r="F352" s="32" t="s">
        <v>121</v>
      </c>
      <c r="G352" s="33">
        <v>99.6</v>
      </c>
      <c r="H352" s="34">
        <v>1.05</v>
      </c>
      <c r="I352" s="34">
        <v>1.1</v>
      </c>
      <c r="J352" s="33">
        <f t="shared" si="23"/>
        <v>104.6</v>
      </c>
      <c r="K352" s="33">
        <f t="shared" si="24"/>
        <v>109.6</v>
      </c>
      <c r="L352" s="38" t="str">
        <f t="shared" si="25"/>
        <v>21</v>
      </c>
    </row>
    <row r="353" spans="2:12" ht="13.5">
      <c r="B353" s="38" t="s">
        <v>68</v>
      </c>
      <c r="C353" s="30" t="s">
        <v>132</v>
      </c>
      <c r="D353" s="31" t="s">
        <v>104</v>
      </c>
      <c r="E353" s="32" t="str">
        <f t="shared" si="22"/>
        <v>21B2-</v>
      </c>
      <c r="F353" s="32" t="s">
        <v>121</v>
      </c>
      <c r="G353" s="33">
        <v>99.6</v>
      </c>
      <c r="H353" s="34">
        <v>1.1</v>
      </c>
      <c r="I353" s="34">
        <v>1.15</v>
      </c>
      <c r="J353" s="33">
        <f t="shared" si="23"/>
        <v>109.6</v>
      </c>
      <c r="K353" s="33">
        <f t="shared" si="24"/>
        <v>114.6</v>
      </c>
      <c r="L353" s="38" t="str">
        <f t="shared" si="25"/>
        <v>21</v>
      </c>
    </row>
    <row r="354" spans="2:12" ht="13.5">
      <c r="B354" s="38" t="s">
        <v>68</v>
      </c>
      <c r="C354" s="30" t="s">
        <v>132</v>
      </c>
      <c r="D354" s="31" t="s">
        <v>105</v>
      </c>
      <c r="E354" s="32" t="str">
        <f t="shared" si="22"/>
        <v>21B1</v>
      </c>
      <c r="F354" s="32" t="s">
        <v>121</v>
      </c>
      <c r="G354" s="33">
        <v>99.6</v>
      </c>
      <c r="H354" s="34">
        <v>1.15</v>
      </c>
      <c r="I354" s="34">
        <v>1.5</v>
      </c>
      <c r="J354" s="33">
        <f t="shared" si="23"/>
        <v>114.6</v>
      </c>
      <c r="K354" s="33">
        <f t="shared" si="24"/>
        <v>149.4</v>
      </c>
      <c r="L354" s="38" t="str">
        <f t="shared" si="25"/>
        <v>21</v>
      </c>
    </row>
    <row r="355" spans="2:12" ht="13.5">
      <c r="B355" s="38" t="s">
        <v>68</v>
      </c>
      <c r="C355" s="30" t="s">
        <v>132</v>
      </c>
      <c r="D355" s="31" t="s">
        <v>106</v>
      </c>
      <c r="E355" s="32" t="str">
        <f t="shared" si="22"/>
        <v>21C</v>
      </c>
      <c r="F355" s="32" t="s">
        <v>121</v>
      </c>
      <c r="G355" s="33">
        <v>99.6</v>
      </c>
      <c r="H355" s="34">
        <v>1.5</v>
      </c>
      <c r="I355" s="34"/>
      <c r="J355" s="33">
        <f t="shared" si="23"/>
        <v>149.4</v>
      </c>
      <c r="K355" s="33">
        <f t="shared" si="24"/>
      </c>
      <c r="L355" s="38" t="str">
        <f t="shared" si="25"/>
        <v>21</v>
      </c>
    </row>
    <row r="356" spans="2:12" ht="13.5">
      <c r="B356" s="38" t="s">
        <v>68</v>
      </c>
      <c r="C356" s="30" t="s">
        <v>133</v>
      </c>
      <c r="D356" s="31" t="s">
        <v>92</v>
      </c>
      <c r="E356" s="32" t="str">
        <f t="shared" si="22"/>
        <v>22A4</v>
      </c>
      <c r="F356" s="32" t="s">
        <v>134</v>
      </c>
      <c r="G356" s="33">
        <v>456.6</v>
      </c>
      <c r="H356" s="34"/>
      <c r="I356" s="34">
        <v>0.55</v>
      </c>
      <c r="J356" s="33">
        <f t="shared" si="23"/>
      </c>
      <c r="K356" s="33">
        <f t="shared" si="24"/>
        <v>251.2</v>
      </c>
      <c r="L356" s="38" t="str">
        <f t="shared" si="25"/>
        <v>22</v>
      </c>
    </row>
    <row r="357" spans="2:12" ht="13.5">
      <c r="B357" s="38" t="s">
        <v>68</v>
      </c>
      <c r="C357" s="30" t="s">
        <v>133</v>
      </c>
      <c r="D357" s="31" t="s">
        <v>93</v>
      </c>
      <c r="E357" s="32" t="str">
        <f t="shared" si="22"/>
        <v>22A3+</v>
      </c>
      <c r="F357" s="32" t="s">
        <v>134</v>
      </c>
      <c r="G357" s="33">
        <v>456.6</v>
      </c>
      <c r="H357" s="34">
        <v>0.55</v>
      </c>
      <c r="I357" s="34">
        <v>0.6</v>
      </c>
      <c r="J357" s="33">
        <f t="shared" si="23"/>
        <v>251.2</v>
      </c>
      <c r="K357" s="33">
        <f t="shared" si="24"/>
        <v>274</v>
      </c>
      <c r="L357" s="38" t="str">
        <f t="shared" si="25"/>
        <v>22</v>
      </c>
    </row>
    <row r="358" spans="2:12" ht="13.5">
      <c r="B358" s="38" t="s">
        <v>68</v>
      </c>
      <c r="C358" s="30" t="s">
        <v>133</v>
      </c>
      <c r="D358" s="31" t="s">
        <v>94</v>
      </c>
      <c r="E358" s="32" t="str">
        <f t="shared" si="22"/>
        <v>22A3</v>
      </c>
      <c r="F358" s="32" t="s">
        <v>134</v>
      </c>
      <c r="G358" s="33">
        <v>456.6</v>
      </c>
      <c r="H358" s="34">
        <v>0.6</v>
      </c>
      <c r="I358" s="34">
        <v>0.65</v>
      </c>
      <c r="J358" s="33">
        <f t="shared" si="23"/>
        <v>274</v>
      </c>
      <c r="K358" s="33">
        <f t="shared" si="24"/>
        <v>296.8</v>
      </c>
      <c r="L358" s="38" t="str">
        <f t="shared" si="25"/>
        <v>22</v>
      </c>
    </row>
    <row r="359" spans="2:12" ht="13.5">
      <c r="B359" s="38" t="s">
        <v>68</v>
      </c>
      <c r="C359" s="30" t="s">
        <v>133</v>
      </c>
      <c r="D359" s="31" t="s">
        <v>95</v>
      </c>
      <c r="E359" s="32" t="str">
        <f t="shared" si="22"/>
        <v>22A3-</v>
      </c>
      <c r="F359" s="32" t="s">
        <v>134</v>
      </c>
      <c r="G359" s="33">
        <v>456.6</v>
      </c>
      <c r="H359" s="34">
        <v>0.65</v>
      </c>
      <c r="I359" s="34">
        <v>0.7</v>
      </c>
      <c r="J359" s="33">
        <f t="shared" si="23"/>
        <v>296.8</v>
      </c>
      <c r="K359" s="33">
        <f t="shared" si="24"/>
        <v>319.70000000000005</v>
      </c>
      <c r="L359" s="38" t="str">
        <f t="shared" si="25"/>
        <v>22</v>
      </c>
    </row>
    <row r="360" spans="2:12" ht="13.5">
      <c r="B360" s="38" t="s">
        <v>68</v>
      </c>
      <c r="C360" s="30" t="s">
        <v>133</v>
      </c>
      <c r="D360" s="31" t="s">
        <v>96</v>
      </c>
      <c r="E360" s="32" t="str">
        <f t="shared" si="22"/>
        <v>22A2+</v>
      </c>
      <c r="F360" s="32" t="s">
        <v>134</v>
      </c>
      <c r="G360" s="33">
        <v>456.6</v>
      </c>
      <c r="H360" s="34">
        <v>0.7</v>
      </c>
      <c r="I360" s="34">
        <v>0.75</v>
      </c>
      <c r="J360" s="33">
        <f t="shared" si="23"/>
        <v>319.70000000000005</v>
      </c>
      <c r="K360" s="33">
        <f t="shared" si="24"/>
        <v>342.5</v>
      </c>
      <c r="L360" s="38" t="str">
        <f t="shared" si="25"/>
        <v>22</v>
      </c>
    </row>
    <row r="361" spans="2:12" ht="13.5">
      <c r="B361" s="38" t="s">
        <v>68</v>
      </c>
      <c r="C361" s="30" t="s">
        <v>133</v>
      </c>
      <c r="D361" s="31" t="s">
        <v>97</v>
      </c>
      <c r="E361" s="32" t="str">
        <f t="shared" si="22"/>
        <v>22A2</v>
      </c>
      <c r="F361" s="32" t="s">
        <v>134</v>
      </c>
      <c r="G361" s="33">
        <v>456.6</v>
      </c>
      <c r="H361" s="34">
        <v>0.75</v>
      </c>
      <c r="I361" s="34">
        <v>0.8</v>
      </c>
      <c r="J361" s="33">
        <f t="shared" si="23"/>
        <v>342.5</v>
      </c>
      <c r="K361" s="33">
        <f t="shared" si="24"/>
        <v>365.3</v>
      </c>
      <c r="L361" s="38" t="str">
        <f t="shared" si="25"/>
        <v>22</v>
      </c>
    </row>
    <row r="362" spans="2:12" ht="13.5">
      <c r="B362" s="38" t="s">
        <v>68</v>
      </c>
      <c r="C362" s="30" t="s">
        <v>133</v>
      </c>
      <c r="D362" s="31" t="s">
        <v>98</v>
      </c>
      <c r="E362" s="32" t="str">
        <f t="shared" si="22"/>
        <v>22A2-</v>
      </c>
      <c r="F362" s="32" t="s">
        <v>134</v>
      </c>
      <c r="G362" s="33">
        <v>456.6</v>
      </c>
      <c r="H362" s="34">
        <v>0.8</v>
      </c>
      <c r="I362" s="34">
        <v>0.85</v>
      </c>
      <c r="J362" s="33">
        <f t="shared" si="23"/>
        <v>365.3</v>
      </c>
      <c r="K362" s="33">
        <f t="shared" si="24"/>
        <v>388.20000000000005</v>
      </c>
      <c r="L362" s="38" t="str">
        <f t="shared" si="25"/>
        <v>22</v>
      </c>
    </row>
    <row r="363" spans="2:12" ht="13.5">
      <c r="B363" s="38" t="s">
        <v>68</v>
      </c>
      <c r="C363" s="30" t="s">
        <v>133</v>
      </c>
      <c r="D363" s="31" t="s">
        <v>99</v>
      </c>
      <c r="E363" s="32" t="str">
        <f t="shared" si="22"/>
        <v>22A1+</v>
      </c>
      <c r="F363" s="32" t="s">
        <v>134</v>
      </c>
      <c r="G363" s="33">
        <v>456.6</v>
      </c>
      <c r="H363" s="34">
        <v>0.85</v>
      </c>
      <c r="I363" s="34">
        <v>0.9</v>
      </c>
      <c r="J363" s="33">
        <f t="shared" si="23"/>
        <v>388.20000000000005</v>
      </c>
      <c r="K363" s="33">
        <f t="shared" si="24"/>
        <v>411</v>
      </c>
      <c r="L363" s="38" t="str">
        <f t="shared" si="25"/>
        <v>22</v>
      </c>
    </row>
    <row r="364" spans="2:12" ht="13.5">
      <c r="B364" s="38" t="s">
        <v>68</v>
      </c>
      <c r="C364" s="30" t="s">
        <v>133</v>
      </c>
      <c r="D364" s="31" t="s">
        <v>100</v>
      </c>
      <c r="E364" s="32" t="str">
        <f t="shared" si="22"/>
        <v>22A1</v>
      </c>
      <c r="F364" s="32" t="s">
        <v>134</v>
      </c>
      <c r="G364" s="33">
        <v>456.6</v>
      </c>
      <c r="H364" s="34">
        <v>0.9</v>
      </c>
      <c r="I364" s="34">
        <v>0.95</v>
      </c>
      <c r="J364" s="33">
        <f t="shared" si="23"/>
        <v>411</v>
      </c>
      <c r="K364" s="33">
        <f t="shared" si="24"/>
        <v>433.8</v>
      </c>
      <c r="L364" s="38" t="str">
        <f t="shared" si="25"/>
        <v>22</v>
      </c>
    </row>
    <row r="365" spans="2:12" ht="13.5">
      <c r="B365" s="38" t="s">
        <v>68</v>
      </c>
      <c r="C365" s="30" t="s">
        <v>133</v>
      </c>
      <c r="D365" s="31" t="s">
        <v>101</v>
      </c>
      <c r="E365" s="32" t="str">
        <f t="shared" si="22"/>
        <v>22A1-</v>
      </c>
      <c r="F365" s="32" t="s">
        <v>134</v>
      </c>
      <c r="G365" s="33">
        <v>456.6</v>
      </c>
      <c r="H365" s="34">
        <v>0.95</v>
      </c>
      <c r="I365" s="34">
        <v>1</v>
      </c>
      <c r="J365" s="33">
        <f t="shared" si="23"/>
        <v>433.8</v>
      </c>
      <c r="K365" s="33">
        <f t="shared" si="24"/>
        <v>456.6</v>
      </c>
      <c r="L365" s="38" t="str">
        <f t="shared" si="25"/>
        <v>22</v>
      </c>
    </row>
    <row r="366" spans="2:12" ht="13.5">
      <c r="B366" s="38" t="s">
        <v>68</v>
      </c>
      <c r="C366" s="30" t="s">
        <v>133</v>
      </c>
      <c r="D366" s="31" t="s">
        <v>102</v>
      </c>
      <c r="E366" s="32" t="str">
        <f t="shared" si="22"/>
        <v>22B2+</v>
      </c>
      <c r="F366" s="32" t="s">
        <v>134</v>
      </c>
      <c r="G366" s="33">
        <v>456.6</v>
      </c>
      <c r="H366" s="34">
        <v>1</v>
      </c>
      <c r="I366" s="34">
        <v>1.05</v>
      </c>
      <c r="J366" s="33">
        <f t="shared" si="23"/>
        <v>456.6</v>
      </c>
      <c r="K366" s="33">
        <f t="shared" si="24"/>
        <v>479.5</v>
      </c>
      <c r="L366" s="38" t="str">
        <f t="shared" si="25"/>
        <v>22</v>
      </c>
    </row>
    <row r="367" spans="2:12" ht="13.5">
      <c r="B367" s="38" t="s">
        <v>68</v>
      </c>
      <c r="C367" s="30" t="s">
        <v>133</v>
      </c>
      <c r="D367" s="31" t="s">
        <v>103</v>
      </c>
      <c r="E367" s="32" t="str">
        <f t="shared" si="22"/>
        <v>22B2</v>
      </c>
      <c r="F367" s="32" t="s">
        <v>134</v>
      </c>
      <c r="G367" s="33">
        <v>456.6</v>
      </c>
      <c r="H367" s="34">
        <v>1.05</v>
      </c>
      <c r="I367" s="34">
        <v>1.1</v>
      </c>
      <c r="J367" s="33">
        <f t="shared" si="23"/>
        <v>479.5</v>
      </c>
      <c r="K367" s="33">
        <f t="shared" si="24"/>
        <v>502.3</v>
      </c>
      <c r="L367" s="38" t="str">
        <f t="shared" si="25"/>
        <v>22</v>
      </c>
    </row>
    <row r="368" spans="2:12" ht="13.5">
      <c r="B368" s="38" t="s">
        <v>68</v>
      </c>
      <c r="C368" s="30" t="s">
        <v>133</v>
      </c>
      <c r="D368" s="31" t="s">
        <v>104</v>
      </c>
      <c r="E368" s="32" t="str">
        <f t="shared" si="22"/>
        <v>22B2-</v>
      </c>
      <c r="F368" s="32" t="s">
        <v>134</v>
      </c>
      <c r="G368" s="33">
        <v>456.6</v>
      </c>
      <c r="H368" s="34">
        <v>1.1</v>
      </c>
      <c r="I368" s="34">
        <v>1.15</v>
      </c>
      <c r="J368" s="33">
        <f t="shared" si="23"/>
        <v>502.3</v>
      </c>
      <c r="K368" s="33">
        <f t="shared" si="24"/>
        <v>525.1</v>
      </c>
      <c r="L368" s="38" t="str">
        <f t="shared" si="25"/>
        <v>22</v>
      </c>
    </row>
    <row r="369" spans="2:12" ht="13.5">
      <c r="B369" s="38" t="s">
        <v>68</v>
      </c>
      <c r="C369" s="30" t="s">
        <v>133</v>
      </c>
      <c r="D369" s="31" t="s">
        <v>105</v>
      </c>
      <c r="E369" s="32" t="str">
        <f t="shared" si="22"/>
        <v>22B1</v>
      </c>
      <c r="F369" s="32" t="s">
        <v>134</v>
      </c>
      <c r="G369" s="33">
        <v>456.6</v>
      </c>
      <c r="H369" s="34">
        <v>1.15</v>
      </c>
      <c r="I369" s="34">
        <v>1.5</v>
      </c>
      <c r="J369" s="33">
        <f t="shared" si="23"/>
        <v>525.1</v>
      </c>
      <c r="K369" s="33">
        <f t="shared" si="24"/>
        <v>684.9</v>
      </c>
      <c r="L369" s="38" t="str">
        <f t="shared" si="25"/>
        <v>22</v>
      </c>
    </row>
    <row r="370" spans="2:12" ht="13.5">
      <c r="B370" s="38" t="s">
        <v>68</v>
      </c>
      <c r="C370" s="30" t="s">
        <v>133</v>
      </c>
      <c r="D370" s="31" t="s">
        <v>106</v>
      </c>
      <c r="E370" s="32" t="str">
        <f t="shared" si="22"/>
        <v>22C</v>
      </c>
      <c r="F370" s="32" t="s">
        <v>134</v>
      </c>
      <c r="G370" s="33">
        <v>456.6</v>
      </c>
      <c r="H370" s="34">
        <v>1.5</v>
      </c>
      <c r="I370" s="34"/>
      <c r="J370" s="33">
        <f t="shared" si="23"/>
        <v>684.9</v>
      </c>
      <c r="K370" s="33">
        <f t="shared" si="24"/>
      </c>
      <c r="L370" s="38" t="str">
        <f t="shared" si="25"/>
        <v>22</v>
      </c>
    </row>
    <row r="371" spans="2:12" ht="13.5">
      <c r="B371" s="38" t="s">
        <v>68</v>
      </c>
      <c r="C371" s="30" t="s">
        <v>135</v>
      </c>
      <c r="D371" s="31" t="s">
        <v>92</v>
      </c>
      <c r="E371" s="32" t="str">
        <f t="shared" si="22"/>
        <v>23A4</v>
      </c>
      <c r="F371" s="32" t="s">
        <v>136</v>
      </c>
      <c r="G371" s="33">
        <v>230.1</v>
      </c>
      <c r="H371" s="34"/>
      <c r="I371" s="34">
        <v>0.55</v>
      </c>
      <c r="J371" s="33">
        <f t="shared" si="23"/>
      </c>
      <c r="K371" s="33">
        <f t="shared" si="24"/>
        <v>126.6</v>
      </c>
      <c r="L371" s="38" t="str">
        <f t="shared" si="25"/>
        <v>23</v>
      </c>
    </row>
    <row r="372" spans="2:12" ht="13.5">
      <c r="B372" s="38" t="s">
        <v>68</v>
      </c>
      <c r="C372" s="30" t="s">
        <v>135</v>
      </c>
      <c r="D372" s="31" t="s">
        <v>93</v>
      </c>
      <c r="E372" s="32" t="str">
        <f t="shared" si="22"/>
        <v>23A3+</v>
      </c>
      <c r="F372" s="32" t="s">
        <v>136</v>
      </c>
      <c r="G372" s="33">
        <v>230.1</v>
      </c>
      <c r="H372" s="34">
        <v>0.55</v>
      </c>
      <c r="I372" s="34">
        <v>0.6</v>
      </c>
      <c r="J372" s="33">
        <f t="shared" si="23"/>
        <v>126.6</v>
      </c>
      <c r="K372" s="33">
        <f t="shared" si="24"/>
        <v>138.1</v>
      </c>
      <c r="L372" s="38" t="str">
        <f t="shared" si="25"/>
        <v>23</v>
      </c>
    </row>
    <row r="373" spans="2:12" ht="13.5">
      <c r="B373" s="38" t="s">
        <v>68</v>
      </c>
      <c r="C373" s="30" t="s">
        <v>135</v>
      </c>
      <c r="D373" s="31" t="s">
        <v>94</v>
      </c>
      <c r="E373" s="32" t="str">
        <f t="shared" si="22"/>
        <v>23A3</v>
      </c>
      <c r="F373" s="32" t="s">
        <v>136</v>
      </c>
      <c r="G373" s="33">
        <v>230.1</v>
      </c>
      <c r="H373" s="34">
        <v>0.6</v>
      </c>
      <c r="I373" s="34">
        <v>0.65</v>
      </c>
      <c r="J373" s="33">
        <f t="shared" si="23"/>
        <v>138.1</v>
      </c>
      <c r="K373" s="33">
        <f t="shared" si="24"/>
        <v>149.6</v>
      </c>
      <c r="L373" s="38" t="str">
        <f t="shared" si="25"/>
        <v>23</v>
      </c>
    </row>
    <row r="374" spans="2:12" ht="13.5">
      <c r="B374" s="38" t="s">
        <v>68</v>
      </c>
      <c r="C374" s="30" t="s">
        <v>135</v>
      </c>
      <c r="D374" s="31" t="s">
        <v>95</v>
      </c>
      <c r="E374" s="32" t="str">
        <f t="shared" si="22"/>
        <v>23A3-</v>
      </c>
      <c r="F374" s="32" t="s">
        <v>136</v>
      </c>
      <c r="G374" s="33">
        <v>230.1</v>
      </c>
      <c r="H374" s="34">
        <v>0.65</v>
      </c>
      <c r="I374" s="34">
        <v>0.7</v>
      </c>
      <c r="J374" s="33">
        <f t="shared" si="23"/>
        <v>149.6</v>
      </c>
      <c r="K374" s="33">
        <f t="shared" si="24"/>
        <v>161.1</v>
      </c>
      <c r="L374" s="38" t="str">
        <f t="shared" si="25"/>
        <v>23</v>
      </c>
    </row>
    <row r="375" spans="2:12" ht="13.5">
      <c r="B375" s="38" t="s">
        <v>68</v>
      </c>
      <c r="C375" s="30" t="s">
        <v>135</v>
      </c>
      <c r="D375" s="31" t="s">
        <v>96</v>
      </c>
      <c r="E375" s="32" t="str">
        <f t="shared" si="22"/>
        <v>23A2+</v>
      </c>
      <c r="F375" s="32" t="s">
        <v>136</v>
      </c>
      <c r="G375" s="33">
        <v>230.1</v>
      </c>
      <c r="H375" s="34">
        <v>0.7</v>
      </c>
      <c r="I375" s="34">
        <v>0.75</v>
      </c>
      <c r="J375" s="33">
        <f t="shared" si="23"/>
        <v>161.1</v>
      </c>
      <c r="K375" s="33">
        <f t="shared" si="24"/>
        <v>172.6</v>
      </c>
      <c r="L375" s="38" t="str">
        <f t="shared" si="25"/>
        <v>23</v>
      </c>
    </row>
    <row r="376" spans="2:12" ht="13.5">
      <c r="B376" s="38" t="s">
        <v>68</v>
      </c>
      <c r="C376" s="30" t="s">
        <v>135</v>
      </c>
      <c r="D376" s="31" t="s">
        <v>97</v>
      </c>
      <c r="E376" s="32" t="str">
        <f t="shared" si="22"/>
        <v>23A2</v>
      </c>
      <c r="F376" s="32" t="s">
        <v>136</v>
      </c>
      <c r="G376" s="33">
        <v>230.1</v>
      </c>
      <c r="H376" s="34">
        <v>0.75</v>
      </c>
      <c r="I376" s="34">
        <v>0.8</v>
      </c>
      <c r="J376" s="33">
        <f t="shared" si="23"/>
        <v>172.6</v>
      </c>
      <c r="K376" s="33">
        <f t="shared" si="24"/>
        <v>184.1</v>
      </c>
      <c r="L376" s="38" t="str">
        <f t="shared" si="25"/>
        <v>23</v>
      </c>
    </row>
    <row r="377" spans="2:12" ht="13.5">
      <c r="B377" s="38" t="s">
        <v>68</v>
      </c>
      <c r="C377" s="30" t="s">
        <v>135</v>
      </c>
      <c r="D377" s="31" t="s">
        <v>98</v>
      </c>
      <c r="E377" s="32" t="str">
        <f t="shared" si="22"/>
        <v>23A2-</v>
      </c>
      <c r="F377" s="32" t="s">
        <v>136</v>
      </c>
      <c r="G377" s="33">
        <v>230.1</v>
      </c>
      <c r="H377" s="34">
        <v>0.8</v>
      </c>
      <c r="I377" s="34">
        <v>0.85</v>
      </c>
      <c r="J377" s="33">
        <f t="shared" si="23"/>
        <v>184.1</v>
      </c>
      <c r="K377" s="33">
        <f t="shared" si="24"/>
        <v>195.6</v>
      </c>
      <c r="L377" s="38" t="str">
        <f t="shared" si="25"/>
        <v>23</v>
      </c>
    </row>
    <row r="378" spans="2:12" ht="13.5">
      <c r="B378" s="38" t="s">
        <v>68</v>
      </c>
      <c r="C378" s="30" t="s">
        <v>135</v>
      </c>
      <c r="D378" s="31" t="s">
        <v>99</v>
      </c>
      <c r="E378" s="32" t="str">
        <f t="shared" si="22"/>
        <v>23A1+</v>
      </c>
      <c r="F378" s="32" t="s">
        <v>136</v>
      </c>
      <c r="G378" s="33">
        <v>230.1</v>
      </c>
      <c r="H378" s="34">
        <v>0.85</v>
      </c>
      <c r="I378" s="34">
        <v>0.9</v>
      </c>
      <c r="J378" s="33">
        <f t="shared" si="23"/>
        <v>195.6</v>
      </c>
      <c r="K378" s="33">
        <f t="shared" si="24"/>
        <v>207.1</v>
      </c>
      <c r="L378" s="38" t="str">
        <f t="shared" si="25"/>
        <v>23</v>
      </c>
    </row>
    <row r="379" spans="2:12" ht="13.5">
      <c r="B379" s="38" t="s">
        <v>68</v>
      </c>
      <c r="C379" s="30" t="s">
        <v>135</v>
      </c>
      <c r="D379" s="31" t="s">
        <v>100</v>
      </c>
      <c r="E379" s="32" t="str">
        <f t="shared" si="22"/>
        <v>23A1</v>
      </c>
      <c r="F379" s="32" t="s">
        <v>136</v>
      </c>
      <c r="G379" s="33">
        <v>230.1</v>
      </c>
      <c r="H379" s="34">
        <v>0.9</v>
      </c>
      <c r="I379" s="34">
        <v>0.95</v>
      </c>
      <c r="J379" s="33">
        <f t="shared" si="23"/>
        <v>207.1</v>
      </c>
      <c r="K379" s="33">
        <f t="shared" si="24"/>
        <v>218.6</v>
      </c>
      <c r="L379" s="38" t="str">
        <f t="shared" si="25"/>
        <v>23</v>
      </c>
    </row>
    <row r="380" spans="2:12" ht="13.5">
      <c r="B380" s="38" t="s">
        <v>68</v>
      </c>
      <c r="C380" s="30" t="s">
        <v>135</v>
      </c>
      <c r="D380" s="31" t="s">
        <v>101</v>
      </c>
      <c r="E380" s="32" t="str">
        <f t="shared" si="22"/>
        <v>23A1-</v>
      </c>
      <c r="F380" s="32" t="s">
        <v>136</v>
      </c>
      <c r="G380" s="33">
        <v>230.1</v>
      </c>
      <c r="H380" s="34">
        <v>0.95</v>
      </c>
      <c r="I380" s="34">
        <v>1</v>
      </c>
      <c r="J380" s="33">
        <f t="shared" si="23"/>
        <v>218.6</v>
      </c>
      <c r="K380" s="33">
        <f t="shared" si="24"/>
        <v>230.1</v>
      </c>
      <c r="L380" s="38" t="str">
        <f t="shared" si="25"/>
        <v>23</v>
      </c>
    </row>
    <row r="381" spans="2:12" ht="13.5">
      <c r="B381" s="38" t="s">
        <v>68</v>
      </c>
      <c r="C381" s="30" t="s">
        <v>135</v>
      </c>
      <c r="D381" s="31" t="s">
        <v>102</v>
      </c>
      <c r="E381" s="32" t="str">
        <f t="shared" si="22"/>
        <v>23B2+</v>
      </c>
      <c r="F381" s="32" t="s">
        <v>136</v>
      </c>
      <c r="G381" s="33">
        <v>230.1</v>
      </c>
      <c r="H381" s="34">
        <v>1</v>
      </c>
      <c r="I381" s="34">
        <v>1.05</v>
      </c>
      <c r="J381" s="33">
        <f t="shared" si="23"/>
        <v>230.1</v>
      </c>
      <c r="K381" s="33">
        <f t="shared" si="24"/>
        <v>241.7</v>
      </c>
      <c r="L381" s="38" t="str">
        <f t="shared" si="25"/>
        <v>23</v>
      </c>
    </row>
    <row r="382" spans="2:12" ht="13.5">
      <c r="B382" s="38" t="s">
        <v>68</v>
      </c>
      <c r="C382" s="30" t="s">
        <v>135</v>
      </c>
      <c r="D382" s="31" t="s">
        <v>103</v>
      </c>
      <c r="E382" s="32" t="str">
        <f t="shared" si="22"/>
        <v>23B2</v>
      </c>
      <c r="F382" s="32" t="s">
        <v>136</v>
      </c>
      <c r="G382" s="33">
        <v>230.1</v>
      </c>
      <c r="H382" s="34">
        <v>1.05</v>
      </c>
      <c r="I382" s="34">
        <v>1.1</v>
      </c>
      <c r="J382" s="33">
        <f t="shared" si="23"/>
        <v>241.7</v>
      </c>
      <c r="K382" s="33">
        <f t="shared" si="24"/>
        <v>253.2</v>
      </c>
      <c r="L382" s="38" t="str">
        <f t="shared" si="25"/>
        <v>23</v>
      </c>
    </row>
    <row r="383" spans="2:12" ht="13.5">
      <c r="B383" s="38" t="s">
        <v>68</v>
      </c>
      <c r="C383" s="30" t="s">
        <v>135</v>
      </c>
      <c r="D383" s="31" t="s">
        <v>104</v>
      </c>
      <c r="E383" s="32" t="str">
        <f t="shared" si="22"/>
        <v>23B2-</v>
      </c>
      <c r="F383" s="32" t="s">
        <v>136</v>
      </c>
      <c r="G383" s="33">
        <v>230.1</v>
      </c>
      <c r="H383" s="34">
        <v>1.1</v>
      </c>
      <c r="I383" s="34">
        <v>1.15</v>
      </c>
      <c r="J383" s="33">
        <f t="shared" si="23"/>
        <v>253.2</v>
      </c>
      <c r="K383" s="33">
        <f t="shared" si="24"/>
        <v>264.70000000000005</v>
      </c>
      <c r="L383" s="38" t="str">
        <f t="shared" si="25"/>
        <v>23</v>
      </c>
    </row>
    <row r="384" spans="2:12" ht="13.5">
      <c r="B384" s="38" t="s">
        <v>68</v>
      </c>
      <c r="C384" s="30" t="s">
        <v>135</v>
      </c>
      <c r="D384" s="31" t="s">
        <v>105</v>
      </c>
      <c r="E384" s="32" t="str">
        <f t="shared" si="22"/>
        <v>23B1</v>
      </c>
      <c r="F384" s="32" t="s">
        <v>136</v>
      </c>
      <c r="G384" s="33">
        <v>230.1</v>
      </c>
      <c r="H384" s="34">
        <v>1.15</v>
      </c>
      <c r="I384" s="34">
        <v>1.5</v>
      </c>
      <c r="J384" s="33">
        <f t="shared" si="23"/>
        <v>264.70000000000005</v>
      </c>
      <c r="K384" s="33">
        <f t="shared" si="24"/>
        <v>345.20000000000005</v>
      </c>
      <c r="L384" s="38" t="str">
        <f t="shared" si="25"/>
        <v>23</v>
      </c>
    </row>
    <row r="385" spans="2:12" ht="13.5">
      <c r="B385" s="38" t="s">
        <v>68</v>
      </c>
      <c r="C385" s="30" t="s">
        <v>135</v>
      </c>
      <c r="D385" s="31" t="s">
        <v>106</v>
      </c>
      <c r="E385" s="32" t="str">
        <f t="shared" si="22"/>
        <v>23C</v>
      </c>
      <c r="F385" s="32" t="s">
        <v>136</v>
      </c>
      <c r="G385" s="33">
        <v>230.1</v>
      </c>
      <c r="H385" s="34">
        <v>1.5</v>
      </c>
      <c r="I385" s="34"/>
      <c r="J385" s="33">
        <f t="shared" si="23"/>
        <v>345.20000000000005</v>
      </c>
      <c r="K385" s="33">
        <f t="shared" si="24"/>
      </c>
      <c r="L385" s="38" t="str">
        <f t="shared" si="25"/>
        <v>23</v>
      </c>
    </row>
    <row r="386" spans="2:12" ht="13.5">
      <c r="B386" s="38" t="s">
        <v>68</v>
      </c>
      <c r="C386" s="30" t="s">
        <v>137</v>
      </c>
      <c r="D386" s="31" t="s">
        <v>92</v>
      </c>
      <c r="E386" s="32" t="str">
        <f t="shared" si="22"/>
        <v>24A4</v>
      </c>
      <c r="F386" s="32" t="s">
        <v>138</v>
      </c>
      <c r="G386" s="33">
        <v>204.5</v>
      </c>
      <c r="H386" s="34"/>
      <c r="I386" s="34">
        <v>0.55</v>
      </c>
      <c r="J386" s="33">
        <f t="shared" si="23"/>
      </c>
      <c r="K386" s="33">
        <f t="shared" si="24"/>
        <v>112.5</v>
      </c>
      <c r="L386" s="38" t="str">
        <f t="shared" si="25"/>
        <v>24</v>
      </c>
    </row>
    <row r="387" spans="2:12" ht="13.5">
      <c r="B387" s="38" t="s">
        <v>68</v>
      </c>
      <c r="C387" s="30" t="s">
        <v>137</v>
      </c>
      <c r="D387" s="31" t="s">
        <v>93</v>
      </c>
      <c r="E387" s="32" t="str">
        <f t="shared" si="22"/>
        <v>24A3+</v>
      </c>
      <c r="F387" s="32" t="s">
        <v>138</v>
      </c>
      <c r="G387" s="33">
        <v>204.5</v>
      </c>
      <c r="H387" s="34">
        <v>0.55</v>
      </c>
      <c r="I387" s="34">
        <v>0.6</v>
      </c>
      <c r="J387" s="33">
        <f t="shared" si="23"/>
        <v>112.5</v>
      </c>
      <c r="K387" s="33">
        <f t="shared" si="24"/>
        <v>122.7</v>
      </c>
      <c r="L387" s="38" t="str">
        <f t="shared" si="25"/>
        <v>24</v>
      </c>
    </row>
    <row r="388" spans="2:12" ht="13.5">
      <c r="B388" s="38" t="s">
        <v>68</v>
      </c>
      <c r="C388" s="30" t="s">
        <v>137</v>
      </c>
      <c r="D388" s="31" t="s">
        <v>94</v>
      </c>
      <c r="E388" s="32" t="str">
        <f t="shared" si="22"/>
        <v>24A3</v>
      </c>
      <c r="F388" s="32" t="s">
        <v>138</v>
      </c>
      <c r="G388" s="33">
        <v>204.5</v>
      </c>
      <c r="H388" s="34">
        <v>0.6</v>
      </c>
      <c r="I388" s="34">
        <v>0.65</v>
      </c>
      <c r="J388" s="33">
        <f t="shared" si="23"/>
        <v>122.7</v>
      </c>
      <c r="K388" s="33">
        <f t="shared" si="24"/>
        <v>133</v>
      </c>
      <c r="L388" s="38" t="str">
        <f t="shared" si="25"/>
        <v>24</v>
      </c>
    </row>
    <row r="389" spans="2:12" ht="13.5">
      <c r="B389" s="38" t="s">
        <v>68</v>
      </c>
      <c r="C389" s="30" t="s">
        <v>137</v>
      </c>
      <c r="D389" s="31" t="s">
        <v>95</v>
      </c>
      <c r="E389" s="32" t="str">
        <f t="shared" si="22"/>
        <v>24A3-</v>
      </c>
      <c r="F389" s="32" t="s">
        <v>138</v>
      </c>
      <c r="G389" s="33">
        <v>204.5</v>
      </c>
      <c r="H389" s="34">
        <v>0.65</v>
      </c>
      <c r="I389" s="34">
        <v>0.7</v>
      </c>
      <c r="J389" s="33">
        <f t="shared" si="23"/>
        <v>133</v>
      </c>
      <c r="K389" s="33">
        <f t="shared" si="24"/>
        <v>143.2</v>
      </c>
      <c r="L389" s="38" t="str">
        <f t="shared" si="25"/>
        <v>24</v>
      </c>
    </row>
    <row r="390" spans="2:12" ht="13.5">
      <c r="B390" s="38" t="s">
        <v>68</v>
      </c>
      <c r="C390" s="30" t="s">
        <v>137</v>
      </c>
      <c r="D390" s="31" t="s">
        <v>96</v>
      </c>
      <c r="E390" s="32" t="str">
        <f t="shared" si="22"/>
        <v>24A2+</v>
      </c>
      <c r="F390" s="32" t="s">
        <v>138</v>
      </c>
      <c r="G390" s="33">
        <v>204.5</v>
      </c>
      <c r="H390" s="34">
        <v>0.7</v>
      </c>
      <c r="I390" s="34">
        <v>0.75</v>
      </c>
      <c r="J390" s="33">
        <f t="shared" si="23"/>
        <v>143.2</v>
      </c>
      <c r="K390" s="33">
        <f t="shared" si="24"/>
        <v>153.4</v>
      </c>
      <c r="L390" s="38" t="str">
        <f t="shared" si="25"/>
        <v>24</v>
      </c>
    </row>
    <row r="391" spans="2:12" ht="13.5">
      <c r="B391" s="38" t="s">
        <v>68</v>
      </c>
      <c r="C391" s="30" t="s">
        <v>137</v>
      </c>
      <c r="D391" s="31" t="s">
        <v>97</v>
      </c>
      <c r="E391" s="32" t="str">
        <f t="shared" si="22"/>
        <v>24A2</v>
      </c>
      <c r="F391" s="32" t="s">
        <v>138</v>
      </c>
      <c r="G391" s="33">
        <v>204.5</v>
      </c>
      <c r="H391" s="34">
        <v>0.75</v>
      </c>
      <c r="I391" s="34">
        <v>0.8</v>
      </c>
      <c r="J391" s="33">
        <f t="shared" si="23"/>
        <v>153.4</v>
      </c>
      <c r="K391" s="33">
        <f t="shared" si="24"/>
        <v>163.6</v>
      </c>
      <c r="L391" s="38" t="str">
        <f t="shared" si="25"/>
        <v>24</v>
      </c>
    </row>
    <row r="392" spans="2:12" ht="13.5">
      <c r="B392" s="38" t="s">
        <v>68</v>
      </c>
      <c r="C392" s="30" t="s">
        <v>137</v>
      </c>
      <c r="D392" s="31" t="s">
        <v>98</v>
      </c>
      <c r="E392" s="32" t="str">
        <f t="shared" si="22"/>
        <v>24A2-</v>
      </c>
      <c r="F392" s="32" t="s">
        <v>138</v>
      </c>
      <c r="G392" s="33">
        <v>204.5</v>
      </c>
      <c r="H392" s="34">
        <v>0.8</v>
      </c>
      <c r="I392" s="34">
        <v>0.85</v>
      </c>
      <c r="J392" s="33">
        <f t="shared" si="23"/>
        <v>163.6</v>
      </c>
      <c r="K392" s="33">
        <f t="shared" si="24"/>
        <v>173.9</v>
      </c>
      <c r="L392" s="38" t="str">
        <f t="shared" si="25"/>
        <v>24</v>
      </c>
    </row>
    <row r="393" spans="2:12" ht="13.5">
      <c r="B393" s="38" t="s">
        <v>68</v>
      </c>
      <c r="C393" s="30" t="s">
        <v>137</v>
      </c>
      <c r="D393" s="31" t="s">
        <v>99</v>
      </c>
      <c r="E393" s="32" t="str">
        <f t="shared" si="22"/>
        <v>24A1+</v>
      </c>
      <c r="F393" s="32" t="s">
        <v>138</v>
      </c>
      <c r="G393" s="33">
        <v>204.5</v>
      </c>
      <c r="H393" s="34">
        <v>0.85</v>
      </c>
      <c r="I393" s="34">
        <v>0.9</v>
      </c>
      <c r="J393" s="33">
        <f t="shared" si="23"/>
        <v>173.9</v>
      </c>
      <c r="K393" s="33">
        <f t="shared" si="24"/>
        <v>184.1</v>
      </c>
      <c r="L393" s="38" t="str">
        <f t="shared" si="25"/>
        <v>24</v>
      </c>
    </row>
    <row r="394" spans="2:12" ht="13.5">
      <c r="B394" s="38" t="s">
        <v>68</v>
      </c>
      <c r="C394" s="30" t="s">
        <v>137</v>
      </c>
      <c r="D394" s="31" t="s">
        <v>100</v>
      </c>
      <c r="E394" s="32" t="str">
        <f t="shared" si="22"/>
        <v>24A1</v>
      </c>
      <c r="F394" s="32" t="s">
        <v>138</v>
      </c>
      <c r="G394" s="33">
        <v>204.5</v>
      </c>
      <c r="H394" s="34">
        <v>0.9</v>
      </c>
      <c r="I394" s="34">
        <v>0.95</v>
      </c>
      <c r="J394" s="33">
        <f t="shared" si="23"/>
        <v>184.1</v>
      </c>
      <c r="K394" s="33">
        <f t="shared" si="24"/>
        <v>194.29999999999998</v>
      </c>
      <c r="L394" s="38" t="str">
        <f t="shared" si="25"/>
        <v>24</v>
      </c>
    </row>
    <row r="395" spans="2:12" ht="13.5">
      <c r="B395" s="38" t="s">
        <v>68</v>
      </c>
      <c r="C395" s="30" t="s">
        <v>137</v>
      </c>
      <c r="D395" s="31" t="s">
        <v>101</v>
      </c>
      <c r="E395" s="32" t="str">
        <f t="shared" si="22"/>
        <v>24A1-</v>
      </c>
      <c r="F395" s="32" t="s">
        <v>138</v>
      </c>
      <c r="G395" s="33">
        <v>204.5</v>
      </c>
      <c r="H395" s="34">
        <v>0.95</v>
      </c>
      <c r="I395" s="34">
        <v>1</v>
      </c>
      <c r="J395" s="33">
        <f t="shared" si="23"/>
        <v>194.29999999999998</v>
      </c>
      <c r="K395" s="33">
        <f t="shared" si="24"/>
        <v>204.5</v>
      </c>
      <c r="L395" s="38" t="str">
        <f t="shared" si="25"/>
        <v>24</v>
      </c>
    </row>
    <row r="396" spans="2:12" ht="13.5">
      <c r="B396" s="38" t="s">
        <v>68</v>
      </c>
      <c r="C396" s="30" t="s">
        <v>137</v>
      </c>
      <c r="D396" s="31" t="s">
        <v>102</v>
      </c>
      <c r="E396" s="32" t="str">
        <f t="shared" si="22"/>
        <v>24B2+</v>
      </c>
      <c r="F396" s="32" t="s">
        <v>138</v>
      </c>
      <c r="G396" s="33">
        <v>204.5</v>
      </c>
      <c r="H396" s="34">
        <v>1</v>
      </c>
      <c r="I396" s="34">
        <v>1.05</v>
      </c>
      <c r="J396" s="33">
        <f t="shared" si="23"/>
        <v>204.5</v>
      </c>
      <c r="K396" s="33">
        <f t="shared" si="24"/>
        <v>214.79999999999998</v>
      </c>
      <c r="L396" s="38" t="str">
        <f t="shared" si="25"/>
        <v>24</v>
      </c>
    </row>
    <row r="397" spans="2:12" ht="13.5">
      <c r="B397" s="38" t="s">
        <v>68</v>
      </c>
      <c r="C397" s="30" t="s">
        <v>137</v>
      </c>
      <c r="D397" s="31" t="s">
        <v>103</v>
      </c>
      <c r="E397" s="32" t="str">
        <f t="shared" si="22"/>
        <v>24B2</v>
      </c>
      <c r="F397" s="32" t="s">
        <v>138</v>
      </c>
      <c r="G397" s="33">
        <v>204.5</v>
      </c>
      <c r="H397" s="34">
        <v>1.05</v>
      </c>
      <c r="I397" s="34">
        <v>1.1</v>
      </c>
      <c r="J397" s="33">
        <f t="shared" si="23"/>
        <v>214.79999999999998</v>
      </c>
      <c r="K397" s="33">
        <f t="shared" si="24"/>
        <v>225</v>
      </c>
      <c r="L397" s="38" t="str">
        <f t="shared" si="25"/>
        <v>24</v>
      </c>
    </row>
    <row r="398" spans="2:12" ht="13.5">
      <c r="B398" s="38" t="s">
        <v>68</v>
      </c>
      <c r="C398" s="30" t="s">
        <v>137</v>
      </c>
      <c r="D398" s="31" t="s">
        <v>104</v>
      </c>
      <c r="E398" s="32" t="str">
        <f t="shared" si="22"/>
        <v>24B2-</v>
      </c>
      <c r="F398" s="32" t="s">
        <v>138</v>
      </c>
      <c r="G398" s="33">
        <v>204.5</v>
      </c>
      <c r="H398" s="34">
        <v>1.1</v>
      </c>
      <c r="I398" s="34">
        <v>1.15</v>
      </c>
      <c r="J398" s="33">
        <f t="shared" si="23"/>
        <v>225</v>
      </c>
      <c r="K398" s="33">
        <f t="shared" si="24"/>
        <v>235.2</v>
      </c>
      <c r="L398" s="38" t="str">
        <f t="shared" si="25"/>
        <v>24</v>
      </c>
    </row>
    <row r="399" spans="2:12" ht="13.5">
      <c r="B399" s="38" t="s">
        <v>68</v>
      </c>
      <c r="C399" s="30" t="s">
        <v>137</v>
      </c>
      <c r="D399" s="31" t="s">
        <v>105</v>
      </c>
      <c r="E399" s="32" t="str">
        <f t="shared" si="22"/>
        <v>24B1</v>
      </c>
      <c r="F399" s="32" t="s">
        <v>138</v>
      </c>
      <c r="G399" s="33">
        <v>204.5</v>
      </c>
      <c r="H399" s="34">
        <v>1.15</v>
      </c>
      <c r="I399" s="34">
        <v>1.5</v>
      </c>
      <c r="J399" s="33">
        <f t="shared" si="23"/>
        <v>235.2</v>
      </c>
      <c r="K399" s="33">
        <f t="shared" si="24"/>
        <v>306.8</v>
      </c>
      <c r="L399" s="38" t="str">
        <f t="shared" si="25"/>
        <v>24</v>
      </c>
    </row>
    <row r="400" spans="2:12" ht="13.5">
      <c r="B400" s="38" t="s">
        <v>68</v>
      </c>
      <c r="C400" s="30" t="s">
        <v>137</v>
      </c>
      <c r="D400" s="31" t="s">
        <v>106</v>
      </c>
      <c r="E400" s="32" t="str">
        <f t="shared" si="22"/>
        <v>24C</v>
      </c>
      <c r="F400" s="32" t="s">
        <v>138</v>
      </c>
      <c r="G400" s="33">
        <v>204.5</v>
      </c>
      <c r="H400" s="34">
        <v>1.5</v>
      </c>
      <c r="I400" s="34"/>
      <c r="J400" s="33">
        <f t="shared" si="23"/>
        <v>306.8</v>
      </c>
      <c r="K400" s="33">
        <f t="shared" si="24"/>
      </c>
      <c r="L400" s="38" t="str">
        <f t="shared" si="25"/>
        <v>24</v>
      </c>
    </row>
    <row r="401" spans="2:12" ht="13.5">
      <c r="B401" s="38" t="s">
        <v>68</v>
      </c>
      <c r="C401" s="30" t="s">
        <v>139</v>
      </c>
      <c r="D401" s="31" t="s">
        <v>92</v>
      </c>
      <c r="E401" s="32" t="str">
        <f t="shared" si="22"/>
        <v>25A4</v>
      </c>
      <c r="F401" s="32" t="s">
        <v>140</v>
      </c>
      <c r="G401" s="33">
        <v>303.2</v>
      </c>
      <c r="H401" s="34"/>
      <c r="I401" s="34">
        <v>0.55</v>
      </c>
      <c r="J401" s="33">
        <f t="shared" si="23"/>
      </c>
      <c r="K401" s="33">
        <f t="shared" si="24"/>
        <v>166.79999999999998</v>
      </c>
      <c r="L401" s="38" t="str">
        <f t="shared" si="25"/>
        <v>25</v>
      </c>
    </row>
    <row r="402" spans="2:12" ht="13.5">
      <c r="B402" s="38" t="s">
        <v>68</v>
      </c>
      <c r="C402" s="30" t="s">
        <v>139</v>
      </c>
      <c r="D402" s="31" t="s">
        <v>93</v>
      </c>
      <c r="E402" s="32" t="str">
        <f t="shared" si="22"/>
        <v>25A3+</v>
      </c>
      <c r="F402" s="32" t="s">
        <v>140</v>
      </c>
      <c r="G402" s="33">
        <v>303.2</v>
      </c>
      <c r="H402" s="34">
        <v>0.55</v>
      </c>
      <c r="I402" s="34">
        <v>0.6</v>
      </c>
      <c r="J402" s="33">
        <f t="shared" si="23"/>
        <v>166.79999999999998</v>
      </c>
      <c r="K402" s="33">
        <f t="shared" si="24"/>
        <v>182</v>
      </c>
      <c r="L402" s="38" t="str">
        <f t="shared" si="25"/>
        <v>25</v>
      </c>
    </row>
    <row r="403" spans="2:12" ht="13.5">
      <c r="B403" s="38" t="s">
        <v>68</v>
      </c>
      <c r="C403" s="30" t="s">
        <v>139</v>
      </c>
      <c r="D403" s="31" t="s">
        <v>94</v>
      </c>
      <c r="E403" s="32" t="str">
        <f t="shared" si="22"/>
        <v>25A3</v>
      </c>
      <c r="F403" s="32" t="s">
        <v>140</v>
      </c>
      <c r="G403" s="33">
        <v>303.2</v>
      </c>
      <c r="H403" s="34">
        <v>0.6</v>
      </c>
      <c r="I403" s="34">
        <v>0.65</v>
      </c>
      <c r="J403" s="33">
        <f t="shared" si="23"/>
        <v>182</v>
      </c>
      <c r="K403" s="33">
        <f t="shared" si="24"/>
        <v>197.1</v>
      </c>
      <c r="L403" s="38" t="str">
        <f t="shared" si="25"/>
        <v>25</v>
      </c>
    </row>
    <row r="404" spans="2:12" ht="13.5">
      <c r="B404" s="38" t="s">
        <v>68</v>
      </c>
      <c r="C404" s="30" t="s">
        <v>139</v>
      </c>
      <c r="D404" s="31" t="s">
        <v>95</v>
      </c>
      <c r="E404" s="32" t="str">
        <f t="shared" si="22"/>
        <v>25A3-</v>
      </c>
      <c r="F404" s="32" t="s">
        <v>140</v>
      </c>
      <c r="G404" s="33">
        <v>303.2</v>
      </c>
      <c r="H404" s="34">
        <v>0.65</v>
      </c>
      <c r="I404" s="34">
        <v>0.7</v>
      </c>
      <c r="J404" s="33">
        <f t="shared" si="23"/>
        <v>197.1</v>
      </c>
      <c r="K404" s="33">
        <f t="shared" si="24"/>
        <v>212.29999999999998</v>
      </c>
      <c r="L404" s="38" t="str">
        <f t="shared" si="25"/>
        <v>25</v>
      </c>
    </row>
    <row r="405" spans="2:12" ht="13.5">
      <c r="B405" s="38" t="s">
        <v>68</v>
      </c>
      <c r="C405" s="30" t="s">
        <v>139</v>
      </c>
      <c r="D405" s="31" t="s">
        <v>96</v>
      </c>
      <c r="E405" s="32" t="str">
        <f t="shared" si="22"/>
        <v>25A2+</v>
      </c>
      <c r="F405" s="32" t="s">
        <v>140</v>
      </c>
      <c r="G405" s="33">
        <v>303.2</v>
      </c>
      <c r="H405" s="34">
        <v>0.7</v>
      </c>
      <c r="I405" s="34">
        <v>0.75</v>
      </c>
      <c r="J405" s="33">
        <f t="shared" si="23"/>
        <v>212.29999999999998</v>
      </c>
      <c r="K405" s="33">
        <f t="shared" si="24"/>
        <v>227.4</v>
      </c>
      <c r="L405" s="38" t="str">
        <f t="shared" si="25"/>
        <v>25</v>
      </c>
    </row>
    <row r="406" spans="2:12" ht="13.5">
      <c r="B406" s="38" t="s">
        <v>68</v>
      </c>
      <c r="C406" s="30" t="s">
        <v>139</v>
      </c>
      <c r="D406" s="31" t="s">
        <v>97</v>
      </c>
      <c r="E406" s="32" t="str">
        <f t="shared" si="22"/>
        <v>25A2</v>
      </c>
      <c r="F406" s="32" t="s">
        <v>140</v>
      </c>
      <c r="G406" s="33">
        <v>303.2</v>
      </c>
      <c r="H406" s="34">
        <v>0.75</v>
      </c>
      <c r="I406" s="34">
        <v>0.8</v>
      </c>
      <c r="J406" s="33">
        <f t="shared" si="23"/>
        <v>227.4</v>
      </c>
      <c r="K406" s="33">
        <f t="shared" si="24"/>
        <v>242.6</v>
      </c>
      <c r="L406" s="38" t="str">
        <f t="shared" si="25"/>
        <v>25</v>
      </c>
    </row>
    <row r="407" spans="2:12" ht="13.5">
      <c r="B407" s="38" t="s">
        <v>68</v>
      </c>
      <c r="C407" s="30" t="s">
        <v>139</v>
      </c>
      <c r="D407" s="31" t="s">
        <v>98</v>
      </c>
      <c r="E407" s="32" t="str">
        <f t="shared" si="22"/>
        <v>25A2-</v>
      </c>
      <c r="F407" s="32" t="s">
        <v>140</v>
      </c>
      <c r="G407" s="33">
        <v>303.2</v>
      </c>
      <c r="H407" s="34">
        <v>0.8</v>
      </c>
      <c r="I407" s="34">
        <v>0.85</v>
      </c>
      <c r="J407" s="33">
        <f t="shared" si="23"/>
        <v>242.6</v>
      </c>
      <c r="K407" s="33">
        <f t="shared" si="24"/>
        <v>257.8</v>
      </c>
      <c r="L407" s="38" t="str">
        <f t="shared" si="25"/>
        <v>25</v>
      </c>
    </row>
    <row r="408" spans="2:12" ht="13.5">
      <c r="B408" s="38" t="s">
        <v>68</v>
      </c>
      <c r="C408" s="30" t="s">
        <v>139</v>
      </c>
      <c r="D408" s="31" t="s">
        <v>99</v>
      </c>
      <c r="E408" s="32" t="str">
        <f t="shared" si="22"/>
        <v>25A1+</v>
      </c>
      <c r="F408" s="32" t="s">
        <v>140</v>
      </c>
      <c r="G408" s="33">
        <v>303.2</v>
      </c>
      <c r="H408" s="34">
        <v>0.85</v>
      </c>
      <c r="I408" s="34">
        <v>0.9</v>
      </c>
      <c r="J408" s="33">
        <f t="shared" si="23"/>
        <v>257.8</v>
      </c>
      <c r="K408" s="33">
        <f t="shared" si="24"/>
        <v>272.90000000000003</v>
      </c>
      <c r="L408" s="38" t="str">
        <f t="shared" si="25"/>
        <v>25</v>
      </c>
    </row>
    <row r="409" spans="2:12" ht="13.5">
      <c r="B409" s="38" t="s">
        <v>68</v>
      </c>
      <c r="C409" s="30" t="s">
        <v>139</v>
      </c>
      <c r="D409" s="31" t="s">
        <v>100</v>
      </c>
      <c r="E409" s="32" t="str">
        <f t="shared" si="22"/>
        <v>25A1</v>
      </c>
      <c r="F409" s="32" t="s">
        <v>140</v>
      </c>
      <c r="G409" s="33">
        <v>303.2</v>
      </c>
      <c r="H409" s="34">
        <v>0.9</v>
      </c>
      <c r="I409" s="34">
        <v>0.95</v>
      </c>
      <c r="J409" s="33">
        <f t="shared" si="23"/>
        <v>272.90000000000003</v>
      </c>
      <c r="K409" s="33">
        <f t="shared" si="24"/>
        <v>288.1</v>
      </c>
      <c r="L409" s="38" t="str">
        <f t="shared" si="25"/>
        <v>25</v>
      </c>
    </row>
    <row r="410" spans="2:12" ht="13.5">
      <c r="B410" s="38" t="s">
        <v>68</v>
      </c>
      <c r="C410" s="30" t="s">
        <v>139</v>
      </c>
      <c r="D410" s="31" t="s">
        <v>101</v>
      </c>
      <c r="E410" s="32" t="str">
        <f aca="true" t="shared" si="26" ref="E410:E473">C410&amp;D410</f>
        <v>25A1-</v>
      </c>
      <c r="F410" s="32" t="s">
        <v>140</v>
      </c>
      <c r="G410" s="33">
        <v>303.2</v>
      </c>
      <c r="H410" s="34">
        <v>0.95</v>
      </c>
      <c r="I410" s="34">
        <v>1</v>
      </c>
      <c r="J410" s="33">
        <f aca="true" t="shared" si="27" ref="J410:J473">IF(AND(G410&lt;&gt;"",H410&lt;&gt;""),ROUNDUP(G410*H410,1),"")</f>
        <v>288.1</v>
      </c>
      <c r="K410" s="33">
        <f aca="true" t="shared" si="28" ref="K410:K473">IF(AND(G410&lt;&gt;"",I410&lt;&gt;""),ROUNDUP(G410*I410,1),"")</f>
        <v>303.2</v>
      </c>
      <c r="L410" s="38" t="str">
        <f aca="true" t="shared" si="29" ref="L410:L473">C410</f>
        <v>25</v>
      </c>
    </row>
    <row r="411" spans="2:12" ht="13.5">
      <c r="B411" s="38" t="s">
        <v>68</v>
      </c>
      <c r="C411" s="30" t="s">
        <v>139</v>
      </c>
      <c r="D411" s="31" t="s">
        <v>102</v>
      </c>
      <c r="E411" s="32" t="str">
        <f t="shared" si="26"/>
        <v>25B2+</v>
      </c>
      <c r="F411" s="32" t="s">
        <v>140</v>
      </c>
      <c r="G411" s="33">
        <v>303.2</v>
      </c>
      <c r="H411" s="34">
        <v>1</v>
      </c>
      <c r="I411" s="34">
        <v>1.05</v>
      </c>
      <c r="J411" s="33">
        <f t="shared" si="27"/>
        <v>303.2</v>
      </c>
      <c r="K411" s="33">
        <f t="shared" si="28"/>
        <v>318.40000000000003</v>
      </c>
      <c r="L411" s="38" t="str">
        <f t="shared" si="29"/>
        <v>25</v>
      </c>
    </row>
    <row r="412" spans="2:12" ht="13.5">
      <c r="B412" s="38" t="s">
        <v>68</v>
      </c>
      <c r="C412" s="30" t="s">
        <v>139</v>
      </c>
      <c r="D412" s="31" t="s">
        <v>103</v>
      </c>
      <c r="E412" s="32" t="str">
        <f t="shared" si="26"/>
        <v>25B2</v>
      </c>
      <c r="F412" s="32" t="s">
        <v>140</v>
      </c>
      <c r="G412" s="33">
        <v>303.2</v>
      </c>
      <c r="H412" s="34">
        <v>1.05</v>
      </c>
      <c r="I412" s="34">
        <v>1.1</v>
      </c>
      <c r="J412" s="33">
        <f t="shared" si="27"/>
        <v>318.40000000000003</v>
      </c>
      <c r="K412" s="33">
        <f t="shared" si="28"/>
        <v>333.6</v>
      </c>
      <c r="L412" s="38" t="str">
        <f t="shared" si="29"/>
        <v>25</v>
      </c>
    </row>
    <row r="413" spans="2:12" ht="13.5">
      <c r="B413" s="38" t="s">
        <v>68</v>
      </c>
      <c r="C413" s="30" t="s">
        <v>139</v>
      </c>
      <c r="D413" s="31" t="s">
        <v>104</v>
      </c>
      <c r="E413" s="32" t="str">
        <f t="shared" si="26"/>
        <v>25B2-</v>
      </c>
      <c r="F413" s="32" t="s">
        <v>140</v>
      </c>
      <c r="G413" s="33">
        <v>303.2</v>
      </c>
      <c r="H413" s="34">
        <v>1.1</v>
      </c>
      <c r="I413" s="34">
        <v>1.15</v>
      </c>
      <c r="J413" s="33">
        <f t="shared" si="27"/>
        <v>333.6</v>
      </c>
      <c r="K413" s="33">
        <f t="shared" si="28"/>
        <v>348.70000000000005</v>
      </c>
      <c r="L413" s="38" t="str">
        <f t="shared" si="29"/>
        <v>25</v>
      </c>
    </row>
    <row r="414" spans="2:12" ht="13.5">
      <c r="B414" s="38" t="s">
        <v>68</v>
      </c>
      <c r="C414" s="30" t="s">
        <v>139</v>
      </c>
      <c r="D414" s="31" t="s">
        <v>105</v>
      </c>
      <c r="E414" s="32" t="str">
        <f t="shared" si="26"/>
        <v>25B1</v>
      </c>
      <c r="F414" s="32" t="s">
        <v>140</v>
      </c>
      <c r="G414" s="33">
        <v>303.2</v>
      </c>
      <c r="H414" s="34">
        <v>1.15</v>
      </c>
      <c r="I414" s="34">
        <v>1.5</v>
      </c>
      <c r="J414" s="33">
        <f t="shared" si="27"/>
        <v>348.70000000000005</v>
      </c>
      <c r="K414" s="33">
        <f t="shared" si="28"/>
        <v>454.8</v>
      </c>
      <c r="L414" s="38" t="str">
        <f t="shared" si="29"/>
        <v>25</v>
      </c>
    </row>
    <row r="415" spans="2:12" ht="13.5">
      <c r="B415" s="38" t="s">
        <v>68</v>
      </c>
      <c r="C415" s="30" t="s">
        <v>139</v>
      </c>
      <c r="D415" s="31" t="s">
        <v>106</v>
      </c>
      <c r="E415" s="32" t="str">
        <f t="shared" si="26"/>
        <v>25C</v>
      </c>
      <c r="F415" s="32" t="s">
        <v>140</v>
      </c>
      <c r="G415" s="33">
        <v>303.2</v>
      </c>
      <c r="H415" s="34">
        <v>1.5</v>
      </c>
      <c r="I415" s="34"/>
      <c r="J415" s="33">
        <f t="shared" si="27"/>
        <v>454.8</v>
      </c>
      <c r="K415" s="33">
        <f t="shared" si="28"/>
      </c>
      <c r="L415" s="38" t="str">
        <f t="shared" si="29"/>
        <v>25</v>
      </c>
    </row>
    <row r="416" spans="2:12" ht="13.5">
      <c r="B416" s="38" t="s">
        <v>68</v>
      </c>
      <c r="C416" s="30" t="s">
        <v>141</v>
      </c>
      <c r="D416" s="31" t="s">
        <v>92</v>
      </c>
      <c r="E416" s="32" t="str">
        <f t="shared" si="26"/>
        <v>26A4</v>
      </c>
      <c r="F416" s="32" t="s">
        <v>142</v>
      </c>
      <c r="G416" s="33">
        <v>638</v>
      </c>
      <c r="H416" s="34"/>
      <c r="I416" s="34">
        <v>0.55</v>
      </c>
      <c r="J416" s="33">
        <f t="shared" si="27"/>
      </c>
      <c r="K416" s="33">
        <f t="shared" si="28"/>
        <v>350.9</v>
      </c>
      <c r="L416" s="38" t="str">
        <f t="shared" si="29"/>
        <v>26</v>
      </c>
    </row>
    <row r="417" spans="2:12" ht="13.5">
      <c r="B417" s="38" t="s">
        <v>68</v>
      </c>
      <c r="C417" s="30" t="s">
        <v>141</v>
      </c>
      <c r="D417" s="31" t="s">
        <v>93</v>
      </c>
      <c r="E417" s="32" t="str">
        <f t="shared" si="26"/>
        <v>26A3+</v>
      </c>
      <c r="F417" s="32" t="s">
        <v>142</v>
      </c>
      <c r="G417" s="33">
        <v>638</v>
      </c>
      <c r="H417" s="34">
        <v>0.55</v>
      </c>
      <c r="I417" s="34">
        <v>0.6</v>
      </c>
      <c r="J417" s="33">
        <f t="shared" si="27"/>
        <v>350.9</v>
      </c>
      <c r="K417" s="33">
        <f t="shared" si="28"/>
        <v>382.8</v>
      </c>
      <c r="L417" s="38" t="str">
        <f t="shared" si="29"/>
        <v>26</v>
      </c>
    </row>
    <row r="418" spans="2:12" ht="13.5">
      <c r="B418" s="38" t="s">
        <v>68</v>
      </c>
      <c r="C418" s="30" t="s">
        <v>141</v>
      </c>
      <c r="D418" s="31" t="s">
        <v>94</v>
      </c>
      <c r="E418" s="32" t="str">
        <f t="shared" si="26"/>
        <v>26A3</v>
      </c>
      <c r="F418" s="32" t="s">
        <v>142</v>
      </c>
      <c r="G418" s="33">
        <v>638</v>
      </c>
      <c r="H418" s="34">
        <v>0.6</v>
      </c>
      <c r="I418" s="34">
        <v>0.65</v>
      </c>
      <c r="J418" s="33">
        <f t="shared" si="27"/>
        <v>382.8</v>
      </c>
      <c r="K418" s="33">
        <f t="shared" si="28"/>
        <v>414.7</v>
      </c>
      <c r="L418" s="38" t="str">
        <f t="shared" si="29"/>
        <v>26</v>
      </c>
    </row>
    <row r="419" spans="2:12" ht="13.5">
      <c r="B419" s="38" t="s">
        <v>68</v>
      </c>
      <c r="C419" s="30" t="s">
        <v>141</v>
      </c>
      <c r="D419" s="31" t="s">
        <v>95</v>
      </c>
      <c r="E419" s="32" t="str">
        <f t="shared" si="26"/>
        <v>26A3-</v>
      </c>
      <c r="F419" s="32" t="s">
        <v>142</v>
      </c>
      <c r="G419" s="33">
        <v>638</v>
      </c>
      <c r="H419" s="34">
        <v>0.65</v>
      </c>
      <c r="I419" s="34">
        <v>0.7</v>
      </c>
      <c r="J419" s="33">
        <f t="shared" si="27"/>
        <v>414.7</v>
      </c>
      <c r="K419" s="33">
        <f t="shared" si="28"/>
        <v>446.6</v>
      </c>
      <c r="L419" s="38" t="str">
        <f t="shared" si="29"/>
        <v>26</v>
      </c>
    </row>
    <row r="420" spans="2:12" ht="13.5">
      <c r="B420" s="38" t="s">
        <v>68</v>
      </c>
      <c r="C420" s="30" t="s">
        <v>141</v>
      </c>
      <c r="D420" s="31" t="s">
        <v>96</v>
      </c>
      <c r="E420" s="32" t="str">
        <f t="shared" si="26"/>
        <v>26A2+</v>
      </c>
      <c r="F420" s="32" t="s">
        <v>142</v>
      </c>
      <c r="G420" s="33">
        <v>638</v>
      </c>
      <c r="H420" s="34">
        <v>0.7</v>
      </c>
      <c r="I420" s="34">
        <v>0.75</v>
      </c>
      <c r="J420" s="33">
        <f t="shared" si="27"/>
        <v>446.6</v>
      </c>
      <c r="K420" s="33">
        <f t="shared" si="28"/>
        <v>478.5</v>
      </c>
      <c r="L420" s="38" t="str">
        <f t="shared" si="29"/>
        <v>26</v>
      </c>
    </row>
    <row r="421" spans="2:12" ht="13.5">
      <c r="B421" s="38" t="s">
        <v>68</v>
      </c>
      <c r="C421" s="30" t="s">
        <v>141</v>
      </c>
      <c r="D421" s="31" t="s">
        <v>97</v>
      </c>
      <c r="E421" s="32" t="str">
        <f t="shared" si="26"/>
        <v>26A2</v>
      </c>
      <c r="F421" s="32" t="s">
        <v>142</v>
      </c>
      <c r="G421" s="33">
        <v>638</v>
      </c>
      <c r="H421" s="34">
        <v>0.75</v>
      </c>
      <c r="I421" s="34">
        <v>0.8</v>
      </c>
      <c r="J421" s="33">
        <f t="shared" si="27"/>
        <v>478.5</v>
      </c>
      <c r="K421" s="33">
        <f t="shared" si="28"/>
        <v>510.4</v>
      </c>
      <c r="L421" s="38" t="str">
        <f t="shared" si="29"/>
        <v>26</v>
      </c>
    </row>
    <row r="422" spans="2:12" ht="13.5">
      <c r="B422" s="38" t="s">
        <v>68</v>
      </c>
      <c r="C422" s="30" t="s">
        <v>141</v>
      </c>
      <c r="D422" s="31" t="s">
        <v>98</v>
      </c>
      <c r="E422" s="32" t="str">
        <f t="shared" si="26"/>
        <v>26A2-</v>
      </c>
      <c r="F422" s="32" t="s">
        <v>142</v>
      </c>
      <c r="G422" s="33">
        <v>638</v>
      </c>
      <c r="H422" s="34">
        <v>0.8</v>
      </c>
      <c r="I422" s="34">
        <v>0.85</v>
      </c>
      <c r="J422" s="33">
        <f t="shared" si="27"/>
        <v>510.4</v>
      </c>
      <c r="K422" s="33">
        <f t="shared" si="28"/>
        <v>542.3</v>
      </c>
      <c r="L422" s="38" t="str">
        <f t="shared" si="29"/>
        <v>26</v>
      </c>
    </row>
    <row r="423" spans="2:12" ht="13.5">
      <c r="B423" s="38" t="s">
        <v>68</v>
      </c>
      <c r="C423" s="30" t="s">
        <v>141</v>
      </c>
      <c r="D423" s="31" t="s">
        <v>99</v>
      </c>
      <c r="E423" s="32" t="str">
        <f t="shared" si="26"/>
        <v>26A1+</v>
      </c>
      <c r="F423" s="32" t="s">
        <v>142</v>
      </c>
      <c r="G423" s="33">
        <v>638</v>
      </c>
      <c r="H423" s="34">
        <v>0.85</v>
      </c>
      <c r="I423" s="34">
        <v>0.9</v>
      </c>
      <c r="J423" s="33">
        <f t="shared" si="27"/>
        <v>542.3</v>
      </c>
      <c r="K423" s="33">
        <f t="shared" si="28"/>
        <v>574.2</v>
      </c>
      <c r="L423" s="38" t="str">
        <f t="shared" si="29"/>
        <v>26</v>
      </c>
    </row>
    <row r="424" spans="2:12" ht="13.5">
      <c r="B424" s="38" t="s">
        <v>68</v>
      </c>
      <c r="C424" s="30" t="s">
        <v>141</v>
      </c>
      <c r="D424" s="31" t="s">
        <v>100</v>
      </c>
      <c r="E424" s="32" t="str">
        <f t="shared" si="26"/>
        <v>26A1</v>
      </c>
      <c r="F424" s="32" t="s">
        <v>142</v>
      </c>
      <c r="G424" s="33">
        <v>638</v>
      </c>
      <c r="H424" s="34">
        <v>0.9</v>
      </c>
      <c r="I424" s="34">
        <v>0.95</v>
      </c>
      <c r="J424" s="33">
        <f t="shared" si="27"/>
        <v>574.2</v>
      </c>
      <c r="K424" s="33">
        <f t="shared" si="28"/>
        <v>606.1</v>
      </c>
      <c r="L424" s="38" t="str">
        <f t="shared" si="29"/>
        <v>26</v>
      </c>
    </row>
    <row r="425" spans="2:12" ht="13.5">
      <c r="B425" s="38" t="s">
        <v>68</v>
      </c>
      <c r="C425" s="30" t="s">
        <v>141</v>
      </c>
      <c r="D425" s="31" t="s">
        <v>101</v>
      </c>
      <c r="E425" s="32" t="str">
        <f t="shared" si="26"/>
        <v>26A1-</v>
      </c>
      <c r="F425" s="32" t="s">
        <v>142</v>
      </c>
      <c r="G425" s="33">
        <v>638</v>
      </c>
      <c r="H425" s="34">
        <v>0.95</v>
      </c>
      <c r="I425" s="34">
        <v>1</v>
      </c>
      <c r="J425" s="33">
        <f t="shared" si="27"/>
        <v>606.1</v>
      </c>
      <c r="K425" s="33">
        <f t="shared" si="28"/>
        <v>638</v>
      </c>
      <c r="L425" s="38" t="str">
        <f t="shared" si="29"/>
        <v>26</v>
      </c>
    </row>
    <row r="426" spans="2:12" ht="13.5">
      <c r="B426" s="38" t="s">
        <v>68</v>
      </c>
      <c r="C426" s="30" t="s">
        <v>141</v>
      </c>
      <c r="D426" s="31" t="s">
        <v>102</v>
      </c>
      <c r="E426" s="32" t="str">
        <f t="shared" si="26"/>
        <v>26B2+</v>
      </c>
      <c r="F426" s="32" t="s">
        <v>142</v>
      </c>
      <c r="G426" s="33">
        <v>638</v>
      </c>
      <c r="H426" s="34">
        <v>1</v>
      </c>
      <c r="I426" s="34">
        <v>1.05</v>
      </c>
      <c r="J426" s="33">
        <f t="shared" si="27"/>
        <v>638</v>
      </c>
      <c r="K426" s="33">
        <f t="shared" si="28"/>
        <v>669.9</v>
      </c>
      <c r="L426" s="38" t="str">
        <f t="shared" si="29"/>
        <v>26</v>
      </c>
    </row>
    <row r="427" spans="2:12" ht="13.5">
      <c r="B427" s="38" t="s">
        <v>68</v>
      </c>
      <c r="C427" s="30" t="s">
        <v>141</v>
      </c>
      <c r="D427" s="31" t="s">
        <v>103</v>
      </c>
      <c r="E427" s="32" t="str">
        <f t="shared" si="26"/>
        <v>26B2</v>
      </c>
      <c r="F427" s="32" t="s">
        <v>142</v>
      </c>
      <c r="G427" s="33">
        <v>638</v>
      </c>
      <c r="H427" s="34">
        <v>1.05</v>
      </c>
      <c r="I427" s="34">
        <v>1.1</v>
      </c>
      <c r="J427" s="33">
        <f t="shared" si="27"/>
        <v>669.9</v>
      </c>
      <c r="K427" s="33">
        <f t="shared" si="28"/>
        <v>701.8</v>
      </c>
      <c r="L427" s="38" t="str">
        <f t="shared" si="29"/>
        <v>26</v>
      </c>
    </row>
    <row r="428" spans="2:12" ht="13.5">
      <c r="B428" s="38" t="s">
        <v>68</v>
      </c>
      <c r="C428" s="30" t="s">
        <v>141</v>
      </c>
      <c r="D428" s="31" t="s">
        <v>104</v>
      </c>
      <c r="E428" s="32" t="str">
        <f t="shared" si="26"/>
        <v>26B2-</v>
      </c>
      <c r="F428" s="32" t="s">
        <v>142</v>
      </c>
      <c r="G428" s="33">
        <v>638</v>
      </c>
      <c r="H428" s="34">
        <v>1.1</v>
      </c>
      <c r="I428" s="34">
        <v>1.15</v>
      </c>
      <c r="J428" s="33">
        <f t="shared" si="27"/>
        <v>701.8</v>
      </c>
      <c r="K428" s="33">
        <f t="shared" si="28"/>
        <v>733.7</v>
      </c>
      <c r="L428" s="38" t="str">
        <f t="shared" si="29"/>
        <v>26</v>
      </c>
    </row>
    <row r="429" spans="2:12" ht="13.5">
      <c r="B429" s="38" t="s">
        <v>68</v>
      </c>
      <c r="C429" s="30" t="s">
        <v>141</v>
      </c>
      <c r="D429" s="31" t="s">
        <v>105</v>
      </c>
      <c r="E429" s="32" t="str">
        <f t="shared" si="26"/>
        <v>26B1</v>
      </c>
      <c r="F429" s="32" t="s">
        <v>142</v>
      </c>
      <c r="G429" s="33">
        <v>638</v>
      </c>
      <c r="H429" s="34">
        <v>1.15</v>
      </c>
      <c r="I429" s="34">
        <v>1.5</v>
      </c>
      <c r="J429" s="33">
        <f t="shared" si="27"/>
        <v>733.7</v>
      </c>
      <c r="K429" s="33">
        <f t="shared" si="28"/>
        <v>957</v>
      </c>
      <c r="L429" s="38" t="str">
        <f t="shared" si="29"/>
        <v>26</v>
      </c>
    </row>
    <row r="430" spans="2:12" ht="13.5">
      <c r="B430" s="38" t="s">
        <v>68</v>
      </c>
      <c r="C430" s="30" t="s">
        <v>141</v>
      </c>
      <c r="D430" s="31" t="s">
        <v>106</v>
      </c>
      <c r="E430" s="32" t="str">
        <f t="shared" si="26"/>
        <v>26C</v>
      </c>
      <c r="F430" s="32" t="s">
        <v>142</v>
      </c>
      <c r="G430" s="33">
        <v>638</v>
      </c>
      <c r="H430" s="34">
        <v>1.5</v>
      </c>
      <c r="I430" s="34"/>
      <c r="J430" s="33">
        <f t="shared" si="27"/>
        <v>957</v>
      </c>
      <c r="K430" s="33">
        <f t="shared" si="28"/>
      </c>
      <c r="L430" s="38" t="str">
        <f t="shared" si="29"/>
        <v>26</v>
      </c>
    </row>
    <row r="431" spans="2:12" ht="13.5">
      <c r="B431" s="38" t="s">
        <v>68</v>
      </c>
      <c r="C431" s="30" t="s">
        <v>143</v>
      </c>
      <c r="D431" s="31" t="s">
        <v>92</v>
      </c>
      <c r="E431" s="32" t="str">
        <f t="shared" si="26"/>
        <v>27A4</v>
      </c>
      <c r="F431" s="32" t="s">
        <v>144</v>
      </c>
      <c r="G431" s="33">
        <v>98</v>
      </c>
      <c r="H431" s="34"/>
      <c r="I431" s="34">
        <v>0.55</v>
      </c>
      <c r="J431" s="33">
        <f t="shared" si="27"/>
      </c>
      <c r="K431" s="33">
        <f t="shared" si="28"/>
        <v>53.9</v>
      </c>
      <c r="L431" s="38" t="str">
        <f t="shared" si="29"/>
        <v>27</v>
      </c>
    </row>
    <row r="432" spans="2:12" ht="13.5">
      <c r="B432" s="38" t="s">
        <v>68</v>
      </c>
      <c r="C432" s="30" t="s">
        <v>143</v>
      </c>
      <c r="D432" s="31" t="s">
        <v>93</v>
      </c>
      <c r="E432" s="32" t="str">
        <f t="shared" si="26"/>
        <v>27A3+</v>
      </c>
      <c r="F432" s="32" t="s">
        <v>144</v>
      </c>
      <c r="G432" s="33">
        <v>98</v>
      </c>
      <c r="H432" s="34">
        <v>0.55</v>
      </c>
      <c r="I432" s="34">
        <v>0.6</v>
      </c>
      <c r="J432" s="33">
        <f t="shared" si="27"/>
        <v>53.9</v>
      </c>
      <c r="K432" s="33">
        <f t="shared" si="28"/>
        <v>58.8</v>
      </c>
      <c r="L432" s="38" t="str">
        <f t="shared" si="29"/>
        <v>27</v>
      </c>
    </row>
    <row r="433" spans="2:12" ht="13.5">
      <c r="B433" s="38" t="s">
        <v>68</v>
      </c>
      <c r="C433" s="30" t="s">
        <v>143</v>
      </c>
      <c r="D433" s="31" t="s">
        <v>94</v>
      </c>
      <c r="E433" s="32" t="str">
        <f t="shared" si="26"/>
        <v>27A3</v>
      </c>
      <c r="F433" s="32" t="s">
        <v>144</v>
      </c>
      <c r="G433" s="33">
        <v>98</v>
      </c>
      <c r="H433" s="34">
        <v>0.6</v>
      </c>
      <c r="I433" s="34">
        <v>0.65</v>
      </c>
      <c r="J433" s="33">
        <f t="shared" si="27"/>
        <v>58.8</v>
      </c>
      <c r="K433" s="33">
        <f t="shared" si="28"/>
        <v>63.7</v>
      </c>
      <c r="L433" s="38" t="str">
        <f t="shared" si="29"/>
        <v>27</v>
      </c>
    </row>
    <row r="434" spans="2:12" ht="13.5">
      <c r="B434" s="38" t="s">
        <v>68</v>
      </c>
      <c r="C434" s="30" t="s">
        <v>143</v>
      </c>
      <c r="D434" s="31" t="s">
        <v>95</v>
      </c>
      <c r="E434" s="32" t="str">
        <f t="shared" si="26"/>
        <v>27A3-</v>
      </c>
      <c r="F434" s="32" t="s">
        <v>144</v>
      </c>
      <c r="G434" s="33">
        <v>98</v>
      </c>
      <c r="H434" s="34">
        <v>0.65</v>
      </c>
      <c r="I434" s="34">
        <v>0.7</v>
      </c>
      <c r="J434" s="33">
        <f t="shared" si="27"/>
        <v>63.7</v>
      </c>
      <c r="K434" s="33">
        <f t="shared" si="28"/>
        <v>68.6</v>
      </c>
      <c r="L434" s="38" t="str">
        <f t="shared" si="29"/>
        <v>27</v>
      </c>
    </row>
    <row r="435" spans="2:12" ht="13.5">
      <c r="B435" s="38" t="s">
        <v>68</v>
      </c>
      <c r="C435" s="30" t="s">
        <v>143</v>
      </c>
      <c r="D435" s="31" t="s">
        <v>96</v>
      </c>
      <c r="E435" s="32" t="str">
        <f t="shared" si="26"/>
        <v>27A2+</v>
      </c>
      <c r="F435" s="32" t="s">
        <v>144</v>
      </c>
      <c r="G435" s="33">
        <v>98</v>
      </c>
      <c r="H435" s="34">
        <v>0.7</v>
      </c>
      <c r="I435" s="34">
        <v>0.75</v>
      </c>
      <c r="J435" s="33">
        <f t="shared" si="27"/>
        <v>68.6</v>
      </c>
      <c r="K435" s="33">
        <f t="shared" si="28"/>
        <v>73.5</v>
      </c>
      <c r="L435" s="38" t="str">
        <f t="shared" si="29"/>
        <v>27</v>
      </c>
    </row>
    <row r="436" spans="2:12" ht="13.5">
      <c r="B436" s="38" t="s">
        <v>68</v>
      </c>
      <c r="C436" s="30" t="s">
        <v>143</v>
      </c>
      <c r="D436" s="31" t="s">
        <v>97</v>
      </c>
      <c r="E436" s="32" t="str">
        <f t="shared" si="26"/>
        <v>27A2</v>
      </c>
      <c r="F436" s="32" t="s">
        <v>144</v>
      </c>
      <c r="G436" s="33">
        <v>98</v>
      </c>
      <c r="H436" s="34">
        <v>0.75</v>
      </c>
      <c r="I436" s="34">
        <v>0.8</v>
      </c>
      <c r="J436" s="33">
        <f t="shared" si="27"/>
        <v>73.5</v>
      </c>
      <c r="K436" s="33">
        <f t="shared" si="28"/>
        <v>78.4</v>
      </c>
      <c r="L436" s="38" t="str">
        <f t="shared" si="29"/>
        <v>27</v>
      </c>
    </row>
    <row r="437" spans="2:12" ht="13.5">
      <c r="B437" s="38" t="s">
        <v>68</v>
      </c>
      <c r="C437" s="30" t="s">
        <v>143</v>
      </c>
      <c r="D437" s="31" t="s">
        <v>98</v>
      </c>
      <c r="E437" s="32" t="str">
        <f t="shared" si="26"/>
        <v>27A2-</v>
      </c>
      <c r="F437" s="32" t="s">
        <v>144</v>
      </c>
      <c r="G437" s="33">
        <v>98</v>
      </c>
      <c r="H437" s="34">
        <v>0.8</v>
      </c>
      <c r="I437" s="34">
        <v>0.85</v>
      </c>
      <c r="J437" s="33">
        <f t="shared" si="27"/>
        <v>78.4</v>
      </c>
      <c r="K437" s="33">
        <f t="shared" si="28"/>
        <v>83.3</v>
      </c>
      <c r="L437" s="38" t="str">
        <f t="shared" si="29"/>
        <v>27</v>
      </c>
    </row>
    <row r="438" spans="2:12" ht="13.5">
      <c r="B438" s="38" t="s">
        <v>68</v>
      </c>
      <c r="C438" s="30" t="s">
        <v>143</v>
      </c>
      <c r="D438" s="31" t="s">
        <v>99</v>
      </c>
      <c r="E438" s="32" t="str">
        <f t="shared" si="26"/>
        <v>27A1+</v>
      </c>
      <c r="F438" s="32" t="s">
        <v>144</v>
      </c>
      <c r="G438" s="33">
        <v>98</v>
      </c>
      <c r="H438" s="34">
        <v>0.85</v>
      </c>
      <c r="I438" s="34">
        <v>0.9</v>
      </c>
      <c r="J438" s="33">
        <f t="shared" si="27"/>
        <v>83.3</v>
      </c>
      <c r="K438" s="33">
        <f t="shared" si="28"/>
        <v>88.2</v>
      </c>
      <c r="L438" s="38" t="str">
        <f t="shared" si="29"/>
        <v>27</v>
      </c>
    </row>
    <row r="439" spans="2:12" ht="13.5">
      <c r="B439" s="38" t="s">
        <v>68</v>
      </c>
      <c r="C439" s="30" t="s">
        <v>143</v>
      </c>
      <c r="D439" s="31" t="s">
        <v>100</v>
      </c>
      <c r="E439" s="32" t="str">
        <f t="shared" si="26"/>
        <v>27A1</v>
      </c>
      <c r="F439" s="32" t="s">
        <v>144</v>
      </c>
      <c r="G439" s="33">
        <v>98</v>
      </c>
      <c r="H439" s="34">
        <v>0.9</v>
      </c>
      <c r="I439" s="34">
        <v>0.95</v>
      </c>
      <c r="J439" s="33">
        <f t="shared" si="27"/>
        <v>88.2</v>
      </c>
      <c r="K439" s="33">
        <f t="shared" si="28"/>
        <v>93.1</v>
      </c>
      <c r="L439" s="38" t="str">
        <f t="shared" si="29"/>
        <v>27</v>
      </c>
    </row>
    <row r="440" spans="2:12" ht="13.5">
      <c r="B440" s="38" t="s">
        <v>68</v>
      </c>
      <c r="C440" s="30" t="s">
        <v>143</v>
      </c>
      <c r="D440" s="31" t="s">
        <v>101</v>
      </c>
      <c r="E440" s="32" t="str">
        <f t="shared" si="26"/>
        <v>27A1-</v>
      </c>
      <c r="F440" s="32" t="s">
        <v>144</v>
      </c>
      <c r="G440" s="33">
        <v>98</v>
      </c>
      <c r="H440" s="34">
        <v>0.95</v>
      </c>
      <c r="I440" s="34">
        <v>1</v>
      </c>
      <c r="J440" s="33">
        <f t="shared" si="27"/>
        <v>93.1</v>
      </c>
      <c r="K440" s="33">
        <f t="shared" si="28"/>
        <v>98</v>
      </c>
      <c r="L440" s="38" t="str">
        <f t="shared" si="29"/>
        <v>27</v>
      </c>
    </row>
    <row r="441" spans="2:12" ht="13.5">
      <c r="B441" s="38" t="s">
        <v>68</v>
      </c>
      <c r="C441" s="30" t="s">
        <v>143</v>
      </c>
      <c r="D441" s="31" t="s">
        <v>102</v>
      </c>
      <c r="E441" s="32" t="str">
        <f t="shared" si="26"/>
        <v>27B2+</v>
      </c>
      <c r="F441" s="32" t="s">
        <v>144</v>
      </c>
      <c r="G441" s="33">
        <v>98</v>
      </c>
      <c r="H441" s="34">
        <v>1</v>
      </c>
      <c r="I441" s="34">
        <v>1.05</v>
      </c>
      <c r="J441" s="33">
        <f t="shared" si="27"/>
        <v>98</v>
      </c>
      <c r="K441" s="33">
        <f t="shared" si="28"/>
        <v>102.9</v>
      </c>
      <c r="L441" s="38" t="str">
        <f t="shared" si="29"/>
        <v>27</v>
      </c>
    </row>
    <row r="442" spans="2:12" ht="13.5">
      <c r="B442" s="38" t="s">
        <v>68</v>
      </c>
      <c r="C442" s="30" t="s">
        <v>143</v>
      </c>
      <c r="D442" s="31" t="s">
        <v>103</v>
      </c>
      <c r="E442" s="32" t="str">
        <f t="shared" si="26"/>
        <v>27B2</v>
      </c>
      <c r="F442" s="32" t="s">
        <v>144</v>
      </c>
      <c r="G442" s="33">
        <v>98</v>
      </c>
      <c r="H442" s="34">
        <v>1.05</v>
      </c>
      <c r="I442" s="34">
        <v>1.1</v>
      </c>
      <c r="J442" s="33">
        <f t="shared" si="27"/>
        <v>102.9</v>
      </c>
      <c r="K442" s="33">
        <f t="shared" si="28"/>
        <v>107.8</v>
      </c>
      <c r="L442" s="38" t="str">
        <f t="shared" si="29"/>
        <v>27</v>
      </c>
    </row>
    <row r="443" spans="2:12" ht="13.5">
      <c r="B443" s="38" t="s">
        <v>68</v>
      </c>
      <c r="C443" s="30" t="s">
        <v>143</v>
      </c>
      <c r="D443" s="31" t="s">
        <v>104</v>
      </c>
      <c r="E443" s="32" t="str">
        <f t="shared" si="26"/>
        <v>27B2-</v>
      </c>
      <c r="F443" s="32" t="s">
        <v>144</v>
      </c>
      <c r="G443" s="33">
        <v>98</v>
      </c>
      <c r="H443" s="34">
        <v>1.1</v>
      </c>
      <c r="I443" s="34">
        <v>1.15</v>
      </c>
      <c r="J443" s="33">
        <f t="shared" si="27"/>
        <v>107.8</v>
      </c>
      <c r="K443" s="33">
        <f t="shared" si="28"/>
        <v>112.7</v>
      </c>
      <c r="L443" s="38" t="str">
        <f t="shared" si="29"/>
        <v>27</v>
      </c>
    </row>
    <row r="444" spans="2:12" ht="13.5">
      <c r="B444" s="38" t="s">
        <v>68</v>
      </c>
      <c r="C444" s="30" t="s">
        <v>143</v>
      </c>
      <c r="D444" s="31" t="s">
        <v>105</v>
      </c>
      <c r="E444" s="32" t="str">
        <f t="shared" si="26"/>
        <v>27B1</v>
      </c>
      <c r="F444" s="32" t="s">
        <v>144</v>
      </c>
      <c r="G444" s="33">
        <v>98</v>
      </c>
      <c r="H444" s="34">
        <v>1.15</v>
      </c>
      <c r="I444" s="34">
        <v>1.5</v>
      </c>
      <c r="J444" s="33">
        <f t="shared" si="27"/>
        <v>112.7</v>
      </c>
      <c r="K444" s="33">
        <f t="shared" si="28"/>
        <v>147</v>
      </c>
      <c r="L444" s="38" t="str">
        <f t="shared" si="29"/>
        <v>27</v>
      </c>
    </row>
    <row r="445" spans="2:12" ht="13.5">
      <c r="B445" s="38" t="s">
        <v>68</v>
      </c>
      <c r="C445" s="30" t="s">
        <v>143</v>
      </c>
      <c r="D445" s="31" t="s">
        <v>106</v>
      </c>
      <c r="E445" s="32" t="str">
        <f t="shared" si="26"/>
        <v>27C</v>
      </c>
      <c r="F445" s="32" t="s">
        <v>144</v>
      </c>
      <c r="G445" s="33">
        <v>98</v>
      </c>
      <c r="H445" s="34">
        <v>1.5</v>
      </c>
      <c r="I445" s="34"/>
      <c r="J445" s="33">
        <f t="shared" si="27"/>
        <v>147</v>
      </c>
      <c r="K445" s="33">
        <f t="shared" si="28"/>
      </c>
      <c r="L445" s="38" t="str">
        <f t="shared" si="29"/>
        <v>27</v>
      </c>
    </row>
    <row r="446" spans="2:12" ht="13.5">
      <c r="B446" s="38" t="s">
        <v>68</v>
      </c>
      <c r="C446" s="30" t="s">
        <v>145</v>
      </c>
      <c r="D446" s="31" t="s">
        <v>92</v>
      </c>
      <c r="E446" s="32" t="str">
        <f t="shared" si="26"/>
        <v>28A4</v>
      </c>
      <c r="F446" s="32" t="s">
        <v>146</v>
      </c>
      <c r="G446" s="33">
        <v>51.6</v>
      </c>
      <c r="H446" s="34"/>
      <c r="I446" s="34">
        <v>0.55</v>
      </c>
      <c r="J446" s="33">
        <f t="shared" si="27"/>
      </c>
      <c r="K446" s="33">
        <f t="shared" si="28"/>
        <v>28.400000000000002</v>
      </c>
      <c r="L446" s="38" t="str">
        <f t="shared" si="29"/>
        <v>28</v>
      </c>
    </row>
    <row r="447" spans="2:12" ht="13.5">
      <c r="B447" s="38" t="s">
        <v>68</v>
      </c>
      <c r="C447" s="30" t="s">
        <v>145</v>
      </c>
      <c r="D447" s="31" t="s">
        <v>93</v>
      </c>
      <c r="E447" s="32" t="str">
        <f t="shared" si="26"/>
        <v>28A3+</v>
      </c>
      <c r="F447" s="32" t="s">
        <v>146</v>
      </c>
      <c r="G447" s="33">
        <v>51.6</v>
      </c>
      <c r="H447" s="34">
        <v>0.55</v>
      </c>
      <c r="I447" s="34">
        <v>0.6</v>
      </c>
      <c r="J447" s="33">
        <f t="shared" si="27"/>
        <v>28.400000000000002</v>
      </c>
      <c r="K447" s="33">
        <f t="shared" si="28"/>
        <v>31</v>
      </c>
      <c r="L447" s="38" t="str">
        <f t="shared" si="29"/>
        <v>28</v>
      </c>
    </row>
    <row r="448" spans="2:12" ht="13.5">
      <c r="B448" s="38" t="s">
        <v>68</v>
      </c>
      <c r="C448" s="30" t="s">
        <v>145</v>
      </c>
      <c r="D448" s="31" t="s">
        <v>94</v>
      </c>
      <c r="E448" s="32" t="str">
        <f t="shared" si="26"/>
        <v>28A3</v>
      </c>
      <c r="F448" s="32" t="s">
        <v>146</v>
      </c>
      <c r="G448" s="33">
        <v>51.6</v>
      </c>
      <c r="H448" s="34">
        <v>0.6</v>
      </c>
      <c r="I448" s="34">
        <v>0.65</v>
      </c>
      <c r="J448" s="33">
        <f t="shared" si="27"/>
        <v>31</v>
      </c>
      <c r="K448" s="33">
        <f t="shared" si="28"/>
        <v>33.6</v>
      </c>
      <c r="L448" s="38" t="str">
        <f t="shared" si="29"/>
        <v>28</v>
      </c>
    </row>
    <row r="449" spans="2:12" ht="13.5">
      <c r="B449" s="38" t="s">
        <v>68</v>
      </c>
      <c r="C449" s="30" t="s">
        <v>145</v>
      </c>
      <c r="D449" s="31" t="s">
        <v>95</v>
      </c>
      <c r="E449" s="32" t="str">
        <f t="shared" si="26"/>
        <v>28A3-</v>
      </c>
      <c r="F449" s="32" t="s">
        <v>146</v>
      </c>
      <c r="G449" s="33">
        <v>51.6</v>
      </c>
      <c r="H449" s="34">
        <v>0.65</v>
      </c>
      <c r="I449" s="34">
        <v>0.7</v>
      </c>
      <c r="J449" s="33">
        <f t="shared" si="27"/>
        <v>33.6</v>
      </c>
      <c r="K449" s="33">
        <f t="shared" si="28"/>
        <v>36.2</v>
      </c>
      <c r="L449" s="38" t="str">
        <f t="shared" si="29"/>
        <v>28</v>
      </c>
    </row>
    <row r="450" spans="2:12" ht="13.5">
      <c r="B450" s="38" t="s">
        <v>68</v>
      </c>
      <c r="C450" s="30" t="s">
        <v>145</v>
      </c>
      <c r="D450" s="31" t="s">
        <v>96</v>
      </c>
      <c r="E450" s="32" t="str">
        <f t="shared" si="26"/>
        <v>28A2+</v>
      </c>
      <c r="F450" s="32" t="s">
        <v>146</v>
      </c>
      <c r="G450" s="33">
        <v>51.6</v>
      </c>
      <c r="H450" s="34">
        <v>0.7</v>
      </c>
      <c r="I450" s="34">
        <v>0.75</v>
      </c>
      <c r="J450" s="33">
        <f t="shared" si="27"/>
        <v>36.2</v>
      </c>
      <c r="K450" s="33">
        <f t="shared" si="28"/>
        <v>38.7</v>
      </c>
      <c r="L450" s="38" t="str">
        <f t="shared" si="29"/>
        <v>28</v>
      </c>
    </row>
    <row r="451" spans="2:12" ht="13.5">
      <c r="B451" s="38" t="s">
        <v>68</v>
      </c>
      <c r="C451" s="30" t="s">
        <v>145</v>
      </c>
      <c r="D451" s="31" t="s">
        <v>97</v>
      </c>
      <c r="E451" s="32" t="str">
        <f t="shared" si="26"/>
        <v>28A2</v>
      </c>
      <c r="F451" s="32" t="s">
        <v>146</v>
      </c>
      <c r="G451" s="33">
        <v>51.6</v>
      </c>
      <c r="H451" s="34">
        <v>0.75</v>
      </c>
      <c r="I451" s="34">
        <v>0.8</v>
      </c>
      <c r="J451" s="33">
        <f t="shared" si="27"/>
        <v>38.7</v>
      </c>
      <c r="K451" s="33">
        <f t="shared" si="28"/>
        <v>41.300000000000004</v>
      </c>
      <c r="L451" s="38" t="str">
        <f t="shared" si="29"/>
        <v>28</v>
      </c>
    </row>
    <row r="452" spans="2:12" ht="13.5">
      <c r="B452" s="38" t="s">
        <v>68</v>
      </c>
      <c r="C452" s="30" t="s">
        <v>145</v>
      </c>
      <c r="D452" s="31" t="s">
        <v>98</v>
      </c>
      <c r="E452" s="32" t="str">
        <f t="shared" si="26"/>
        <v>28A2-</v>
      </c>
      <c r="F452" s="32" t="s">
        <v>146</v>
      </c>
      <c r="G452" s="33">
        <v>51.6</v>
      </c>
      <c r="H452" s="34">
        <v>0.8</v>
      </c>
      <c r="I452" s="34">
        <v>0.85</v>
      </c>
      <c r="J452" s="33">
        <f t="shared" si="27"/>
        <v>41.300000000000004</v>
      </c>
      <c r="K452" s="33">
        <f t="shared" si="28"/>
        <v>43.9</v>
      </c>
      <c r="L452" s="38" t="str">
        <f t="shared" si="29"/>
        <v>28</v>
      </c>
    </row>
    <row r="453" spans="2:12" ht="13.5">
      <c r="B453" s="38" t="s">
        <v>68</v>
      </c>
      <c r="C453" s="30" t="s">
        <v>145</v>
      </c>
      <c r="D453" s="31" t="s">
        <v>99</v>
      </c>
      <c r="E453" s="32" t="str">
        <f t="shared" si="26"/>
        <v>28A1+</v>
      </c>
      <c r="F453" s="32" t="s">
        <v>146</v>
      </c>
      <c r="G453" s="33">
        <v>51.6</v>
      </c>
      <c r="H453" s="34">
        <v>0.85</v>
      </c>
      <c r="I453" s="34">
        <v>0.9</v>
      </c>
      <c r="J453" s="33">
        <f t="shared" si="27"/>
        <v>43.9</v>
      </c>
      <c r="K453" s="33">
        <f t="shared" si="28"/>
        <v>46.5</v>
      </c>
      <c r="L453" s="38" t="str">
        <f t="shared" si="29"/>
        <v>28</v>
      </c>
    </row>
    <row r="454" spans="2:12" ht="13.5">
      <c r="B454" s="38" t="s">
        <v>68</v>
      </c>
      <c r="C454" s="30" t="s">
        <v>145</v>
      </c>
      <c r="D454" s="31" t="s">
        <v>100</v>
      </c>
      <c r="E454" s="32" t="str">
        <f t="shared" si="26"/>
        <v>28A1</v>
      </c>
      <c r="F454" s="32" t="s">
        <v>146</v>
      </c>
      <c r="G454" s="33">
        <v>51.6</v>
      </c>
      <c r="H454" s="34">
        <v>0.9</v>
      </c>
      <c r="I454" s="34">
        <v>0.95</v>
      </c>
      <c r="J454" s="33">
        <f t="shared" si="27"/>
        <v>46.5</v>
      </c>
      <c r="K454" s="33">
        <f t="shared" si="28"/>
        <v>49.1</v>
      </c>
      <c r="L454" s="38" t="str">
        <f t="shared" si="29"/>
        <v>28</v>
      </c>
    </row>
    <row r="455" spans="2:12" ht="13.5">
      <c r="B455" s="38" t="s">
        <v>68</v>
      </c>
      <c r="C455" s="30" t="s">
        <v>145</v>
      </c>
      <c r="D455" s="31" t="s">
        <v>101</v>
      </c>
      <c r="E455" s="32" t="str">
        <f t="shared" si="26"/>
        <v>28A1-</v>
      </c>
      <c r="F455" s="32" t="s">
        <v>146</v>
      </c>
      <c r="G455" s="33">
        <v>51.6</v>
      </c>
      <c r="H455" s="34">
        <v>0.95</v>
      </c>
      <c r="I455" s="34">
        <v>1</v>
      </c>
      <c r="J455" s="33">
        <f t="shared" si="27"/>
        <v>49.1</v>
      </c>
      <c r="K455" s="33">
        <f t="shared" si="28"/>
        <v>51.6</v>
      </c>
      <c r="L455" s="38" t="str">
        <f t="shared" si="29"/>
        <v>28</v>
      </c>
    </row>
    <row r="456" spans="2:12" ht="13.5">
      <c r="B456" s="38" t="s">
        <v>68</v>
      </c>
      <c r="C456" s="30" t="s">
        <v>145</v>
      </c>
      <c r="D456" s="31" t="s">
        <v>102</v>
      </c>
      <c r="E456" s="32" t="str">
        <f t="shared" si="26"/>
        <v>28B2+</v>
      </c>
      <c r="F456" s="32" t="s">
        <v>146</v>
      </c>
      <c r="G456" s="33">
        <v>51.6</v>
      </c>
      <c r="H456" s="34">
        <v>1</v>
      </c>
      <c r="I456" s="34">
        <v>1.05</v>
      </c>
      <c r="J456" s="33">
        <f t="shared" si="27"/>
        <v>51.6</v>
      </c>
      <c r="K456" s="33">
        <f t="shared" si="28"/>
        <v>54.2</v>
      </c>
      <c r="L456" s="38" t="str">
        <f t="shared" si="29"/>
        <v>28</v>
      </c>
    </row>
    <row r="457" spans="2:12" ht="13.5">
      <c r="B457" s="38" t="s">
        <v>68</v>
      </c>
      <c r="C457" s="30" t="s">
        <v>145</v>
      </c>
      <c r="D457" s="31" t="s">
        <v>103</v>
      </c>
      <c r="E457" s="32" t="str">
        <f t="shared" si="26"/>
        <v>28B2</v>
      </c>
      <c r="F457" s="32" t="s">
        <v>146</v>
      </c>
      <c r="G457" s="33">
        <v>51.6</v>
      </c>
      <c r="H457" s="34">
        <v>1.05</v>
      </c>
      <c r="I457" s="34">
        <v>1.1</v>
      </c>
      <c r="J457" s="33">
        <f t="shared" si="27"/>
        <v>54.2</v>
      </c>
      <c r="K457" s="33">
        <f t="shared" si="28"/>
        <v>56.800000000000004</v>
      </c>
      <c r="L457" s="38" t="str">
        <f t="shared" si="29"/>
        <v>28</v>
      </c>
    </row>
    <row r="458" spans="2:12" ht="13.5">
      <c r="B458" s="38" t="s">
        <v>68</v>
      </c>
      <c r="C458" s="30" t="s">
        <v>145</v>
      </c>
      <c r="D458" s="31" t="s">
        <v>104</v>
      </c>
      <c r="E458" s="32" t="str">
        <f t="shared" si="26"/>
        <v>28B2-</v>
      </c>
      <c r="F458" s="32" t="s">
        <v>146</v>
      </c>
      <c r="G458" s="33">
        <v>51.6</v>
      </c>
      <c r="H458" s="34">
        <v>1.1</v>
      </c>
      <c r="I458" s="34">
        <v>1.15</v>
      </c>
      <c r="J458" s="33">
        <f t="shared" si="27"/>
        <v>56.800000000000004</v>
      </c>
      <c r="K458" s="33">
        <f t="shared" si="28"/>
        <v>59.4</v>
      </c>
      <c r="L458" s="38" t="str">
        <f t="shared" si="29"/>
        <v>28</v>
      </c>
    </row>
    <row r="459" spans="2:12" ht="13.5">
      <c r="B459" s="38" t="s">
        <v>68</v>
      </c>
      <c r="C459" s="30" t="s">
        <v>145</v>
      </c>
      <c r="D459" s="31" t="s">
        <v>105</v>
      </c>
      <c r="E459" s="32" t="str">
        <f t="shared" si="26"/>
        <v>28B1</v>
      </c>
      <c r="F459" s="32" t="s">
        <v>146</v>
      </c>
      <c r="G459" s="33">
        <v>51.6</v>
      </c>
      <c r="H459" s="34">
        <v>1.15</v>
      </c>
      <c r="I459" s="34">
        <v>1.5</v>
      </c>
      <c r="J459" s="33">
        <f t="shared" si="27"/>
        <v>59.4</v>
      </c>
      <c r="K459" s="33">
        <f t="shared" si="28"/>
        <v>77.4</v>
      </c>
      <c r="L459" s="38" t="str">
        <f t="shared" si="29"/>
        <v>28</v>
      </c>
    </row>
    <row r="460" spans="2:12" ht="13.5">
      <c r="B460" s="38" t="s">
        <v>68</v>
      </c>
      <c r="C460" s="30" t="s">
        <v>145</v>
      </c>
      <c r="D460" s="31" t="s">
        <v>106</v>
      </c>
      <c r="E460" s="32" t="str">
        <f t="shared" si="26"/>
        <v>28C</v>
      </c>
      <c r="F460" s="32" t="s">
        <v>146</v>
      </c>
      <c r="G460" s="33">
        <v>51.6</v>
      </c>
      <c r="H460" s="34">
        <v>1.5</v>
      </c>
      <c r="I460" s="34"/>
      <c r="J460" s="33">
        <f t="shared" si="27"/>
        <v>77.4</v>
      </c>
      <c r="K460" s="33">
        <f t="shared" si="28"/>
      </c>
      <c r="L460" s="38" t="str">
        <f t="shared" si="29"/>
        <v>28</v>
      </c>
    </row>
    <row r="461" spans="2:12" ht="13.5">
      <c r="B461" s="38" t="s">
        <v>68</v>
      </c>
      <c r="C461" s="30" t="s">
        <v>147</v>
      </c>
      <c r="D461" s="31" t="s">
        <v>92</v>
      </c>
      <c r="E461" s="32" t="str">
        <f t="shared" si="26"/>
        <v>29A4</v>
      </c>
      <c r="F461" s="32" t="s">
        <v>148</v>
      </c>
      <c r="G461" s="33">
        <v>496.2</v>
      </c>
      <c r="H461" s="34"/>
      <c r="I461" s="34">
        <v>0.55</v>
      </c>
      <c r="J461" s="33">
        <f t="shared" si="27"/>
      </c>
      <c r="K461" s="33">
        <f t="shared" si="28"/>
        <v>273</v>
      </c>
      <c r="L461" s="38" t="str">
        <f t="shared" si="29"/>
        <v>29</v>
      </c>
    </row>
    <row r="462" spans="2:12" ht="13.5">
      <c r="B462" s="38" t="s">
        <v>68</v>
      </c>
      <c r="C462" s="30" t="s">
        <v>147</v>
      </c>
      <c r="D462" s="31" t="s">
        <v>93</v>
      </c>
      <c r="E462" s="32" t="str">
        <f t="shared" si="26"/>
        <v>29A3+</v>
      </c>
      <c r="F462" s="32" t="s">
        <v>148</v>
      </c>
      <c r="G462" s="33">
        <v>496.2</v>
      </c>
      <c r="H462" s="34">
        <v>0.55</v>
      </c>
      <c r="I462" s="34">
        <v>0.6</v>
      </c>
      <c r="J462" s="33">
        <f t="shared" si="27"/>
        <v>273</v>
      </c>
      <c r="K462" s="33">
        <f t="shared" si="28"/>
        <v>297.8</v>
      </c>
      <c r="L462" s="38" t="str">
        <f t="shared" si="29"/>
        <v>29</v>
      </c>
    </row>
    <row r="463" spans="2:12" ht="13.5">
      <c r="B463" s="38" t="s">
        <v>68</v>
      </c>
      <c r="C463" s="30" t="s">
        <v>147</v>
      </c>
      <c r="D463" s="31" t="s">
        <v>94</v>
      </c>
      <c r="E463" s="32" t="str">
        <f t="shared" si="26"/>
        <v>29A3</v>
      </c>
      <c r="F463" s="32" t="s">
        <v>148</v>
      </c>
      <c r="G463" s="33">
        <v>496.2</v>
      </c>
      <c r="H463" s="34">
        <v>0.6</v>
      </c>
      <c r="I463" s="34">
        <v>0.65</v>
      </c>
      <c r="J463" s="33">
        <f t="shared" si="27"/>
        <v>297.8</v>
      </c>
      <c r="K463" s="33">
        <f t="shared" si="28"/>
        <v>322.6</v>
      </c>
      <c r="L463" s="38" t="str">
        <f t="shared" si="29"/>
        <v>29</v>
      </c>
    </row>
    <row r="464" spans="2:12" ht="13.5">
      <c r="B464" s="38" t="s">
        <v>68</v>
      </c>
      <c r="C464" s="30" t="s">
        <v>147</v>
      </c>
      <c r="D464" s="31" t="s">
        <v>95</v>
      </c>
      <c r="E464" s="32" t="str">
        <f t="shared" si="26"/>
        <v>29A3-</v>
      </c>
      <c r="F464" s="32" t="s">
        <v>148</v>
      </c>
      <c r="G464" s="33">
        <v>496.2</v>
      </c>
      <c r="H464" s="34">
        <v>0.65</v>
      </c>
      <c r="I464" s="34">
        <v>0.7</v>
      </c>
      <c r="J464" s="33">
        <f t="shared" si="27"/>
        <v>322.6</v>
      </c>
      <c r="K464" s="33">
        <f t="shared" si="28"/>
        <v>347.40000000000003</v>
      </c>
      <c r="L464" s="38" t="str">
        <f t="shared" si="29"/>
        <v>29</v>
      </c>
    </row>
    <row r="465" spans="2:12" ht="13.5">
      <c r="B465" s="38" t="s">
        <v>68</v>
      </c>
      <c r="C465" s="30" t="s">
        <v>147</v>
      </c>
      <c r="D465" s="31" t="s">
        <v>96</v>
      </c>
      <c r="E465" s="32" t="str">
        <f t="shared" si="26"/>
        <v>29A2+</v>
      </c>
      <c r="F465" s="32" t="s">
        <v>148</v>
      </c>
      <c r="G465" s="33">
        <v>496.2</v>
      </c>
      <c r="H465" s="34">
        <v>0.7</v>
      </c>
      <c r="I465" s="34">
        <v>0.75</v>
      </c>
      <c r="J465" s="33">
        <f t="shared" si="27"/>
        <v>347.40000000000003</v>
      </c>
      <c r="K465" s="33">
        <f t="shared" si="28"/>
        <v>372.20000000000005</v>
      </c>
      <c r="L465" s="38" t="str">
        <f t="shared" si="29"/>
        <v>29</v>
      </c>
    </row>
    <row r="466" spans="2:12" ht="13.5">
      <c r="B466" s="38" t="s">
        <v>68</v>
      </c>
      <c r="C466" s="30" t="s">
        <v>147</v>
      </c>
      <c r="D466" s="31" t="s">
        <v>97</v>
      </c>
      <c r="E466" s="32" t="str">
        <f t="shared" si="26"/>
        <v>29A2</v>
      </c>
      <c r="F466" s="32" t="s">
        <v>148</v>
      </c>
      <c r="G466" s="33">
        <v>496.2</v>
      </c>
      <c r="H466" s="34">
        <v>0.75</v>
      </c>
      <c r="I466" s="34">
        <v>0.8</v>
      </c>
      <c r="J466" s="33">
        <f t="shared" si="27"/>
        <v>372.20000000000005</v>
      </c>
      <c r="K466" s="33">
        <f t="shared" si="28"/>
        <v>397</v>
      </c>
      <c r="L466" s="38" t="str">
        <f t="shared" si="29"/>
        <v>29</v>
      </c>
    </row>
    <row r="467" spans="2:12" ht="13.5">
      <c r="B467" s="38" t="s">
        <v>68</v>
      </c>
      <c r="C467" s="30" t="s">
        <v>147</v>
      </c>
      <c r="D467" s="31" t="s">
        <v>98</v>
      </c>
      <c r="E467" s="32" t="str">
        <f t="shared" si="26"/>
        <v>29A2-</v>
      </c>
      <c r="F467" s="32" t="s">
        <v>148</v>
      </c>
      <c r="G467" s="33">
        <v>496.2</v>
      </c>
      <c r="H467" s="34">
        <v>0.8</v>
      </c>
      <c r="I467" s="34">
        <v>0.85</v>
      </c>
      <c r="J467" s="33">
        <f t="shared" si="27"/>
        <v>397</v>
      </c>
      <c r="K467" s="33">
        <f t="shared" si="28"/>
        <v>421.8</v>
      </c>
      <c r="L467" s="38" t="str">
        <f t="shared" si="29"/>
        <v>29</v>
      </c>
    </row>
    <row r="468" spans="2:12" ht="13.5">
      <c r="B468" s="38" t="s">
        <v>68</v>
      </c>
      <c r="C468" s="30" t="s">
        <v>147</v>
      </c>
      <c r="D468" s="31" t="s">
        <v>99</v>
      </c>
      <c r="E468" s="32" t="str">
        <f t="shared" si="26"/>
        <v>29A1+</v>
      </c>
      <c r="F468" s="32" t="s">
        <v>148</v>
      </c>
      <c r="G468" s="33">
        <v>496.2</v>
      </c>
      <c r="H468" s="34">
        <v>0.85</v>
      </c>
      <c r="I468" s="34">
        <v>0.9</v>
      </c>
      <c r="J468" s="33">
        <f t="shared" si="27"/>
        <v>421.8</v>
      </c>
      <c r="K468" s="33">
        <f t="shared" si="28"/>
        <v>446.6</v>
      </c>
      <c r="L468" s="38" t="str">
        <f t="shared" si="29"/>
        <v>29</v>
      </c>
    </row>
    <row r="469" spans="2:12" ht="13.5">
      <c r="B469" s="38" t="s">
        <v>68</v>
      </c>
      <c r="C469" s="30" t="s">
        <v>147</v>
      </c>
      <c r="D469" s="31" t="s">
        <v>100</v>
      </c>
      <c r="E469" s="32" t="str">
        <f t="shared" si="26"/>
        <v>29A1</v>
      </c>
      <c r="F469" s="32" t="s">
        <v>148</v>
      </c>
      <c r="G469" s="33">
        <v>496.2</v>
      </c>
      <c r="H469" s="34">
        <v>0.9</v>
      </c>
      <c r="I469" s="34">
        <v>0.95</v>
      </c>
      <c r="J469" s="33">
        <f t="shared" si="27"/>
        <v>446.6</v>
      </c>
      <c r="K469" s="33">
        <f t="shared" si="28"/>
        <v>471.40000000000003</v>
      </c>
      <c r="L469" s="38" t="str">
        <f t="shared" si="29"/>
        <v>29</v>
      </c>
    </row>
    <row r="470" spans="2:12" ht="13.5">
      <c r="B470" s="38" t="s">
        <v>68</v>
      </c>
      <c r="C470" s="30" t="s">
        <v>147</v>
      </c>
      <c r="D470" s="31" t="s">
        <v>101</v>
      </c>
      <c r="E470" s="32" t="str">
        <f t="shared" si="26"/>
        <v>29A1-</v>
      </c>
      <c r="F470" s="32" t="s">
        <v>148</v>
      </c>
      <c r="G470" s="33">
        <v>496.2</v>
      </c>
      <c r="H470" s="34">
        <v>0.95</v>
      </c>
      <c r="I470" s="34">
        <v>1</v>
      </c>
      <c r="J470" s="33">
        <f t="shared" si="27"/>
        <v>471.40000000000003</v>
      </c>
      <c r="K470" s="33">
        <f t="shared" si="28"/>
        <v>496.2</v>
      </c>
      <c r="L470" s="38" t="str">
        <f t="shared" si="29"/>
        <v>29</v>
      </c>
    </row>
    <row r="471" spans="2:12" ht="13.5">
      <c r="B471" s="38" t="s">
        <v>68</v>
      </c>
      <c r="C471" s="30" t="s">
        <v>147</v>
      </c>
      <c r="D471" s="31" t="s">
        <v>102</v>
      </c>
      <c r="E471" s="32" t="str">
        <f t="shared" si="26"/>
        <v>29B2+</v>
      </c>
      <c r="F471" s="32" t="s">
        <v>148</v>
      </c>
      <c r="G471" s="33">
        <v>496.2</v>
      </c>
      <c r="H471" s="34">
        <v>1</v>
      </c>
      <c r="I471" s="34">
        <v>1.05</v>
      </c>
      <c r="J471" s="33">
        <f t="shared" si="27"/>
        <v>496.2</v>
      </c>
      <c r="K471" s="33">
        <f t="shared" si="28"/>
        <v>521.1</v>
      </c>
      <c r="L471" s="38" t="str">
        <f t="shared" si="29"/>
        <v>29</v>
      </c>
    </row>
    <row r="472" spans="2:12" ht="13.5">
      <c r="B472" s="38" t="s">
        <v>68</v>
      </c>
      <c r="C472" s="30" t="s">
        <v>147</v>
      </c>
      <c r="D472" s="31" t="s">
        <v>103</v>
      </c>
      <c r="E472" s="32" t="str">
        <f t="shared" si="26"/>
        <v>29B2</v>
      </c>
      <c r="F472" s="32" t="s">
        <v>148</v>
      </c>
      <c r="G472" s="33">
        <v>496.2</v>
      </c>
      <c r="H472" s="34">
        <v>1.05</v>
      </c>
      <c r="I472" s="34">
        <v>1.1</v>
      </c>
      <c r="J472" s="33">
        <f t="shared" si="27"/>
        <v>521.1</v>
      </c>
      <c r="K472" s="33">
        <f t="shared" si="28"/>
        <v>545.9</v>
      </c>
      <c r="L472" s="38" t="str">
        <f t="shared" si="29"/>
        <v>29</v>
      </c>
    </row>
    <row r="473" spans="2:12" ht="13.5">
      <c r="B473" s="38" t="s">
        <v>68</v>
      </c>
      <c r="C473" s="30" t="s">
        <v>147</v>
      </c>
      <c r="D473" s="31" t="s">
        <v>104</v>
      </c>
      <c r="E473" s="32" t="str">
        <f t="shared" si="26"/>
        <v>29B2-</v>
      </c>
      <c r="F473" s="32" t="s">
        <v>148</v>
      </c>
      <c r="G473" s="33">
        <v>496.2</v>
      </c>
      <c r="H473" s="34">
        <v>1.1</v>
      </c>
      <c r="I473" s="34">
        <v>1.15</v>
      </c>
      <c r="J473" s="33">
        <f t="shared" si="27"/>
        <v>545.9</v>
      </c>
      <c r="K473" s="33">
        <f t="shared" si="28"/>
        <v>570.7</v>
      </c>
      <c r="L473" s="38" t="str">
        <f t="shared" si="29"/>
        <v>29</v>
      </c>
    </row>
    <row r="474" spans="2:12" ht="13.5">
      <c r="B474" s="38" t="s">
        <v>68</v>
      </c>
      <c r="C474" s="30" t="s">
        <v>147</v>
      </c>
      <c r="D474" s="31" t="s">
        <v>105</v>
      </c>
      <c r="E474" s="32" t="str">
        <f aca="true" t="shared" si="30" ref="E474:E537">C474&amp;D474</f>
        <v>29B1</v>
      </c>
      <c r="F474" s="32" t="s">
        <v>148</v>
      </c>
      <c r="G474" s="33">
        <v>496.2</v>
      </c>
      <c r="H474" s="34">
        <v>1.15</v>
      </c>
      <c r="I474" s="34">
        <v>1.5</v>
      </c>
      <c r="J474" s="33">
        <f aca="true" t="shared" si="31" ref="J474:J537">IF(AND(G474&lt;&gt;"",H474&lt;&gt;""),ROUNDUP(G474*H474,1),"")</f>
        <v>570.7</v>
      </c>
      <c r="K474" s="33">
        <f aca="true" t="shared" si="32" ref="K474:K537">IF(AND(G474&lt;&gt;"",I474&lt;&gt;""),ROUNDUP(G474*I474,1),"")</f>
        <v>744.3</v>
      </c>
      <c r="L474" s="38" t="str">
        <f aca="true" t="shared" si="33" ref="L474:L537">C474</f>
        <v>29</v>
      </c>
    </row>
    <row r="475" spans="2:12" ht="13.5">
      <c r="B475" s="38" t="s">
        <v>68</v>
      </c>
      <c r="C475" s="30" t="s">
        <v>147</v>
      </c>
      <c r="D475" s="31" t="s">
        <v>106</v>
      </c>
      <c r="E475" s="32" t="str">
        <f t="shared" si="30"/>
        <v>29C</v>
      </c>
      <c r="F475" s="32" t="s">
        <v>148</v>
      </c>
      <c r="G475" s="33">
        <v>496.2</v>
      </c>
      <c r="H475" s="34">
        <v>1.5</v>
      </c>
      <c r="I475" s="34"/>
      <c r="J475" s="33">
        <f t="shared" si="31"/>
        <v>744.3</v>
      </c>
      <c r="K475" s="33">
        <f t="shared" si="32"/>
      </c>
      <c r="L475" s="38" t="str">
        <f t="shared" si="33"/>
        <v>29</v>
      </c>
    </row>
    <row r="476" spans="2:12" ht="13.5">
      <c r="B476" s="38" t="s">
        <v>68</v>
      </c>
      <c r="C476" s="30" t="s">
        <v>149</v>
      </c>
      <c r="D476" s="31" t="s">
        <v>92</v>
      </c>
      <c r="E476" s="32" t="str">
        <f t="shared" si="30"/>
        <v>30A4</v>
      </c>
      <c r="F476" s="32" t="s">
        <v>150</v>
      </c>
      <c r="G476" s="33">
        <v>301.5</v>
      </c>
      <c r="H476" s="34"/>
      <c r="I476" s="34">
        <v>0.55</v>
      </c>
      <c r="J476" s="33">
        <f t="shared" si="31"/>
      </c>
      <c r="K476" s="33">
        <f t="shared" si="32"/>
        <v>165.9</v>
      </c>
      <c r="L476" s="38" t="str">
        <f t="shared" si="33"/>
        <v>30</v>
      </c>
    </row>
    <row r="477" spans="2:12" ht="13.5">
      <c r="B477" s="38" t="s">
        <v>68</v>
      </c>
      <c r="C477" s="30" t="s">
        <v>149</v>
      </c>
      <c r="D477" s="31" t="s">
        <v>93</v>
      </c>
      <c r="E477" s="32" t="str">
        <f t="shared" si="30"/>
        <v>30A3+</v>
      </c>
      <c r="F477" s="32" t="s">
        <v>150</v>
      </c>
      <c r="G477" s="33">
        <v>301.5</v>
      </c>
      <c r="H477" s="34">
        <v>0.55</v>
      </c>
      <c r="I477" s="34">
        <v>0.6</v>
      </c>
      <c r="J477" s="33">
        <f t="shared" si="31"/>
        <v>165.9</v>
      </c>
      <c r="K477" s="33">
        <f t="shared" si="32"/>
        <v>180.9</v>
      </c>
      <c r="L477" s="38" t="str">
        <f t="shared" si="33"/>
        <v>30</v>
      </c>
    </row>
    <row r="478" spans="2:12" ht="13.5">
      <c r="B478" s="38" t="s">
        <v>68</v>
      </c>
      <c r="C478" s="30" t="s">
        <v>149</v>
      </c>
      <c r="D478" s="31" t="s">
        <v>94</v>
      </c>
      <c r="E478" s="32" t="str">
        <f t="shared" si="30"/>
        <v>30A3</v>
      </c>
      <c r="F478" s="32" t="s">
        <v>150</v>
      </c>
      <c r="G478" s="33">
        <v>301.5</v>
      </c>
      <c r="H478" s="34">
        <v>0.6</v>
      </c>
      <c r="I478" s="34">
        <v>0.65</v>
      </c>
      <c r="J478" s="33">
        <f t="shared" si="31"/>
        <v>180.9</v>
      </c>
      <c r="K478" s="33">
        <f t="shared" si="32"/>
        <v>196</v>
      </c>
      <c r="L478" s="38" t="str">
        <f t="shared" si="33"/>
        <v>30</v>
      </c>
    </row>
    <row r="479" spans="2:12" ht="13.5">
      <c r="B479" s="38" t="s">
        <v>68</v>
      </c>
      <c r="C479" s="30" t="s">
        <v>149</v>
      </c>
      <c r="D479" s="31" t="s">
        <v>95</v>
      </c>
      <c r="E479" s="32" t="str">
        <f t="shared" si="30"/>
        <v>30A3-</v>
      </c>
      <c r="F479" s="32" t="s">
        <v>150</v>
      </c>
      <c r="G479" s="33">
        <v>301.5</v>
      </c>
      <c r="H479" s="34">
        <v>0.65</v>
      </c>
      <c r="I479" s="34">
        <v>0.7</v>
      </c>
      <c r="J479" s="33">
        <f t="shared" si="31"/>
        <v>196</v>
      </c>
      <c r="K479" s="33">
        <f t="shared" si="32"/>
        <v>211.1</v>
      </c>
      <c r="L479" s="38" t="str">
        <f t="shared" si="33"/>
        <v>30</v>
      </c>
    </row>
    <row r="480" spans="2:12" ht="13.5">
      <c r="B480" s="38" t="s">
        <v>68</v>
      </c>
      <c r="C480" s="30" t="s">
        <v>149</v>
      </c>
      <c r="D480" s="31" t="s">
        <v>96</v>
      </c>
      <c r="E480" s="32" t="str">
        <f t="shared" si="30"/>
        <v>30A2+</v>
      </c>
      <c r="F480" s="32" t="s">
        <v>150</v>
      </c>
      <c r="G480" s="33">
        <v>301.5</v>
      </c>
      <c r="H480" s="34">
        <v>0.7</v>
      </c>
      <c r="I480" s="34">
        <v>0.75</v>
      </c>
      <c r="J480" s="33">
        <f t="shared" si="31"/>
        <v>211.1</v>
      </c>
      <c r="K480" s="33">
        <f t="shared" si="32"/>
        <v>226.2</v>
      </c>
      <c r="L480" s="38" t="str">
        <f t="shared" si="33"/>
        <v>30</v>
      </c>
    </row>
    <row r="481" spans="2:12" ht="13.5">
      <c r="B481" s="38" t="s">
        <v>68</v>
      </c>
      <c r="C481" s="30" t="s">
        <v>149</v>
      </c>
      <c r="D481" s="31" t="s">
        <v>97</v>
      </c>
      <c r="E481" s="32" t="str">
        <f t="shared" si="30"/>
        <v>30A2</v>
      </c>
      <c r="F481" s="32" t="s">
        <v>150</v>
      </c>
      <c r="G481" s="33">
        <v>301.5</v>
      </c>
      <c r="H481" s="34">
        <v>0.75</v>
      </c>
      <c r="I481" s="34">
        <v>0.8</v>
      </c>
      <c r="J481" s="33">
        <f t="shared" si="31"/>
        <v>226.2</v>
      </c>
      <c r="K481" s="33">
        <f t="shared" si="32"/>
        <v>241.2</v>
      </c>
      <c r="L481" s="38" t="str">
        <f t="shared" si="33"/>
        <v>30</v>
      </c>
    </row>
    <row r="482" spans="2:12" ht="13.5">
      <c r="B482" s="38" t="s">
        <v>68</v>
      </c>
      <c r="C482" s="30" t="s">
        <v>149</v>
      </c>
      <c r="D482" s="31" t="s">
        <v>98</v>
      </c>
      <c r="E482" s="32" t="str">
        <f t="shared" si="30"/>
        <v>30A2-</v>
      </c>
      <c r="F482" s="32" t="s">
        <v>150</v>
      </c>
      <c r="G482" s="33">
        <v>301.5</v>
      </c>
      <c r="H482" s="34">
        <v>0.8</v>
      </c>
      <c r="I482" s="34">
        <v>0.85</v>
      </c>
      <c r="J482" s="33">
        <f t="shared" si="31"/>
        <v>241.2</v>
      </c>
      <c r="K482" s="33">
        <f t="shared" si="32"/>
        <v>256.3</v>
      </c>
      <c r="L482" s="38" t="str">
        <f t="shared" si="33"/>
        <v>30</v>
      </c>
    </row>
    <row r="483" spans="2:12" ht="13.5">
      <c r="B483" s="38" t="s">
        <v>68</v>
      </c>
      <c r="C483" s="30" t="s">
        <v>149</v>
      </c>
      <c r="D483" s="31" t="s">
        <v>99</v>
      </c>
      <c r="E483" s="32" t="str">
        <f t="shared" si="30"/>
        <v>30A1+</v>
      </c>
      <c r="F483" s="32" t="s">
        <v>150</v>
      </c>
      <c r="G483" s="33">
        <v>301.5</v>
      </c>
      <c r="H483" s="34">
        <v>0.85</v>
      </c>
      <c r="I483" s="34">
        <v>0.9</v>
      </c>
      <c r="J483" s="33">
        <f t="shared" si="31"/>
        <v>256.3</v>
      </c>
      <c r="K483" s="33">
        <f t="shared" si="32"/>
        <v>271.40000000000003</v>
      </c>
      <c r="L483" s="38" t="str">
        <f t="shared" si="33"/>
        <v>30</v>
      </c>
    </row>
    <row r="484" spans="2:12" ht="13.5">
      <c r="B484" s="38" t="s">
        <v>68</v>
      </c>
      <c r="C484" s="30" t="s">
        <v>149</v>
      </c>
      <c r="D484" s="31" t="s">
        <v>100</v>
      </c>
      <c r="E484" s="32" t="str">
        <f t="shared" si="30"/>
        <v>30A1</v>
      </c>
      <c r="F484" s="32" t="s">
        <v>150</v>
      </c>
      <c r="G484" s="33">
        <v>301.5</v>
      </c>
      <c r="H484" s="34">
        <v>0.9</v>
      </c>
      <c r="I484" s="34">
        <v>0.95</v>
      </c>
      <c r="J484" s="33">
        <f t="shared" si="31"/>
        <v>271.40000000000003</v>
      </c>
      <c r="K484" s="33">
        <f t="shared" si="32"/>
        <v>286.5</v>
      </c>
      <c r="L484" s="38" t="str">
        <f t="shared" si="33"/>
        <v>30</v>
      </c>
    </row>
    <row r="485" spans="2:12" ht="13.5">
      <c r="B485" s="38" t="s">
        <v>68</v>
      </c>
      <c r="C485" s="30" t="s">
        <v>149</v>
      </c>
      <c r="D485" s="31" t="s">
        <v>101</v>
      </c>
      <c r="E485" s="32" t="str">
        <f t="shared" si="30"/>
        <v>30A1-</v>
      </c>
      <c r="F485" s="32" t="s">
        <v>150</v>
      </c>
      <c r="G485" s="33">
        <v>301.5</v>
      </c>
      <c r="H485" s="34">
        <v>0.95</v>
      </c>
      <c r="I485" s="34">
        <v>1</v>
      </c>
      <c r="J485" s="33">
        <f t="shared" si="31"/>
        <v>286.5</v>
      </c>
      <c r="K485" s="33">
        <f t="shared" si="32"/>
        <v>301.5</v>
      </c>
      <c r="L485" s="38" t="str">
        <f t="shared" si="33"/>
        <v>30</v>
      </c>
    </row>
    <row r="486" spans="2:12" ht="13.5">
      <c r="B486" s="38" t="s">
        <v>68</v>
      </c>
      <c r="C486" s="30" t="s">
        <v>149</v>
      </c>
      <c r="D486" s="31" t="s">
        <v>102</v>
      </c>
      <c r="E486" s="32" t="str">
        <f t="shared" si="30"/>
        <v>30B2+</v>
      </c>
      <c r="F486" s="32" t="s">
        <v>150</v>
      </c>
      <c r="G486" s="33">
        <v>301.5</v>
      </c>
      <c r="H486" s="34">
        <v>1</v>
      </c>
      <c r="I486" s="34">
        <v>1.05</v>
      </c>
      <c r="J486" s="33">
        <f t="shared" si="31"/>
        <v>301.5</v>
      </c>
      <c r="K486" s="33">
        <f t="shared" si="32"/>
        <v>316.6</v>
      </c>
      <c r="L486" s="38" t="str">
        <f t="shared" si="33"/>
        <v>30</v>
      </c>
    </row>
    <row r="487" spans="2:12" ht="13.5">
      <c r="B487" s="38" t="s">
        <v>68</v>
      </c>
      <c r="C487" s="30" t="s">
        <v>149</v>
      </c>
      <c r="D487" s="31" t="s">
        <v>103</v>
      </c>
      <c r="E487" s="32" t="str">
        <f t="shared" si="30"/>
        <v>30B2</v>
      </c>
      <c r="F487" s="32" t="s">
        <v>150</v>
      </c>
      <c r="G487" s="33">
        <v>301.5</v>
      </c>
      <c r="H487" s="34">
        <v>1.05</v>
      </c>
      <c r="I487" s="34">
        <v>1.1</v>
      </c>
      <c r="J487" s="33">
        <f t="shared" si="31"/>
        <v>316.6</v>
      </c>
      <c r="K487" s="33">
        <f t="shared" si="32"/>
        <v>331.70000000000005</v>
      </c>
      <c r="L487" s="38" t="str">
        <f t="shared" si="33"/>
        <v>30</v>
      </c>
    </row>
    <row r="488" spans="2:12" ht="13.5">
      <c r="B488" s="38" t="s">
        <v>68</v>
      </c>
      <c r="C488" s="30" t="s">
        <v>149</v>
      </c>
      <c r="D488" s="31" t="s">
        <v>104</v>
      </c>
      <c r="E488" s="32" t="str">
        <f t="shared" si="30"/>
        <v>30B2-</v>
      </c>
      <c r="F488" s="32" t="s">
        <v>150</v>
      </c>
      <c r="G488" s="33">
        <v>301.5</v>
      </c>
      <c r="H488" s="34">
        <v>1.1</v>
      </c>
      <c r="I488" s="34">
        <v>1.15</v>
      </c>
      <c r="J488" s="33">
        <f t="shared" si="31"/>
        <v>331.70000000000005</v>
      </c>
      <c r="K488" s="33">
        <f t="shared" si="32"/>
        <v>346.8</v>
      </c>
      <c r="L488" s="38" t="str">
        <f t="shared" si="33"/>
        <v>30</v>
      </c>
    </row>
    <row r="489" spans="2:12" ht="13.5">
      <c r="B489" s="38" t="s">
        <v>68</v>
      </c>
      <c r="C489" s="30" t="s">
        <v>149</v>
      </c>
      <c r="D489" s="31" t="s">
        <v>105</v>
      </c>
      <c r="E489" s="32" t="str">
        <f t="shared" si="30"/>
        <v>30B1</v>
      </c>
      <c r="F489" s="32" t="s">
        <v>150</v>
      </c>
      <c r="G489" s="33">
        <v>301.5</v>
      </c>
      <c r="H489" s="34">
        <v>1.15</v>
      </c>
      <c r="I489" s="34">
        <v>1.5</v>
      </c>
      <c r="J489" s="33">
        <f t="shared" si="31"/>
        <v>346.8</v>
      </c>
      <c r="K489" s="33">
        <f t="shared" si="32"/>
        <v>452.3</v>
      </c>
      <c r="L489" s="38" t="str">
        <f t="shared" si="33"/>
        <v>30</v>
      </c>
    </row>
    <row r="490" spans="2:12" ht="13.5">
      <c r="B490" s="38" t="s">
        <v>68</v>
      </c>
      <c r="C490" s="30" t="s">
        <v>149</v>
      </c>
      <c r="D490" s="31" t="s">
        <v>106</v>
      </c>
      <c r="E490" s="32" t="str">
        <f t="shared" si="30"/>
        <v>30C</v>
      </c>
      <c r="F490" s="32" t="s">
        <v>150</v>
      </c>
      <c r="G490" s="33">
        <v>301.5</v>
      </c>
      <c r="H490" s="34">
        <v>1.5</v>
      </c>
      <c r="I490" s="34"/>
      <c r="J490" s="33">
        <f t="shared" si="31"/>
        <v>452.3</v>
      </c>
      <c r="K490" s="33">
        <f t="shared" si="32"/>
      </c>
      <c r="L490" s="38" t="str">
        <f t="shared" si="33"/>
        <v>30</v>
      </c>
    </row>
    <row r="491" spans="2:12" ht="13.5">
      <c r="B491" s="38" t="s">
        <v>68</v>
      </c>
      <c r="C491" s="30" t="s">
        <v>151</v>
      </c>
      <c r="D491" s="31" t="s">
        <v>92</v>
      </c>
      <c r="E491" s="32" t="str">
        <f t="shared" si="30"/>
        <v>31A4</v>
      </c>
      <c r="F491" s="32" t="s">
        <v>152</v>
      </c>
      <c r="G491" s="33">
        <v>600.5</v>
      </c>
      <c r="H491" s="34"/>
      <c r="I491" s="34">
        <v>0.55</v>
      </c>
      <c r="J491" s="33">
        <f t="shared" si="31"/>
      </c>
      <c r="K491" s="33">
        <f t="shared" si="32"/>
        <v>330.3</v>
      </c>
      <c r="L491" s="38" t="str">
        <f t="shared" si="33"/>
        <v>31</v>
      </c>
    </row>
    <row r="492" spans="2:12" ht="13.5">
      <c r="B492" s="38" t="s">
        <v>68</v>
      </c>
      <c r="C492" s="30" t="s">
        <v>151</v>
      </c>
      <c r="D492" s="31" t="s">
        <v>93</v>
      </c>
      <c r="E492" s="32" t="str">
        <f t="shared" si="30"/>
        <v>31A3+</v>
      </c>
      <c r="F492" s="32" t="s">
        <v>152</v>
      </c>
      <c r="G492" s="33">
        <v>600.5</v>
      </c>
      <c r="H492" s="34">
        <v>0.55</v>
      </c>
      <c r="I492" s="34">
        <v>0.6</v>
      </c>
      <c r="J492" s="33">
        <f t="shared" si="31"/>
        <v>330.3</v>
      </c>
      <c r="K492" s="33">
        <f t="shared" si="32"/>
        <v>360.3</v>
      </c>
      <c r="L492" s="38" t="str">
        <f t="shared" si="33"/>
        <v>31</v>
      </c>
    </row>
    <row r="493" spans="2:12" ht="13.5">
      <c r="B493" s="38" t="s">
        <v>68</v>
      </c>
      <c r="C493" s="30" t="s">
        <v>151</v>
      </c>
      <c r="D493" s="31" t="s">
        <v>94</v>
      </c>
      <c r="E493" s="32" t="str">
        <f t="shared" si="30"/>
        <v>31A3</v>
      </c>
      <c r="F493" s="32" t="s">
        <v>152</v>
      </c>
      <c r="G493" s="33">
        <v>600.5</v>
      </c>
      <c r="H493" s="34">
        <v>0.6</v>
      </c>
      <c r="I493" s="34">
        <v>0.65</v>
      </c>
      <c r="J493" s="33">
        <f t="shared" si="31"/>
        <v>360.3</v>
      </c>
      <c r="K493" s="33">
        <f t="shared" si="32"/>
        <v>390.40000000000003</v>
      </c>
      <c r="L493" s="38" t="str">
        <f t="shared" si="33"/>
        <v>31</v>
      </c>
    </row>
    <row r="494" spans="2:12" ht="13.5">
      <c r="B494" s="38" t="s">
        <v>68</v>
      </c>
      <c r="C494" s="30" t="s">
        <v>151</v>
      </c>
      <c r="D494" s="31" t="s">
        <v>95</v>
      </c>
      <c r="E494" s="32" t="str">
        <f t="shared" si="30"/>
        <v>31A3-</v>
      </c>
      <c r="F494" s="32" t="s">
        <v>152</v>
      </c>
      <c r="G494" s="33">
        <v>600.5</v>
      </c>
      <c r="H494" s="34">
        <v>0.65</v>
      </c>
      <c r="I494" s="34">
        <v>0.7</v>
      </c>
      <c r="J494" s="33">
        <f t="shared" si="31"/>
        <v>390.40000000000003</v>
      </c>
      <c r="K494" s="33">
        <f t="shared" si="32"/>
        <v>420.40000000000003</v>
      </c>
      <c r="L494" s="38" t="str">
        <f t="shared" si="33"/>
        <v>31</v>
      </c>
    </row>
    <row r="495" spans="2:12" ht="13.5">
      <c r="B495" s="38" t="s">
        <v>68</v>
      </c>
      <c r="C495" s="30" t="s">
        <v>151</v>
      </c>
      <c r="D495" s="31" t="s">
        <v>96</v>
      </c>
      <c r="E495" s="32" t="str">
        <f t="shared" si="30"/>
        <v>31A2+</v>
      </c>
      <c r="F495" s="32" t="s">
        <v>152</v>
      </c>
      <c r="G495" s="33">
        <v>600.5</v>
      </c>
      <c r="H495" s="34">
        <v>0.7</v>
      </c>
      <c r="I495" s="34">
        <v>0.75</v>
      </c>
      <c r="J495" s="33">
        <f t="shared" si="31"/>
        <v>420.40000000000003</v>
      </c>
      <c r="K495" s="33">
        <f t="shared" si="32"/>
        <v>450.40000000000003</v>
      </c>
      <c r="L495" s="38" t="str">
        <f t="shared" si="33"/>
        <v>31</v>
      </c>
    </row>
    <row r="496" spans="2:12" ht="13.5">
      <c r="B496" s="38" t="s">
        <v>68</v>
      </c>
      <c r="C496" s="30" t="s">
        <v>151</v>
      </c>
      <c r="D496" s="31" t="s">
        <v>97</v>
      </c>
      <c r="E496" s="32" t="str">
        <f t="shared" si="30"/>
        <v>31A2</v>
      </c>
      <c r="F496" s="32" t="s">
        <v>152</v>
      </c>
      <c r="G496" s="33">
        <v>600.5</v>
      </c>
      <c r="H496" s="34">
        <v>0.75</v>
      </c>
      <c r="I496" s="34">
        <v>0.8</v>
      </c>
      <c r="J496" s="33">
        <f t="shared" si="31"/>
        <v>450.40000000000003</v>
      </c>
      <c r="K496" s="33">
        <f t="shared" si="32"/>
        <v>480.4</v>
      </c>
      <c r="L496" s="38" t="str">
        <f t="shared" si="33"/>
        <v>31</v>
      </c>
    </row>
    <row r="497" spans="2:12" ht="13.5">
      <c r="B497" s="38" t="s">
        <v>68</v>
      </c>
      <c r="C497" s="30" t="s">
        <v>151</v>
      </c>
      <c r="D497" s="31" t="s">
        <v>98</v>
      </c>
      <c r="E497" s="32" t="str">
        <f t="shared" si="30"/>
        <v>31A2-</v>
      </c>
      <c r="F497" s="32" t="s">
        <v>152</v>
      </c>
      <c r="G497" s="33">
        <v>600.5</v>
      </c>
      <c r="H497" s="34">
        <v>0.8</v>
      </c>
      <c r="I497" s="34">
        <v>0.85</v>
      </c>
      <c r="J497" s="33">
        <f t="shared" si="31"/>
        <v>480.4</v>
      </c>
      <c r="K497" s="33">
        <f t="shared" si="32"/>
        <v>510.5</v>
      </c>
      <c r="L497" s="38" t="str">
        <f t="shared" si="33"/>
        <v>31</v>
      </c>
    </row>
    <row r="498" spans="2:12" ht="13.5">
      <c r="B498" s="38" t="s">
        <v>68</v>
      </c>
      <c r="C498" s="30" t="s">
        <v>151</v>
      </c>
      <c r="D498" s="31" t="s">
        <v>99</v>
      </c>
      <c r="E498" s="32" t="str">
        <f t="shared" si="30"/>
        <v>31A1+</v>
      </c>
      <c r="F498" s="32" t="s">
        <v>152</v>
      </c>
      <c r="G498" s="33">
        <v>600.5</v>
      </c>
      <c r="H498" s="34">
        <v>0.85</v>
      </c>
      <c r="I498" s="34">
        <v>0.9</v>
      </c>
      <c r="J498" s="33">
        <f t="shared" si="31"/>
        <v>510.5</v>
      </c>
      <c r="K498" s="33">
        <f t="shared" si="32"/>
        <v>540.5</v>
      </c>
      <c r="L498" s="38" t="str">
        <f t="shared" si="33"/>
        <v>31</v>
      </c>
    </row>
    <row r="499" spans="2:12" ht="13.5">
      <c r="B499" s="38" t="s">
        <v>68</v>
      </c>
      <c r="C499" s="30" t="s">
        <v>151</v>
      </c>
      <c r="D499" s="31" t="s">
        <v>100</v>
      </c>
      <c r="E499" s="32" t="str">
        <f t="shared" si="30"/>
        <v>31A1</v>
      </c>
      <c r="F499" s="32" t="s">
        <v>152</v>
      </c>
      <c r="G499" s="33">
        <v>600.5</v>
      </c>
      <c r="H499" s="34">
        <v>0.9</v>
      </c>
      <c r="I499" s="34">
        <v>0.95</v>
      </c>
      <c r="J499" s="33">
        <f t="shared" si="31"/>
        <v>540.5</v>
      </c>
      <c r="K499" s="33">
        <f t="shared" si="32"/>
        <v>570.5</v>
      </c>
      <c r="L499" s="38" t="str">
        <f t="shared" si="33"/>
        <v>31</v>
      </c>
    </row>
    <row r="500" spans="2:12" ht="13.5">
      <c r="B500" s="38" t="s">
        <v>68</v>
      </c>
      <c r="C500" s="30" t="s">
        <v>151</v>
      </c>
      <c r="D500" s="31" t="s">
        <v>101</v>
      </c>
      <c r="E500" s="32" t="str">
        <f t="shared" si="30"/>
        <v>31A1-</v>
      </c>
      <c r="F500" s="32" t="s">
        <v>152</v>
      </c>
      <c r="G500" s="33">
        <v>600.5</v>
      </c>
      <c r="H500" s="34">
        <v>0.95</v>
      </c>
      <c r="I500" s="34">
        <v>1</v>
      </c>
      <c r="J500" s="33">
        <f t="shared" si="31"/>
        <v>570.5</v>
      </c>
      <c r="K500" s="33">
        <f t="shared" si="32"/>
        <v>600.5</v>
      </c>
      <c r="L500" s="38" t="str">
        <f t="shared" si="33"/>
        <v>31</v>
      </c>
    </row>
    <row r="501" spans="2:12" ht="13.5">
      <c r="B501" s="38" t="s">
        <v>68</v>
      </c>
      <c r="C501" s="30" t="s">
        <v>151</v>
      </c>
      <c r="D501" s="31" t="s">
        <v>102</v>
      </c>
      <c r="E501" s="32" t="str">
        <f t="shared" si="30"/>
        <v>31B2+</v>
      </c>
      <c r="F501" s="32" t="s">
        <v>152</v>
      </c>
      <c r="G501" s="33">
        <v>600.5</v>
      </c>
      <c r="H501" s="34">
        <v>1</v>
      </c>
      <c r="I501" s="34">
        <v>1.05</v>
      </c>
      <c r="J501" s="33">
        <f t="shared" si="31"/>
        <v>600.5</v>
      </c>
      <c r="K501" s="33">
        <f t="shared" si="32"/>
        <v>630.6</v>
      </c>
      <c r="L501" s="38" t="str">
        <f t="shared" si="33"/>
        <v>31</v>
      </c>
    </row>
    <row r="502" spans="2:12" ht="13.5">
      <c r="B502" s="38" t="s">
        <v>68</v>
      </c>
      <c r="C502" s="30" t="s">
        <v>151</v>
      </c>
      <c r="D502" s="31" t="s">
        <v>103</v>
      </c>
      <c r="E502" s="32" t="str">
        <f t="shared" si="30"/>
        <v>31B2</v>
      </c>
      <c r="F502" s="32" t="s">
        <v>152</v>
      </c>
      <c r="G502" s="33">
        <v>600.5</v>
      </c>
      <c r="H502" s="34">
        <v>1.05</v>
      </c>
      <c r="I502" s="34">
        <v>1.1</v>
      </c>
      <c r="J502" s="33">
        <f t="shared" si="31"/>
        <v>630.6</v>
      </c>
      <c r="K502" s="33">
        <f t="shared" si="32"/>
        <v>660.6</v>
      </c>
      <c r="L502" s="38" t="str">
        <f t="shared" si="33"/>
        <v>31</v>
      </c>
    </row>
    <row r="503" spans="2:12" ht="13.5">
      <c r="B503" s="38" t="s">
        <v>68</v>
      </c>
      <c r="C503" s="30" t="s">
        <v>151</v>
      </c>
      <c r="D503" s="31" t="s">
        <v>104</v>
      </c>
      <c r="E503" s="32" t="str">
        <f t="shared" si="30"/>
        <v>31B2-</v>
      </c>
      <c r="F503" s="32" t="s">
        <v>152</v>
      </c>
      <c r="G503" s="33">
        <v>600.5</v>
      </c>
      <c r="H503" s="34">
        <v>1.1</v>
      </c>
      <c r="I503" s="34">
        <v>1.15</v>
      </c>
      <c r="J503" s="33">
        <f t="shared" si="31"/>
        <v>660.6</v>
      </c>
      <c r="K503" s="33">
        <f t="shared" si="32"/>
        <v>690.6</v>
      </c>
      <c r="L503" s="38" t="str">
        <f t="shared" si="33"/>
        <v>31</v>
      </c>
    </row>
    <row r="504" spans="2:12" ht="13.5">
      <c r="B504" s="38" t="s">
        <v>68</v>
      </c>
      <c r="C504" s="30" t="s">
        <v>151</v>
      </c>
      <c r="D504" s="31" t="s">
        <v>105</v>
      </c>
      <c r="E504" s="32" t="str">
        <f t="shared" si="30"/>
        <v>31B1</v>
      </c>
      <c r="F504" s="32" t="s">
        <v>152</v>
      </c>
      <c r="G504" s="33">
        <v>600.5</v>
      </c>
      <c r="H504" s="34">
        <v>1.15</v>
      </c>
      <c r="I504" s="34">
        <v>1.5</v>
      </c>
      <c r="J504" s="33">
        <f t="shared" si="31"/>
        <v>690.6</v>
      </c>
      <c r="K504" s="33">
        <f t="shared" si="32"/>
        <v>900.8000000000001</v>
      </c>
      <c r="L504" s="38" t="str">
        <f t="shared" si="33"/>
        <v>31</v>
      </c>
    </row>
    <row r="505" spans="2:12" ht="13.5">
      <c r="B505" s="38" t="s">
        <v>68</v>
      </c>
      <c r="C505" s="30" t="s">
        <v>151</v>
      </c>
      <c r="D505" s="31" t="s">
        <v>106</v>
      </c>
      <c r="E505" s="32" t="str">
        <f t="shared" si="30"/>
        <v>31C</v>
      </c>
      <c r="F505" s="32" t="s">
        <v>152</v>
      </c>
      <c r="G505" s="33">
        <v>600.5</v>
      </c>
      <c r="H505" s="34">
        <v>1.5</v>
      </c>
      <c r="I505" s="34"/>
      <c r="J505" s="33">
        <f t="shared" si="31"/>
        <v>900.8000000000001</v>
      </c>
      <c r="K505" s="33">
        <f t="shared" si="32"/>
      </c>
      <c r="L505" s="38" t="str">
        <f t="shared" si="33"/>
        <v>31</v>
      </c>
    </row>
    <row r="506" spans="2:12" ht="13.5">
      <c r="B506" s="38" t="s">
        <v>68</v>
      </c>
      <c r="C506" s="30" t="s">
        <v>153</v>
      </c>
      <c r="D506" s="31" t="s">
        <v>92</v>
      </c>
      <c r="E506" s="32" t="str">
        <f t="shared" si="30"/>
        <v>32A4</v>
      </c>
      <c r="F506" s="32" t="s">
        <v>154</v>
      </c>
      <c r="G506" s="33">
        <v>324.8</v>
      </c>
      <c r="H506" s="34"/>
      <c r="I506" s="34">
        <v>0.55</v>
      </c>
      <c r="J506" s="33">
        <f t="shared" si="31"/>
      </c>
      <c r="K506" s="33">
        <f t="shared" si="32"/>
        <v>178.7</v>
      </c>
      <c r="L506" s="38" t="str">
        <f t="shared" si="33"/>
        <v>32</v>
      </c>
    </row>
    <row r="507" spans="2:12" ht="13.5">
      <c r="B507" s="38" t="s">
        <v>68</v>
      </c>
      <c r="C507" s="30" t="s">
        <v>153</v>
      </c>
      <c r="D507" s="31" t="s">
        <v>93</v>
      </c>
      <c r="E507" s="32" t="str">
        <f t="shared" si="30"/>
        <v>32A3+</v>
      </c>
      <c r="F507" s="32" t="s">
        <v>154</v>
      </c>
      <c r="G507" s="33">
        <v>324.8</v>
      </c>
      <c r="H507" s="34">
        <v>0.55</v>
      </c>
      <c r="I507" s="34">
        <v>0.6</v>
      </c>
      <c r="J507" s="33">
        <f t="shared" si="31"/>
        <v>178.7</v>
      </c>
      <c r="K507" s="33">
        <f t="shared" si="32"/>
        <v>194.9</v>
      </c>
      <c r="L507" s="38" t="str">
        <f t="shared" si="33"/>
        <v>32</v>
      </c>
    </row>
    <row r="508" spans="2:12" ht="13.5">
      <c r="B508" s="38" t="s">
        <v>68</v>
      </c>
      <c r="C508" s="30" t="s">
        <v>153</v>
      </c>
      <c r="D508" s="31" t="s">
        <v>94</v>
      </c>
      <c r="E508" s="32" t="str">
        <f t="shared" si="30"/>
        <v>32A3</v>
      </c>
      <c r="F508" s="32" t="s">
        <v>154</v>
      </c>
      <c r="G508" s="33">
        <v>324.8</v>
      </c>
      <c r="H508" s="34">
        <v>0.6</v>
      </c>
      <c r="I508" s="34">
        <v>0.65</v>
      </c>
      <c r="J508" s="33">
        <f t="shared" si="31"/>
        <v>194.9</v>
      </c>
      <c r="K508" s="33">
        <f t="shared" si="32"/>
        <v>211.2</v>
      </c>
      <c r="L508" s="38" t="str">
        <f t="shared" si="33"/>
        <v>32</v>
      </c>
    </row>
    <row r="509" spans="2:12" ht="13.5">
      <c r="B509" s="38" t="s">
        <v>68</v>
      </c>
      <c r="C509" s="30" t="s">
        <v>153</v>
      </c>
      <c r="D509" s="31" t="s">
        <v>95</v>
      </c>
      <c r="E509" s="32" t="str">
        <f t="shared" si="30"/>
        <v>32A3-</v>
      </c>
      <c r="F509" s="32" t="s">
        <v>154</v>
      </c>
      <c r="G509" s="33">
        <v>324.8</v>
      </c>
      <c r="H509" s="34">
        <v>0.65</v>
      </c>
      <c r="I509" s="34">
        <v>0.7</v>
      </c>
      <c r="J509" s="33">
        <f t="shared" si="31"/>
        <v>211.2</v>
      </c>
      <c r="K509" s="33">
        <f t="shared" si="32"/>
        <v>227.4</v>
      </c>
      <c r="L509" s="38" t="str">
        <f t="shared" si="33"/>
        <v>32</v>
      </c>
    </row>
    <row r="510" spans="2:12" ht="13.5">
      <c r="B510" s="38" t="s">
        <v>68</v>
      </c>
      <c r="C510" s="30" t="s">
        <v>153</v>
      </c>
      <c r="D510" s="31" t="s">
        <v>96</v>
      </c>
      <c r="E510" s="32" t="str">
        <f t="shared" si="30"/>
        <v>32A2+</v>
      </c>
      <c r="F510" s="32" t="s">
        <v>154</v>
      </c>
      <c r="G510" s="33">
        <v>324.8</v>
      </c>
      <c r="H510" s="34">
        <v>0.7</v>
      </c>
      <c r="I510" s="34">
        <v>0.75</v>
      </c>
      <c r="J510" s="33">
        <f t="shared" si="31"/>
        <v>227.4</v>
      </c>
      <c r="K510" s="33">
        <f t="shared" si="32"/>
        <v>243.6</v>
      </c>
      <c r="L510" s="38" t="str">
        <f t="shared" si="33"/>
        <v>32</v>
      </c>
    </row>
    <row r="511" spans="2:12" ht="13.5">
      <c r="B511" s="38" t="s">
        <v>68</v>
      </c>
      <c r="C511" s="30" t="s">
        <v>153</v>
      </c>
      <c r="D511" s="31" t="s">
        <v>97</v>
      </c>
      <c r="E511" s="32" t="str">
        <f t="shared" si="30"/>
        <v>32A2</v>
      </c>
      <c r="F511" s="32" t="s">
        <v>154</v>
      </c>
      <c r="G511" s="33">
        <v>324.8</v>
      </c>
      <c r="H511" s="34">
        <v>0.75</v>
      </c>
      <c r="I511" s="34">
        <v>0.8</v>
      </c>
      <c r="J511" s="33">
        <f t="shared" si="31"/>
        <v>243.6</v>
      </c>
      <c r="K511" s="33">
        <f t="shared" si="32"/>
        <v>259.90000000000003</v>
      </c>
      <c r="L511" s="38" t="str">
        <f t="shared" si="33"/>
        <v>32</v>
      </c>
    </row>
    <row r="512" spans="2:12" ht="13.5">
      <c r="B512" s="38" t="s">
        <v>68</v>
      </c>
      <c r="C512" s="30" t="s">
        <v>153</v>
      </c>
      <c r="D512" s="31" t="s">
        <v>98</v>
      </c>
      <c r="E512" s="32" t="str">
        <f t="shared" si="30"/>
        <v>32A2-</v>
      </c>
      <c r="F512" s="32" t="s">
        <v>154</v>
      </c>
      <c r="G512" s="33">
        <v>324.8</v>
      </c>
      <c r="H512" s="34">
        <v>0.8</v>
      </c>
      <c r="I512" s="34">
        <v>0.85</v>
      </c>
      <c r="J512" s="33">
        <f t="shared" si="31"/>
        <v>259.90000000000003</v>
      </c>
      <c r="K512" s="33">
        <f t="shared" si="32"/>
        <v>276.1</v>
      </c>
      <c r="L512" s="38" t="str">
        <f t="shared" si="33"/>
        <v>32</v>
      </c>
    </row>
    <row r="513" spans="2:12" ht="13.5">
      <c r="B513" s="38" t="s">
        <v>68</v>
      </c>
      <c r="C513" s="30" t="s">
        <v>153</v>
      </c>
      <c r="D513" s="31" t="s">
        <v>99</v>
      </c>
      <c r="E513" s="32" t="str">
        <f t="shared" si="30"/>
        <v>32A1+</v>
      </c>
      <c r="F513" s="32" t="s">
        <v>154</v>
      </c>
      <c r="G513" s="33">
        <v>324.8</v>
      </c>
      <c r="H513" s="34">
        <v>0.85</v>
      </c>
      <c r="I513" s="34">
        <v>0.9</v>
      </c>
      <c r="J513" s="33">
        <f t="shared" si="31"/>
        <v>276.1</v>
      </c>
      <c r="K513" s="33">
        <f t="shared" si="32"/>
        <v>292.40000000000003</v>
      </c>
      <c r="L513" s="38" t="str">
        <f t="shared" si="33"/>
        <v>32</v>
      </c>
    </row>
    <row r="514" spans="2:12" ht="13.5">
      <c r="B514" s="38" t="s">
        <v>68</v>
      </c>
      <c r="C514" s="30" t="s">
        <v>153</v>
      </c>
      <c r="D514" s="31" t="s">
        <v>100</v>
      </c>
      <c r="E514" s="32" t="str">
        <f t="shared" si="30"/>
        <v>32A1</v>
      </c>
      <c r="F514" s="32" t="s">
        <v>154</v>
      </c>
      <c r="G514" s="33">
        <v>324.8</v>
      </c>
      <c r="H514" s="34">
        <v>0.9</v>
      </c>
      <c r="I514" s="34">
        <v>0.95</v>
      </c>
      <c r="J514" s="33">
        <f t="shared" si="31"/>
        <v>292.40000000000003</v>
      </c>
      <c r="K514" s="33">
        <f t="shared" si="32"/>
        <v>308.6</v>
      </c>
      <c r="L514" s="38" t="str">
        <f t="shared" si="33"/>
        <v>32</v>
      </c>
    </row>
    <row r="515" spans="2:12" ht="13.5">
      <c r="B515" s="38" t="s">
        <v>68</v>
      </c>
      <c r="C515" s="30" t="s">
        <v>153</v>
      </c>
      <c r="D515" s="31" t="s">
        <v>101</v>
      </c>
      <c r="E515" s="32" t="str">
        <f t="shared" si="30"/>
        <v>32A1-</v>
      </c>
      <c r="F515" s="32" t="s">
        <v>154</v>
      </c>
      <c r="G515" s="33">
        <v>324.8</v>
      </c>
      <c r="H515" s="34">
        <v>0.95</v>
      </c>
      <c r="I515" s="34">
        <v>1</v>
      </c>
      <c r="J515" s="33">
        <f t="shared" si="31"/>
        <v>308.6</v>
      </c>
      <c r="K515" s="33">
        <f t="shared" si="32"/>
        <v>324.8</v>
      </c>
      <c r="L515" s="38" t="str">
        <f t="shared" si="33"/>
        <v>32</v>
      </c>
    </row>
    <row r="516" spans="2:12" ht="13.5">
      <c r="B516" s="38" t="s">
        <v>68</v>
      </c>
      <c r="C516" s="30" t="s">
        <v>153</v>
      </c>
      <c r="D516" s="31" t="s">
        <v>102</v>
      </c>
      <c r="E516" s="32" t="str">
        <f t="shared" si="30"/>
        <v>32B2+</v>
      </c>
      <c r="F516" s="32" t="s">
        <v>154</v>
      </c>
      <c r="G516" s="33">
        <v>324.8</v>
      </c>
      <c r="H516" s="34">
        <v>1</v>
      </c>
      <c r="I516" s="34">
        <v>1.05</v>
      </c>
      <c r="J516" s="33">
        <f t="shared" si="31"/>
        <v>324.8</v>
      </c>
      <c r="K516" s="33">
        <f t="shared" si="32"/>
        <v>341.1</v>
      </c>
      <c r="L516" s="38" t="str">
        <f t="shared" si="33"/>
        <v>32</v>
      </c>
    </row>
    <row r="517" spans="2:12" ht="13.5">
      <c r="B517" s="38" t="s">
        <v>68</v>
      </c>
      <c r="C517" s="30" t="s">
        <v>153</v>
      </c>
      <c r="D517" s="31" t="s">
        <v>103</v>
      </c>
      <c r="E517" s="32" t="str">
        <f t="shared" si="30"/>
        <v>32B2</v>
      </c>
      <c r="F517" s="32" t="s">
        <v>154</v>
      </c>
      <c r="G517" s="33">
        <v>324.8</v>
      </c>
      <c r="H517" s="34">
        <v>1.05</v>
      </c>
      <c r="I517" s="34">
        <v>1.1</v>
      </c>
      <c r="J517" s="33">
        <f t="shared" si="31"/>
        <v>341.1</v>
      </c>
      <c r="K517" s="33">
        <f t="shared" si="32"/>
        <v>357.3</v>
      </c>
      <c r="L517" s="38" t="str">
        <f t="shared" si="33"/>
        <v>32</v>
      </c>
    </row>
    <row r="518" spans="2:12" ht="13.5">
      <c r="B518" s="38" t="s">
        <v>68</v>
      </c>
      <c r="C518" s="30" t="s">
        <v>153</v>
      </c>
      <c r="D518" s="31" t="s">
        <v>104</v>
      </c>
      <c r="E518" s="32" t="str">
        <f t="shared" si="30"/>
        <v>32B2-</v>
      </c>
      <c r="F518" s="32" t="s">
        <v>154</v>
      </c>
      <c r="G518" s="33">
        <v>324.8</v>
      </c>
      <c r="H518" s="34">
        <v>1.1</v>
      </c>
      <c r="I518" s="34">
        <v>1.15</v>
      </c>
      <c r="J518" s="33">
        <f t="shared" si="31"/>
        <v>357.3</v>
      </c>
      <c r="K518" s="33">
        <f t="shared" si="32"/>
        <v>373.6</v>
      </c>
      <c r="L518" s="38" t="str">
        <f t="shared" si="33"/>
        <v>32</v>
      </c>
    </row>
    <row r="519" spans="2:12" ht="13.5">
      <c r="B519" s="38" t="s">
        <v>68</v>
      </c>
      <c r="C519" s="30" t="s">
        <v>153</v>
      </c>
      <c r="D519" s="31" t="s">
        <v>105</v>
      </c>
      <c r="E519" s="32" t="str">
        <f t="shared" si="30"/>
        <v>32B1</v>
      </c>
      <c r="F519" s="32" t="s">
        <v>154</v>
      </c>
      <c r="G519" s="33">
        <v>324.8</v>
      </c>
      <c r="H519" s="34">
        <v>1.15</v>
      </c>
      <c r="I519" s="34">
        <v>1.5</v>
      </c>
      <c r="J519" s="33">
        <f t="shared" si="31"/>
        <v>373.6</v>
      </c>
      <c r="K519" s="33">
        <f t="shared" si="32"/>
        <v>487.2</v>
      </c>
      <c r="L519" s="38" t="str">
        <f t="shared" si="33"/>
        <v>32</v>
      </c>
    </row>
    <row r="520" spans="2:12" ht="13.5">
      <c r="B520" s="38" t="s">
        <v>68</v>
      </c>
      <c r="C520" s="30" t="s">
        <v>153</v>
      </c>
      <c r="D520" s="31" t="s">
        <v>106</v>
      </c>
      <c r="E520" s="32" t="str">
        <f t="shared" si="30"/>
        <v>32C</v>
      </c>
      <c r="F520" s="32" t="s">
        <v>154</v>
      </c>
      <c r="G520" s="33">
        <v>324.8</v>
      </c>
      <c r="H520" s="34">
        <v>1.5</v>
      </c>
      <c r="I520" s="34"/>
      <c r="J520" s="33">
        <f t="shared" si="31"/>
        <v>487.2</v>
      </c>
      <c r="K520" s="33">
        <f t="shared" si="32"/>
      </c>
      <c r="L520" s="38" t="str">
        <f t="shared" si="33"/>
        <v>32</v>
      </c>
    </row>
    <row r="521" spans="2:12" ht="13.5">
      <c r="B521" s="38" t="s">
        <v>68</v>
      </c>
      <c r="C521" s="30" t="s">
        <v>155</v>
      </c>
      <c r="D521" s="31" t="s">
        <v>92</v>
      </c>
      <c r="E521" s="32" t="str">
        <f t="shared" si="30"/>
        <v>33A4</v>
      </c>
      <c r="F521" s="32" t="s">
        <v>156</v>
      </c>
      <c r="G521" s="33">
        <v>458.2</v>
      </c>
      <c r="H521" s="34"/>
      <c r="I521" s="34">
        <v>0.55</v>
      </c>
      <c r="J521" s="33">
        <f t="shared" si="31"/>
      </c>
      <c r="K521" s="33">
        <f t="shared" si="32"/>
        <v>252.1</v>
      </c>
      <c r="L521" s="38" t="str">
        <f t="shared" si="33"/>
        <v>33</v>
      </c>
    </row>
    <row r="522" spans="2:12" ht="13.5">
      <c r="B522" s="38" t="s">
        <v>68</v>
      </c>
      <c r="C522" s="30" t="s">
        <v>155</v>
      </c>
      <c r="D522" s="31" t="s">
        <v>93</v>
      </c>
      <c r="E522" s="32" t="str">
        <f t="shared" si="30"/>
        <v>33A3+</v>
      </c>
      <c r="F522" s="32" t="s">
        <v>156</v>
      </c>
      <c r="G522" s="33">
        <v>458.2</v>
      </c>
      <c r="H522" s="34">
        <v>0.55</v>
      </c>
      <c r="I522" s="34">
        <v>0.6</v>
      </c>
      <c r="J522" s="33">
        <f t="shared" si="31"/>
        <v>252.1</v>
      </c>
      <c r="K522" s="33">
        <f t="shared" si="32"/>
        <v>275</v>
      </c>
      <c r="L522" s="38" t="str">
        <f t="shared" si="33"/>
        <v>33</v>
      </c>
    </row>
    <row r="523" spans="2:12" ht="13.5">
      <c r="B523" s="38" t="s">
        <v>68</v>
      </c>
      <c r="C523" s="30" t="s">
        <v>155</v>
      </c>
      <c r="D523" s="31" t="s">
        <v>94</v>
      </c>
      <c r="E523" s="32" t="str">
        <f t="shared" si="30"/>
        <v>33A3</v>
      </c>
      <c r="F523" s="32" t="s">
        <v>156</v>
      </c>
      <c r="G523" s="33">
        <v>458.2</v>
      </c>
      <c r="H523" s="34">
        <v>0.6</v>
      </c>
      <c r="I523" s="34">
        <v>0.65</v>
      </c>
      <c r="J523" s="33">
        <f t="shared" si="31"/>
        <v>275</v>
      </c>
      <c r="K523" s="33">
        <f t="shared" si="32"/>
        <v>297.90000000000003</v>
      </c>
      <c r="L523" s="38" t="str">
        <f t="shared" si="33"/>
        <v>33</v>
      </c>
    </row>
    <row r="524" spans="2:12" ht="13.5">
      <c r="B524" s="38" t="s">
        <v>68</v>
      </c>
      <c r="C524" s="30" t="s">
        <v>155</v>
      </c>
      <c r="D524" s="31" t="s">
        <v>95</v>
      </c>
      <c r="E524" s="32" t="str">
        <f t="shared" si="30"/>
        <v>33A3-</v>
      </c>
      <c r="F524" s="32" t="s">
        <v>156</v>
      </c>
      <c r="G524" s="33">
        <v>458.2</v>
      </c>
      <c r="H524" s="34">
        <v>0.65</v>
      </c>
      <c r="I524" s="34">
        <v>0.7</v>
      </c>
      <c r="J524" s="33">
        <f t="shared" si="31"/>
        <v>297.90000000000003</v>
      </c>
      <c r="K524" s="33">
        <f t="shared" si="32"/>
        <v>320.8</v>
      </c>
      <c r="L524" s="38" t="str">
        <f t="shared" si="33"/>
        <v>33</v>
      </c>
    </row>
    <row r="525" spans="2:12" ht="13.5">
      <c r="B525" s="38" t="s">
        <v>68</v>
      </c>
      <c r="C525" s="30" t="s">
        <v>155</v>
      </c>
      <c r="D525" s="31" t="s">
        <v>96</v>
      </c>
      <c r="E525" s="32" t="str">
        <f t="shared" si="30"/>
        <v>33A2+</v>
      </c>
      <c r="F525" s="32" t="s">
        <v>156</v>
      </c>
      <c r="G525" s="33">
        <v>458.2</v>
      </c>
      <c r="H525" s="34">
        <v>0.7</v>
      </c>
      <c r="I525" s="34">
        <v>0.75</v>
      </c>
      <c r="J525" s="33">
        <f t="shared" si="31"/>
        <v>320.8</v>
      </c>
      <c r="K525" s="33">
        <f t="shared" si="32"/>
        <v>343.70000000000005</v>
      </c>
      <c r="L525" s="38" t="str">
        <f t="shared" si="33"/>
        <v>33</v>
      </c>
    </row>
    <row r="526" spans="2:12" ht="13.5">
      <c r="B526" s="38" t="s">
        <v>68</v>
      </c>
      <c r="C526" s="30" t="s">
        <v>155</v>
      </c>
      <c r="D526" s="31" t="s">
        <v>97</v>
      </c>
      <c r="E526" s="32" t="str">
        <f t="shared" si="30"/>
        <v>33A2</v>
      </c>
      <c r="F526" s="32" t="s">
        <v>156</v>
      </c>
      <c r="G526" s="33">
        <v>458.2</v>
      </c>
      <c r="H526" s="34">
        <v>0.75</v>
      </c>
      <c r="I526" s="34">
        <v>0.8</v>
      </c>
      <c r="J526" s="33">
        <f t="shared" si="31"/>
        <v>343.70000000000005</v>
      </c>
      <c r="K526" s="33">
        <f t="shared" si="32"/>
        <v>366.6</v>
      </c>
      <c r="L526" s="38" t="str">
        <f t="shared" si="33"/>
        <v>33</v>
      </c>
    </row>
    <row r="527" spans="2:12" ht="13.5">
      <c r="B527" s="38" t="s">
        <v>68</v>
      </c>
      <c r="C527" s="30" t="s">
        <v>155</v>
      </c>
      <c r="D527" s="31" t="s">
        <v>98</v>
      </c>
      <c r="E527" s="32" t="str">
        <f t="shared" si="30"/>
        <v>33A2-</v>
      </c>
      <c r="F527" s="32" t="s">
        <v>156</v>
      </c>
      <c r="G527" s="33">
        <v>458.2</v>
      </c>
      <c r="H527" s="34">
        <v>0.8</v>
      </c>
      <c r="I527" s="34">
        <v>0.85</v>
      </c>
      <c r="J527" s="33">
        <f t="shared" si="31"/>
        <v>366.6</v>
      </c>
      <c r="K527" s="33">
        <f t="shared" si="32"/>
        <v>389.5</v>
      </c>
      <c r="L527" s="38" t="str">
        <f t="shared" si="33"/>
        <v>33</v>
      </c>
    </row>
    <row r="528" spans="2:12" ht="13.5">
      <c r="B528" s="38" t="s">
        <v>68</v>
      </c>
      <c r="C528" s="30" t="s">
        <v>155</v>
      </c>
      <c r="D528" s="31" t="s">
        <v>99</v>
      </c>
      <c r="E528" s="32" t="str">
        <f t="shared" si="30"/>
        <v>33A1+</v>
      </c>
      <c r="F528" s="32" t="s">
        <v>156</v>
      </c>
      <c r="G528" s="33">
        <v>458.2</v>
      </c>
      <c r="H528" s="34">
        <v>0.85</v>
      </c>
      <c r="I528" s="34">
        <v>0.9</v>
      </c>
      <c r="J528" s="33">
        <f t="shared" si="31"/>
        <v>389.5</v>
      </c>
      <c r="K528" s="33">
        <f t="shared" si="32"/>
        <v>412.40000000000003</v>
      </c>
      <c r="L528" s="38" t="str">
        <f t="shared" si="33"/>
        <v>33</v>
      </c>
    </row>
    <row r="529" spans="2:12" ht="13.5">
      <c r="B529" s="38" t="s">
        <v>68</v>
      </c>
      <c r="C529" s="30" t="s">
        <v>155</v>
      </c>
      <c r="D529" s="31" t="s">
        <v>100</v>
      </c>
      <c r="E529" s="32" t="str">
        <f t="shared" si="30"/>
        <v>33A1</v>
      </c>
      <c r="F529" s="32" t="s">
        <v>156</v>
      </c>
      <c r="G529" s="33">
        <v>458.2</v>
      </c>
      <c r="H529" s="34">
        <v>0.9</v>
      </c>
      <c r="I529" s="34">
        <v>0.95</v>
      </c>
      <c r="J529" s="33">
        <f t="shared" si="31"/>
        <v>412.40000000000003</v>
      </c>
      <c r="K529" s="33">
        <f t="shared" si="32"/>
        <v>435.3</v>
      </c>
      <c r="L529" s="38" t="str">
        <f t="shared" si="33"/>
        <v>33</v>
      </c>
    </row>
    <row r="530" spans="2:12" ht="13.5">
      <c r="B530" s="38" t="s">
        <v>68</v>
      </c>
      <c r="C530" s="30" t="s">
        <v>155</v>
      </c>
      <c r="D530" s="31" t="s">
        <v>101</v>
      </c>
      <c r="E530" s="32" t="str">
        <f t="shared" si="30"/>
        <v>33A1-</v>
      </c>
      <c r="F530" s="32" t="s">
        <v>156</v>
      </c>
      <c r="G530" s="33">
        <v>458.2</v>
      </c>
      <c r="H530" s="34">
        <v>0.95</v>
      </c>
      <c r="I530" s="34">
        <v>1</v>
      </c>
      <c r="J530" s="33">
        <f t="shared" si="31"/>
        <v>435.3</v>
      </c>
      <c r="K530" s="33">
        <f t="shared" si="32"/>
        <v>458.2</v>
      </c>
      <c r="L530" s="38" t="str">
        <f t="shared" si="33"/>
        <v>33</v>
      </c>
    </row>
    <row r="531" spans="2:12" ht="13.5">
      <c r="B531" s="38" t="s">
        <v>68</v>
      </c>
      <c r="C531" s="30" t="s">
        <v>155</v>
      </c>
      <c r="D531" s="31" t="s">
        <v>102</v>
      </c>
      <c r="E531" s="32" t="str">
        <f t="shared" si="30"/>
        <v>33B2+</v>
      </c>
      <c r="F531" s="32" t="s">
        <v>156</v>
      </c>
      <c r="G531" s="33">
        <v>458.2</v>
      </c>
      <c r="H531" s="34">
        <v>1</v>
      </c>
      <c r="I531" s="34">
        <v>1.05</v>
      </c>
      <c r="J531" s="33">
        <f t="shared" si="31"/>
        <v>458.2</v>
      </c>
      <c r="K531" s="33">
        <f t="shared" si="32"/>
        <v>481.20000000000005</v>
      </c>
      <c r="L531" s="38" t="str">
        <f t="shared" si="33"/>
        <v>33</v>
      </c>
    </row>
    <row r="532" spans="2:12" ht="13.5">
      <c r="B532" s="38" t="s">
        <v>68</v>
      </c>
      <c r="C532" s="30" t="s">
        <v>155</v>
      </c>
      <c r="D532" s="31" t="s">
        <v>103</v>
      </c>
      <c r="E532" s="32" t="str">
        <f t="shared" si="30"/>
        <v>33B2</v>
      </c>
      <c r="F532" s="32" t="s">
        <v>156</v>
      </c>
      <c r="G532" s="33">
        <v>458.2</v>
      </c>
      <c r="H532" s="34">
        <v>1.05</v>
      </c>
      <c r="I532" s="34">
        <v>1.1</v>
      </c>
      <c r="J532" s="33">
        <f t="shared" si="31"/>
        <v>481.20000000000005</v>
      </c>
      <c r="K532" s="33">
        <f t="shared" si="32"/>
        <v>504.1</v>
      </c>
      <c r="L532" s="38" t="str">
        <f t="shared" si="33"/>
        <v>33</v>
      </c>
    </row>
    <row r="533" spans="2:12" ht="13.5">
      <c r="B533" s="38" t="s">
        <v>68</v>
      </c>
      <c r="C533" s="30" t="s">
        <v>155</v>
      </c>
      <c r="D533" s="31" t="s">
        <v>104</v>
      </c>
      <c r="E533" s="32" t="str">
        <f t="shared" si="30"/>
        <v>33B2-</v>
      </c>
      <c r="F533" s="32" t="s">
        <v>156</v>
      </c>
      <c r="G533" s="33">
        <v>458.2</v>
      </c>
      <c r="H533" s="34">
        <v>1.1</v>
      </c>
      <c r="I533" s="34">
        <v>1.15</v>
      </c>
      <c r="J533" s="33">
        <f t="shared" si="31"/>
        <v>504.1</v>
      </c>
      <c r="K533" s="33">
        <f t="shared" si="32"/>
        <v>527</v>
      </c>
      <c r="L533" s="38" t="str">
        <f t="shared" si="33"/>
        <v>33</v>
      </c>
    </row>
    <row r="534" spans="2:12" ht="13.5">
      <c r="B534" s="38" t="s">
        <v>68</v>
      </c>
      <c r="C534" s="30" t="s">
        <v>155</v>
      </c>
      <c r="D534" s="31" t="s">
        <v>105</v>
      </c>
      <c r="E534" s="32" t="str">
        <f t="shared" si="30"/>
        <v>33B1</v>
      </c>
      <c r="F534" s="32" t="s">
        <v>156</v>
      </c>
      <c r="G534" s="33">
        <v>458.2</v>
      </c>
      <c r="H534" s="34">
        <v>1.15</v>
      </c>
      <c r="I534" s="34">
        <v>1.5</v>
      </c>
      <c r="J534" s="33">
        <f t="shared" si="31"/>
        <v>527</v>
      </c>
      <c r="K534" s="33">
        <f t="shared" si="32"/>
        <v>687.3</v>
      </c>
      <c r="L534" s="38" t="str">
        <f t="shared" si="33"/>
        <v>33</v>
      </c>
    </row>
    <row r="535" spans="2:12" ht="13.5">
      <c r="B535" s="38" t="s">
        <v>68</v>
      </c>
      <c r="C535" s="30" t="s">
        <v>155</v>
      </c>
      <c r="D535" s="31" t="s">
        <v>106</v>
      </c>
      <c r="E535" s="32" t="str">
        <f t="shared" si="30"/>
        <v>33C</v>
      </c>
      <c r="F535" s="32" t="s">
        <v>156</v>
      </c>
      <c r="G535" s="33">
        <v>458.2</v>
      </c>
      <c r="H535" s="34">
        <v>1.5</v>
      </c>
      <c r="I535" s="34"/>
      <c r="J535" s="33">
        <f t="shared" si="31"/>
        <v>687.3</v>
      </c>
      <c r="K535" s="33">
        <f t="shared" si="32"/>
      </c>
      <c r="L535" s="38" t="str">
        <f t="shared" si="33"/>
        <v>33</v>
      </c>
    </row>
    <row r="536" spans="2:12" ht="13.5">
      <c r="B536" s="38" t="s">
        <v>68</v>
      </c>
      <c r="C536" s="30" t="s">
        <v>157</v>
      </c>
      <c r="D536" s="31" t="s">
        <v>92</v>
      </c>
      <c r="E536" s="32" t="str">
        <f t="shared" si="30"/>
        <v>34A4</v>
      </c>
      <c r="F536" s="32" t="s">
        <v>158</v>
      </c>
      <c r="G536" s="33">
        <v>876.4</v>
      </c>
      <c r="H536" s="34"/>
      <c r="I536" s="34">
        <v>0.55</v>
      </c>
      <c r="J536" s="33">
        <f t="shared" si="31"/>
      </c>
      <c r="K536" s="33">
        <f t="shared" si="32"/>
        <v>482.1</v>
      </c>
      <c r="L536" s="38" t="str">
        <f t="shared" si="33"/>
        <v>34</v>
      </c>
    </row>
    <row r="537" spans="2:12" ht="13.5">
      <c r="B537" s="38" t="s">
        <v>68</v>
      </c>
      <c r="C537" s="30" t="s">
        <v>157</v>
      </c>
      <c r="D537" s="31" t="s">
        <v>93</v>
      </c>
      <c r="E537" s="32" t="str">
        <f t="shared" si="30"/>
        <v>34A3+</v>
      </c>
      <c r="F537" s="32" t="s">
        <v>158</v>
      </c>
      <c r="G537" s="33">
        <v>876.4</v>
      </c>
      <c r="H537" s="34">
        <v>0.55</v>
      </c>
      <c r="I537" s="34">
        <v>0.6</v>
      </c>
      <c r="J537" s="33">
        <f t="shared" si="31"/>
        <v>482.1</v>
      </c>
      <c r="K537" s="33">
        <f t="shared" si="32"/>
        <v>525.9</v>
      </c>
      <c r="L537" s="38" t="str">
        <f t="shared" si="33"/>
        <v>34</v>
      </c>
    </row>
    <row r="538" spans="2:12" ht="13.5">
      <c r="B538" s="38" t="s">
        <v>68</v>
      </c>
      <c r="C538" s="30" t="s">
        <v>157</v>
      </c>
      <c r="D538" s="31" t="s">
        <v>94</v>
      </c>
      <c r="E538" s="32" t="str">
        <f aca="true" t="shared" si="34" ref="E538:E601">C538&amp;D538</f>
        <v>34A3</v>
      </c>
      <c r="F538" s="32" t="s">
        <v>158</v>
      </c>
      <c r="G538" s="33">
        <v>876.4</v>
      </c>
      <c r="H538" s="34">
        <v>0.6</v>
      </c>
      <c r="I538" s="34">
        <v>0.65</v>
      </c>
      <c r="J538" s="33">
        <f aca="true" t="shared" si="35" ref="J538:J601">IF(AND(G538&lt;&gt;"",H538&lt;&gt;""),ROUNDUP(G538*H538,1),"")</f>
        <v>525.9</v>
      </c>
      <c r="K538" s="33">
        <f aca="true" t="shared" si="36" ref="K538:K601">IF(AND(G538&lt;&gt;"",I538&lt;&gt;""),ROUNDUP(G538*I538,1),"")</f>
        <v>569.7</v>
      </c>
      <c r="L538" s="38" t="str">
        <f aca="true" t="shared" si="37" ref="L538:L601">C538</f>
        <v>34</v>
      </c>
    </row>
    <row r="539" spans="2:12" ht="13.5">
      <c r="B539" s="38" t="s">
        <v>68</v>
      </c>
      <c r="C539" s="30" t="s">
        <v>157</v>
      </c>
      <c r="D539" s="31" t="s">
        <v>95</v>
      </c>
      <c r="E539" s="32" t="str">
        <f t="shared" si="34"/>
        <v>34A3-</v>
      </c>
      <c r="F539" s="32" t="s">
        <v>158</v>
      </c>
      <c r="G539" s="33">
        <v>876.4</v>
      </c>
      <c r="H539" s="34">
        <v>0.65</v>
      </c>
      <c r="I539" s="34">
        <v>0.7</v>
      </c>
      <c r="J539" s="33">
        <f t="shared" si="35"/>
        <v>569.7</v>
      </c>
      <c r="K539" s="33">
        <f t="shared" si="36"/>
        <v>613.5</v>
      </c>
      <c r="L539" s="38" t="str">
        <f t="shared" si="37"/>
        <v>34</v>
      </c>
    </row>
    <row r="540" spans="2:12" ht="13.5">
      <c r="B540" s="38" t="s">
        <v>68</v>
      </c>
      <c r="C540" s="30" t="s">
        <v>157</v>
      </c>
      <c r="D540" s="31" t="s">
        <v>96</v>
      </c>
      <c r="E540" s="32" t="str">
        <f t="shared" si="34"/>
        <v>34A2+</v>
      </c>
      <c r="F540" s="32" t="s">
        <v>158</v>
      </c>
      <c r="G540" s="33">
        <v>876.4</v>
      </c>
      <c r="H540" s="34">
        <v>0.7</v>
      </c>
      <c r="I540" s="34">
        <v>0.75</v>
      </c>
      <c r="J540" s="33">
        <f t="shared" si="35"/>
        <v>613.5</v>
      </c>
      <c r="K540" s="33">
        <f t="shared" si="36"/>
        <v>657.3</v>
      </c>
      <c r="L540" s="38" t="str">
        <f t="shared" si="37"/>
        <v>34</v>
      </c>
    </row>
    <row r="541" spans="2:12" ht="13.5">
      <c r="B541" s="38" t="s">
        <v>68</v>
      </c>
      <c r="C541" s="30" t="s">
        <v>157</v>
      </c>
      <c r="D541" s="31" t="s">
        <v>97</v>
      </c>
      <c r="E541" s="32" t="str">
        <f t="shared" si="34"/>
        <v>34A2</v>
      </c>
      <c r="F541" s="32" t="s">
        <v>158</v>
      </c>
      <c r="G541" s="33">
        <v>876.4</v>
      </c>
      <c r="H541" s="34">
        <v>0.75</v>
      </c>
      <c r="I541" s="34">
        <v>0.8</v>
      </c>
      <c r="J541" s="33">
        <f t="shared" si="35"/>
        <v>657.3</v>
      </c>
      <c r="K541" s="33">
        <f t="shared" si="36"/>
        <v>701.2</v>
      </c>
      <c r="L541" s="38" t="str">
        <f t="shared" si="37"/>
        <v>34</v>
      </c>
    </row>
    <row r="542" spans="2:12" ht="13.5">
      <c r="B542" s="38" t="s">
        <v>68</v>
      </c>
      <c r="C542" s="30" t="s">
        <v>157</v>
      </c>
      <c r="D542" s="31" t="s">
        <v>98</v>
      </c>
      <c r="E542" s="32" t="str">
        <f t="shared" si="34"/>
        <v>34A2-</v>
      </c>
      <c r="F542" s="32" t="s">
        <v>158</v>
      </c>
      <c r="G542" s="33">
        <v>876.4</v>
      </c>
      <c r="H542" s="34">
        <v>0.8</v>
      </c>
      <c r="I542" s="34">
        <v>0.85</v>
      </c>
      <c r="J542" s="33">
        <f t="shared" si="35"/>
        <v>701.2</v>
      </c>
      <c r="K542" s="33">
        <f t="shared" si="36"/>
        <v>745</v>
      </c>
      <c r="L542" s="38" t="str">
        <f t="shared" si="37"/>
        <v>34</v>
      </c>
    </row>
    <row r="543" spans="2:12" ht="13.5">
      <c r="B543" s="38" t="s">
        <v>68</v>
      </c>
      <c r="C543" s="30" t="s">
        <v>157</v>
      </c>
      <c r="D543" s="31" t="s">
        <v>99</v>
      </c>
      <c r="E543" s="32" t="str">
        <f t="shared" si="34"/>
        <v>34A1+</v>
      </c>
      <c r="F543" s="32" t="s">
        <v>158</v>
      </c>
      <c r="G543" s="33">
        <v>876.4</v>
      </c>
      <c r="H543" s="34">
        <v>0.85</v>
      </c>
      <c r="I543" s="34">
        <v>0.9</v>
      </c>
      <c r="J543" s="33">
        <f t="shared" si="35"/>
        <v>745</v>
      </c>
      <c r="K543" s="33">
        <f t="shared" si="36"/>
        <v>788.8000000000001</v>
      </c>
      <c r="L543" s="38" t="str">
        <f t="shared" si="37"/>
        <v>34</v>
      </c>
    </row>
    <row r="544" spans="2:12" ht="13.5">
      <c r="B544" s="38" t="s">
        <v>68</v>
      </c>
      <c r="C544" s="30" t="s">
        <v>157</v>
      </c>
      <c r="D544" s="31" t="s">
        <v>100</v>
      </c>
      <c r="E544" s="32" t="str">
        <f t="shared" si="34"/>
        <v>34A1</v>
      </c>
      <c r="F544" s="32" t="s">
        <v>158</v>
      </c>
      <c r="G544" s="33">
        <v>876.4</v>
      </c>
      <c r="H544" s="34">
        <v>0.9</v>
      </c>
      <c r="I544" s="34">
        <v>0.95</v>
      </c>
      <c r="J544" s="33">
        <f t="shared" si="35"/>
        <v>788.8000000000001</v>
      </c>
      <c r="K544" s="33">
        <f t="shared" si="36"/>
        <v>832.6</v>
      </c>
      <c r="L544" s="38" t="str">
        <f t="shared" si="37"/>
        <v>34</v>
      </c>
    </row>
    <row r="545" spans="2:12" ht="13.5">
      <c r="B545" s="38" t="s">
        <v>68</v>
      </c>
      <c r="C545" s="30" t="s">
        <v>157</v>
      </c>
      <c r="D545" s="31" t="s">
        <v>101</v>
      </c>
      <c r="E545" s="32" t="str">
        <f t="shared" si="34"/>
        <v>34A1-</v>
      </c>
      <c r="F545" s="32" t="s">
        <v>158</v>
      </c>
      <c r="G545" s="33">
        <v>876.4</v>
      </c>
      <c r="H545" s="34">
        <v>0.95</v>
      </c>
      <c r="I545" s="34">
        <v>1</v>
      </c>
      <c r="J545" s="33">
        <f t="shared" si="35"/>
        <v>832.6</v>
      </c>
      <c r="K545" s="33">
        <f t="shared" si="36"/>
        <v>876.4</v>
      </c>
      <c r="L545" s="38" t="str">
        <f t="shared" si="37"/>
        <v>34</v>
      </c>
    </row>
    <row r="546" spans="2:12" ht="13.5">
      <c r="B546" s="38" t="s">
        <v>68</v>
      </c>
      <c r="C546" s="30" t="s">
        <v>157</v>
      </c>
      <c r="D546" s="31" t="s">
        <v>102</v>
      </c>
      <c r="E546" s="32" t="str">
        <f t="shared" si="34"/>
        <v>34B2+</v>
      </c>
      <c r="F546" s="32" t="s">
        <v>158</v>
      </c>
      <c r="G546" s="33">
        <v>876.4</v>
      </c>
      <c r="H546" s="34">
        <v>1</v>
      </c>
      <c r="I546" s="34">
        <v>1.05</v>
      </c>
      <c r="J546" s="33">
        <f t="shared" si="35"/>
        <v>876.4</v>
      </c>
      <c r="K546" s="33">
        <f t="shared" si="36"/>
        <v>920.3000000000001</v>
      </c>
      <c r="L546" s="38" t="str">
        <f t="shared" si="37"/>
        <v>34</v>
      </c>
    </row>
    <row r="547" spans="2:12" ht="13.5">
      <c r="B547" s="38" t="s">
        <v>68</v>
      </c>
      <c r="C547" s="30" t="s">
        <v>157</v>
      </c>
      <c r="D547" s="31" t="s">
        <v>103</v>
      </c>
      <c r="E547" s="32" t="str">
        <f t="shared" si="34"/>
        <v>34B2</v>
      </c>
      <c r="F547" s="32" t="s">
        <v>158</v>
      </c>
      <c r="G547" s="33">
        <v>876.4</v>
      </c>
      <c r="H547" s="34">
        <v>1.05</v>
      </c>
      <c r="I547" s="34">
        <v>1.1</v>
      </c>
      <c r="J547" s="33">
        <f t="shared" si="35"/>
        <v>920.3000000000001</v>
      </c>
      <c r="K547" s="33">
        <f t="shared" si="36"/>
        <v>964.1</v>
      </c>
      <c r="L547" s="38" t="str">
        <f t="shared" si="37"/>
        <v>34</v>
      </c>
    </row>
    <row r="548" spans="2:12" ht="13.5">
      <c r="B548" s="38" t="s">
        <v>68</v>
      </c>
      <c r="C548" s="30" t="s">
        <v>157</v>
      </c>
      <c r="D548" s="31" t="s">
        <v>104</v>
      </c>
      <c r="E548" s="32" t="str">
        <f t="shared" si="34"/>
        <v>34B2-</v>
      </c>
      <c r="F548" s="32" t="s">
        <v>158</v>
      </c>
      <c r="G548" s="33">
        <v>876.4</v>
      </c>
      <c r="H548" s="34">
        <v>1.1</v>
      </c>
      <c r="I548" s="34">
        <v>1.15</v>
      </c>
      <c r="J548" s="33">
        <f t="shared" si="35"/>
        <v>964.1</v>
      </c>
      <c r="K548" s="33">
        <f t="shared" si="36"/>
        <v>1007.9</v>
      </c>
      <c r="L548" s="38" t="str">
        <f t="shared" si="37"/>
        <v>34</v>
      </c>
    </row>
    <row r="549" spans="2:12" ht="13.5">
      <c r="B549" s="38" t="s">
        <v>68</v>
      </c>
      <c r="C549" s="30" t="s">
        <v>157</v>
      </c>
      <c r="D549" s="31" t="s">
        <v>105</v>
      </c>
      <c r="E549" s="32" t="str">
        <f t="shared" si="34"/>
        <v>34B1</v>
      </c>
      <c r="F549" s="32" t="s">
        <v>158</v>
      </c>
      <c r="G549" s="33">
        <v>876.4</v>
      </c>
      <c r="H549" s="34">
        <v>1.15</v>
      </c>
      <c r="I549" s="34">
        <v>1.5</v>
      </c>
      <c r="J549" s="33">
        <f t="shared" si="35"/>
        <v>1007.9</v>
      </c>
      <c r="K549" s="33">
        <f t="shared" si="36"/>
        <v>1314.6</v>
      </c>
      <c r="L549" s="38" t="str">
        <f t="shared" si="37"/>
        <v>34</v>
      </c>
    </row>
    <row r="550" spans="2:12" ht="13.5">
      <c r="B550" s="38" t="s">
        <v>68</v>
      </c>
      <c r="C550" s="30" t="s">
        <v>157</v>
      </c>
      <c r="D550" s="31" t="s">
        <v>106</v>
      </c>
      <c r="E550" s="32" t="str">
        <f t="shared" si="34"/>
        <v>34C</v>
      </c>
      <c r="F550" s="32" t="s">
        <v>158</v>
      </c>
      <c r="G550" s="33">
        <v>876.4</v>
      </c>
      <c r="H550" s="34">
        <v>1.5</v>
      </c>
      <c r="I550" s="34"/>
      <c r="J550" s="33">
        <f t="shared" si="35"/>
        <v>1314.6</v>
      </c>
      <c r="K550" s="33">
        <f t="shared" si="36"/>
      </c>
      <c r="L550" s="38" t="str">
        <f t="shared" si="37"/>
        <v>34</v>
      </c>
    </row>
    <row r="551" spans="2:12" ht="13.5">
      <c r="B551" s="38" t="s">
        <v>68</v>
      </c>
      <c r="C551" s="30" t="s">
        <v>159</v>
      </c>
      <c r="D551" s="31" t="s">
        <v>92</v>
      </c>
      <c r="E551" s="32" t="str">
        <f t="shared" si="34"/>
        <v>35A4</v>
      </c>
      <c r="F551" s="32" t="s">
        <v>160</v>
      </c>
      <c r="G551" s="33">
        <v>601.1</v>
      </c>
      <c r="H551" s="34"/>
      <c r="I551" s="34">
        <v>0.55</v>
      </c>
      <c r="J551" s="33">
        <f t="shared" si="35"/>
      </c>
      <c r="K551" s="33">
        <f t="shared" si="36"/>
        <v>330.70000000000005</v>
      </c>
      <c r="L551" s="38" t="str">
        <f t="shared" si="37"/>
        <v>35</v>
      </c>
    </row>
    <row r="552" spans="2:12" ht="13.5">
      <c r="B552" s="38" t="s">
        <v>68</v>
      </c>
      <c r="C552" s="30" t="s">
        <v>159</v>
      </c>
      <c r="D552" s="31" t="s">
        <v>93</v>
      </c>
      <c r="E552" s="32" t="str">
        <f t="shared" si="34"/>
        <v>35A3+</v>
      </c>
      <c r="F552" s="32" t="s">
        <v>160</v>
      </c>
      <c r="G552" s="33">
        <v>601.1</v>
      </c>
      <c r="H552" s="34">
        <v>0.55</v>
      </c>
      <c r="I552" s="34">
        <v>0.6</v>
      </c>
      <c r="J552" s="33">
        <f t="shared" si="35"/>
        <v>330.70000000000005</v>
      </c>
      <c r="K552" s="33">
        <f t="shared" si="36"/>
        <v>360.70000000000005</v>
      </c>
      <c r="L552" s="38" t="str">
        <f t="shared" si="37"/>
        <v>35</v>
      </c>
    </row>
    <row r="553" spans="2:12" ht="13.5">
      <c r="B553" s="38" t="s">
        <v>68</v>
      </c>
      <c r="C553" s="30" t="s">
        <v>159</v>
      </c>
      <c r="D553" s="31" t="s">
        <v>94</v>
      </c>
      <c r="E553" s="32" t="str">
        <f t="shared" si="34"/>
        <v>35A3</v>
      </c>
      <c r="F553" s="32" t="s">
        <v>160</v>
      </c>
      <c r="G553" s="33">
        <v>601.1</v>
      </c>
      <c r="H553" s="34">
        <v>0.6</v>
      </c>
      <c r="I553" s="34">
        <v>0.65</v>
      </c>
      <c r="J553" s="33">
        <f t="shared" si="35"/>
        <v>360.70000000000005</v>
      </c>
      <c r="K553" s="33">
        <f t="shared" si="36"/>
        <v>390.8</v>
      </c>
      <c r="L553" s="38" t="str">
        <f t="shared" si="37"/>
        <v>35</v>
      </c>
    </row>
    <row r="554" spans="2:12" ht="13.5">
      <c r="B554" s="38" t="s">
        <v>68</v>
      </c>
      <c r="C554" s="30" t="s">
        <v>159</v>
      </c>
      <c r="D554" s="31" t="s">
        <v>95</v>
      </c>
      <c r="E554" s="32" t="str">
        <f t="shared" si="34"/>
        <v>35A3-</v>
      </c>
      <c r="F554" s="32" t="s">
        <v>160</v>
      </c>
      <c r="G554" s="33">
        <v>601.1</v>
      </c>
      <c r="H554" s="34">
        <v>0.65</v>
      </c>
      <c r="I554" s="34">
        <v>0.7</v>
      </c>
      <c r="J554" s="33">
        <f t="shared" si="35"/>
        <v>390.8</v>
      </c>
      <c r="K554" s="33">
        <f t="shared" si="36"/>
        <v>420.8</v>
      </c>
      <c r="L554" s="38" t="str">
        <f t="shared" si="37"/>
        <v>35</v>
      </c>
    </row>
    <row r="555" spans="2:12" ht="13.5">
      <c r="B555" s="38" t="s">
        <v>68</v>
      </c>
      <c r="C555" s="30" t="s">
        <v>159</v>
      </c>
      <c r="D555" s="31" t="s">
        <v>96</v>
      </c>
      <c r="E555" s="32" t="str">
        <f t="shared" si="34"/>
        <v>35A2+</v>
      </c>
      <c r="F555" s="32" t="s">
        <v>160</v>
      </c>
      <c r="G555" s="33">
        <v>601.1</v>
      </c>
      <c r="H555" s="34">
        <v>0.7</v>
      </c>
      <c r="I555" s="34">
        <v>0.75</v>
      </c>
      <c r="J555" s="33">
        <f t="shared" si="35"/>
        <v>420.8</v>
      </c>
      <c r="K555" s="33">
        <f t="shared" si="36"/>
        <v>450.90000000000003</v>
      </c>
      <c r="L555" s="38" t="str">
        <f t="shared" si="37"/>
        <v>35</v>
      </c>
    </row>
    <row r="556" spans="2:12" ht="13.5">
      <c r="B556" s="38" t="s">
        <v>68</v>
      </c>
      <c r="C556" s="30" t="s">
        <v>159</v>
      </c>
      <c r="D556" s="31" t="s">
        <v>97</v>
      </c>
      <c r="E556" s="32" t="str">
        <f t="shared" si="34"/>
        <v>35A2</v>
      </c>
      <c r="F556" s="32" t="s">
        <v>160</v>
      </c>
      <c r="G556" s="33">
        <v>601.1</v>
      </c>
      <c r="H556" s="34">
        <v>0.75</v>
      </c>
      <c r="I556" s="34">
        <v>0.8</v>
      </c>
      <c r="J556" s="33">
        <f t="shared" si="35"/>
        <v>450.90000000000003</v>
      </c>
      <c r="K556" s="33">
        <f t="shared" si="36"/>
        <v>480.90000000000003</v>
      </c>
      <c r="L556" s="38" t="str">
        <f t="shared" si="37"/>
        <v>35</v>
      </c>
    </row>
    <row r="557" spans="2:12" ht="13.5">
      <c r="B557" s="38" t="s">
        <v>68</v>
      </c>
      <c r="C557" s="30" t="s">
        <v>159</v>
      </c>
      <c r="D557" s="31" t="s">
        <v>98</v>
      </c>
      <c r="E557" s="32" t="str">
        <f t="shared" si="34"/>
        <v>35A2-</v>
      </c>
      <c r="F557" s="32" t="s">
        <v>160</v>
      </c>
      <c r="G557" s="33">
        <v>601.1</v>
      </c>
      <c r="H557" s="34">
        <v>0.8</v>
      </c>
      <c r="I557" s="34">
        <v>0.85</v>
      </c>
      <c r="J557" s="33">
        <f t="shared" si="35"/>
        <v>480.90000000000003</v>
      </c>
      <c r="K557" s="33">
        <f t="shared" si="36"/>
        <v>511</v>
      </c>
      <c r="L557" s="38" t="str">
        <f t="shared" si="37"/>
        <v>35</v>
      </c>
    </row>
    <row r="558" spans="2:12" ht="13.5">
      <c r="B558" s="38" t="s">
        <v>68</v>
      </c>
      <c r="C558" s="30" t="s">
        <v>159</v>
      </c>
      <c r="D558" s="31" t="s">
        <v>99</v>
      </c>
      <c r="E558" s="32" t="str">
        <f t="shared" si="34"/>
        <v>35A1+</v>
      </c>
      <c r="F558" s="32" t="s">
        <v>160</v>
      </c>
      <c r="G558" s="33">
        <v>601.1</v>
      </c>
      <c r="H558" s="34">
        <v>0.85</v>
      </c>
      <c r="I558" s="34">
        <v>0.9</v>
      </c>
      <c r="J558" s="33">
        <f t="shared" si="35"/>
        <v>511</v>
      </c>
      <c r="K558" s="33">
        <f t="shared" si="36"/>
        <v>541</v>
      </c>
      <c r="L558" s="38" t="str">
        <f t="shared" si="37"/>
        <v>35</v>
      </c>
    </row>
    <row r="559" spans="2:12" ht="13.5">
      <c r="B559" s="38" t="s">
        <v>68</v>
      </c>
      <c r="C559" s="30" t="s">
        <v>159</v>
      </c>
      <c r="D559" s="31" t="s">
        <v>100</v>
      </c>
      <c r="E559" s="32" t="str">
        <f t="shared" si="34"/>
        <v>35A1</v>
      </c>
      <c r="F559" s="32" t="s">
        <v>160</v>
      </c>
      <c r="G559" s="33">
        <v>601.1</v>
      </c>
      <c r="H559" s="34">
        <v>0.9</v>
      </c>
      <c r="I559" s="34">
        <v>0.95</v>
      </c>
      <c r="J559" s="33">
        <f t="shared" si="35"/>
        <v>541</v>
      </c>
      <c r="K559" s="33">
        <f t="shared" si="36"/>
        <v>571.1</v>
      </c>
      <c r="L559" s="38" t="str">
        <f t="shared" si="37"/>
        <v>35</v>
      </c>
    </row>
    <row r="560" spans="2:12" ht="13.5">
      <c r="B560" s="38" t="s">
        <v>68</v>
      </c>
      <c r="C560" s="30" t="s">
        <v>159</v>
      </c>
      <c r="D560" s="31" t="s">
        <v>101</v>
      </c>
      <c r="E560" s="32" t="str">
        <f t="shared" si="34"/>
        <v>35A1-</v>
      </c>
      <c r="F560" s="32" t="s">
        <v>160</v>
      </c>
      <c r="G560" s="33">
        <v>601.1</v>
      </c>
      <c r="H560" s="34">
        <v>0.95</v>
      </c>
      <c r="I560" s="34">
        <v>1</v>
      </c>
      <c r="J560" s="33">
        <f t="shared" si="35"/>
        <v>571.1</v>
      </c>
      <c r="K560" s="33">
        <f t="shared" si="36"/>
        <v>601.1</v>
      </c>
      <c r="L560" s="38" t="str">
        <f t="shared" si="37"/>
        <v>35</v>
      </c>
    </row>
    <row r="561" spans="2:12" ht="13.5">
      <c r="B561" s="38" t="s">
        <v>68</v>
      </c>
      <c r="C561" s="30" t="s">
        <v>159</v>
      </c>
      <c r="D561" s="31" t="s">
        <v>102</v>
      </c>
      <c r="E561" s="32" t="str">
        <f t="shared" si="34"/>
        <v>35B2+</v>
      </c>
      <c r="F561" s="32" t="s">
        <v>160</v>
      </c>
      <c r="G561" s="33">
        <v>601.1</v>
      </c>
      <c r="H561" s="34">
        <v>1</v>
      </c>
      <c r="I561" s="34">
        <v>1.05</v>
      </c>
      <c r="J561" s="33">
        <f t="shared" si="35"/>
        <v>601.1</v>
      </c>
      <c r="K561" s="33">
        <f t="shared" si="36"/>
        <v>631.2</v>
      </c>
      <c r="L561" s="38" t="str">
        <f t="shared" si="37"/>
        <v>35</v>
      </c>
    </row>
    <row r="562" spans="2:12" ht="13.5">
      <c r="B562" s="38" t="s">
        <v>68</v>
      </c>
      <c r="C562" s="30" t="s">
        <v>159</v>
      </c>
      <c r="D562" s="31" t="s">
        <v>103</v>
      </c>
      <c r="E562" s="32" t="str">
        <f t="shared" si="34"/>
        <v>35B2</v>
      </c>
      <c r="F562" s="32" t="s">
        <v>160</v>
      </c>
      <c r="G562" s="33">
        <v>601.1</v>
      </c>
      <c r="H562" s="34">
        <v>1.05</v>
      </c>
      <c r="I562" s="34">
        <v>1.1</v>
      </c>
      <c r="J562" s="33">
        <f t="shared" si="35"/>
        <v>631.2</v>
      </c>
      <c r="K562" s="33">
        <f t="shared" si="36"/>
        <v>661.3000000000001</v>
      </c>
      <c r="L562" s="38" t="str">
        <f t="shared" si="37"/>
        <v>35</v>
      </c>
    </row>
    <row r="563" spans="2:12" ht="13.5">
      <c r="B563" s="38" t="s">
        <v>68</v>
      </c>
      <c r="C563" s="30" t="s">
        <v>159</v>
      </c>
      <c r="D563" s="31" t="s">
        <v>104</v>
      </c>
      <c r="E563" s="32" t="str">
        <f t="shared" si="34"/>
        <v>35B2-</v>
      </c>
      <c r="F563" s="32" t="s">
        <v>160</v>
      </c>
      <c r="G563" s="33">
        <v>601.1</v>
      </c>
      <c r="H563" s="34">
        <v>1.1</v>
      </c>
      <c r="I563" s="34">
        <v>1.15</v>
      </c>
      <c r="J563" s="33">
        <f t="shared" si="35"/>
        <v>661.3000000000001</v>
      </c>
      <c r="K563" s="33">
        <f t="shared" si="36"/>
        <v>691.3000000000001</v>
      </c>
      <c r="L563" s="38" t="str">
        <f t="shared" si="37"/>
        <v>35</v>
      </c>
    </row>
    <row r="564" spans="2:12" ht="13.5">
      <c r="B564" s="38" t="s">
        <v>68</v>
      </c>
      <c r="C564" s="30" t="s">
        <v>159</v>
      </c>
      <c r="D564" s="31" t="s">
        <v>105</v>
      </c>
      <c r="E564" s="32" t="str">
        <f t="shared" si="34"/>
        <v>35B1</v>
      </c>
      <c r="F564" s="32" t="s">
        <v>160</v>
      </c>
      <c r="G564" s="33">
        <v>601.1</v>
      </c>
      <c r="H564" s="34">
        <v>1.15</v>
      </c>
      <c r="I564" s="34">
        <v>1.5</v>
      </c>
      <c r="J564" s="33">
        <f t="shared" si="35"/>
        <v>691.3000000000001</v>
      </c>
      <c r="K564" s="33">
        <f t="shared" si="36"/>
        <v>901.7</v>
      </c>
      <c r="L564" s="38" t="str">
        <f t="shared" si="37"/>
        <v>35</v>
      </c>
    </row>
    <row r="565" spans="2:12" ht="13.5">
      <c r="B565" s="38" t="s">
        <v>68</v>
      </c>
      <c r="C565" s="30" t="s">
        <v>159</v>
      </c>
      <c r="D565" s="31" t="s">
        <v>106</v>
      </c>
      <c r="E565" s="32" t="str">
        <f t="shared" si="34"/>
        <v>35C</v>
      </c>
      <c r="F565" s="32" t="s">
        <v>160</v>
      </c>
      <c r="G565" s="33">
        <v>601.1</v>
      </c>
      <c r="H565" s="34">
        <v>1.5</v>
      </c>
      <c r="I565" s="34"/>
      <c r="J565" s="33">
        <f t="shared" si="35"/>
        <v>901.7</v>
      </c>
      <c r="K565" s="33">
        <f t="shared" si="36"/>
      </c>
      <c r="L565" s="38" t="str">
        <f t="shared" si="37"/>
        <v>35</v>
      </c>
    </row>
    <row r="566" spans="2:12" ht="13.5">
      <c r="B566" s="38" t="s">
        <v>68</v>
      </c>
      <c r="C566" s="30" t="s">
        <v>161</v>
      </c>
      <c r="D566" s="31" t="s">
        <v>92</v>
      </c>
      <c r="E566" s="32" t="str">
        <f t="shared" si="34"/>
        <v>36A4</v>
      </c>
      <c r="F566" s="32" t="s">
        <v>162</v>
      </c>
      <c r="G566" s="33">
        <v>103.8</v>
      </c>
      <c r="H566" s="34"/>
      <c r="I566" s="34">
        <v>0.55</v>
      </c>
      <c r="J566" s="33">
        <f t="shared" si="35"/>
      </c>
      <c r="K566" s="33">
        <f t="shared" si="36"/>
        <v>57.1</v>
      </c>
      <c r="L566" s="38" t="str">
        <f t="shared" si="37"/>
        <v>36</v>
      </c>
    </row>
    <row r="567" spans="2:12" ht="13.5">
      <c r="B567" s="38" t="s">
        <v>68</v>
      </c>
      <c r="C567" s="30" t="s">
        <v>161</v>
      </c>
      <c r="D567" s="31" t="s">
        <v>93</v>
      </c>
      <c r="E567" s="32" t="str">
        <f t="shared" si="34"/>
        <v>36A3+</v>
      </c>
      <c r="F567" s="32" t="s">
        <v>162</v>
      </c>
      <c r="G567" s="33">
        <v>103.8</v>
      </c>
      <c r="H567" s="34">
        <v>0.55</v>
      </c>
      <c r="I567" s="34">
        <v>0.6</v>
      </c>
      <c r="J567" s="33">
        <f t="shared" si="35"/>
        <v>57.1</v>
      </c>
      <c r="K567" s="33">
        <f t="shared" si="36"/>
        <v>62.300000000000004</v>
      </c>
      <c r="L567" s="38" t="str">
        <f t="shared" si="37"/>
        <v>36</v>
      </c>
    </row>
    <row r="568" spans="2:12" ht="13.5">
      <c r="B568" s="38" t="s">
        <v>68</v>
      </c>
      <c r="C568" s="30" t="s">
        <v>161</v>
      </c>
      <c r="D568" s="31" t="s">
        <v>94</v>
      </c>
      <c r="E568" s="32" t="str">
        <f t="shared" si="34"/>
        <v>36A3</v>
      </c>
      <c r="F568" s="32" t="s">
        <v>162</v>
      </c>
      <c r="G568" s="33">
        <v>103.8</v>
      </c>
      <c r="H568" s="34">
        <v>0.6</v>
      </c>
      <c r="I568" s="34">
        <v>0.65</v>
      </c>
      <c r="J568" s="33">
        <f t="shared" si="35"/>
        <v>62.300000000000004</v>
      </c>
      <c r="K568" s="33">
        <f t="shared" si="36"/>
        <v>67.5</v>
      </c>
      <c r="L568" s="38" t="str">
        <f t="shared" si="37"/>
        <v>36</v>
      </c>
    </row>
    <row r="569" spans="2:12" ht="13.5">
      <c r="B569" s="38" t="s">
        <v>68</v>
      </c>
      <c r="C569" s="30" t="s">
        <v>161</v>
      </c>
      <c r="D569" s="31" t="s">
        <v>95</v>
      </c>
      <c r="E569" s="32" t="str">
        <f t="shared" si="34"/>
        <v>36A3-</v>
      </c>
      <c r="F569" s="32" t="s">
        <v>162</v>
      </c>
      <c r="G569" s="33">
        <v>103.8</v>
      </c>
      <c r="H569" s="34">
        <v>0.65</v>
      </c>
      <c r="I569" s="34">
        <v>0.7</v>
      </c>
      <c r="J569" s="33">
        <f t="shared" si="35"/>
        <v>67.5</v>
      </c>
      <c r="K569" s="33">
        <f t="shared" si="36"/>
        <v>72.69999999999999</v>
      </c>
      <c r="L569" s="38" t="str">
        <f t="shared" si="37"/>
        <v>36</v>
      </c>
    </row>
    <row r="570" spans="2:12" ht="13.5">
      <c r="B570" s="38" t="s">
        <v>68</v>
      </c>
      <c r="C570" s="30" t="s">
        <v>161</v>
      </c>
      <c r="D570" s="31" t="s">
        <v>96</v>
      </c>
      <c r="E570" s="32" t="str">
        <f t="shared" si="34"/>
        <v>36A2+</v>
      </c>
      <c r="F570" s="32" t="s">
        <v>162</v>
      </c>
      <c r="G570" s="33">
        <v>103.8</v>
      </c>
      <c r="H570" s="34">
        <v>0.7</v>
      </c>
      <c r="I570" s="34">
        <v>0.75</v>
      </c>
      <c r="J570" s="33">
        <f t="shared" si="35"/>
        <v>72.69999999999999</v>
      </c>
      <c r="K570" s="33">
        <f t="shared" si="36"/>
        <v>77.89999999999999</v>
      </c>
      <c r="L570" s="38" t="str">
        <f t="shared" si="37"/>
        <v>36</v>
      </c>
    </row>
    <row r="571" spans="2:12" ht="13.5">
      <c r="B571" s="38" t="s">
        <v>68</v>
      </c>
      <c r="C571" s="30" t="s">
        <v>161</v>
      </c>
      <c r="D571" s="31" t="s">
        <v>97</v>
      </c>
      <c r="E571" s="32" t="str">
        <f t="shared" si="34"/>
        <v>36A2</v>
      </c>
      <c r="F571" s="32" t="s">
        <v>162</v>
      </c>
      <c r="G571" s="33">
        <v>103.8</v>
      </c>
      <c r="H571" s="34">
        <v>0.75</v>
      </c>
      <c r="I571" s="34">
        <v>0.8</v>
      </c>
      <c r="J571" s="33">
        <f t="shared" si="35"/>
        <v>77.89999999999999</v>
      </c>
      <c r="K571" s="33">
        <f t="shared" si="36"/>
        <v>83.1</v>
      </c>
      <c r="L571" s="38" t="str">
        <f t="shared" si="37"/>
        <v>36</v>
      </c>
    </row>
    <row r="572" spans="2:12" ht="13.5">
      <c r="B572" s="38" t="s">
        <v>68</v>
      </c>
      <c r="C572" s="30" t="s">
        <v>161</v>
      </c>
      <c r="D572" s="31" t="s">
        <v>98</v>
      </c>
      <c r="E572" s="32" t="str">
        <f t="shared" si="34"/>
        <v>36A2-</v>
      </c>
      <c r="F572" s="32" t="s">
        <v>162</v>
      </c>
      <c r="G572" s="33">
        <v>103.8</v>
      </c>
      <c r="H572" s="34">
        <v>0.8</v>
      </c>
      <c r="I572" s="34">
        <v>0.85</v>
      </c>
      <c r="J572" s="33">
        <f t="shared" si="35"/>
        <v>83.1</v>
      </c>
      <c r="K572" s="33">
        <f t="shared" si="36"/>
        <v>88.3</v>
      </c>
      <c r="L572" s="38" t="str">
        <f t="shared" si="37"/>
        <v>36</v>
      </c>
    </row>
    <row r="573" spans="2:12" ht="13.5">
      <c r="B573" s="38" t="s">
        <v>68</v>
      </c>
      <c r="C573" s="30" t="s">
        <v>161</v>
      </c>
      <c r="D573" s="31" t="s">
        <v>99</v>
      </c>
      <c r="E573" s="32" t="str">
        <f t="shared" si="34"/>
        <v>36A1+</v>
      </c>
      <c r="F573" s="32" t="s">
        <v>162</v>
      </c>
      <c r="G573" s="33">
        <v>103.8</v>
      </c>
      <c r="H573" s="34">
        <v>0.85</v>
      </c>
      <c r="I573" s="34">
        <v>0.9</v>
      </c>
      <c r="J573" s="33">
        <f t="shared" si="35"/>
        <v>88.3</v>
      </c>
      <c r="K573" s="33">
        <f t="shared" si="36"/>
        <v>93.5</v>
      </c>
      <c r="L573" s="38" t="str">
        <f t="shared" si="37"/>
        <v>36</v>
      </c>
    </row>
    <row r="574" spans="2:12" ht="13.5">
      <c r="B574" s="38" t="s">
        <v>68</v>
      </c>
      <c r="C574" s="30" t="s">
        <v>161</v>
      </c>
      <c r="D574" s="31" t="s">
        <v>100</v>
      </c>
      <c r="E574" s="32" t="str">
        <f t="shared" si="34"/>
        <v>36A1</v>
      </c>
      <c r="F574" s="32" t="s">
        <v>162</v>
      </c>
      <c r="G574" s="33">
        <v>103.8</v>
      </c>
      <c r="H574" s="34">
        <v>0.9</v>
      </c>
      <c r="I574" s="34">
        <v>0.95</v>
      </c>
      <c r="J574" s="33">
        <f t="shared" si="35"/>
        <v>93.5</v>
      </c>
      <c r="K574" s="33">
        <f t="shared" si="36"/>
        <v>98.69999999999999</v>
      </c>
      <c r="L574" s="38" t="str">
        <f t="shared" si="37"/>
        <v>36</v>
      </c>
    </row>
    <row r="575" spans="2:12" ht="13.5">
      <c r="B575" s="38" t="s">
        <v>68</v>
      </c>
      <c r="C575" s="30" t="s">
        <v>161</v>
      </c>
      <c r="D575" s="31" t="s">
        <v>101</v>
      </c>
      <c r="E575" s="32" t="str">
        <f t="shared" si="34"/>
        <v>36A1-</v>
      </c>
      <c r="F575" s="32" t="s">
        <v>162</v>
      </c>
      <c r="G575" s="33">
        <v>103.8</v>
      </c>
      <c r="H575" s="34">
        <v>0.95</v>
      </c>
      <c r="I575" s="34">
        <v>1</v>
      </c>
      <c r="J575" s="33">
        <f t="shared" si="35"/>
        <v>98.69999999999999</v>
      </c>
      <c r="K575" s="33">
        <f t="shared" si="36"/>
        <v>103.8</v>
      </c>
      <c r="L575" s="38" t="str">
        <f t="shared" si="37"/>
        <v>36</v>
      </c>
    </row>
    <row r="576" spans="2:12" ht="13.5">
      <c r="B576" s="38" t="s">
        <v>68</v>
      </c>
      <c r="C576" s="30" t="s">
        <v>161</v>
      </c>
      <c r="D576" s="31" t="s">
        <v>102</v>
      </c>
      <c r="E576" s="32" t="str">
        <f t="shared" si="34"/>
        <v>36B2+</v>
      </c>
      <c r="F576" s="32" t="s">
        <v>162</v>
      </c>
      <c r="G576" s="33">
        <v>103.8</v>
      </c>
      <c r="H576" s="34">
        <v>1</v>
      </c>
      <c r="I576" s="34">
        <v>1.05</v>
      </c>
      <c r="J576" s="33">
        <f t="shared" si="35"/>
        <v>103.8</v>
      </c>
      <c r="K576" s="33">
        <f t="shared" si="36"/>
        <v>109</v>
      </c>
      <c r="L576" s="38" t="str">
        <f t="shared" si="37"/>
        <v>36</v>
      </c>
    </row>
    <row r="577" spans="2:12" ht="13.5">
      <c r="B577" s="38" t="s">
        <v>68</v>
      </c>
      <c r="C577" s="30" t="s">
        <v>161</v>
      </c>
      <c r="D577" s="31" t="s">
        <v>103</v>
      </c>
      <c r="E577" s="32" t="str">
        <f t="shared" si="34"/>
        <v>36B2</v>
      </c>
      <c r="F577" s="32" t="s">
        <v>162</v>
      </c>
      <c r="G577" s="33">
        <v>103.8</v>
      </c>
      <c r="H577" s="34">
        <v>1.05</v>
      </c>
      <c r="I577" s="34">
        <v>1.1</v>
      </c>
      <c r="J577" s="33">
        <f t="shared" si="35"/>
        <v>109</v>
      </c>
      <c r="K577" s="33">
        <f t="shared" si="36"/>
        <v>114.19999999999999</v>
      </c>
      <c r="L577" s="38" t="str">
        <f t="shared" si="37"/>
        <v>36</v>
      </c>
    </row>
    <row r="578" spans="2:12" ht="13.5">
      <c r="B578" s="38" t="s">
        <v>68</v>
      </c>
      <c r="C578" s="30" t="s">
        <v>161</v>
      </c>
      <c r="D578" s="31" t="s">
        <v>104</v>
      </c>
      <c r="E578" s="32" t="str">
        <f t="shared" si="34"/>
        <v>36B2-</v>
      </c>
      <c r="F578" s="32" t="s">
        <v>162</v>
      </c>
      <c r="G578" s="33">
        <v>103.8</v>
      </c>
      <c r="H578" s="34">
        <v>1.1</v>
      </c>
      <c r="I578" s="34">
        <v>1.15</v>
      </c>
      <c r="J578" s="33">
        <f t="shared" si="35"/>
        <v>114.19999999999999</v>
      </c>
      <c r="K578" s="33">
        <f t="shared" si="36"/>
        <v>119.39999999999999</v>
      </c>
      <c r="L578" s="38" t="str">
        <f t="shared" si="37"/>
        <v>36</v>
      </c>
    </row>
    <row r="579" spans="2:12" ht="13.5">
      <c r="B579" s="38" t="s">
        <v>68</v>
      </c>
      <c r="C579" s="30" t="s">
        <v>161</v>
      </c>
      <c r="D579" s="31" t="s">
        <v>105</v>
      </c>
      <c r="E579" s="32" t="str">
        <f t="shared" si="34"/>
        <v>36B1</v>
      </c>
      <c r="F579" s="32" t="s">
        <v>162</v>
      </c>
      <c r="G579" s="33">
        <v>103.8</v>
      </c>
      <c r="H579" s="34">
        <v>1.15</v>
      </c>
      <c r="I579" s="34">
        <v>1.5</v>
      </c>
      <c r="J579" s="33">
        <f t="shared" si="35"/>
        <v>119.39999999999999</v>
      </c>
      <c r="K579" s="33">
        <f t="shared" si="36"/>
        <v>155.7</v>
      </c>
      <c r="L579" s="38" t="str">
        <f t="shared" si="37"/>
        <v>36</v>
      </c>
    </row>
    <row r="580" spans="2:12" ht="13.5">
      <c r="B580" s="38" t="s">
        <v>68</v>
      </c>
      <c r="C580" s="30" t="s">
        <v>161</v>
      </c>
      <c r="D580" s="31" t="s">
        <v>106</v>
      </c>
      <c r="E580" s="32" t="str">
        <f t="shared" si="34"/>
        <v>36C</v>
      </c>
      <c r="F580" s="32" t="s">
        <v>162</v>
      </c>
      <c r="G580" s="33">
        <v>103.8</v>
      </c>
      <c r="H580" s="34">
        <v>1.5</v>
      </c>
      <c r="I580" s="34"/>
      <c r="J580" s="33">
        <f t="shared" si="35"/>
        <v>155.7</v>
      </c>
      <c r="K580" s="33">
        <f t="shared" si="36"/>
      </c>
      <c r="L580" s="38" t="str">
        <f t="shared" si="37"/>
        <v>36</v>
      </c>
    </row>
    <row r="581" spans="2:12" ht="13.5">
      <c r="B581" s="38" t="s">
        <v>68</v>
      </c>
      <c r="C581" s="30" t="s">
        <v>163</v>
      </c>
      <c r="D581" s="31" t="s">
        <v>92</v>
      </c>
      <c r="E581" s="32" t="str">
        <f t="shared" si="34"/>
        <v>37A4</v>
      </c>
      <c r="F581" s="32" t="s">
        <v>164</v>
      </c>
      <c r="G581" s="33">
        <v>19.9</v>
      </c>
      <c r="H581" s="34"/>
      <c r="I581" s="34">
        <v>0.55</v>
      </c>
      <c r="J581" s="33">
        <f t="shared" si="35"/>
      </c>
      <c r="K581" s="33">
        <f t="shared" si="36"/>
        <v>11</v>
      </c>
      <c r="L581" s="38" t="str">
        <f t="shared" si="37"/>
        <v>37</v>
      </c>
    </row>
    <row r="582" spans="2:12" ht="13.5">
      <c r="B582" s="38" t="s">
        <v>68</v>
      </c>
      <c r="C582" s="30" t="s">
        <v>163</v>
      </c>
      <c r="D582" s="31" t="s">
        <v>93</v>
      </c>
      <c r="E582" s="32" t="str">
        <f t="shared" si="34"/>
        <v>37A3+</v>
      </c>
      <c r="F582" s="32" t="s">
        <v>164</v>
      </c>
      <c r="G582" s="33">
        <v>19.9</v>
      </c>
      <c r="H582" s="34">
        <v>0.55</v>
      </c>
      <c r="I582" s="34">
        <v>0.6</v>
      </c>
      <c r="J582" s="33">
        <f t="shared" si="35"/>
        <v>11</v>
      </c>
      <c r="K582" s="33">
        <f t="shared" si="36"/>
        <v>12</v>
      </c>
      <c r="L582" s="38" t="str">
        <f t="shared" si="37"/>
        <v>37</v>
      </c>
    </row>
    <row r="583" spans="2:12" ht="13.5">
      <c r="B583" s="38" t="s">
        <v>68</v>
      </c>
      <c r="C583" s="30" t="s">
        <v>163</v>
      </c>
      <c r="D583" s="31" t="s">
        <v>94</v>
      </c>
      <c r="E583" s="32" t="str">
        <f t="shared" si="34"/>
        <v>37A3</v>
      </c>
      <c r="F583" s="32" t="s">
        <v>164</v>
      </c>
      <c r="G583" s="33">
        <v>19.9</v>
      </c>
      <c r="H583" s="34">
        <v>0.6</v>
      </c>
      <c r="I583" s="34">
        <v>0.65</v>
      </c>
      <c r="J583" s="33">
        <f t="shared" si="35"/>
        <v>12</v>
      </c>
      <c r="K583" s="33">
        <f t="shared" si="36"/>
        <v>13</v>
      </c>
      <c r="L583" s="38" t="str">
        <f t="shared" si="37"/>
        <v>37</v>
      </c>
    </row>
    <row r="584" spans="2:12" ht="13.5">
      <c r="B584" s="38" t="s">
        <v>68</v>
      </c>
      <c r="C584" s="30" t="s">
        <v>163</v>
      </c>
      <c r="D584" s="31" t="s">
        <v>95</v>
      </c>
      <c r="E584" s="32" t="str">
        <f t="shared" si="34"/>
        <v>37A3-</v>
      </c>
      <c r="F584" s="32" t="s">
        <v>164</v>
      </c>
      <c r="G584" s="33">
        <v>19.9</v>
      </c>
      <c r="H584" s="34">
        <v>0.65</v>
      </c>
      <c r="I584" s="34">
        <v>0.7</v>
      </c>
      <c r="J584" s="33">
        <f t="shared" si="35"/>
        <v>13</v>
      </c>
      <c r="K584" s="33">
        <f t="shared" si="36"/>
        <v>14</v>
      </c>
      <c r="L584" s="38" t="str">
        <f t="shared" si="37"/>
        <v>37</v>
      </c>
    </row>
    <row r="585" spans="2:12" ht="13.5">
      <c r="B585" s="38" t="s">
        <v>68</v>
      </c>
      <c r="C585" s="30" t="s">
        <v>163</v>
      </c>
      <c r="D585" s="31" t="s">
        <v>96</v>
      </c>
      <c r="E585" s="32" t="str">
        <f t="shared" si="34"/>
        <v>37A2+</v>
      </c>
      <c r="F585" s="32" t="s">
        <v>164</v>
      </c>
      <c r="G585" s="33">
        <v>19.9</v>
      </c>
      <c r="H585" s="34">
        <v>0.7</v>
      </c>
      <c r="I585" s="34">
        <v>0.75</v>
      </c>
      <c r="J585" s="33">
        <f t="shared" si="35"/>
        <v>14</v>
      </c>
      <c r="K585" s="33">
        <f t="shared" si="36"/>
        <v>15</v>
      </c>
      <c r="L585" s="38" t="str">
        <f t="shared" si="37"/>
        <v>37</v>
      </c>
    </row>
    <row r="586" spans="2:12" ht="13.5">
      <c r="B586" s="38" t="s">
        <v>68</v>
      </c>
      <c r="C586" s="30" t="s">
        <v>163</v>
      </c>
      <c r="D586" s="31" t="s">
        <v>97</v>
      </c>
      <c r="E586" s="32" t="str">
        <f t="shared" si="34"/>
        <v>37A2</v>
      </c>
      <c r="F586" s="32" t="s">
        <v>164</v>
      </c>
      <c r="G586" s="33">
        <v>19.9</v>
      </c>
      <c r="H586" s="34">
        <v>0.75</v>
      </c>
      <c r="I586" s="34">
        <v>0.8</v>
      </c>
      <c r="J586" s="33">
        <f t="shared" si="35"/>
        <v>15</v>
      </c>
      <c r="K586" s="33">
        <f t="shared" si="36"/>
        <v>16</v>
      </c>
      <c r="L586" s="38" t="str">
        <f t="shared" si="37"/>
        <v>37</v>
      </c>
    </row>
    <row r="587" spans="2:12" ht="13.5">
      <c r="B587" s="38" t="s">
        <v>68</v>
      </c>
      <c r="C587" s="30" t="s">
        <v>163</v>
      </c>
      <c r="D587" s="31" t="s">
        <v>98</v>
      </c>
      <c r="E587" s="32" t="str">
        <f t="shared" si="34"/>
        <v>37A2-</v>
      </c>
      <c r="F587" s="32" t="s">
        <v>164</v>
      </c>
      <c r="G587" s="33">
        <v>19.9</v>
      </c>
      <c r="H587" s="34">
        <v>0.8</v>
      </c>
      <c r="I587" s="34">
        <v>0.85</v>
      </c>
      <c r="J587" s="33">
        <f t="shared" si="35"/>
        <v>16</v>
      </c>
      <c r="K587" s="33">
        <f t="shared" si="36"/>
        <v>17</v>
      </c>
      <c r="L587" s="38" t="str">
        <f t="shared" si="37"/>
        <v>37</v>
      </c>
    </row>
    <row r="588" spans="2:12" ht="13.5">
      <c r="B588" s="38" t="s">
        <v>68</v>
      </c>
      <c r="C588" s="30" t="s">
        <v>163</v>
      </c>
      <c r="D588" s="31" t="s">
        <v>99</v>
      </c>
      <c r="E588" s="32" t="str">
        <f t="shared" si="34"/>
        <v>37A1+</v>
      </c>
      <c r="F588" s="32" t="s">
        <v>164</v>
      </c>
      <c r="G588" s="33">
        <v>19.9</v>
      </c>
      <c r="H588" s="34">
        <v>0.85</v>
      </c>
      <c r="I588" s="34">
        <v>0.9</v>
      </c>
      <c r="J588" s="33">
        <f t="shared" si="35"/>
        <v>17</v>
      </c>
      <c r="K588" s="33">
        <f t="shared" si="36"/>
        <v>18</v>
      </c>
      <c r="L588" s="38" t="str">
        <f t="shared" si="37"/>
        <v>37</v>
      </c>
    </row>
    <row r="589" spans="2:12" ht="13.5">
      <c r="B589" s="38" t="s">
        <v>68</v>
      </c>
      <c r="C589" s="30" t="s">
        <v>163</v>
      </c>
      <c r="D589" s="31" t="s">
        <v>100</v>
      </c>
      <c r="E589" s="32" t="str">
        <f t="shared" si="34"/>
        <v>37A1</v>
      </c>
      <c r="F589" s="32" t="s">
        <v>164</v>
      </c>
      <c r="G589" s="33">
        <v>19.9</v>
      </c>
      <c r="H589" s="34">
        <v>0.9</v>
      </c>
      <c r="I589" s="34">
        <v>0.95</v>
      </c>
      <c r="J589" s="33">
        <f t="shared" si="35"/>
        <v>18</v>
      </c>
      <c r="K589" s="33">
        <f t="shared" si="36"/>
        <v>19</v>
      </c>
      <c r="L589" s="38" t="str">
        <f t="shared" si="37"/>
        <v>37</v>
      </c>
    </row>
    <row r="590" spans="2:12" ht="13.5">
      <c r="B590" s="38" t="s">
        <v>68</v>
      </c>
      <c r="C590" s="30" t="s">
        <v>163</v>
      </c>
      <c r="D590" s="31" t="s">
        <v>101</v>
      </c>
      <c r="E590" s="32" t="str">
        <f t="shared" si="34"/>
        <v>37A1-</v>
      </c>
      <c r="F590" s="32" t="s">
        <v>164</v>
      </c>
      <c r="G590" s="33">
        <v>19.9</v>
      </c>
      <c r="H590" s="34">
        <v>0.95</v>
      </c>
      <c r="I590" s="34">
        <v>1</v>
      </c>
      <c r="J590" s="33">
        <f t="shared" si="35"/>
        <v>19</v>
      </c>
      <c r="K590" s="33">
        <f t="shared" si="36"/>
        <v>19.9</v>
      </c>
      <c r="L590" s="38" t="str">
        <f t="shared" si="37"/>
        <v>37</v>
      </c>
    </row>
    <row r="591" spans="2:12" ht="13.5">
      <c r="B591" s="38" t="s">
        <v>68</v>
      </c>
      <c r="C591" s="30" t="s">
        <v>163</v>
      </c>
      <c r="D591" s="31" t="s">
        <v>102</v>
      </c>
      <c r="E591" s="32" t="str">
        <f t="shared" si="34"/>
        <v>37B2+</v>
      </c>
      <c r="F591" s="32" t="s">
        <v>164</v>
      </c>
      <c r="G591" s="33">
        <v>19.9</v>
      </c>
      <c r="H591" s="34">
        <v>1</v>
      </c>
      <c r="I591" s="34">
        <v>1.05</v>
      </c>
      <c r="J591" s="33">
        <f t="shared" si="35"/>
        <v>19.9</v>
      </c>
      <c r="K591" s="33">
        <f t="shared" si="36"/>
        <v>20.900000000000002</v>
      </c>
      <c r="L591" s="38" t="str">
        <f t="shared" si="37"/>
        <v>37</v>
      </c>
    </row>
    <row r="592" spans="2:12" ht="13.5">
      <c r="B592" s="38" t="s">
        <v>68</v>
      </c>
      <c r="C592" s="30" t="s">
        <v>163</v>
      </c>
      <c r="D592" s="31" t="s">
        <v>103</v>
      </c>
      <c r="E592" s="32" t="str">
        <f t="shared" si="34"/>
        <v>37B2</v>
      </c>
      <c r="F592" s="32" t="s">
        <v>164</v>
      </c>
      <c r="G592" s="33">
        <v>19.9</v>
      </c>
      <c r="H592" s="34">
        <v>1.05</v>
      </c>
      <c r="I592" s="34">
        <v>1.1</v>
      </c>
      <c r="J592" s="33">
        <f t="shared" si="35"/>
        <v>20.900000000000002</v>
      </c>
      <c r="K592" s="33">
        <f t="shared" si="36"/>
        <v>21.900000000000002</v>
      </c>
      <c r="L592" s="38" t="str">
        <f t="shared" si="37"/>
        <v>37</v>
      </c>
    </row>
    <row r="593" spans="2:12" ht="13.5">
      <c r="B593" s="38" t="s">
        <v>68</v>
      </c>
      <c r="C593" s="30" t="s">
        <v>163</v>
      </c>
      <c r="D593" s="31" t="s">
        <v>104</v>
      </c>
      <c r="E593" s="32" t="str">
        <f t="shared" si="34"/>
        <v>37B2-</v>
      </c>
      <c r="F593" s="32" t="s">
        <v>164</v>
      </c>
      <c r="G593" s="33">
        <v>19.9</v>
      </c>
      <c r="H593" s="34">
        <v>1.1</v>
      </c>
      <c r="I593" s="34">
        <v>1.15</v>
      </c>
      <c r="J593" s="33">
        <f t="shared" si="35"/>
        <v>21.900000000000002</v>
      </c>
      <c r="K593" s="33">
        <f t="shared" si="36"/>
        <v>22.900000000000002</v>
      </c>
      <c r="L593" s="38" t="str">
        <f t="shared" si="37"/>
        <v>37</v>
      </c>
    </row>
    <row r="594" spans="2:12" ht="13.5">
      <c r="B594" s="38" t="s">
        <v>68</v>
      </c>
      <c r="C594" s="30" t="s">
        <v>163</v>
      </c>
      <c r="D594" s="31" t="s">
        <v>105</v>
      </c>
      <c r="E594" s="32" t="str">
        <f t="shared" si="34"/>
        <v>37B1</v>
      </c>
      <c r="F594" s="32" t="s">
        <v>164</v>
      </c>
      <c r="G594" s="33">
        <v>19.9</v>
      </c>
      <c r="H594" s="34">
        <v>1.15</v>
      </c>
      <c r="I594" s="34">
        <v>1.5</v>
      </c>
      <c r="J594" s="33">
        <f t="shared" si="35"/>
        <v>22.900000000000002</v>
      </c>
      <c r="K594" s="33">
        <f t="shared" si="36"/>
        <v>29.900000000000002</v>
      </c>
      <c r="L594" s="38" t="str">
        <f t="shared" si="37"/>
        <v>37</v>
      </c>
    </row>
    <row r="595" spans="2:12" ht="13.5">
      <c r="B595" s="38" t="s">
        <v>68</v>
      </c>
      <c r="C595" s="30" t="s">
        <v>163</v>
      </c>
      <c r="D595" s="31" t="s">
        <v>106</v>
      </c>
      <c r="E595" s="32" t="str">
        <f t="shared" si="34"/>
        <v>37C</v>
      </c>
      <c r="F595" s="32" t="s">
        <v>164</v>
      </c>
      <c r="G595" s="33">
        <v>19.9</v>
      </c>
      <c r="H595" s="34">
        <v>1.5</v>
      </c>
      <c r="I595" s="34"/>
      <c r="J595" s="33">
        <f t="shared" si="35"/>
        <v>29.900000000000002</v>
      </c>
      <c r="K595" s="33">
        <f t="shared" si="36"/>
      </c>
      <c r="L595" s="38" t="str">
        <f t="shared" si="37"/>
        <v>37</v>
      </c>
    </row>
    <row r="596" spans="2:12" ht="13.5">
      <c r="B596" s="38" t="s">
        <v>68</v>
      </c>
      <c r="C596" s="30" t="s">
        <v>165</v>
      </c>
      <c r="D596" s="31" t="s">
        <v>92</v>
      </c>
      <c r="E596" s="32" t="str">
        <f t="shared" si="34"/>
        <v>38A4</v>
      </c>
      <c r="F596" s="32" t="s">
        <v>166</v>
      </c>
      <c r="G596" s="33">
        <v>86.2</v>
      </c>
      <c r="H596" s="34"/>
      <c r="I596" s="34">
        <v>0.55</v>
      </c>
      <c r="J596" s="33">
        <f t="shared" si="35"/>
      </c>
      <c r="K596" s="33">
        <f t="shared" si="36"/>
        <v>47.5</v>
      </c>
      <c r="L596" s="38" t="str">
        <f t="shared" si="37"/>
        <v>38</v>
      </c>
    </row>
    <row r="597" spans="2:12" ht="13.5">
      <c r="B597" s="38" t="s">
        <v>68</v>
      </c>
      <c r="C597" s="30" t="s">
        <v>165</v>
      </c>
      <c r="D597" s="31" t="s">
        <v>93</v>
      </c>
      <c r="E597" s="32" t="str">
        <f t="shared" si="34"/>
        <v>38A3+</v>
      </c>
      <c r="F597" s="32" t="s">
        <v>166</v>
      </c>
      <c r="G597" s="33">
        <v>86.2</v>
      </c>
      <c r="H597" s="34">
        <v>0.55</v>
      </c>
      <c r="I597" s="34">
        <v>0.6</v>
      </c>
      <c r="J597" s="33">
        <f t="shared" si="35"/>
        <v>47.5</v>
      </c>
      <c r="K597" s="33">
        <f t="shared" si="36"/>
        <v>51.800000000000004</v>
      </c>
      <c r="L597" s="38" t="str">
        <f t="shared" si="37"/>
        <v>38</v>
      </c>
    </row>
    <row r="598" spans="2:12" ht="13.5">
      <c r="B598" s="38" t="s">
        <v>68</v>
      </c>
      <c r="C598" s="30" t="s">
        <v>165</v>
      </c>
      <c r="D598" s="31" t="s">
        <v>94</v>
      </c>
      <c r="E598" s="32" t="str">
        <f t="shared" si="34"/>
        <v>38A3</v>
      </c>
      <c r="F598" s="32" t="s">
        <v>166</v>
      </c>
      <c r="G598" s="33">
        <v>86.2</v>
      </c>
      <c r="H598" s="34">
        <v>0.6</v>
      </c>
      <c r="I598" s="34">
        <v>0.65</v>
      </c>
      <c r="J598" s="33">
        <f t="shared" si="35"/>
        <v>51.800000000000004</v>
      </c>
      <c r="K598" s="33">
        <f t="shared" si="36"/>
        <v>56.1</v>
      </c>
      <c r="L598" s="38" t="str">
        <f t="shared" si="37"/>
        <v>38</v>
      </c>
    </row>
    <row r="599" spans="2:12" ht="13.5">
      <c r="B599" s="38" t="s">
        <v>68</v>
      </c>
      <c r="C599" s="30" t="s">
        <v>165</v>
      </c>
      <c r="D599" s="31" t="s">
        <v>95</v>
      </c>
      <c r="E599" s="32" t="str">
        <f t="shared" si="34"/>
        <v>38A3-</v>
      </c>
      <c r="F599" s="32" t="s">
        <v>166</v>
      </c>
      <c r="G599" s="33">
        <v>86.2</v>
      </c>
      <c r="H599" s="34">
        <v>0.65</v>
      </c>
      <c r="I599" s="34">
        <v>0.7</v>
      </c>
      <c r="J599" s="33">
        <f t="shared" si="35"/>
        <v>56.1</v>
      </c>
      <c r="K599" s="33">
        <f t="shared" si="36"/>
        <v>60.4</v>
      </c>
      <c r="L599" s="38" t="str">
        <f t="shared" si="37"/>
        <v>38</v>
      </c>
    </row>
    <row r="600" spans="2:12" ht="13.5">
      <c r="B600" s="38" t="s">
        <v>68</v>
      </c>
      <c r="C600" s="30" t="s">
        <v>165</v>
      </c>
      <c r="D600" s="31" t="s">
        <v>96</v>
      </c>
      <c r="E600" s="32" t="str">
        <f t="shared" si="34"/>
        <v>38A2+</v>
      </c>
      <c r="F600" s="32" t="s">
        <v>166</v>
      </c>
      <c r="G600" s="33">
        <v>86.2</v>
      </c>
      <c r="H600" s="34">
        <v>0.7</v>
      </c>
      <c r="I600" s="34">
        <v>0.75</v>
      </c>
      <c r="J600" s="33">
        <f t="shared" si="35"/>
        <v>60.4</v>
      </c>
      <c r="K600" s="33">
        <f t="shared" si="36"/>
        <v>64.69999999999999</v>
      </c>
      <c r="L600" s="38" t="str">
        <f t="shared" si="37"/>
        <v>38</v>
      </c>
    </row>
    <row r="601" spans="2:12" ht="13.5">
      <c r="B601" s="38" t="s">
        <v>68</v>
      </c>
      <c r="C601" s="30" t="s">
        <v>165</v>
      </c>
      <c r="D601" s="31" t="s">
        <v>97</v>
      </c>
      <c r="E601" s="32" t="str">
        <f t="shared" si="34"/>
        <v>38A2</v>
      </c>
      <c r="F601" s="32" t="s">
        <v>166</v>
      </c>
      <c r="G601" s="33">
        <v>86.2</v>
      </c>
      <c r="H601" s="34">
        <v>0.75</v>
      </c>
      <c r="I601" s="34">
        <v>0.8</v>
      </c>
      <c r="J601" s="33">
        <f t="shared" si="35"/>
        <v>64.69999999999999</v>
      </c>
      <c r="K601" s="33">
        <f t="shared" si="36"/>
        <v>69</v>
      </c>
      <c r="L601" s="38" t="str">
        <f t="shared" si="37"/>
        <v>38</v>
      </c>
    </row>
    <row r="602" spans="2:12" ht="13.5">
      <c r="B602" s="38" t="s">
        <v>68</v>
      </c>
      <c r="C602" s="30" t="s">
        <v>165</v>
      </c>
      <c r="D602" s="31" t="s">
        <v>98</v>
      </c>
      <c r="E602" s="32" t="str">
        <f aca="true" t="shared" si="38" ref="E602:E665">C602&amp;D602</f>
        <v>38A2-</v>
      </c>
      <c r="F602" s="32" t="s">
        <v>166</v>
      </c>
      <c r="G602" s="33">
        <v>86.2</v>
      </c>
      <c r="H602" s="34">
        <v>0.8</v>
      </c>
      <c r="I602" s="34">
        <v>0.85</v>
      </c>
      <c r="J602" s="33">
        <f aca="true" t="shared" si="39" ref="J602:J665">IF(AND(G602&lt;&gt;"",H602&lt;&gt;""),ROUNDUP(G602*H602,1),"")</f>
        <v>69</v>
      </c>
      <c r="K602" s="33">
        <f aca="true" t="shared" si="40" ref="K602:K665">IF(AND(G602&lt;&gt;"",I602&lt;&gt;""),ROUNDUP(G602*I602,1),"")</f>
        <v>73.3</v>
      </c>
      <c r="L602" s="38" t="str">
        <f aca="true" t="shared" si="41" ref="L602:L665">C602</f>
        <v>38</v>
      </c>
    </row>
    <row r="603" spans="2:12" ht="13.5">
      <c r="B603" s="38" t="s">
        <v>68</v>
      </c>
      <c r="C603" s="30" t="s">
        <v>165</v>
      </c>
      <c r="D603" s="31" t="s">
        <v>99</v>
      </c>
      <c r="E603" s="32" t="str">
        <f t="shared" si="38"/>
        <v>38A1+</v>
      </c>
      <c r="F603" s="32" t="s">
        <v>166</v>
      </c>
      <c r="G603" s="33">
        <v>86.2</v>
      </c>
      <c r="H603" s="34">
        <v>0.85</v>
      </c>
      <c r="I603" s="34">
        <v>0.9</v>
      </c>
      <c r="J603" s="33">
        <f t="shared" si="39"/>
        <v>73.3</v>
      </c>
      <c r="K603" s="33">
        <f t="shared" si="40"/>
        <v>77.6</v>
      </c>
      <c r="L603" s="38" t="str">
        <f t="shared" si="41"/>
        <v>38</v>
      </c>
    </row>
    <row r="604" spans="2:12" ht="13.5">
      <c r="B604" s="38" t="s">
        <v>68</v>
      </c>
      <c r="C604" s="30" t="s">
        <v>165</v>
      </c>
      <c r="D604" s="31" t="s">
        <v>100</v>
      </c>
      <c r="E604" s="32" t="str">
        <f t="shared" si="38"/>
        <v>38A1</v>
      </c>
      <c r="F604" s="32" t="s">
        <v>166</v>
      </c>
      <c r="G604" s="33">
        <v>86.2</v>
      </c>
      <c r="H604" s="34">
        <v>0.9</v>
      </c>
      <c r="I604" s="34">
        <v>0.95</v>
      </c>
      <c r="J604" s="33">
        <f t="shared" si="39"/>
        <v>77.6</v>
      </c>
      <c r="K604" s="33">
        <f t="shared" si="40"/>
        <v>81.89999999999999</v>
      </c>
      <c r="L604" s="38" t="str">
        <f t="shared" si="41"/>
        <v>38</v>
      </c>
    </row>
    <row r="605" spans="2:12" ht="13.5">
      <c r="B605" s="38" t="s">
        <v>68</v>
      </c>
      <c r="C605" s="30" t="s">
        <v>165</v>
      </c>
      <c r="D605" s="31" t="s">
        <v>101</v>
      </c>
      <c r="E605" s="32" t="str">
        <f t="shared" si="38"/>
        <v>38A1-</v>
      </c>
      <c r="F605" s="32" t="s">
        <v>166</v>
      </c>
      <c r="G605" s="33">
        <v>86.2</v>
      </c>
      <c r="H605" s="34">
        <v>0.95</v>
      </c>
      <c r="I605" s="34">
        <v>1</v>
      </c>
      <c r="J605" s="33">
        <f t="shared" si="39"/>
        <v>81.89999999999999</v>
      </c>
      <c r="K605" s="33">
        <f t="shared" si="40"/>
        <v>86.2</v>
      </c>
      <c r="L605" s="38" t="str">
        <f t="shared" si="41"/>
        <v>38</v>
      </c>
    </row>
    <row r="606" spans="2:12" ht="13.5">
      <c r="B606" s="38" t="s">
        <v>68</v>
      </c>
      <c r="C606" s="30" t="s">
        <v>165</v>
      </c>
      <c r="D606" s="31" t="s">
        <v>102</v>
      </c>
      <c r="E606" s="32" t="str">
        <f t="shared" si="38"/>
        <v>38B2+</v>
      </c>
      <c r="F606" s="32" t="s">
        <v>166</v>
      </c>
      <c r="G606" s="33">
        <v>86.2</v>
      </c>
      <c r="H606" s="34">
        <v>1</v>
      </c>
      <c r="I606" s="34">
        <v>1.05</v>
      </c>
      <c r="J606" s="33">
        <f t="shared" si="39"/>
        <v>86.2</v>
      </c>
      <c r="K606" s="33">
        <f t="shared" si="40"/>
        <v>90.6</v>
      </c>
      <c r="L606" s="38" t="str">
        <f t="shared" si="41"/>
        <v>38</v>
      </c>
    </row>
    <row r="607" spans="2:12" ht="13.5">
      <c r="B607" s="38" t="s">
        <v>68</v>
      </c>
      <c r="C607" s="30" t="s">
        <v>165</v>
      </c>
      <c r="D607" s="31" t="s">
        <v>103</v>
      </c>
      <c r="E607" s="32" t="str">
        <f t="shared" si="38"/>
        <v>38B2</v>
      </c>
      <c r="F607" s="32" t="s">
        <v>166</v>
      </c>
      <c r="G607" s="33">
        <v>86.2</v>
      </c>
      <c r="H607" s="34">
        <v>1.05</v>
      </c>
      <c r="I607" s="34">
        <v>1.1</v>
      </c>
      <c r="J607" s="33">
        <f t="shared" si="39"/>
        <v>90.6</v>
      </c>
      <c r="K607" s="33">
        <f t="shared" si="40"/>
        <v>94.89999999999999</v>
      </c>
      <c r="L607" s="38" t="str">
        <f t="shared" si="41"/>
        <v>38</v>
      </c>
    </row>
    <row r="608" spans="2:12" ht="13.5">
      <c r="B608" s="38" t="s">
        <v>68</v>
      </c>
      <c r="C608" s="30" t="s">
        <v>165</v>
      </c>
      <c r="D608" s="31" t="s">
        <v>104</v>
      </c>
      <c r="E608" s="32" t="str">
        <f t="shared" si="38"/>
        <v>38B2-</v>
      </c>
      <c r="F608" s="32" t="s">
        <v>166</v>
      </c>
      <c r="G608" s="33">
        <v>86.2</v>
      </c>
      <c r="H608" s="34">
        <v>1.1</v>
      </c>
      <c r="I608" s="34">
        <v>1.15</v>
      </c>
      <c r="J608" s="33">
        <f t="shared" si="39"/>
        <v>94.89999999999999</v>
      </c>
      <c r="K608" s="33">
        <f t="shared" si="40"/>
        <v>99.19999999999999</v>
      </c>
      <c r="L608" s="38" t="str">
        <f t="shared" si="41"/>
        <v>38</v>
      </c>
    </row>
    <row r="609" spans="2:12" ht="13.5">
      <c r="B609" s="38" t="s">
        <v>68</v>
      </c>
      <c r="C609" s="30" t="s">
        <v>165</v>
      </c>
      <c r="D609" s="31" t="s">
        <v>105</v>
      </c>
      <c r="E609" s="32" t="str">
        <f t="shared" si="38"/>
        <v>38B1</v>
      </c>
      <c r="F609" s="32" t="s">
        <v>166</v>
      </c>
      <c r="G609" s="33">
        <v>86.2</v>
      </c>
      <c r="H609" s="34">
        <v>1.15</v>
      </c>
      <c r="I609" s="34">
        <v>1.5</v>
      </c>
      <c r="J609" s="33">
        <f t="shared" si="39"/>
        <v>99.19999999999999</v>
      </c>
      <c r="K609" s="33">
        <f t="shared" si="40"/>
        <v>129.3</v>
      </c>
      <c r="L609" s="38" t="str">
        <f t="shared" si="41"/>
        <v>38</v>
      </c>
    </row>
    <row r="610" spans="2:12" ht="13.5">
      <c r="B610" s="38" t="s">
        <v>68</v>
      </c>
      <c r="C610" s="30" t="s">
        <v>165</v>
      </c>
      <c r="D610" s="31" t="s">
        <v>106</v>
      </c>
      <c r="E610" s="32" t="str">
        <f t="shared" si="38"/>
        <v>38C</v>
      </c>
      <c r="F610" s="32" t="s">
        <v>166</v>
      </c>
      <c r="G610" s="33">
        <v>86.2</v>
      </c>
      <c r="H610" s="34">
        <v>1.5</v>
      </c>
      <c r="I610" s="34"/>
      <c r="J610" s="33">
        <f t="shared" si="39"/>
        <v>129.3</v>
      </c>
      <c r="K610" s="33">
        <f t="shared" si="40"/>
      </c>
      <c r="L610" s="38" t="str">
        <f t="shared" si="41"/>
        <v>38</v>
      </c>
    </row>
    <row r="611" spans="2:12" ht="13.5">
      <c r="B611" s="38" t="s">
        <v>68</v>
      </c>
      <c r="C611" s="30" t="s">
        <v>167</v>
      </c>
      <c r="D611" s="31" t="s">
        <v>92</v>
      </c>
      <c r="E611" s="32" t="str">
        <f t="shared" si="38"/>
        <v>39A4</v>
      </c>
      <c r="F611" s="32" t="s">
        <v>168</v>
      </c>
      <c r="G611" s="33">
        <v>49</v>
      </c>
      <c r="H611" s="34"/>
      <c r="I611" s="34">
        <v>0.55</v>
      </c>
      <c r="J611" s="33">
        <f t="shared" si="39"/>
      </c>
      <c r="K611" s="33">
        <f t="shared" si="40"/>
        <v>27</v>
      </c>
      <c r="L611" s="38" t="str">
        <f t="shared" si="41"/>
        <v>39</v>
      </c>
    </row>
    <row r="612" spans="2:12" ht="13.5">
      <c r="B612" s="38" t="s">
        <v>68</v>
      </c>
      <c r="C612" s="30" t="s">
        <v>167</v>
      </c>
      <c r="D612" s="31" t="s">
        <v>93</v>
      </c>
      <c r="E612" s="32" t="str">
        <f t="shared" si="38"/>
        <v>39A3+</v>
      </c>
      <c r="F612" s="32" t="s">
        <v>168</v>
      </c>
      <c r="G612" s="33">
        <v>49</v>
      </c>
      <c r="H612" s="34">
        <v>0.55</v>
      </c>
      <c r="I612" s="34">
        <v>0.6</v>
      </c>
      <c r="J612" s="33">
        <f t="shared" si="39"/>
        <v>27</v>
      </c>
      <c r="K612" s="33">
        <f t="shared" si="40"/>
        <v>29.4</v>
      </c>
      <c r="L612" s="38" t="str">
        <f t="shared" si="41"/>
        <v>39</v>
      </c>
    </row>
    <row r="613" spans="2:12" ht="13.5">
      <c r="B613" s="38" t="s">
        <v>68</v>
      </c>
      <c r="C613" s="30" t="s">
        <v>167</v>
      </c>
      <c r="D613" s="31" t="s">
        <v>94</v>
      </c>
      <c r="E613" s="32" t="str">
        <f t="shared" si="38"/>
        <v>39A3</v>
      </c>
      <c r="F613" s="32" t="s">
        <v>168</v>
      </c>
      <c r="G613" s="33">
        <v>49</v>
      </c>
      <c r="H613" s="34">
        <v>0.6</v>
      </c>
      <c r="I613" s="34">
        <v>0.65</v>
      </c>
      <c r="J613" s="33">
        <f t="shared" si="39"/>
        <v>29.4</v>
      </c>
      <c r="K613" s="33">
        <f t="shared" si="40"/>
        <v>31.900000000000002</v>
      </c>
      <c r="L613" s="38" t="str">
        <f t="shared" si="41"/>
        <v>39</v>
      </c>
    </row>
    <row r="614" spans="2:12" ht="13.5">
      <c r="B614" s="38" t="s">
        <v>68</v>
      </c>
      <c r="C614" s="30" t="s">
        <v>167</v>
      </c>
      <c r="D614" s="31" t="s">
        <v>95</v>
      </c>
      <c r="E614" s="32" t="str">
        <f t="shared" si="38"/>
        <v>39A3-</v>
      </c>
      <c r="F614" s="32" t="s">
        <v>168</v>
      </c>
      <c r="G614" s="33">
        <v>49</v>
      </c>
      <c r="H614" s="34">
        <v>0.65</v>
      </c>
      <c r="I614" s="34">
        <v>0.7</v>
      </c>
      <c r="J614" s="33">
        <f t="shared" si="39"/>
        <v>31.900000000000002</v>
      </c>
      <c r="K614" s="33">
        <f t="shared" si="40"/>
        <v>34.3</v>
      </c>
      <c r="L614" s="38" t="str">
        <f t="shared" si="41"/>
        <v>39</v>
      </c>
    </row>
    <row r="615" spans="2:12" ht="13.5">
      <c r="B615" s="38" t="s">
        <v>68</v>
      </c>
      <c r="C615" s="30" t="s">
        <v>167</v>
      </c>
      <c r="D615" s="31" t="s">
        <v>96</v>
      </c>
      <c r="E615" s="32" t="str">
        <f t="shared" si="38"/>
        <v>39A2+</v>
      </c>
      <c r="F615" s="32" t="s">
        <v>168</v>
      </c>
      <c r="G615" s="33">
        <v>49</v>
      </c>
      <c r="H615" s="34">
        <v>0.7</v>
      </c>
      <c r="I615" s="34">
        <v>0.75</v>
      </c>
      <c r="J615" s="33">
        <f t="shared" si="39"/>
        <v>34.3</v>
      </c>
      <c r="K615" s="33">
        <f t="shared" si="40"/>
        <v>36.800000000000004</v>
      </c>
      <c r="L615" s="38" t="str">
        <f t="shared" si="41"/>
        <v>39</v>
      </c>
    </row>
    <row r="616" spans="2:12" ht="13.5">
      <c r="B616" s="38" t="s">
        <v>68</v>
      </c>
      <c r="C616" s="30" t="s">
        <v>167</v>
      </c>
      <c r="D616" s="31" t="s">
        <v>97</v>
      </c>
      <c r="E616" s="32" t="str">
        <f t="shared" si="38"/>
        <v>39A2</v>
      </c>
      <c r="F616" s="32" t="s">
        <v>168</v>
      </c>
      <c r="G616" s="33">
        <v>49</v>
      </c>
      <c r="H616" s="34">
        <v>0.75</v>
      </c>
      <c r="I616" s="34">
        <v>0.8</v>
      </c>
      <c r="J616" s="33">
        <f t="shared" si="39"/>
        <v>36.800000000000004</v>
      </c>
      <c r="K616" s="33">
        <f t="shared" si="40"/>
        <v>39.2</v>
      </c>
      <c r="L616" s="38" t="str">
        <f t="shared" si="41"/>
        <v>39</v>
      </c>
    </row>
    <row r="617" spans="2:12" ht="13.5">
      <c r="B617" s="38" t="s">
        <v>68</v>
      </c>
      <c r="C617" s="30" t="s">
        <v>167</v>
      </c>
      <c r="D617" s="31" t="s">
        <v>98</v>
      </c>
      <c r="E617" s="32" t="str">
        <f t="shared" si="38"/>
        <v>39A2-</v>
      </c>
      <c r="F617" s="32" t="s">
        <v>168</v>
      </c>
      <c r="G617" s="33">
        <v>49</v>
      </c>
      <c r="H617" s="34">
        <v>0.8</v>
      </c>
      <c r="I617" s="34">
        <v>0.85</v>
      </c>
      <c r="J617" s="33">
        <f t="shared" si="39"/>
        <v>39.2</v>
      </c>
      <c r="K617" s="33">
        <f t="shared" si="40"/>
        <v>41.7</v>
      </c>
      <c r="L617" s="38" t="str">
        <f t="shared" si="41"/>
        <v>39</v>
      </c>
    </row>
    <row r="618" spans="2:12" ht="13.5">
      <c r="B618" s="38" t="s">
        <v>68</v>
      </c>
      <c r="C618" s="30" t="s">
        <v>167</v>
      </c>
      <c r="D618" s="31" t="s">
        <v>99</v>
      </c>
      <c r="E618" s="32" t="str">
        <f t="shared" si="38"/>
        <v>39A1+</v>
      </c>
      <c r="F618" s="32" t="s">
        <v>168</v>
      </c>
      <c r="G618" s="33">
        <v>49</v>
      </c>
      <c r="H618" s="34">
        <v>0.85</v>
      </c>
      <c r="I618" s="34">
        <v>0.9</v>
      </c>
      <c r="J618" s="33">
        <f t="shared" si="39"/>
        <v>41.7</v>
      </c>
      <c r="K618" s="33">
        <f t="shared" si="40"/>
        <v>44.1</v>
      </c>
      <c r="L618" s="38" t="str">
        <f t="shared" si="41"/>
        <v>39</v>
      </c>
    </row>
    <row r="619" spans="2:12" ht="13.5">
      <c r="B619" s="38" t="s">
        <v>68</v>
      </c>
      <c r="C619" s="30" t="s">
        <v>167</v>
      </c>
      <c r="D619" s="31" t="s">
        <v>100</v>
      </c>
      <c r="E619" s="32" t="str">
        <f t="shared" si="38"/>
        <v>39A1</v>
      </c>
      <c r="F619" s="32" t="s">
        <v>168</v>
      </c>
      <c r="G619" s="33">
        <v>49</v>
      </c>
      <c r="H619" s="34">
        <v>0.9</v>
      </c>
      <c r="I619" s="34">
        <v>0.95</v>
      </c>
      <c r="J619" s="33">
        <f t="shared" si="39"/>
        <v>44.1</v>
      </c>
      <c r="K619" s="33">
        <f t="shared" si="40"/>
        <v>46.6</v>
      </c>
      <c r="L619" s="38" t="str">
        <f t="shared" si="41"/>
        <v>39</v>
      </c>
    </row>
    <row r="620" spans="2:12" ht="13.5">
      <c r="B620" s="38" t="s">
        <v>68</v>
      </c>
      <c r="C620" s="30" t="s">
        <v>167</v>
      </c>
      <c r="D620" s="31" t="s">
        <v>101</v>
      </c>
      <c r="E620" s="32" t="str">
        <f t="shared" si="38"/>
        <v>39A1-</v>
      </c>
      <c r="F620" s="32" t="s">
        <v>168</v>
      </c>
      <c r="G620" s="33">
        <v>49</v>
      </c>
      <c r="H620" s="34">
        <v>0.95</v>
      </c>
      <c r="I620" s="34">
        <v>1</v>
      </c>
      <c r="J620" s="33">
        <f t="shared" si="39"/>
        <v>46.6</v>
      </c>
      <c r="K620" s="33">
        <f t="shared" si="40"/>
        <v>49</v>
      </c>
      <c r="L620" s="38" t="str">
        <f t="shared" si="41"/>
        <v>39</v>
      </c>
    </row>
    <row r="621" spans="2:12" ht="13.5">
      <c r="B621" s="38" t="s">
        <v>68</v>
      </c>
      <c r="C621" s="30" t="s">
        <v>167</v>
      </c>
      <c r="D621" s="31" t="s">
        <v>102</v>
      </c>
      <c r="E621" s="32" t="str">
        <f t="shared" si="38"/>
        <v>39B2+</v>
      </c>
      <c r="F621" s="32" t="s">
        <v>168</v>
      </c>
      <c r="G621" s="33">
        <v>49</v>
      </c>
      <c r="H621" s="34">
        <v>1</v>
      </c>
      <c r="I621" s="34">
        <v>1.05</v>
      </c>
      <c r="J621" s="33">
        <f t="shared" si="39"/>
        <v>49</v>
      </c>
      <c r="K621" s="33">
        <f t="shared" si="40"/>
        <v>51.5</v>
      </c>
      <c r="L621" s="38" t="str">
        <f t="shared" si="41"/>
        <v>39</v>
      </c>
    </row>
    <row r="622" spans="2:12" ht="13.5">
      <c r="B622" s="38" t="s">
        <v>68</v>
      </c>
      <c r="C622" s="30" t="s">
        <v>167</v>
      </c>
      <c r="D622" s="31" t="s">
        <v>103</v>
      </c>
      <c r="E622" s="32" t="str">
        <f t="shared" si="38"/>
        <v>39B2</v>
      </c>
      <c r="F622" s="32" t="s">
        <v>168</v>
      </c>
      <c r="G622" s="33">
        <v>49</v>
      </c>
      <c r="H622" s="34">
        <v>1.05</v>
      </c>
      <c r="I622" s="34">
        <v>1.1</v>
      </c>
      <c r="J622" s="33">
        <f t="shared" si="39"/>
        <v>51.5</v>
      </c>
      <c r="K622" s="33">
        <f t="shared" si="40"/>
        <v>53.9</v>
      </c>
      <c r="L622" s="38" t="str">
        <f t="shared" si="41"/>
        <v>39</v>
      </c>
    </row>
    <row r="623" spans="2:12" ht="13.5">
      <c r="B623" s="38" t="s">
        <v>68</v>
      </c>
      <c r="C623" s="30" t="s">
        <v>167</v>
      </c>
      <c r="D623" s="31" t="s">
        <v>104</v>
      </c>
      <c r="E623" s="32" t="str">
        <f t="shared" si="38"/>
        <v>39B2-</v>
      </c>
      <c r="F623" s="32" t="s">
        <v>168</v>
      </c>
      <c r="G623" s="33">
        <v>49</v>
      </c>
      <c r="H623" s="34">
        <v>1.1</v>
      </c>
      <c r="I623" s="34">
        <v>1.15</v>
      </c>
      <c r="J623" s="33">
        <f t="shared" si="39"/>
        <v>53.9</v>
      </c>
      <c r="K623" s="33">
        <f t="shared" si="40"/>
        <v>56.4</v>
      </c>
      <c r="L623" s="38" t="str">
        <f t="shared" si="41"/>
        <v>39</v>
      </c>
    </row>
    <row r="624" spans="2:12" ht="13.5">
      <c r="B624" s="38" t="s">
        <v>68</v>
      </c>
      <c r="C624" s="30" t="s">
        <v>167</v>
      </c>
      <c r="D624" s="31" t="s">
        <v>105</v>
      </c>
      <c r="E624" s="32" t="str">
        <f t="shared" si="38"/>
        <v>39B1</v>
      </c>
      <c r="F624" s="32" t="s">
        <v>168</v>
      </c>
      <c r="G624" s="33">
        <v>49</v>
      </c>
      <c r="H624" s="34">
        <v>1.15</v>
      </c>
      <c r="I624" s="34">
        <v>1.5</v>
      </c>
      <c r="J624" s="33">
        <f t="shared" si="39"/>
        <v>56.4</v>
      </c>
      <c r="K624" s="33">
        <f t="shared" si="40"/>
        <v>73.5</v>
      </c>
      <c r="L624" s="38" t="str">
        <f t="shared" si="41"/>
        <v>39</v>
      </c>
    </row>
    <row r="625" spans="2:12" ht="13.5">
      <c r="B625" s="38" t="s">
        <v>68</v>
      </c>
      <c r="C625" s="30" t="s">
        <v>167</v>
      </c>
      <c r="D625" s="31" t="s">
        <v>106</v>
      </c>
      <c r="E625" s="32" t="str">
        <f t="shared" si="38"/>
        <v>39C</v>
      </c>
      <c r="F625" s="32" t="s">
        <v>168</v>
      </c>
      <c r="G625" s="33">
        <v>49</v>
      </c>
      <c r="H625" s="34">
        <v>1.5</v>
      </c>
      <c r="I625" s="34"/>
      <c r="J625" s="33">
        <f t="shared" si="39"/>
        <v>73.5</v>
      </c>
      <c r="K625" s="33">
        <f t="shared" si="40"/>
      </c>
      <c r="L625" s="38" t="str">
        <f t="shared" si="41"/>
        <v>39</v>
      </c>
    </row>
    <row r="626" spans="2:12" ht="13.5">
      <c r="B626" s="38" t="s">
        <v>68</v>
      </c>
      <c r="C626" s="30" t="s">
        <v>169</v>
      </c>
      <c r="D626" s="31" t="s">
        <v>92</v>
      </c>
      <c r="E626" s="32" t="str">
        <f t="shared" si="38"/>
        <v>40A4</v>
      </c>
      <c r="F626" s="32" t="s">
        <v>170</v>
      </c>
      <c r="G626" s="33">
        <v>62.5</v>
      </c>
      <c r="H626" s="34"/>
      <c r="I626" s="34">
        <v>0.55</v>
      </c>
      <c r="J626" s="33">
        <f t="shared" si="39"/>
      </c>
      <c r="K626" s="33">
        <f t="shared" si="40"/>
        <v>34.4</v>
      </c>
      <c r="L626" s="38" t="str">
        <f t="shared" si="41"/>
        <v>40</v>
      </c>
    </row>
    <row r="627" spans="2:12" ht="13.5">
      <c r="B627" s="38" t="s">
        <v>68</v>
      </c>
      <c r="C627" s="30" t="s">
        <v>169</v>
      </c>
      <c r="D627" s="31" t="s">
        <v>93</v>
      </c>
      <c r="E627" s="32" t="str">
        <f t="shared" si="38"/>
        <v>40A3+</v>
      </c>
      <c r="F627" s="32" t="s">
        <v>170</v>
      </c>
      <c r="G627" s="33">
        <v>62.5</v>
      </c>
      <c r="H627" s="34">
        <v>0.55</v>
      </c>
      <c r="I627" s="34">
        <v>0.6</v>
      </c>
      <c r="J627" s="33">
        <f t="shared" si="39"/>
        <v>34.4</v>
      </c>
      <c r="K627" s="33">
        <f t="shared" si="40"/>
        <v>37.5</v>
      </c>
      <c r="L627" s="38" t="str">
        <f t="shared" si="41"/>
        <v>40</v>
      </c>
    </row>
    <row r="628" spans="2:12" ht="13.5">
      <c r="B628" s="38" t="s">
        <v>68</v>
      </c>
      <c r="C628" s="30" t="s">
        <v>169</v>
      </c>
      <c r="D628" s="31" t="s">
        <v>94</v>
      </c>
      <c r="E628" s="32" t="str">
        <f t="shared" si="38"/>
        <v>40A3</v>
      </c>
      <c r="F628" s="32" t="s">
        <v>170</v>
      </c>
      <c r="G628" s="33">
        <v>62.5</v>
      </c>
      <c r="H628" s="34">
        <v>0.6</v>
      </c>
      <c r="I628" s="34">
        <v>0.65</v>
      </c>
      <c r="J628" s="33">
        <f t="shared" si="39"/>
        <v>37.5</v>
      </c>
      <c r="K628" s="33">
        <f t="shared" si="40"/>
        <v>40.7</v>
      </c>
      <c r="L628" s="38" t="str">
        <f t="shared" si="41"/>
        <v>40</v>
      </c>
    </row>
    <row r="629" spans="2:12" ht="13.5">
      <c r="B629" s="38" t="s">
        <v>68</v>
      </c>
      <c r="C629" s="30" t="s">
        <v>169</v>
      </c>
      <c r="D629" s="31" t="s">
        <v>95</v>
      </c>
      <c r="E629" s="32" t="str">
        <f t="shared" si="38"/>
        <v>40A3-</v>
      </c>
      <c r="F629" s="32" t="s">
        <v>170</v>
      </c>
      <c r="G629" s="33">
        <v>62.5</v>
      </c>
      <c r="H629" s="34">
        <v>0.65</v>
      </c>
      <c r="I629" s="34">
        <v>0.7</v>
      </c>
      <c r="J629" s="33">
        <f t="shared" si="39"/>
        <v>40.7</v>
      </c>
      <c r="K629" s="33">
        <f t="shared" si="40"/>
        <v>43.800000000000004</v>
      </c>
      <c r="L629" s="38" t="str">
        <f t="shared" si="41"/>
        <v>40</v>
      </c>
    </row>
    <row r="630" spans="2:12" ht="13.5">
      <c r="B630" s="38" t="s">
        <v>68</v>
      </c>
      <c r="C630" s="30" t="s">
        <v>169</v>
      </c>
      <c r="D630" s="31" t="s">
        <v>96</v>
      </c>
      <c r="E630" s="32" t="str">
        <f t="shared" si="38"/>
        <v>40A2+</v>
      </c>
      <c r="F630" s="32" t="s">
        <v>170</v>
      </c>
      <c r="G630" s="33">
        <v>62.5</v>
      </c>
      <c r="H630" s="34">
        <v>0.7</v>
      </c>
      <c r="I630" s="34">
        <v>0.75</v>
      </c>
      <c r="J630" s="33">
        <f t="shared" si="39"/>
        <v>43.800000000000004</v>
      </c>
      <c r="K630" s="33">
        <f t="shared" si="40"/>
        <v>46.9</v>
      </c>
      <c r="L630" s="38" t="str">
        <f t="shared" si="41"/>
        <v>40</v>
      </c>
    </row>
    <row r="631" spans="2:12" ht="13.5">
      <c r="B631" s="38" t="s">
        <v>68</v>
      </c>
      <c r="C631" s="30" t="s">
        <v>169</v>
      </c>
      <c r="D631" s="31" t="s">
        <v>97</v>
      </c>
      <c r="E631" s="32" t="str">
        <f t="shared" si="38"/>
        <v>40A2</v>
      </c>
      <c r="F631" s="32" t="s">
        <v>170</v>
      </c>
      <c r="G631" s="33">
        <v>62.5</v>
      </c>
      <c r="H631" s="34">
        <v>0.75</v>
      </c>
      <c r="I631" s="34">
        <v>0.8</v>
      </c>
      <c r="J631" s="33">
        <f t="shared" si="39"/>
        <v>46.9</v>
      </c>
      <c r="K631" s="33">
        <f t="shared" si="40"/>
        <v>50</v>
      </c>
      <c r="L631" s="38" t="str">
        <f t="shared" si="41"/>
        <v>40</v>
      </c>
    </row>
    <row r="632" spans="2:12" ht="13.5">
      <c r="B632" s="38" t="s">
        <v>68</v>
      </c>
      <c r="C632" s="30" t="s">
        <v>169</v>
      </c>
      <c r="D632" s="31" t="s">
        <v>98</v>
      </c>
      <c r="E632" s="32" t="str">
        <f t="shared" si="38"/>
        <v>40A2-</v>
      </c>
      <c r="F632" s="32" t="s">
        <v>170</v>
      </c>
      <c r="G632" s="33">
        <v>62.5</v>
      </c>
      <c r="H632" s="34">
        <v>0.8</v>
      </c>
      <c r="I632" s="34">
        <v>0.85</v>
      </c>
      <c r="J632" s="33">
        <f t="shared" si="39"/>
        <v>50</v>
      </c>
      <c r="K632" s="33">
        <f t="shared" si="40"/>
        <v>53.2</v>
      </c>
      <c r="L632" s="38" t="str">
        <f t="shared" si="41"/>
        <v>40</v>
      </c>
    </row>
    <row r="633" spans="2:12" ht="13.5">
      <c r="B633" s="38" t="s">
        <v>68</v>
      </c>
      <c r="C633" s="30" t="s">
        <v>169</v>
      </c>
      <c r="D633" s="31" t="s">
        <v>99</v>
      </c>
      <c r="E633" s="32" t="str">
        <f t="shared" si="38"/>
        <v>40A1+</v>
      </c>
      <c r="F633" s="32" t="s">
        <v>170</v>
      </c>
      <c r="G633" s="33">
        <v>62.5</v>
      </c>
      <c r="H633" s="34">
        <v>0.85</v>
      </c>
      <c r="I633" s="34">
        <v>0.9</v>
      </c>
      <c r="J633" s="33">
        <f t="shared" si="39"/>
        <v>53.2</v>
      </c>
      <c r="K633" s="33">
        <f t="shared" si="40"/>
        <v>56.300000000000004</v>
      </c>
      <c r="L633" s="38" t="str">
        <f t="shared" si="41"/>
        <v>40</v>
      </c>
    </row>
    <row r="634" spans="2:12" ht="13.5">
      <c r="B634" s="38" t="s">
        <v>68</v>
      </c>
      <c r="C634" s="30" t="s">
        <v>169</v>
      </c>
      <c r="D634" s="31" t="s">
        <v>100</v>
      </c>
      <c r="E634" s="32" t="str">
        <f t="shared" si="38"/>
        <v>40A1</v>
      </c>
      <c r="F634" s="32" t="s">
        <v>170</v>
      </c>
      <c r="G634" s="33">
        <v>62.5</v>
      </c>
      <c r="H634" s="34">
        <v>0.9</v>
      </c>
      <c r="I634" s="34">
        <v>0.95</v>
      </c>
      <c r="J634" s="33">
        <f t="shared" si="39"/>
        <v>56.300000000000004</v>
      </c>
      <c r="K634" s="33">
        <f t="shared" si="40"/>
        <v>59.4</v>
      </c>
      <c r="L634" s="38" t="str">
        <f t="shared" si="41"/>
        <v>40</v>
      </c>
    </row>
    <row r="635" spans="2:12" ht="13.5">
      <c r="B635" s="38" t="s">
        <v>68</v>
      </c>
      <c r="C635" s="30" t="s">
        <v>169</v>
      </c>
      <c r="D635" s="31" t="s">
        <v>101</v>
      </c>
      <c r="E635" s="32" t="str">
        <f t="shared" si="38"/>
        <v>40A1-</v>
      </c>
      <c r="F635" s="32" t="s">
        <v>170</v>
      </c>
      <c r="G635" s="33">
        <v>62.5</v>
      </c>
      <c r="H635" s="34">
        <v>0.95</v>
      </c>
      <c r="I635" s="34">
        <v>1</v>
      </c>
      <c r="J635" s="33">
        <f t="shared" si="39"/>
        <v>59.4</v>
      </c>
      <c r="K635" s="33">
        <f t="shared" si="40"/>
        <v>62.5</v>
      </c>
      <c r="L635" s="38" t="str">
        <f t="shared" si="41"/>
        <v>40</v>
      </c>
    </row>
    <row r="636" spans="2:12" ht="13.5">
      <c r="B636" s="38" t="s">
        <v>68</v>
      </c>
      <c r="C636" s="30" t="s">
        <v>169</v>
      </c>
      <c r="D636" s="31" t="s">
        <v>102</v>
      </c>
      <c r="E636" s="32" t="str">
        <f t="shared" si="38"/>
        <v>40B2+</v>
      </c>
      <c r="F636" s="32" t="s">
        <v>170</v>
      </c>
      <c r="G636" s="33">
        <v>62.5</v>
      </c>
      <c r="H636" s="34">
        <v>1</v>
      </c>
      <c r="I636" s="34">
        <v>1.05</v>
      </c>
      <c r="J636" s="33">
        <f t="shared" si="39"/>
        <v>62.5</v>
      </c>
      <c r="K636" s="33">
        <f t="shared" si="40"/>
        <v>65.69999999999999</v>
      </c>
      <c r="L636" s="38" t="str">
        <f t="shared" si="41"/>
        <v>40</v>
      </c>
    </row>
    <row r="637" spans="2:12" ht="13.5">
      <c r="B637" s="38" t="s">
        <v>68</v>
      </c>
      <c r="C637" s="30" t="s">
        <v>169</v>
      </c>
      <c r="D637" s="31" t="s">
        <v>103</v>
      </c>
      <c r="E637" s="32" t="str">
        <f t="shared" si="38"/>
        <v>40B2</v>
      </c>
      <c r="F637" s="32" t="s">
        <v>170</v>
      </c>
      <c r="G637" s="33">
        <v>62.5</v>
      </c>
      <c r="H637" s="34">
        <v>1.05</v>
      </c>
      <c r="I637" s="34">
        <v>1.1</v>
      </c>
      <c r="J637" s="33">
        <f t="shared" si="39"/>
        <v>65.69999999999999</v>
      </c>
      <c r="K637" s="33">
        <f t="shared" si="40"/>
        <v>68.8</v>
      </c>
      <c r="L637" s="38" t="str">
        <f t="shared" si="41"/>
        <v>40</v>
      </c>
    </row>
    <row r="638" spans="2:12" ht="13.5">
      <c r="B638" s="38" t="s">
        <v>68</v>
      </c>
      <c r="C638" s="30" t="s">
        <v>169</v>
      </c>
      <c r="D638" s="31" t="s">
        <v>104</v>
      </c>
      <c r="E638" s="32" t="str">
        <f t="shared" si="38"/>
        <v>40B2-</v>
      </c>
      <c r="F638" s="32" t="s">
        <v>170</v>
      </c>
      <c r="G638" s="33">
        <v>62.5</v>
      </c>
      <c r="H638" s="34">
        <v>1.1</v>
      </c>
      <c r="I638" s="34">
        <v>1.15</v>
      </c>
      <c r="J638" s="33">
        <f t="shared" si="39"/>
        <v>68.8</v>
      </c>
      <c r="K638" s="33">
        <f t="shared" si="40"/>
        <v>71.89999999999999</v>
      </c>
      <c r="L638" s="38" t="str">
        <f t="shared" si="41"/>
        <v>40</v>
      </c>
    </row>
    <row r="639" spans="2:12" ht="13.5">
      <c r="B639" s="38" t="s">
        <v>68</v>
      </c>
      <c r="C639" s="30" t="s">
        <v>169</v>
      </c>
      <c r="D639" s="31" t="s">
        <v>105</v>
      </c>
      <c r="E639" s="32" t="str">
        <f t="shared" si="38"/>
        <v>40B1</v>
      </c>
      <c r="F639" s="32" t="s">
        <v>170</v>
      </c>
      <c r="G639" s="33">
        <v>62.5</v>
      </c>
      <c r="H639" s="34">
        <v>1.15</v>
      </c>
      <c r="I639" s="34">
        <v>1.5</v>
      </c>
      <c r="J639" s="33">
        <f t="shared" si="39"/>
        <v>71.89999999999999</v>
      </c>
      <c r="K639" s="33">
        <f t="shared" si="40"/>
        <v>93.8</v>
      </c>
      <c r="L639" s="38" t="str">
        <f t="shared" si="41"/>
        <v>40</v>
      </c>
    </row>
    <row r="640" spans="2:12" ht="13.5">
      <c r="B640" s="38" t="s">
        <v>68</v>
      </c>
      <c r="C640" s="30" t="s">
        <v>169</v>
      </c>
      <c r="D640" s="31" t="s">
        <v>106</v>
      </c>
      <c r="E640" s="32" t="str">
        <f t="shared" si="38"/>
        <v>40C</v>
      </c>
      <c r="F640" s="32" t="s">
        <v>170</v>
      </c>
      <c r="G640" s="33">
        <v>62.5</v>
      </c>
      <c r="H640" s="34">
        <v>1.5</v>
      </c>
      <c r="I640" s="34"/>
      <c r="J640" s="33">
        <f t="shared" si="39"/>
        <v>93.8</v>
      </c>
      <c r="K640" s="33">
        <f t="shared" si="40"/>
      </c>
      <c r="L640" s="38" t="str">
        <f t="shared" si="41"/>
        <v>40</v>
      </c>
    </row>
    <row r="641" spans="2:12" ht="13.5">
      <c r="B641" s="38" t="s">
        <v>68</v>
      </c>
      <c r="C641" s="30" t="s">
        <v>171</v>
      </c>
      <c r="D641" s="31" t="s">
        <v>92</v>
      </c>
      <c r="E641" s="32" t="str">
        <f t="shared" si="38"/>
        <v>41A4</v>
      </c>
      <c r="F641" s="32" t="s">
        <v>172</v>
      </c>
      <c r="G641" s="33">
        <v>178.9</v>
      </c>
      <c r="H641" s="34"/>
      <c r="I641" s="34">
        <v>0.55</v>
      </c>
      <c r="J641" s="33">
        <f t="shared" si="39"/>
      </c>
      <c r="K641" s="33">
        <f t="shared" si="40"/>
        <v>98.39999999999999</v>
      </c>
      <c r="L641" s="38" t="str">
        <f t="shared" si="41"/>
        <v>41</v>
      </c>
    </row>
    <row r="642" spans="2:12" ht="13.5">
      <c r="B642" s="38" t="s">
        <v>68</v>
      </c>
      <c r="C642" s="30" t="s">
        <v>171</v>
      </c>
      <c r="D642" s="31" t="s">
        <v>93</v>
      </c>
      <c r="E642" s="32" t="str">
        <f t="shared" si="38"/>
        <v>41A3+</v>
      </c>
      <c r="F642" s="32" t="s">
        <v>172</v>
      </c>
      <c r="G642" s="33">
        <v>178.9</v>
      </c>
      <c r="H642" s="34">
        <v>0.55</v>
      </c>
      <c r="I642" s="34">
        <v>0.6</v>
      </c>
      <c r="J642" s="33">
        <f t="shared" si="39"/>
        <v>98.39999999999999</v>
      </c>
      <c r="K642" s="33">
        <f t="shared" si="40"/>
        <v>107.39999999999999</v>
      </c>
      <c r="L642" s="38" t="str">
        <f t="shared" si="41"/>
        <v>41</v>
      </c>
    </row>
    <row r="643" spans="2:12" ht="13.5">
      <c r="B643" s="38" t="s">
        <v>68</v>
      </c>
      <c r="C643" s="30" t="s">
        <v>171</v>
      </c>
      <c r="D643" s="31" t="s">
        <v>94</v>
      </c>
      <c r="E643" s="32" t="str">
        <f t="shared" si="38"/>
        <v>41A3</v>
      </c>
      <c r="F643" s="32" t="s">
        <v>172</v>
      </c>
      <c r="G643" s="33">
        <v>178.9</v>
      </c>
      <c r="H643" s="34">
        <v>0.6</v>
      </c>
      <c r="I643" s="34">
        <v>0.65</v>
      </c>
      <c r="J643" s="33">
        <f t="shared" si="39"/>
        <v>107.39999999999999</v>
      </c>
      <c r="K643" s="33">
        <f t="shared" si="40"/>
        <v>116.3</v>
      </c>
      <c r="L643" s="38" t="str">
        <f t="shared" si="41"/>
        <v>41</v>
      </c>
    </row>
    <row r="644" spans="2:12" ht="13.5">
      <c r="B644" s="38" t="s">
        <v>68</v>
      </c>
      <c r="C644" s="30" t="s">
        <v>171</v>
      </c>
      <c r="D644" s="31" t="s">
        <v>95</v>
      </c>
      <c r="E644" s="32" t="str">
        <f t="shared" si="38"/>
        <v>41A3-</v>
      </c>
      <c r="F644" s="32" t="s">
        <v>172</v>
      </c>
      <c r="G644" s="33">
        <v>178.9</v>
      </c>
      <c r="H644" s="34">
        <v>0.65</v>
      </c>
      <c r="I644" s="34">
        <v>0.7</v>
      </c>
      <c r="J644" s="33">
        <f t="shared" si="39"/>
        <v>116.3</v>
      </c>
      <c r="K644" s="33">
        <f t="shared" si="40"/>
        <v>125.3</v>
      </c>
      <c r="L644" s="38" t="str">
        <f t="shared" si="41"/>
        <v>41</v>
      </c>
    </row>
    <row r="645" spans="2:12" ht="13.5">
      <c r="B645" s="38" t="s">
        <v>68</v>
      </c>
      <c r="C645" s="30" t="s">
        <v>171</v>
      </c>
      <c r="D645" s="31" t="s">
        <v>96</v>
      </c>
      <c r="E645" s="32" t="str">
        <f t="shared" si="38"/>
        <v>41A2+</v>
      </c>
      <c r="F645" s="32" t="s">
        <v>172</v>
      </c>
      <c r="G645" s="33">
        <v>178.9</v>
      </c>
      <c r="H645" s="34">
        <v>0.7</v>
      </c>
      <c r="I645" s="34">
        <v>0.75</v>
      </c>
      <c r="J645" s="33">
        <f t="shared" si="39"/>
        <v>125.3</v>
      </c>
      <c r="K645" s="33">
        <f t="shared" si="40"/>
        <v>134.2</v>
      </c>
      <c r="L645" s="38" t="str">
        <f t="shared" si="41"/>
        <v>41</v>
      </c>
    </row>
    <row r="646" spans="2:12" ht="13.5">
      <c r="B646" s="38" t="s">
        <v>68</v>
      </c>
      <c r="C646" s="30" t="s">
        <v>171</v>
      </c>
      <c r="D646" s="31" t="s">
        <v>97</v>
      </c>
      <c r="E646" s="32" t="str">
        <f t="shared" si="38"/>
        <v>41A2</v>
      </c>
      <c r="F646" s="32" t="s">
        <v>172</v>
      </c>
      <c r="G646" s="33">
        <v>178.9</v>
      </c>
      <c r="H646" s="34">
        <v>0.75</v>
      </c>
      <c r="I646" s="34">
        <v>0.8</v>
      </c>
      <c r="J646" s="33">
        <f t="shared" si="39"/>
        <v>134.2</v>
      </c>
      <c r="K646" s="33">
        <f t="shared" si="40"/>
        <v>143.2</v>
      </c>
      <c r="L646" s="38" t="str">
        <f t="shared" si="41"/>
        <v>41</v>
      </c>
    </row>
    <row r="647" spans="2:12" ht="13.5">
      <c r="B647" s="38" t="s">
        <v>68</v>
      </c>
      <c r="C647" s="30" t="s">
        <v>171</v>
      </c>
      <c r="D647" s="31" t="s">
        <v>98</v>
      </c>
      <c r="E647" s="32" t="str">
        <f t="shared" si="38"/>
        <v>41A2-</v>
      </c>
      <c r="F647" s="32" t="s">
        <v>172</v>
      </c>
      <c r="G647" s="33">
        <v>178.9</v>
      </c>
      <c r="H647" s="34">
        <v>0.8</v>
      </c>
      <c r="I647" s="34">
        <v>0.85</v>
      </c>
      <c r="J647" s="33">
        <f t="shared" si="39"/>
        <v>143.2</v>
      </c>
      <c r="K647" s="33">
        <f t="shared" si="40"/>
        <v>152.1</v>
      </c>
      <c r="L647" s="38" t="str">
        <f t="shared" si="41"/>
        <v>41</v>
      </c>
    </row>
    <row r="648" spans="2:12" ht="13.5">
      <c r="B648" s="38" t="s">
        <v>68</v>
      </c>
      <c r="C648" s="30" t="s">
        <v>171</v>
      </c>
      <c r="D648" s="31" t="s">
        <v>99</v>
      </c>
      <c r="E648" s="32" t="str">
        <f t="shared" si="38"/>
        <v>41A1+</v>
      </c>
      <c r="F648" s="32" t="s">
        <v>172</v>
      </c>
      <c r="G648" s="33">
        <v>178.9</v>
      </c>
      <c r="H648" s="34">
        <v>0.85</v>
      </c>
      <c r="I648" s="34">
        <v>0.9</v>
      </c>
      <c r="J648" s="33">
        <f t="shared" si="39"/>
        <v>152.1</v>
      </c>
      <c r="K648" s="33">
        <f t="shared" si="40"/>
        <v>161.1</v>
      </c>
      <c r="L648" s="38" t="str">
        <f t="shared" si="41"/>
        <v>41</v>
      </c>
    </row>
    <row r="649" spans="2:12" ht="13.5">
      <c r="B649" s="38" t="s">
        <v>68</v>
      </c>
      <c r="C649" s="30" t="s">
        <v>171</v>
      </c>
      <c r="D649" s="31" t="s">
        <v>100</v>
      </c>
      <c r="E649" s="32" t="str">
        <f t="shared" si="38"/>
        <v>41A1</v>
      </c>
      <c r="F649" s="32" t="s">
        <v>172</v>
      </c>
      <c r="G649" s="33">
        <v>178.9</v>
      </c>
      <c r="H649" s="34">
        <v>0.9</v>
      </c>
      <c r="I649" s="34">
        <v>0.95</v>
      </c>
      <c r="J649" s="33">
        <f t="shared" si="39"/>
        <v>161.1</v>
      </c>
      <c r="K649" s="33">
        <f t="shared" si="40"/>
        <v>170</v>
      </c>
      <c r="L649" s="38" t="str">
        <f t="shared" si="41"/>
        <v>41</v>
      </c>
    </row>
    <row r="650" spans="2:12" ht="13.5">
      <c r="B650" s="38" t="s">
        <v>68</v>
      </c>
      <c r="C650" s="30" t="s">
        <v>171</v>
      </c>
      <c r="D650" s="31" t="s">
        <v>101</v>
      </c>
      <c r="E650" s="32" t="str">
        <f t="shared" si="38"/>
        <v>41A1-</v>
      </c>
      <c r="F650" s="32" t="s">
        <v>172</v>
      </c>
      <c r="G650" s="33">
        <v>178.9</v>
      </c>
      <c r="H650" s="34">
        <v>0.95</v>
      </c>
      <c r="I650" s="34">
        <v>1</v>
      </c>
      <c r="J650" s="33">
        <f t="shared" si="39"/>
        <v>170</v>
      </c>
      <c r="K650" s="33">
        <f t="shared" si="40"/>
        <v>178.9</v>
      </c>
      <c r="L650" s="38" t="str">
        <f t="shared" si="41"/>
        <v>41</v>
      </c>
    </row>
    <row r="651" spans="2:12" ht="13.5">
      <c r="B651" s="38" t="s">
        <v>68</v>
      </c>
      <c r="C651" s="30" t="s">
        <v>171</v>
      </c>
      <c r="D651" s="31" t="s">
        <v>102</v>
      </c>
      <c r="E651" s="32" t="str">
        <f t="shared" si="38"/>
        <v>41B2+</v>
      </c>
      <c r="F651" s="32" t="s">
        <v>172</v>
      </c>
      <c r="G651" s="33">
        <v>178.9</v>
      </c>
      <c r="H651" s="34">
        <v>1</v>
      </c>
      <c r="I651" s="34">
        <v>1.05</v>
      </c>
      <c r="J651" s="33">
        <f t="shared" si="39"/>
        <v>178.9</v>
      </c>
      <c r="K651" s="33">
        <f t="shared" si="40"/>
        <v>187.9</v>
      </c>
      <c r="L651" s="38" t="str">
        <f t="shared" si="41"/>
        <v>41</v>
      </c>
    </row>
    <row r="652" spans="2:12" ht="13.5">
      <c r="B652" s="38" t="s">
        <v>68</v>
      </c>
      <c r="C652" s="30" t="s">
        <v>171</v>
      </c>
      <c r="D652" s="31" t="s">
        <v>103</v>
      </c>
      <c r="E652" s="32" t="str">
        <f t="shared" si="38"/>
        <v>41B2</v>
      </c>
      <c r="F652" s="32" t="s">
        <v>172</v>
      </c>
      <c r="G652" s="33">
        <v>178.9</v>
      </c>
      <c r="H652" s="34">
        <v>1.05</v>
      </c>
      <c r="I652" s="34">
        <v>1.1</v>
      </c>
      <c r="J652" s="33">
        <f t="shared" si="39"/>
        <v>187.9</v>
      </c>
      <c r="K652" s="33">
        <f t="shared" si="40"/>
        <v>196.79999999999998</v>
      </c>
      <c r="L652" s="38" t="str">
        <f t="shared" si="41"/>
        <v>41</v>
      </c>
    </row>
    <row r="653" spans="2:12" ht="13.5">
      <c r="B653" s="38" t="s">
        <v>68</v>
      </c>
      <c r="C653" s="30" t="s">
        <v>171</v>
      </c>
      <c r="D653" s="31" t="s">
        <v>104</v>
      </c>
      <c r="E653" s="32" t="str">
        <f t="shared" si="38"/>
        <v>41B2-</v>
      </c>
      <c r="F653" s="32" t="s">
        <v>172</v>
      </c>
      <c r="G653" s="33">
        <v>178.9</v>
      </c>
      <c r="H653" s="34">
        <v>1.1</v>
      </c>
      <c r="I653" s="34">
        <v>1.15</v>
      </c>
      <c r="J653" s="33">
        <f t="shared" si="39"/>
        <v>196.79999999999998</v>
      </c>
      <c r="K653" s="33">
        <f t="shared" si="40"/>
        <v>205.79999999999998</v>
      </c>
      <c r="L653" s="38" t="str">
        <f t="shared" si="41"/>
        <v>41</v>
      </c>
    </row>
    <row r="654" spans="2:12" ht="13.5">
      <c r="B654" s="38" t="s">
        <v>68</v>
      </c>
      <c r="C654" s="30" t="s">
        <v>171</v>
      </c>
      <c r="D654" s="31" t="s">
        <v>105</v>
      </c>
      <c r="E654" s="32" t="str">
        <f t="shared" si="38"/>
        <v>41B1</v>
      </c>
      <c r="F654" s="32" t="s">
        <v>172</v>
      </c>
      <c r="G654" s="33">
        <v>178.9</v>
      </c>
      <c r="H654" s="34">
        <v>1.15</v>
      </c>
      <c r="I654" s="34">
        <v>1.5</v>
      </c>
      <c r="J654" s="33">
        <f t="shared" si="39"/>
        <v>205.79999999999998</v>
      </c>
      <c r="K654" s="33">
        <f t="shared" si="40"/>
        <v>268.40000000000003</v>
      </c>
      <c r="L654" s="38" t="str">
        <f t="shared" si="41"/>
        <v>41</v>
      </c>
    </row>
    <row r="655" spans="2:12" ht="13.5">
      <c r="B655" s="38" t="s">
        <v>68</v>
      </c>
      <c r="C655" s="30" t="s">
        <v>171</v>
      </c>
      <c r="D655" s="31" t="s">
        <v>106</v>
      </c>
      <c r="E655" s="32" t="str">
        <f t="shared" si="38"/>
        <v>41C</v>
      </c>
      <c r="F655" s="32" t="s">
        <v>172</v>
      </c>
      <c r="G655" s="33">
        <v>178.9</v>
      </c>
      <c r="H655" s="34">
        <v>1.5</v>
      </c>
      <c r="I655" s="34"/>
      <c r="J655" s="33">
        <f t="shared" si="39"/>
        <v>268.40000000000003</v>
      </c>
      <c r="K655" s="33">
        <f t="shared" si="40"/>
      </c>
      <c r="L655" s="38" t="str">
        <f t="shared" si="41"/>
        <v>41</v>
      </c>
    </row>
    <row r="656" spans="2:12" ht="13.5">
      <c r="B656" s="38" t="s">
        <v>68</v>
      </c>
      <c r="C656" s="30" t="s">
        <v>173</v>
      </c>
      <c r="D656" s="31" t="s">
        <v>92</v>
      </c>
      <c r="E656" s="32" t="str">
        <f t="shared" si="38"/>
        <v>42A4</v>
      </c>
      <c r="F656" s="32" t="s">
        <v>174</v>
      </c>
      <c r="G656" s="33">
        <v>224.9</v>
      </c>
      <c r="H656" s="34"/>
      <c r="I656" s="34">
        <v>0.55</v>
      </c>
      <c r="J656" s="33">
        <f t="shared" si="39"/>
      </c>
      <c r="K656" s="33">
        <f t="shared" si="40"/>
        <v>123.69999999999999</v>
      </c>
      <c r="L656" s="38" t="str">
        <f t="shared" si="41"/>
        <v>42</v>
      </c>
    </row>
    <row r="657" spans="2:12" ht="13.5">
      <c r="B657" s="38" t="s">
        <v>68</v>
      </c>
      <c r="C657" s="30" t="s">
        <v>173</v>
      </c>
      <c r="D657" s="31" t="s">
        <v>93</v>
      </c>
      <c r="E657" s="32" t="str">
        <f t="shared" si="38"/>
        <v>42A3+</v>
      </c>
      <c r="F657" s="32" t="s">
        <v>174</v>
      </c>
      <c r="G657" s="33">
        <v>224.9</v>
      </c>
      <c r="H657" s="34">
        <v>0.55</v>
      </c>
      <c r="I657" s="34">
        <v>0.6</v>
      </c>
      <c r="J657" s="33">
        <f t="shared" si="39"/>
        <v>123.69999999999999</v>
      </c>
      <c r="K657" s="33">
        <f t="shared" si="40"/>
        <v>135</v>
      </c>
      <c r="L657" s="38" t="str">
        <f t="shared" si="41"/>
        <v>42</v>
      </c>
    </row>
    <row r="658" spans="2:12" ht="13.5">
      <c r="B658" s="38" t="s">
        <v>68</v>
      </c>
      <c r="C658" s="30" t="s">
        <v>173</v>
      </c>
      <c r="D658" s="31" t="s">
        <v>94</v>
      </c>
      <c r="E658" s="32" t="str">
        <f t="shared" si="38"/>
        <v>42A3</v>
      </c>
      <c r="F658" s="32" t="s">
        <v>174</v>
      </c>
      <c r="G658" s="33">
        <v>224.9</v>
      </c>
      <c r="H658" s="34">
        <v>0.6</v>
      </c>
      <c r="I658" s="34">
        <v>0.65</v>
      </c>
      <c r="J658" s="33">
        <f t="shared" si="39"/>
        <v>135</v>
      </c>
      <c r="K658" s="33">
        <f t="shared" si="40"/>
        <v>146.2</v>
      </c>
      <c r="L658" s="38" t="str">
        <f t="shared" si="41"/>
        <v>42</v>
      </c>
    </row>
    <row r="659" spans="2:12" ht="13.5">
      <c r="B659" s="38" t="s">
        <v>68</v>
      </c>
      <c r="C659" s="30" t="s">
        <v>173</v>
      </c>
      <c r="D659" s="31" t="s">
        <v>95</v>
      </c>
      <c r="E659" s="32" t="str">
        <f t="shared" si="38"/>
        <v>42A3-</v>
      </c>
      <c r="F659" s="32" t="s">
        <v>174</v>
      </c>
      <c r="G659" s="33">
        <v>224.9</v>
      </c>
      <c r="H659" s="34">
        <v>0.65</v>
      </c>
      <c r="I659" s="34">
        <v>0.7</v>
      </c>
      <c r="J659" s="33">
        <f t="shared" si="39"/>
        <v>146.2</v>
      </c>
      <c r="K659" s="33">
        <f t="shared" si="40"/>
        <v>157.5</v>
      </c>
      <c r="L659" s="38" t="str">
        <f t="shared" si="41"/>
        <v>42</v>
      </c>
    </row>
    <row r="660" spans="2:12" ht="13.5">
      <c r="B660" s="38" t="s">
        <v>68</v>
      </c>
      <c r="C660" s="30" t="s">
        <v>173</v>
      </c>
      <c r="D660" s="31" t="s">
        <v>96</v>
      </c>
      <c r="E660" s="32" t="str">
        <f t="shared" si="38"/>
        <v>42A2+</v>
      </c>
      <c r="F660" s="32" t="s">
        <v>174</v>
      </c>
      <c r="G660" s="33">
        <v>224.9</v>
      </c>
      <c r="H660" s="34">
        <v>0.7</v>
      </c>
      <c r="I660" s="34">
        <v>0.75</v>
      </c>
      <c r="J660" s="33">
        <f t="shared" si="39"/>
        <v>157.5</v>
      </c>
      <c r="K660" s="33">
        <f t="shared" si="40"/>
        <v>168.7</v>
      </c>
      <c r="L660" s="38" t="str">
        <f t="shared" si="41"/>
        <v>42</v>
      </c>
    </row>
    <row r="661" spans="2:12" ht="13.5">
      <c r="B661" s="38" t="s">
        <v>68</v>
      </c>
      <c r="C661" s="30" t="s">
        <v>173</v>
      </c>
      <c r="D661" s="31" t="s">
        <v>97</v>
      </c>
      <c r="E661" s="32" t="str">
        <f t="shared" si="38"/>
        <v>42A2</v>
      </c>
      <c r="F661" s="32" t="s">
        <v>174</v>
      </c>
      <c r="G661" s="33">
        <v>224.9</v>
      </c>
      <c r="H661" s="34">
        <v>0.75</v>
      </c>
      <c r="I661" s="34">
        <v>0.8</v>
      </c>
      <c r="J661" s="33">
        <f t="shared" si="39"/>
        <v>168.7</v>
      </c>
      <c r="K661" s="33">
        <f t="shared" si="40"/>
        <v>180</v>
      </c>
      <c r="L661" s="38" t="str">
        <f t="shared" si="41"/>
        <v>42</v>
      </c>
    </row>
    <row r="662" spans="2:12" ht="13.5">
      <c r="B662" s="38" t="s">
        <v>68</v>
      </c>
      <c r="C662" s="30" t="s">
        <v>173</v>
      </c>
      <c r="D662" s="31" t="s">
        <v>98</v>
      </c>
      <c r="E662" s="32" t="str">
        <f t="shared" si="38"/>
        <v>42A2-</v>
      </c>
      <c r="F662" s="32" t="s">
        <v>174</v>
      </c>
      <c r="G662" s="33">
        <v>224.9</v>
      </c>
      <c r="H662" s="34">
        <v>0.8</v>
      </c>
      <c r="I662" s="34">
        <v>0.85</v>
      </c>
      <c r="J662" s="33">
        <f t="shared" si="39"/>
        <v>180</v>
      </c>
      <c r="K662" s="33">
        <f t="shared" si="40"/>
        <v>191.2</v>
      </c>
      <c r="L662" s="38" t="str">
        <f t="shared" si="41"/>
        <v>42</v>
      </c>
    </row>
    <row r="663" spans="2:12" ht="13.5">
      <c r="B663" s="38" t="s">
        <v>68</v>
      </c>
      <c r="C663" s="30" t="s">
        <v>173</v>
      </c>
      <c r="D663" s="31" t="s">
        <v>99</v>
      </c>
      <c r="E663" s="32" t="str">
        <f t="shared" si="38"/>
        <v>42A1+</v>
      </c>
      <c r="F663" s="32" t="s">
        <v>174</v>
      </c>
      <c r="G663" s="33">
        <v>224.9</v>
      </c>
      <c r="H663" s="34">
        <v>0.85</v>
      </c>
      <c r="I663" s="34">
        <v>0.9</v>
      </c>
      <c r="J663" s="33">
        <f t="shared" si="39"/>
        <v>191.2</v>
      </c>
      <c r="K663" s="33">
        <f t="shared" si="40"/>
        <v>202.5</v>
      </c>
      <c r="L663" s="38" t="str">
        <f t="shared" si="41"/>
        <v>42</v>
      </c>
    </row>
    <row r="664" spans="2:12" ht="13.5">
      <c r="B664" s="38" t="s">
        <v>68</v>
      </c>
      <c r="C664" s="30" t="s">
        <v>173</v>
      </c>
      <c r="D664" s="31" t="s">
        <v>100</v>
      </c>
      <c r="E664" s="32" t="str">
        <f t="shared" si="38"/>
        <v>42A1</v>
      </c>
      <c r="F664" s="32" t="s">
        <v>174</v>
      </c>
      <c r="G664" s="33">
        <v>224.9</v>
      </c>
      <c r="H664" s="34">
        <v>0.9</v>
      </c>
      <c r="I664" s="34">
        <v>0.95</v>
      </c>
      <c r="J664" s="33">
        <f t="shared" si="39"/>
        <v>202.5</v>
      </c>
      <c r="K664" s="33">
        <f t="shared" si="40"/>
        <v>213.7</v>
      </c>
      <c r="L664" s="38" t="str">
        <f t="shared" si="41"/>
        <v>42</v>
      </c>
    </row>
    <row r="665" spans="2:12" ht="13.5">
      <c r="B665" s="38" t="s">
        <v>68</v>
      </c>
      <c r="C665" s="30" t="s">
        <v>173</v>
      </c>
      <c r="D665" s="31" t="s">
        <v>101</v>
      </c>
      <c r="E665" s="32" t="str">
        <f t="shared" si="38"/>
        <v>42A1-</v>
      </c>
      <c r="F665" s="32" t="s">
        <v>174</v>
      </c>
      <c r="G665" s="33">
        <v>224.9</v>
      </c>
      <c r="H665" s="34">
        <v>0.95</v>
      </c>
      <c r="I665" s="34">
        <v>1</v>
      </c>
      <c r="J665" s="33">
        <f t="shared" si="39"/>
        <v>213.7</v>
      </c>
      <c r="K665" s="33">
        <f t="shared" si="40"/>
        <v>224.9</v>
      </c>
      <c r="L665" s="38" t="str">
        <f t="shared" si="41"/>
        <v>42</v>
      </c>
    </row>
    <row r="666" spans="2:12" ht="13.5">
      <c r="B666" s="38" t="s">
        <v>68</v>
      </c>
      <c r="C666" s="30" t="s">
        <v>173</v>
      </c>
      <c r="D666" s="31" t="s">
        <v>102</v>
      </c>
      <c r="E666" s="32" t="str">
        <f aca="true" t="shared" si="42" ref="E666:E729">C666&amp;D666</f>
        <v>42B2+</v>
      </c>
      <c r="F666" s="32" t="s">
        <v>174</v>
      </c>
      <c r="G666" s="33">
        <v>224.9</v>
      </c>
      <c r="H666" s="34">
        <v>1</v>
      </c>
      <c r="I666" s="34">
        <v>1.05</v>
      </c>
      <c r="J666" s="33">
        <f aca="true" t="shared" si="43" ref="J666:J729">IF(AND(G666&lt;&gt;"",H666&lt;&gt;""),ROUNDUP(G666*H666,1),"")</f>
        <v>224.9</v>
      </c>
      <c r="K666" s="33">
        <f aca="true" t="shared" si="44" ref="K666:K729">IF(AND(G666&lt;&gt;"",I666&lt;&gt;""),ROUNDUP(G666*I666,1),"")</f>
        <v>236.2</v>
      </c>
      <c r="L666" s="38" t="str">
        <f aca="true" t="shared" si="45" ref="L666:L729">C666</f>
        <v>42</v>
      </c>
    </row>
    <row r="667" spans="2:12" ht="13.5">
      <c r="B667" s="38" t="s">
        <v>68</v>
      </c>
      <c r="C667" s="30" t="s">
        <v>173</v>
      </c>
      <c r="D667" s="31" t="s">
        <v>103</v>
      </c>
      <c r="E667" s="32" t="str">
        <f t="shared" si="42"/>
        <v>42B2</v>
      </c>
      <c r="F667" s="32" t="s">
        <v>174</v>
      </c>
      <c r="G667" s="33">
        <v>224.9</v>
      </c>
      <c r="H667" s="34">
        <v>1.05</v>
      </c>
      <c r="I667" s="34">
        <v>1.1</v>
      </c>
      <c r="J667" s="33">
        <f t="shared" si="43"/>
        <v>236.2</v>
      </c>
      <c r="K667" s="33">
        <f t="shared" si="44"/>
        <v>247.4</v>
      </c>
      <c r="L667" s="38" t="str">
        <f t="shared" si="45"/>
        <v>42</v>
      </c>
    </row>
    <row r="668" spans="2:12" ht="13.5">
      <c r="B668" s="38" t="s">
        <v>68</v>
      </c>
      <c r="C668" s="30" t="s">
        <v>173</v>
      </c>
      <c r="D668" s="31" t="s">
        <v>104</v>
      </c>
      <c r="E668" s="32" t="str">
        <f t="shared" si="42"/>
        <v>42B2-</v>
      </c>
      <c r="F668" s="32" t="s">
        <v>174</v>
      </c>
      <c r="G668" s="33">
        <v>224.9</v>
      </c>
      <c r="H668" s="34">
        <v>1.1</v>
      </c>
      <c r="I668" s="34">
        <v>1.15</v>
      </c>
      <c r="J668" s="33">
        <f t="shared" si="43"/>
        <v>247.4</v>
      </c>
      <c r="K668" s="33">
        <f t="shared" si="44"/>
        <v>258.70000000000005</v>
      </c>
      <c r="L668" s="38" t="str">
        <f t="shared" si="45"/>
        <v>42</v>
      </c>
    </row>
    <row r="669" spans="2:12" ht="13.5">
      <c r="B669" s="38" t="s">
        <v>68</v>
      </c>
      <c r="C669" s="30" t="s">
        <v>173</v>
      </c>
      <c r="D669" s="31" t="s">
        <v>105</v>
      </c>
      <c r="E669" s="32" t="str">
        <f t="shared" si="42"/>
        <v>42B1</v>
      </c>
      <c r="F669" s="32" t="s">
        <v>174</v>
      </c>
      <c r="G669" s="33">
        <v>224.9</v>
      </c>
      <c r="H669" s="34">
        <v>1.15</v>
      </c>
      <c r="I669" s="34">
        <v>1.5</v>
      </c>
      <c r="J669" s="33">
        <f t="shared" si="43"/>
        <v>258.70000000000005</v>
      </c>
      <c r="K669" s="33">
        <f t="shared" si="44"/>
        <v>337.40000000000003</v>
      </c>
      <c r="L669" s="38" t="str">
        <f t="shared" si="45"/>
        <v>42</v>
      </c>
    </row>
    <row r="670" spans="2:12" ht="13.5">
      <c r="B670" s="38" t="s">
        <v>68</v>
      </c>
      <c r="C670" s="30" t="s">
        <v>173</v>
      </c>
      <c r="D670" s="31" t="s">
        <v>106</v>
      </c>
      <c r="E670" s="32" t="str">
        <f t="shared" si="42"/>
        <v>42C</v>
      </c>
      <c r="F670" s="32" t="s">
        <v>174</v>
      </c>
      <c r="G670" s="33">
        <v>224.9</v>
      </c>
      <c r="H670" s="34">
        <v>1.5</v>
      </c>
      <c r="I670" s="34"/>
      <c r="J670" s="33">
        <f t="shared" si="43"/>
        <v>337.40000000000003</v>
      </c>
      <c r="K670" s="33">
        <f t="shared" si="44"/>
      </c>
      <c r="L670" s="38" t="str">
        <f t="shared" si="45"/>
        <v>42</v>
      </c>
    </row>
    <row r="671" spans="2:12" ht="13.5">
      <c r="B671" s="38" t="s">
        <v>68</v>
      </c>
      <c r="C671" s="30" t="s">
        <v>175</v>
      </c>
      <c r="D671" s="31" t="s">
        <v>92</v>
      </c>
      <c r="E671" s="32" t="str">
        <f t="shared" si="42"/>
        <v>43A4</v>
      </c>
      <c r="F671" s="32" t="s">
        <v>176</v>
      </c>
      <c r="G671" s="33">
        <v>198.5</v>
      </c>
      <c r="H671" s="34"/>
      <c r="I671" s="34">
        <v>0.55</v>
      </c>
      <c r="J671" s="33">
        <f t="shared" si="43"/>
      </c>
      <c r="K671" s="33">
        <f t="shared" si="44"/>
        <v>109.19999999999999</v>
      </c>
      <c r="L671" s="38" t="str">
        <f t="shared" si="45"/>
        <v>43</v>
      </c>
    </row>
    <row r="672" spans="2:12" ht="13.5">
      <c r="B672" s="38" t="s">
        <v>68</v>
      </c>
      <c r="C672" s="30" t="s">
        <v>175</v>
      </c>
      <c r="D672" s="31" t="s">
        <v>93</v>
      </c>
      <c r="E672" s="32" t="str">
        <f t="shared" si="42"/>
        <v>43A3+</v>
      </c>
      <c r="F672" s="32" t="s">
        <v>176</v>
      </c>
      <c r="G672" s="33">
        <v>198.5</v>
      </c>
      <c r="H672" s="34">
        <v>0.55</v>
      </c>
      <c r="I672" s="34">
        <v>0.6</v>
      </c>
      <c r="J672" s="33">
        <f t="shared" si="43"/>
        <v>109.19999999999999</v>
      </c>
      <c r="K672" s="33">
        <f t="shared" si="44"/>
        <v>119.1</v>
      </c>
      <c r="L672" s="38" t="str">
        <f t="shared" si="45"/>
        <v>43</v>
      </c>
    </row>
    <row r="673" spans="2:12" ht="13.5">
      <c r="B673" s="38" t="s">
        <v>68</v>
      </c>
      <c r="C673" s="30" t="s">
        <v>175</v>
      </c>
      <c r="D673" s="31" t="s">
        <v>94</v>
      </c>
      <c r="E673" s="32" t="str">
        <f t="shared" si="42"/>
        <v>43A3</v>
      </c>
      <c r="F673" s="32" t="s">
        <v>176</v>
      </c>
      <c r="G673" s="33">
        <v>198.5</v>
      </c>
      <c r="H673" s="34">
        <v>0.6</v>
      </c>
      <c r="I673" s="34">
        <v>0.65</v>
      </c>
      <c r="J673" s="33">
        <f t="shared" si="43"/>
        <v>119.1</v>
      </c>
      <c r="K673" s="33">
        <f t="shared" si="44"/>
        <v>129.1</v>
      </c>
      <c r="L673" s="38" t="str">
        <f t="shared" si="45"/>
        <v>43</v>
      </c>
    </row>
    <row r="674" spans="2:12" ht="13.5">
      <c r="B674" s="38" t="s">
        <v>68</v>
      </c>
      <c r="C674" s="30" t="s">
        <v>175</v>
      </c>
      <c r="D674" s="31" t="s">
        <v>95</v>
      </c>
      <c r="E674" s="32" t="str">
        <f t="shared" si="42"/>
        <v>43A3-</v>
      </c>
      <c r="F674" s="32" t="s">
        <v>176</v>
      </c>
      <c r="G674" s="33">
        <v>198.5</v>
      </c>
      <c r="H674" s="34">
        <v>0.65</v>
      </c>
      <c r="I674" s="34">
        <v>0.7</v>
      </c>
      <c r="J674" s="33">
        <f t="shared" si="43"/>
        <v>129.1</v>
      </c>
      <c r="K674" s="33">
        <f t="shared" si="44"/>
        <v>139</v>
      </c>
      <c r="L674" s="38" t="str">
        <f t="shared" si="45"/>
        <v>43</v>
      </c>
    </row>
    <row r="675" spans="2:12" ht="13.5">
      <c r="B675" s="38" t="s">
        <v>68</v>
      </c>
      <c r="C675" s="30" t="s">
        <v>175</v>
      </c>
      <c r="D675" s="31" t="s">
        <v>96</v>
      </c>
      <c r="E675" s="32" t="str">
        <f t="shared" si="42"/>
        <v>43A2+</v>
      </c>
      <c r="F675" s="32" t="s">
        <v>176</v>
      </c>
      <c r="G675" s="33">
        <v>198.5</v>
      </c>
      <c r="H675" s="34">
        <v>0.7</v>
      </c>
      <c r="I675" s="34">
        <v>0.75</v>
      </c>
      <c r="J675" s="33">
        <f t="shared" si="43"/>
        <v>139</v>
      </c>
      <c r="K675" s="33">
        <f t="shared" si="44"/>
        <v>148.9</v>
      </c>
      <c r="L675" s="38" t="str">
        <f t="shared" si="45"/>
        <v>43</v>
      </c>
    </row>
    <row r="676" spans="2:12" ht="13.5">
      <c r="B676" s="38" t="s">
        <v>68</v>
      </c>
      <c r="C676" s="30" t="s">
        <v>175</v>
      </c>
      <c r="D676" s="31" t="s">
        <v>97</v>
      </c>
      <c r="E676" s="32" t="str">
        <f t="shared" si="42"/>
        <v>43A2</v>
      </c>
      <c r="F676" s="32" t="s">
        <v>176</v>
      </c>
      <c r="G676" s="33">
        <v>198.5</v>
      </c>
      <c r="H676" s="34">
        <v>0.75</v>
      </c>
      <c r="I676" s="34">
        <v>0.8</v>
      </c>
      <c r="J676" s="33">
        <f t="shared" si="43"/>
        <v>148.9</v>
      </c>
      <c r="K676" s="33">
        <f t="shared" si="44"/>
        <v>158.8</v>
      </c>
      <c r="L676" s="38" t="str">
        <f t="shared" si="45"/>
        <v>43</v>
      </c>
    </row>
    <row r="677" spans="2:12" ht="13.5">
      <c r="B677" s="38" t="s">
        <v>68</v>
      </c>
      <c r="C677" s="30" t="s">
        <v>175</v>
      </c>
      <c r="D677" s="31" t="s">
        <v>98</v>
      </c>
      <c r="E677" s="32" t="str">
        <f t="shared" si="42"/>
        <v>43A2-</v>
      </c>
      <c r="F677" s="32" t="s">
        <v>176</v>
      </c>
      <c r="G677" s="33">
        <v>198.5</v>
      </c>
      <c r="H677" s="34">
        <v>0.8</v>
      </c>
      <c r="I677" s="34">
        <v>0.85</v>
      </c>
      <c r="J677" s="33">
        <f t="shared" si="43"/>
        <v>158.8</v>
      </c>
      <c r="K677" s="33">
        <f t="shared" si="44"/>
        <v>168.79999999999998</v>
      </c>
      <c r="L677" s="38" t="str">
        <f t="shared" si="45"/>
        <v>43</v>
      </c>
    </row>
    <row r="678" spans="2:12" ht="13.5">
      <c r="B678" s="38" t="s">
        <v>68</v>
      </c>
      <c r="C678" s="30" t="s">
        <v>175</v>
      </c>
      <c r="D678" s="31" t="s">
        <v>99</v>
      </c>
      <c r="E678" s="32" t="str">
        <f t="shared" si="42"/>
        <v>43A1+</v>
      </c>
      <c r="F678" s="32" t="s">
        <v>176</v>
      </c>
      <c r="G678" s="33">
        <v>198.5</v>
      </c>
      <c r="H678" s="34">
        <v>0.85</v>
      </c>
      <c r="I678" s="34">
        <v>0.9</v>
      </c>
      <c r="J678" s="33">
        <f t="shared" si="43"/>
        <v>168.79999999999998</v>
      </c>
      <c r="K678" s="33">
        <f t="shared" si="44"/>
        <v>178.7</v>
      </c>
      <c r="L678" s="38" t="str">
        <f t="shared" si="45"/>
        <v>43</v>
      </c>
    </row>
    <row r="679" spans="2:12" ht="13.5">
      <c r="B679" s="38" t="s">
        <v>68</v>
      </c>
      <c r="C679" s="30" t="s">
        <v>175</v>
      </c>
      <c r="D679" s="31" t="s">
        <v>100</v>
      </c>
      <c r="E679" s="32" t="str">
        <f t="shared" si="42"/>
        <v>43A1</v>
      </c>
      <c r="F679" s="32" t="s">
        <v>176</v>
      </c>
      <c r="G679" s="33">
        <v>198.5</v>
      </c>
      <c r="H679" s="34">
        <v>0.9</v>
      </c>
      <c r="I679" s="34">
        <v>0.95</v>
      </c>
      <c r="J679" s="33">
        <f t="shared" si="43"/>
        <v>178.7</v>
      </c>
      <c r="K679" s="33">
        <f t="shared" si="44"/>
        <v>188.6</v>
      </c>
      <c r="L679" s="38" t="str">
        <f t="shared" si="45"/>
        <v>43</v>
      </c>
    </row>
    <row r="680" spans="2:12" ht="13.5">
      <c r="B680" s="38" t="s">
        <v>68</v>
      </c>
      <c r="C680" s="30" t="s">
        <v>175</v>
      </c>
      <c r="D680" s="31" t="s">
        <v>101</v>
      </c>
      <c r="E680" s="32" t="str">
        <f t="shared" si="42"/>
        <v>43A1-</v>
      </c>
      <c r="F680" s="32" t="s">
        <v>176</v>
      </c>
      <c r="G680" s="33">
        <v>198.5</v>
      </c>
      <c r="H680" s="34">
        <v>0.95</v>
      </c>
      <c r="I680" s="34">
        <v>1</v>
      </c>
      <c r="J680" s="33">
        <f t="shared" si="43"/>
        <v>188.6</v>
      </c>
      <c r="K680" s="33">
        <f t="shared" si="44"/>
        <v>198.5</v>
      </c>
      <c r="L680" s="38" t="str">
        <f t="shared" si="45"/>
        <v>43</v>
      </c>
    </row>
    <row r="681" spans="2:12" ht="13.5">
      <c r="B681" s="38" t="s">
        <v>68</v>
      </c>
      <c r="C681" s="30" t="s">
        <v>175</v>
      </c>
      <c r="D681" s="31" t="s">
        <v>102</v>
      </c>
      <c r="E681" s="32" t="str">
        <f t="shared" si="42"/>
        <v>43B2+</v>
      </c>
      <c r="F681" s="32" t="s">
        <v>176</v>
      </c>
      <c r="G681" s="33">
        <v>198.5</v>
      </c>
      <c r="H681" s="34">
        <v>1</v>
      </c>
      <c r="I681" s="34">
        <v>1.05</v>
      </c>
      <c r="J681" s="33">
        <f t="shared" si="43"/>
        <v>198.5</v>
      </c>
      <c r="K681" s="33">
        <f t="shared" si="44"/>
        <v>208.5</v>
      </c>
      <c r="L681" s="38" t="str">
        <f t="shared" si="45"/>
        <v>43</v>
      </c>
    </row>
    <row r="682" spans="2:12" ht="13.5">
      <c r="B682" s="38" t="s">
        <v>68</v>
      </c>
      <c r="C682" s="30" t="s">
        <v>175</v>
      </c>
      <c r="D682" s="31" t="s">
        <v>103</v>
      </c>
      <c r="E682" s="32" t="str">
        <f t="shared" si="42"/>
        <v>43B2</v>
      </c>
      <c r="F682" s="32" t="s">
        <v>176</v>
      </c>
      <c r="G682" s="33">
        <v>198.5</v>
      </c>
      <c r="H682" s="34">
        <v>1.05</v>
      </c>
      <c r="I682" s="34">
        <v>1.1</v>
      </c>
      <c r="J682" s="33">
        <f t="shared" si="43"/>
        <v>208.5</v>
      </c>
      <c r="K682" s="33">
        <f t="shared" si="44"/>
        <v>218.4</v>
      </c>
      <c r="L682" s="38" t="str">
        <f t="shared" si="45"/>
        <v>43</v>
      </c>
    </row>
    <row r="683" spans="2:12" ht="13.5">
      <c r="B683" s="38" t="s">
        <v>68</v>
      </c>
      <c r="C683" s="30" t="s">
        <v>175</v>
      </c>
      <c r="D683" s="31" t="s">
        <v>104</v>
      </c>
      <c r="E683" s="32" t="str">
        <f t="shared" si="42"/>
        <v>43B2-</v>
      </c>
      <c r="F683" s="32" t="s">
        <v>176</v>
      </c>
      <c r="G683" s="33">
        <v>198.5</v>
      </c>
      <c r="H683" s="34">
        <v>1.1</v>
      </c>
      <c r="I683" s="34">
        <v>1.15</v>
      </c>
      <c r="J683" s="33">
        <f t="shared" si="43"/>
        <v>218.4</v>
      </c>
      <c r="K683" s="33">
        <f t="shared" si="44"/>
        <v>228.29999999999998</v>
      </c>
      <c r="L683" s="38" t="str">
        <f t="shared" si="45"/>
        <v>43</v>
      </c>
    </row>
    <row r="684" spans="2:12" ht="13.5">
      <c r="B684" s="38" t="s">
        <v>68</v>
      </c>
      <c r="C684" s="30" t="s">
        <v>175</v>
      </c>
      <c r="D684" s="31" t="s">
        <v>105</v>
      </c>
      <c r="E684" s="32" t="str">
        <f t="shared" si="42"/>
        <v>43B1</v>
      </c>
      <c r="F684" s="32" t="s">
        <v>176</v>
      </c>
      <c r="G684" s="33">
        <v>198.5</v>
      </c>
      <c r="H684" s="34">
        <v>1.15</v>
      </c>
      <c r="I684" s="34">
        <v>1.5</v>
      </c>
      <c r="J684" s="33">
        <f t="shared" si="43"/>
        <v>228.29999999999998</v>
      </c>
      <c r="K684" s="33">
        <f t="shared" si="44"/>
        <v>297.8</v>
      </c>
      <c r="L684" s="38" t="str">
        <f t="shared" si="45"/>
        <v>43</v>
      </c>
    </row>
    <row r="685" spans="2:12" ht="13.5">
      <c r="B685" s="38" t="s">
        <v>68</v>
      </c>
      <c r="C685" s="30" t="s">
        <v>175</v>
      </c>
      <c r="D685" s="31" t="s">
        <v>106</v>
      </c>
      <c r="E685" s="32" t="str">
        <f t="shared" si="42"/>
        <v>43C</v>
      </c>
      <c r="F685" s="32" t="s">
        <v>176</v>
      </c>
      <c r="G685" s="33">
        <v>198.5</v>
      </c>
      <c r="H685" s="34">
        <v>1.5</v>
      </c>
      <c r="I685" s="34"/>
      <c r="J685" s="33">
        <f t="shared" si="43"/>
        <v>297.8</v>
      </c>
      <c r="K685" s="33">
        <f t="shared" si="44"/>
      </c>
      <c r="L685" s="38" t="str">
        <f t="shared" si="45"/>
        <v>43</v>
      </c>
    </row>
    <row r="686" spans="2:12" ht="13.5">
      <c r="B686" s="38" t="s">
        <v>68</v>
      </c>
      <c r="C686" s="30" t="s">
        <v>177</v>
      </c>
      <c r="D686" s="31" t="s">
        <v>92</v>
      </c>
      <c r="E686" s="32" t="str">
        <f t="shared" si="42"/>
        <v>44A4</v>
      </c>
      <c r="F686" s="32" t="s">
        <v>178</v>
      </c>
      <c r="G686" s="33">
        <v>259.9</v>
      </c>
      <c r="H686" s="34"/>
      <c r="I686" s="34">
        <v>0.55</v>
      </c>
      <c r="J686" s="33">
        <f t="shared" si="43"/>
      </c>
      <c r="K686" s="33">
        <f t="shared" si="44"/>
        <v>143</v>
      </c>
      <c r="L686" s="38" t="str">
        <f t="shared" si="45"/>
        <v>44</v>
      </c>
    </row>
    <row r="687" spans="2:12" ht="13.5">
      <c r="B687" s="38" t="s">
        <v>68</v>
      </c>
      <c r="C687" s="30" t="s">
        <v>177</v>
      </c>
      <c r="D687" s="31" t="s">
        <v>93</v>
      </c>
      <c r="E687" s="32" t="str">
        <f t="shared" si="42"/>
        <v>44A3+</v>
      </c>
      <c r="F687" s="32" t="s">
        <v>178</v>
      </c>
      <c r="G687" s="33">
        <v>259.9</v>
      </c>
      <c r="H687" s="34">
        <v>0.55</v>
      </c>
      <c r="I687" s="34">
        <v>0.6</v>
      </c>
      <c r="J687" s="33">
        <f t="shared" si="43"/>
        <v>143</v>
      </c>
      <c r="K687" s="33">
        <f t="shared" si="44"/>
        <v>156</v>
      </c>
      <c r="L687" s="38" t="str">
        <f t="shared" si="45"/>
        <v>44</v>
      </c>
    </row>
    <row r="688" spans="2:12" ht="13.5">
      <c r="B688" s="38" t="s">
        <v>68</v>
      </c>
      <c r="C688" s="30" t="s">
        <v>177</v>
      </c>
      <c r="D688" s="31" t="s">
        <v>94</v>
      </c>
      <c r="E688" s="32" t="str">
        <f t="shared" si="42"/>
        <v>44A3</v>
      </c>
      <c r="F688" s="32" t="s">
        <v>178</v>
      </c>
      <c r="G688" s="33">
        <v>259.9</v>
      </c>
      <c r="H688" s="34">
        <v>0.6</v>
      </c>
      <c r="I688" s="34">
        <v>0.65</v>
      </c>
      <c r="J688" s="33">
        <f t="shared" si="43"/>
        <v>156</v>
      </c>
      <c r="K688" s="33">
        <f t="shared" si="44"/>
        <v>169</v>
      </c>
      <c r="L688" s="38" t="str">
        <f t="shared" si="45"/>
        <v>44</v>
      </c>
    </row>
    <row r="689" spans="2:12" ht="13.5">
      <c r="B689" s="38" t="s">
        <v>68</v>
      </c>
      <c r="C689" s="30" t="s">
        <v>177</v>
      </c>
      <c r="D689" s="31" t="s">
        <v>95</v>
      </c>
      <c r="E689" s="32" t="str">
        <f t="shared" si="42"/>
        <v>44A3-</v>
      </c>
      <c r="F689" s="32" t="s">
        <v>178</v>
      </c>
      <c r="G689" s="33">
        <v>259.9</v>
      </c>
      <c r="H689" s="34">
        <v>0.65</v>
      </c>
      <c r="I689" s="34">
        <v>0.7</v>
      </c>
      <c r="J689" s="33">
        <f t="shared" si="43"/>
        <v>169</v>
      </c>
      <c r="K689" s="33">
        <f t="shared" si="44"/>
        <v>182</v>
      </c>
      <c r="L689" s="38" t="str">
        <f t="shared" si="45"/>
        <v>44</v>
      </c>
    </row>
    <row r="690" spans="2:12" ht="13.5">
      <c r="B690" s="38" t="s">
        <v>68</v>
      </c>
      <c r="C690" s="30" t="s">
        <v>177</v>
      </c>
      <c r="D690" s="31" t="s">
        <v>96</v>
      </c>
      <c r="E690" s="32" t="str">
        <f t="shared" si="42"/>
        <v>44A2+</v>
      </c>
      <c r="F690" s="32" t="s">
        <v>178</v>
      </c>
      <c r="G690" s="33">
        <v>259.9</v>
      </c>
      <c r="H690" s="34">
        <v>0.7</v>
      </c>
      <c r="I690" s="34">
        <v>0.75</v>
      </c>
      <c r="J690" s="33">
        <f t="shared" si="43"/>
        <v>182</v>
      </c>
      <c r="K690" s="33">
        <f t="shared" si="44"/>
        <v>195</v>
      </c>
      <c r="L690" s="38" t="str">
        <f t="shared" si="45"/>
        <v>44</v>
      </c>
    </row>
    <row r="691" spans="2:12" ht="13.5">
      <c r="B691" s="38" t="s">
        <v>68</v>
      </c>
      <c r="C691" s="30" t="s">
        <v>177</v>
      </c>
      <c r="D691" s="31" t="s">
        <v>97</v>
      </c>
      <c r="E691" s="32" t="str">
        <f t="shared" si="42"/>
        <v>44A2</v>
      </c>
      <c r="F691" s="32" t="s">
        <v>178</v>
      </c>
      <c r="G691" s="33">
        <v>259.9</v>
      </c>
      <c r="H691" s="34">
        <v>0.75</v>
      </c>
      <c r="I691" s="34">
        <v>0.8</v>
      </c>
      <c r="J691" s="33">
        <f t="shared" si="43"/>
        <v>195</v>
      </c>
      <c r="K691" s="33">
        <f t="shared" si="44"/>
        <v>208</v>
      </c>
      <c r="L691" s="38" t="str">
        <f t="shared" si="45"/>
        <v>44</v>
      </c>
    </row>
    <row r="692" spans="2:12" ht="13.5">
      <c r="B692" s="38" t="s">
        <v>68</v>
      </c>
      <c r="C692" s="30" t="s">
        <v>177</v>
      </c>
      <c r="D692" s="31" t="s">
        <v>98</v>
      </c>
      <c r="E692" s="32" t="str">
        <f t="shared" si="42"/>
        <v>44A2-</v>
      </c>
      <c r="F692" s="32" t="s">
        <v>178</v>
      </c>
      <c r="G692" s="33">
        <v>259.9</v>
      </c>
      <c r="H692" s="34">
        <v>0.8</v>
      </c>
      <c r="I692" s="34">
        <v>0.85</v>
      </c>
      <c r="J692" s="33">
        <f t="shared" si="43"/>
        <v>208</v>
      </c>
      <c r="K692" s="33">
        <f t="shared" si="44"/>
        <v>221</v>
      </c>
      <c r="L692" s="38" t="str">
        <f t="shared" si="45"/>
        <v>44</v>
      </c>
    </row>
    <row r="693" spans="2:12" ht="13.5">
      <c r="B693" s="38" t="s">
        <v>68</v>
      </c>
      <c r="C693" s="30" t="s">
        <v>177</v>
      </c>
      <c r="D693" s="31" t="s">
        <v>99</v>
      </c>
      <c r="E693" s="32" t="str">
        <f t="shared" si="42"/>
        <v>44A1+</v>
      </c>
      <c r="F693" s="32" t="s">
        <v>178</v>
      </c>
      <c r="G693" s="33">
        <v>259.9</v>
      </c>
      <c r="H693" s="34">
        <v>0.85</v>
      </c>
      <c r="I693" s="34">
        <v>0.9</v>
      </c>
      <c r="J693" s="33">
        <f t="shared" si="43"/>
        <v>221</v>
      </c>
      <c r="K693" s="33">
        <f t="shared" si="44"/>
        <v>234</v>
      </c>
      <c r="L693" s="38" t="str">
        <f t="shared" si="45"/>
        <v>44</v>
      </c>
    </row>
    <row r="694" spans="2:12" ht="13.5">
      <c r="B694" s="38" t="s">
        <v>68</v>
      </c>
      <c r="C694" s="30" t="s">
        <v>177</v>
      </c>
      <c r="D694" s="31" t="s">
        <v>100</v>
      </c>
      <c r="E694" s="32" t="str">
        <f t="shared" si="42"/>
        <v>44A1</v>
      </c>
      <c r="F694" s="32" t="s">
        <v>178</v>
      </c>
      <c r="G694" s="33">
        <v>259.9</v>
      </c>
      <c r="H694" s="34">
        <v>0.9</v>
      </c>
      <c r="I694" s="34">
        <v>0.95</v>
      </c>
      <c r="J694" s="33">
        <f t="shared" si="43"/>
        <v>234</v>
      </c>
      <c r="K694" s="33">
        <f t="shared" si="44"/>
        <v>247</v>
      </c>
      <c r="L694" s="38" t="str">
        <f t="shared" si="45"/>
        <v>44</v>
      </c>
    </row>
    <row r="695" spans="2:12" ht="13.5">
      <c r="B695" s="38" t="s">
        <v>68</v>
      </c>
      <c r="C695" s="30" t="s">
        <v>177</v>
      </c>
      <c r="D695" s="31" t="s">
        <v>101</v>
      </c>
      <c r="E695" s="32" t="str">
        <f t="shared" si="42"/>
        <v>44A1-</v>
      </c>
      <c r="F695" s="32" t="s">
        <v>178</v>
      </c>
      <c r="G695" s="33">
        <v>259.9</v>
      </c>
      <c r="H695" s="34">
        <v>0.95</v>
      </c>
      <c r="I695" s="34">
        <v>1</v>
      </c>
      <c r="J695" s="33">
        <f t="shared" si="43"/>
        <v>247</v>
      </c>
      <c r="K695" s="33">
        <f t="shared" si="44"/>
        <v>259.9</v>
      </c>
      <c r="L695" s="38" t="str">
        <f t="shared" si="45"/>
        <v>44</v>
      </c>
    </row>
    <row r="696" spans="2:12" ht="13.5">
      <c r="B696" s="38" t="s">
        <v>68</v>
      </c>
      <c r="C696" s="30" t="s">
        <v>177</v>
      </c>
      <c r="D696" s="31" t="s">
        <v>102</v>
      </c>
      <c r="E696" s="32" t="str">
        <f t="shared" si="42"/>
        <v>44B2+</v>
      </c>
      <c r="F696" s="32" t="s">
        <v>178</v>
      </c>
      <c r="G696" s="33">
        <v>259.9</v>
      </c>
      <c r="H696" s="34">
        <v>1</v>
      </c>
      <c r="I696" s="34">
        <v>1.05</v>
      </c>
      <c r="J696" s="33">
        <f t="shared" si="43"/>
        <v>259.9</v>
      </c>
      <c r="K696" s="33">
        <f t="shared" si="44"/>
        <v>272.90000000000003</v>
      </c>
      <c r="L696" s="38" t="str">
        <f t="shared" si="45"/>
        <v>44</v>
      </c>
    </row>
    <row r="697" spans="2:12" ht="13.5">
      <c r="B697" s="38" t="s">
        <v>68</v>
      </c>
      <c r="C697" s="30" t="s">
        <v>177</v>
      </c>
      <c r="D697" s="31" t="s">
        <v>103</v>
      </c>
      <c r="E697" s="32" t="str">
        <f t="shared" si="42"/>
        <v>44B2</v>
      </c>
      <c r="F697" s="32" t="s">
        <v>178</v>
      </c>
      <c r="G697" s="33">
        <v>259.9</v>
      </c>
      <c r="H697" s="34">
        <v>1.05</v>
      </c>
      <c r="I697" s="34">
        <v>1.1</v>
      </c>
      <c r="J697" s="33">
        <f t="shared" si="43"/>
        <v>272.90000000000003</v>
      </c>
      <c r="K697" s="33">
        <f t="shared" si="44"/>
        <v>285.90000000000003</v>
      </c>
      <c r="L697" s="38" t="str">
        <f t="shared" si="45"/>
        <v>44</v>
      </c>
    </row>
    <row r="698" spans="2:12" ht="13.5">
      <c r="B698" s="38" t="s">
        <v>68</v>
      </c>
      <c r="C698" s="30" t="s">
        <v>177</v>
      </c>
      <c r="D698" s="31" t="s">
        <v>104</v>
      </c>
      <c r="E698" s="32" t="str">
        <f t="shared" si="42"/>
        <v>44B2-</v>
      </c>
      <c r="F698" s="32" t="s">
        <v>178</v>
      </c>
      <c r="G698" s="33">
        <v>259.9</v>
      </c>
      <c r="H698" s="34">
        <v>1.1</v>
      </c>
      <c r="I698" s="34">
        <v>1.15</v>
      </c>
      <c r="J698" s="33">
        <f t="shared" si="43"/>
        <v>285.90000000000003</v>
      </c>
      <c r="K698" s="33">
        <f t="shared" si="44"/>
        <v>298.90000000000003</v>
      </c>
      <c r="L698" s="38" t="str">
        <f t="shared" si="45"/>
        <v>44</v>
      </c>
    </row>
    <row r="699" spans="2:12" ht="13.5">
      <c r="B699" s="38" t="s">
        <v>68</v>
      </c>
      <c r="C699" s="30" t="s">
        <v>177</v>
      </c>
      <c r="D699" s="31" t="s">
        <v>105</v>
      </c>
      <c r="E699" s="32" t="str">
        <f t="shared" si="42"/>
        <v>44B1</v>
      </c>
      <c r="F699" s="32" t="s">
        <v>178</v>
      </c>
      <c r="G699" s="33">
        <v>259.9</v>
      </c>
      <c r="H699" s="34">
        <v>1.15</v>
      </c>
      <c r="I699" s="34">
        <v>1.5</v>
      </c>
      <c r="J699" s="33">
        <f t="shared" si="43"/>
        <v>298.90000000000003</v>
      </c>
      <c r="K699" s="33">
        <f t="shared" si="44"/>
        <v>389.90000000000003</v>
      </c>
      <c r="L699" s="38" t="str">
        <f t="shared" si="45"/>
        <v>44</v>
      </c>
    </row>
    <row r="700" spans="2:12" ht="13.5">
      <c r="B700" s="38" t="s">
        <v>68</v>
      </c>
      <c r="C700" s="30" t="s">
        <v>177</v>
      </c>
      <c r="D700" s="31" t="s">
        <v>106</v>
      </c>
      <c r="E700" s="32" t="str">
        <f t="shared" si="42"/>
        <v>44C</v>
      </c>
      <c r="F700" s="32" t="s">
        <v>178</v>
      </c>
      <c r="G700" s="33">
        <v>259.9</v>
      </c>
      <c r="H700" s="34">
        <v>1.5</v>
      </c>
      <c r="I700" s="34"/>
      <c r="J700" s="33">
        <f t="shared" si="43"/>
        <v>389.90000000000003</v>
      </c>
      <c r="K700" s="33">
        <f t="shared" si="44"/>
      </c>
      <c r="L700" s="38" t="str">
        <f t="shared" si="45"/>
        <v>44</v>
      </c>
    </row>
    <row r="701" spans="2:12" ht="13.5">
      <c r="B701" s="38" t="s">
        <v>68</v>
      </c>
      <c r="C701" s="30" t="s">
        <v>179</v>
      </c>
      <c r="D701" s="31" t="s">
        <v>92</v>
      </c>
      <c r="E701" s="32" t="str">
        <f t="shared" si="42"/>
        <v>45A4</v>
      </c>
      <c r="F701" s="32" t="s">
        <v>180</v>
      </c>
      <c r="G701" s="33">
        <v>52.6</v>
      </c>
      <c r="H701" s="34"/>
      <c r="I701" s="34">
        <v>0.55</v>
      </c>
      <c r="J701" s="33">
        <f t="shared" si="43"/>
      </c>
      <c r="K701" s="33">
        <f t="shared" si="44"/>
        <v>29</v>
      </c>
      <c r="L701" s="38" t="str">
        <f t="shared" si="45"/>
        <v>45</v>
      </c>
    </row>
    <row r="702" spans="2:12" ht="13.5">
      <c r="B702" s="38" t="s">
        <v>68</v>
      </c>
      <c r="C702" s="30" t="s">
        <v>179</v>
      </c>
      <c r="D702" s="31" t="s">
        <v>93</v>
      </c>
      <c r="E702" s="32" t="str">
        <f t="shared" si="42"/>
        <v>45A3+</v>
      </c>
      <c r="F702" s="32" t="s">
        <v>180</v>
      </c>
      <c r="G702" s="33">
        <v>52.6</v>
      </c>
      <c r="H702" s="34">
        <v>0.55</v>
      </c>
      <c r="I702" s="34">
        <v>0.6</v>
      </c>
      <c r="J702" s="33">
        <f t="shared" si="43"/>
        <v>29</v>
      </c>
      <c r="K702" s="33">
        <f t="shared" si="44"/>
        <v>31.6</v>
      </c>
      <c r="L702" s="38" t="str">
        <f t="shared" si="45"/>
        <v>45</v>
      </c>
    </row>
    <row r="703" spans="2:12" ht="13.5">
      <c r="B703" s="38" t="s">
        <v>68</v>
      </c>
      <c r="C703" s="30" t="s">
        <v>179</v>
      </c>
      <c r="D703" s="31" t="s">
        <v>94</v>
      </c>
      <c r="E703" s="32" t="str">
        <f t="shared" si="42"/>
        <v>45A3</v>
      </c>
      <c r="F703" s="32" t="s">
        <v>180</v>
      </c>
      <c r="G703" s="33">
        <v>52.6</v>
      </c>
      <c r="H703" s="34">
        <v>0.6</v>
      </c>
      <c r="I703" s="34">
        <v>0.65</v>
      </c>
      <c r="J703" s="33">
        <f t="shared" si="43"/>
        <v>31.6</v>
      </c>
      <c r="K703" s="33">
        <f t="shared" si="44"/>
        <v>34.2</v>
      </c>
      <c r="L703" s="38" t="str">
        <f t="shared" si="45"/>
        <v>45</v>
      </c>
    </row>
    <row r="704" spans="2:12" ht="13.5">
      <c r="B704" s="38" t="s">
        <v>68</v>
      </c>
      <c r="C704" s="30" t="s">
        <v>179</v>
      </c>
      <c r="D704" s="31" t="s">
        <v>95</v>
      </c>
      <c r="E704" s="32" t="str">
        <f t="shared" si="42"/>
        <v>45A3-</v>
      </c>
      <c r="F704" s="32" t="s">
        <v>180</v>
      </c>
      <c r="G704" s="33">
        <v>52.6</v>
      </c>
      <c r="H704" s="34">
        <v>0.65</v>
      </c>
      <c r="I704" s="34">
        <v>0.7</v>
      </c>
      <c r="J704" s="33">
        <f t="shared" si="43"/>
        <v>34.2</v>
      </c>
      <c r="K704" s="33">
        <f t="shared" si="44"/>
        <v>36.9</v>
      </c>
      <c r="L704" s="38" t="str">
        <f t="shared" si="45"/>
        <v>45</v>
      </c>
    </row>
    <row r="705" spans="2:12" ht="13.5">
      <c r="B705" s="38" t="s">
        <v>68</v>
      </c>
      <c r="C705" s="30" t="s">
        <v>179</v>
      </c>
      <c r="D705" s="31" t="s">
        <v>96</v>
      </c>
      <c r="E705" s="32" t="str">
        <f t="shared" si="42"/>
        <v>45A2+</v>
      </c>
      <c r="F705" s="32" t="s">
        <v>180</v>
      </c>
      <c r="G705" s="33">
        <v>52.6</v>
      </c>
      <c r="H705" s="34">
        <v>0.7</v>
      </c>
      <c r="I705" s="34">
        <v>0.75</v>
      </c>
      <c r="J705" s="33">
        <f t="shared" si="43"/>
        <v>36.9</v>
      </c>
      <c r="K705" s="33">
        <f t="shared" si="44"/>
        <v>39.5</v>
      </c>
      <c r="L705" s="38" t="str">
        <f t="shared" si="45"/>
        <v>45</v>
      </c>
    </row>
    <row r="706" spans="2:12" ht="13.5">
      <c r="B706" s="38" t="s">
        <v>68</v>
      </c>
      <c r="C706" s="30" t="s">
        <v>179</v>
      </c>
      <c r="D706" s="31" t="s">
        <v>97</v>
      </c>
      <c r="E706" s="32" t="str">
        <f t="shared" si="42"/>
        <v>45A2</v>
      </c>
      <c r="F706" s="32" t="s">
        <v>180</v>
      </c>
      <c r="G706" s="33">
        <v>52.6</v>
      </c>
      <c r="H706" s="34">
        <v>0.75</v>
      </c>
      <c r="I706" s="34">
        <v>0.8</v>
      </c>
      <c r="J706" s="33">
        <f t="shared" si="43"/>
        <v>39.5</v>
      </c>
      <c r="K706" s="33">
        <f t="shared" si="44"/>
        <v>42.1</v>
      </c>
      <c r="L706" s="38" t="str">
        <f t="shared" si="45"/>
        <v>45</v>
      </c>
    </row>
    <row r="707" spans="2:12" ht="13.5">
      <c r="B707" s="38" t="s">
        <v>68</v>
      </c>
      <c r="C707" s="30" t="s">
        <v>179</v>
      </c>
      <c r="D707" s="31" t="s">
        <v>98</v>
      </c>
      <c r="E707" s="32" t="str">
        <f t="shared" si="42"/>
        <v>45A2-</v>
      </c>
      <c r="F707" s="32" t="s">
        <v>180</v>
      </c>
      <c r="G707" s="33">
        <v>52.6</v>
      </c>
      <c r="H707" s="34">
        <v>0.8</v>
      </c>
      <c r="I707" s="34">
        <v>0.85</v>
      </c>
      <c r="J707" s="33">
        <f t="shared" si="43"/>
        <v>42.1</v>
      </c>
      <c r="K707" s="33">
        <f t="shared" si="44"/>
        <v>44.800000000000004</v>
      </c>
      <c r="L707" s="38" t="str">
        <f t="shared" si="45"/>
        <v>45</v>
      </c>
    </row>
    <row r="708" spans="2:12" ht="13.5">
      <c r="B708" s="38" t="s">
        <v>68</v>
      </c>
      <c r="C708" s="30" t="s">
        <v>179</v>
      </c>
      <c r="D708" s="31" t="s">
        <v>99</v>
      </c>
      <c r="E708" s="32" t="str">
        <f t="shared" si="42"/>
        <v>45A1+</v>
      </c>
      <c r="F708" s="32" t="s">
        <v>180</v>
      </c>
      <c r="G708" s="33">
        <v>52.6</v>
      </c>
      <c r="H708" s="34">
        <v>0.85</v>
      </c>
      <c r="I708" s="34">
        <v>0.9</v>
      </c>
      <c r="J708" s="33">
        <f t="shared" si="43"/>
        <v>44.800000000000004</v>
      </c>
      <c r="K708" s="33">
        <f t="shared" si="44"/>
        <v>47.4</v>
      </c>
      <c r="L708" s="38" t="str">
        <f t="shared" si="45"/>
        <v>45</v>
      </c>
    </row>
    <row r="709" spans="2:12" ht="13.5">
      <c r="B709" s="38" t="s">
        <v>68</v>
      </c>
      <c r="C709" s="30" t="s">
        <v>179</v>
      </c>
      <c r="D709" s="31" t="s">
        <v>100</v>
      </c>
      <c r="E709" s="32" t="str">
        <f t="shared" si="42"/>
        <v>45A1</v>
      </c>
      <c r="F709" s="32" t="s">
        <v>180</v>
      </c>
      <c r="G709" s="33">
        <v>52.6</v>
      </c>
      <c r="H709" s="34">
        <v>0.9</v>
      </c>
      <c r="I709" s="34">
        <v>0.95</v>
      </c>
      <c r="J709" s="33">
        <f t="shared" si="43"/>
        <v>47.4</v>
      </c>
      <c r="K709" s="33">
        <f t="shared" si="44"/>
        <v>50</v>
      </c>
      <c r="L709" s="38" t="str">
        <f t="shared" si="45"/>
        <v>45</v>
      </c>
    </row>
    <row r="710" spans="2:12" ht="13.5">
      <c r="B710" s="38" t="s">
        <v>68</v>
      </c>
      <c r="C710" s="30" t="s">
        <v>179</v>
      </c>
      <c r="D710" s="31" t="s">
        <v>101</v>
      </c>
      <c r="E710" s="32" t="str">
        <f t="shared" si="42"/>
        <v>45A1-</v>
      </c>
      <c r="F710" s="32" t="s">
        <v>180</v>
      </c>
      <c r="G710" s="33">
        <v>52.6</v>
      </c>
      <c r="H710" s="34">
        <v>0.95</v>
      </c>
      <c r="I710" s="34">
        <v>1</v>
      </c>
      <c r="J710" s="33">
        <f t="shared" si="43"/>
        <v>50</v>
      </c>
      <c r="K710" s="33">
        <f t="shared" si="44"/>
        <v>52.6</v>
      </c>
      <c r="L710" s="38" t="str">
        <f t="shared" si="45"/>
        <v>45</v>
      </c>
    </row>
    <row r="711" spans="2:12" ht="13.5">
      <c r="B711" s="38" t="s">
        <v>68</v>
      </c>
      <c r="C711" s="30" t="s">
        <v>179</v>
      </c>
      <c r="D711" s="31" t="s">
        <v>102</v>
      </c>
      <c r="E711" s="32" t="str">
        <f t="shared" si="42"/>
        <v>45B2+</v>
      </c>
      <c r="F711" s="32" t="s">
        <v>180</v>
      </c>
      <c r="G711" s="33">
        <v>52.6</v>
      </c>
      <c r="H711" s="34">
        <v>1</v>
      </c>
      <c r="I711" s="34">
        <v>1.05</v>
      </c>
      <c r="J711" s="33">
        <f t="shared" si="43"/>
        <v>52.6</v>
      </c>
      <c r="K711" s="33">
        <f t="shared" si="44"/>
        <v>55.300000000000004</v>
      </c>
      <c r="L711" s="38" t="str">
        <f t="shared" si="45"/>
        <v>45</v>
      </c>
    </row>
    <row r="712" spans="2:12" ht="13.5">
      <c r="B712" s="38" t="s">
        <v>68</v>
      </c>
      <c r="C712" s="30" t="s">
        <v>179</v>
      </c>
      <c r="D712" s="31" t="s">
        <v>103</v>
      </c>
      <c r="E712" s="32" t="str">
        <f t="shared" si="42"/>
        <v>45B2</v>
      </c>
      <c r="F712" s="32" t="s">
        <v>180</v>
      </c>
      <c r="G712" s="33">
        <v>52.6</v>
      </c>
      <c r="H712" s="34">
        <v>1.05</v>
      </c>
      <c r="I712" s="34">
        <v>1.1</v>
      </c>
      <c r="J712" s="33">
        <f t="shared" si="43"/>
        <v>55.300000000000004</v>
      </c>
      <c r="K712" s="33">
        <f t="shared" si="44"/>
        <v>57.9</v>
      </c>
      <c r="L712" s="38" t="str">
        <f t="shared" si="45"/>
        <v>45</v>
      </c>
    </row>
    <row r="713" spans="2:12" ht="13.5">
      <c r="B713" s="38" t="s">
        <v>68</v>
      </c>
      <c r="C713" s="30" t="s">
        <v>179</v>
      </c>
      <c r="D713" s="31" t="s">
        <v>104</v>
      </c>
      <c r="E713" s="32" t="str">
        <f t="shared" si="42"/>
        <v>45B2-</v>
      </c>
      <c r="F713" s="32" t="s">
        <v>180</v>
      </c>
      <c r="G713" s="33">
        <v>52.6</v>
      </c>
      <c r="H713" s="34">
        <v>1.1</v>
      </c>
      <c r="I713" s="34">
        <v>1.15</v>
      </c>
      <c r="J713" s="33">
        <f t="shared" si="43"/>
        <v>57.9</v>
      </c>
      <c r="K713" s="33">
        <f t="shared" si="44"/>
        <v>60.5</v>
      </c>
      <c r="L713" s="38" t="str">
        <f t="shared" si="45"/>
        <v>45</v>
      </c>
    </row>
    <row r="714" spans="2:12" ht="13.5">
      <c r="B714" s="38" t="s">
        <v>68</v>
      </c>
      <c r="C714" s="30" t="s">
        <v>179</v>
      </c>
      <c r="D714" s="31" t="s">
        <v>105</v>
      </c>
      <c r="E714" s="32" t="str">
        <f t="shared" si="42"/>
        <v>45B1</v>
      </c>
      <c r="F714" s="32" t="s">
        <v>180</v>
      </c>
      <c r="G714" s="33">
        <v>52.6</v>
      </c>
      <c r="H714" s="34">
        <v>1.15</v>
      </c>
      <c r="I714" s="34">
        <v>1.5</v>
      </c>
      <c r="J714" s="33">
        <f t="shared" si="43"/>
        <v>60.5</v>
      </c>
      <c r="K714" s="33">
        <f t="shared" si="44"/>
        <v>78.9</v>
      </c>
      <c r="L714" s="38" t="str">
        <f t="shared" si="45"/>
        <v>45</v>
      </c>
    </row>
    <row r="715" spans="2:12" ht="13.5">
      <c r="B715" s="38" t="s">
        <v>68</v>
      </c>
      <c r="C715" s="30" t="s">
        <v>179</v>
      </c>
      <c r="D715" s="31" t="s">
        <v>106</v>
      </c>
      <c r="E715" s="32" t="str">
        <f t="shared" si="42"/>
        <v>45C</v>
      </c>
      <c r="F715" s="32" t="s">
        <v>180</v>
      </c>
      <c r="G715" s="33">
        <v>52.6</v>
      </c>
      <c r="H715" s="34">
        <v>1.5</v>
      </c>
      <c r="I715" s="34"/>
      <c r="J715" s="33">
        <f t="shared" si="43"/>
        <v>78.9</v>
      </c>
      <c r="K715" s="33">
        <f t="shared" si="44"/>
      </c>
      <c r="L715" s="38" t="str">
        <f t="shared" si="45"/>
        <v>45</v>
      </c>
    </row>
    <row r="716" spans="2:12" ht="13.5">
      <c r="B716" s="38" t="s">
        <v>68</v>
      </c>
      <c r="C716" s="30" t="s">
        <v>181</v>
      </c>
      <c r="D716" s="31" t="s">
        <v>92</v>
      </c>
      <c r="E716" s="32" t="str">
        <f t="shared" si="42"/>
        <v>46A4</v>
      </c>
      <c r="F716" s="32" t="s">
        <v>182</v>
      </c>
      <c r="G716" s="33">
        <v>56.7</v>
      </c>
      <c r="H716" s="34"/>
      <c r="I716" s="34">
        <v>0.55</v>
      </c>
      <c r="J716" s="33">
        <f t="shared" si="43"/>
      </c>
      <c r="K716" s="33">
        <f t="shared" si="44"/>
        <v>31.200000000000003</v>
      </c>
      <c r="L716" s="38" t="str">
        <f t="shared" si="45"/>
        <v>46</v>
      </c>
    </row>
    <row r="717" spans="2:12" ht="13.5">
      <c r="B717" s="38" t="s">
        <v>68</v>
      </c>
      <c r="C717" s="30" t="s">
        <v>181</v>
      </c>
      <c r="D717" s="31" t="s">
        <v>93</v>
      </c>
      <c r="E717" s="32" t="str">
        <f t="shared" si="42"/>
        <v>46A3+</v>
      </c>
      <c r="F717" s="32" t="s">
        <v>182</v>
      </c>
      <c r="G717" s="33">
        <v>56.7</v>
      </c>
      <c r="H717" s="34">
        <v>0.55</v>
      </c>
      <c r="I717" s="34">
        <v>0.6</v>
      </c>
      <c r="J717" s="33">
        <f t="shared" si="43"/>
        <v>31.200000000000003</v>
      </c>
      <c r="K717" s="33">
        <f t="shared" si="44"/>
        <v>34.1</v>
      </c>
      <c r="L717" s="38" t="str">
        <f t="shared" si="45"/>
        <v>46</v>
      </c>
    </row>
    <row r="718" spans="2:12" ht="13.5">
      <c r="B718" s="38" t="s">
        <v>68</v>
      </c>
      <c r="C718" s="30" t="s">
        <v>181</v>
      </c>
      <c r="D718" s="31" t="s">
        <v>94</v>
      </c>
      <c r="E718" s="32" t="str">
        <f t="shared" si="42"/>
        <v>46A3</v>
      </c>
      <c r="F718" s="32" t="s">
        <v>182</v>
      </c>
      <c r="G718" s="33">
        <v>56.7</v>
      </c>
      <c r="H718" s="34">
        <v>0.6</v>
      </c>
      <c r="I718" s="34">
        <v>0.65</v>
      </c>
      <c r="J718" s="33">
        <f t="shared" si="43"/>
        <v>34.1</v>
      </c>
      <c r="K718" s="33">
        <f t="shared" si="44"/>
        <v>36.9</v>
      </c>
      <c r="L718" s="38" t="str">
        <f t="shared" si="45"/>
        <v>46</v>
      </c>
    </row>
    <row r="719" spans="2:12" ht="13.5">
      <c r="B719" s="38" t="s">
        <v>68</v>
      </c>
      <c r="C719" s="30" t="s">
        <v>181</v>
      </c>
      <c r="D719" s="31" t="s">
        <v>95</v>
      </c>
      <c r="E719" s="32" t="str">
        <f t="shared" si="42"/>
        <v>46A3-</v>
      </c>
      <c r="F719" s="32" t="s">
        <v>182</v>
      </c>
      <c r="G719" s="33">
        <v>56.7</v>
      </c>
      <c r="H719" s="34">
        <v>0.65</v>
      </c>
      <c r="I719" s="34">
        <v>0.7</v>
      </c>
      <c r="J719" s="33">
        <f t="shared" si="43"/>
        <v>36.9</v>
      </c>
      <c r="K719" s="33">
        <f t="shared" si="44"/>
        <v>39.7</v>
      </c>
      <c r="L719" s="38" t="str">
        <f t="shared" si="45"/>
        <v>46</v>
      </c>
    </row>
    <row r="720" spans="2:12" ht="13.5">
      <c r="B720" s="38" t="s">
        <v>68</v>
      </c>
      <c r="C720" s="30" t="s">
        <v>181</v>
      </c>
      <c r="D720" s="31" t="s">
        <v>96</v>
      </c>
      <c r="E720" s="32" t="str">
        <f t="shared" si="42"/>
        <v>46A2+</v>
      </c>
      <c r="F720" s="32" t="s">
        <v>182</v>
      </c>
      <c r="G720" s="33">
        <v>56.7</v>
      </c>
      <c r="H720" s="34">
        <v>0.7</v>
      </c>
      <c r="I720" s="34">
        <v>0.75</v>
      </c>
      <c r="J720" s="33">
        <f t="shared" si="43"/>
        <v>39.7</v>
      </c>
      <c r="K720" s="33">
        <f t="shared" si="44"/>
        <v>42.6</v>
      </c>
      <c r="L720" s="38" t="str">
        <f t="shared" si="45"/>
        <v>46</v>
      </c>
    </row>
    <row r="721" spans="2:12" ht="13.5">
      <c r="B721" s="38" t="s">
        <v>68</v>
      </c>
      <c r="C721" s="30" t="s">
        <v>181</v>
      </c>
      <c r="D721" s="31" t="s">
        <v>97</v>
      </c>
      <c r="E721" s="32" t="str">
        <f t="shared" si="42"/>
        <v>46A2</v>
      </c>
      <c r="F721" s="32" t="s">
        <v>182</v>
      </c>
      <c r="G721" s="33">
        <v>56.7</v>
      </c>
      <c r="H721" s="34">
        <v>0.75</v>
      </c>
      <c r="I721" s="34">
        <v>0.8</v>
      </c>
      <c r="J721" s="33">
        <f t="shared" si="43"/>
        <v>42.6</v>
      </c>
      <c r="K721" s="33">
        <f t="shared" si="44"/>
        <v>45.4</v>
      </c>
      <c r="L721" s="38" t="str">
        <f t="shared" si="45"/>
        <v>46</v>
      </c>
    </row>
    <row r="722" spans="2:12" ht="13.5">
      <c r="B722" s="38" t="s">
        <v>68</v>
      </c>
      <c r="C722" s="30" t="s">
        <v>181</v>
      </c>
      <c r="D722" s="31" t="s">
        <v>98</v>
      </c>
      <c r="E722" s="32" t="str">
        <f t="shared" si="42"/>
        <v>46A2-</v>
      </c>
      <c r="F722" s="32" t="s">
        <v>182</v>
      </c>
      <c r="G722" s="33">
        <v>56.7</v>
      </c>
      <c r="H722" s="34">
        <v>0.8</v>
      </c>
      <c r="I722" s="34">
        <v>0.85</v>
      </c>
      <c r="J722" s="33">
        <f t="shared" si="43"/>
        <v>45.4</v>
      </c>
      <c r="K722" s="33">
        <f t="shared" si="44"/>
        <v>48.2</v>
      </c>
      <c r="L722" s="38" t="str">
        <f t="shared" si="45"/>
        <v>46</v>
      </c>
    </row>
    <row r="723" spans="2:12" ht="13.5">
      <c r="B723" s="38" t="s">
        <v>68</v>
      </c>
      <c r="C723" s="30" t="s">
        <v>181</v>
      </c>
      <c r="D723" s="31" t="s">
        <v>99</v>
      </c>
      <c r="E723" s="32" t="str">
        <f t="shared" si="42"/>
        <v>46A1+</v>
      </c>
      <c r="F723" s="32" t="s">
        <v>182</v>
      </c>
      <c r="G723" s="33">
        <v>56.7</v>
      </c>
      <c r="H723" s="34">
        <v>0.85</v>
      </c>
      <c r="I723" s="34">
        <v>0.9</v>
      </c>
      <c r="J723" s="33">
        <f t="shared" si="43"/>
        <v>48.2</v>
      </c>
      <c r="K723" s="33">
        <f t="shared" si="44"/>
        <v>51.1</v>
      </c>
      <c r="L723" s="38" t="str">
        <f t="shared" si="45"/>
        <v>46</v>
      </c>
    </row>
    <row r="724" spans="2:12" ht="13.5">
      <c r="B724" s="38" t="s">
        <v>68</v>
      </c>
      <c r="C724" s="30" t="s">
        <v>181</v>
      </c>
      <c r="D724" s="31" t="s">
        <v>100</v>
      </c>
      <c r="E724" s="32" t="str">
        <f t="shared" si="42"/>
        <v>46A1</v>
      </c>
      <c r="F724" s="32" t="s">
        <v>182</v>
      </c>
      <c r="G724" s="33">
        <v>56.7</v>
      </c>
      <c r="H724" s="34">
        <v>0.9</v>
      </c>
      <c r="I724" s="34">
        <v>0.95</v>
      </c>
      <c r="J724" s="33">
        <f t="shared" si="43"/>
        <v>51.1</v>
      </c>
      <c r="K724" s="33">
        <f t="shared" si="44"/>
        <v>53.9</v>
      </c>
      <c r="L724" s="38" t="str">
        <f t="shared" si="45"/>
        <v>46</v>
      </c>
    </row>
    <row r="725" spans="2:12" ht="13.5">
      <c r="B725" s="38" t="s">
        <v>68</v>
      </c>
      <c r="C725" s="30" t="s">
        <v>181</v>
      </c>
      <c r="D725" s="31" t="s">
        <v>101</v>
      </c>
      <c r="E725" s="32" t="str">
        <f t="shared" si="42"/>
        <v>46A1-</v>
      </c>
      <c r="F725" s="32" t="s">
        <v>182</v>
      </c>
      <c r="G725" s="33">
        <v>56.7</v>
      </c>
      <c r="H725" s="34">
        <v>0.95</v>
      </c>
      <c r="I725" s="34">
        <v>1</v>
      </c>
      <c r="J725" s="33">
        <f t="shared" si="43"/>
        <v>53.9</v>
      </c>
      <c r="K725" s="33">
        <f t="shared" si="44"/>
        <v>56.7</v>
      </c>
      <c r="L725" s="38" t="str">
        <f t="shared" si="45"/>
        <v>46</v>
      </c>
    </row>
    <row r="726" spans="2:12" ht="13.5">
      <c r="B726" s="38" t="s">
        <v>68</v>
      </c>
      <c r="C726" s="30" t="s">
        <v>181</v>
      </c>
      <c r="D726" s="31" t="s">
        <v>102</v>
      </c>
      <c r="E726" s="32" t="str">
        <f t="shared" si="42"/>
        <v>46B2+</v>
      </c>
      <c r="F726" s="32" t="s">
        <v>182</v>
      </c>
      <c r="G726" s="33">
        <v>56.7</v>
      </c>
      <c r="H726" s="34">
        <v>1</v>
      </c>
      <c r="I726" s="34">
        <v>1.05</v>
      </c>
      <c r="J726" s="33">
        <f t="shared" si="43"/>
        <v>56.7</v>
      </c>
      <c r="K726" s="33">
        <f t="shared" si="44"/>
        <v>59.6</v>
      </c>
      <c r="L726" s="38" t="str">
        <f t="shared" si="45"/>
        <v>46</v>
      </c>
    </row>
    <row r="727" spans="2:12" ht="13.5">
      <c r="B727" s="38" t="s">
        <v>68</v>
      </c>
      <c r="C727" s="30" t="s">
        <v>181</v>
      </c>
      <c r="D727" s="31" t="s">
        <v>103</v>
      </c>
      <c r="E727" s="32" t="str">
        <f t="shared" si="42"/>
        <v>46B2</v>
      </c>
      <c r="F727" s="32" t="s">
        <v>182</v>
      </c>
      <c r="G727" s="33">
        <v>56.7</v>
      </c>
      <c r="H727" s="34">
        <v>1.05</v>
      </c>
      <c r="I727" s="34">
        <v>1.1</v>
      </c>
      <c r="J727" s="33">
        <f t="shared" si="43"/>
        <v>59.6</v>
      </c>
      <c r="K727" s="33">
        <f t="shared" si="44"/>
        <v>62.4</v>
      </c>
      <c r="L727" s="38" t="str">
        <f t="shared" si="45"/>
        <v>46</v>
      </c>
    </row>
    <row r="728" spans="2:12" ht="13.5">
      <c r="B728" s="38" t="s">
        <v>68</v>
      </c>
      <c r="C728" s="30" t="s">
        <v>181</v>
      </c>
      <c r="D728" s="31" t="s">
        <v>104</v>
      </c>
      <c r="E728" s="32" t="str">
        <f t="shared" si="42"/>
        <v>46B2-</v>
      </c>
      <c r="F728" s="32" t="s">
        <v>182</v>
      </c>
      <c r="G728" s="33">
        <v>56.7</v>
      </c>
      <c r="H728" s="34">
        <v>1.1</v>
      </c>
      <c r="I728" s="34">
        <v>1.15</v>
      </c>
      <c r="J728" s="33">
        <f t="shared" si="43"/>
        <v>62.4</v>
      </c>
      <c r="K728" s="33">
        <f t="shared" si="44"/>
        <v>65.3</v>
      </c>
      <c r="L728" s="38" t="str">
        <f t="shared" si="45"/>
        <v>46</v>
      </c>
    </row>
    <row r="729" spans="2:12" ht="13.5">
      <c r="B729" s="38" t="s">
        <v>68</v>
      </c>
      <c r="C729" s="30" t="s">
        <v>181</v>
      </c>
      <c r="D729" s="31" t="s">
        <v>105</v>
      </c>
      <c r="E729" s="32" t="str">
        <f t="shared" si="42"/>
        <v>46B1</v>
      </c>
      <c r="F729" s="32" t="s">
        <v>182</v>
      </c>
      <c r="G729" s="33">
        <v>56.7</v>
      </c>
      <c r="H729" s="34">
        <v>1.15</v>
      </c>
      <c r="I729" s="34">
        <v>1.5</v>
      </c>
      <c r="J729" s="33">
        <f t="shared" si="43"/>
        <v>65.3</v>
      </c>
      <c r="K729" s="33">
        <f t="shared" si="44"/>
        <v>85.1</v>
      </c>
      <c r="L729" s="38" t="str">
        <f t="shared" si="45"/>
        <v>46</v>
      </c>
    </row>
    <row r="730" spans="2:12" ht="13.5">
      <c r="B730" s="38" t="s">
        <v>68</v>
      </c>
      <c r="C730" s="30" t="s">
        <v>181</v>
      </c>
      <c r="D730" s="31" t="s">
        <v>106</v>
      </c>
      <c r="E730" s="32" t="str">
        <f aca="true" t="shared" si="46" ref="E730:E745">C730&amp;D730</f>
        <v>46C</v>
      </c>
      <c r="F730" s="32" t="s">
        <v>182</v>
      </c>
      <c r="G730" s="33">
        <v>56.7</v>
      </c>
      <c r="H730" s="34">
        <v>1.5</v>
      </c>
      <c r="I730" s="34"/>
      <c r="J730" s="33">
        <f aca="true" t="shared" si="47" ref="J730:J745">IF(AND(G730&lt;&gt;"",H730&lt;&gt;""),ROUNDUP(G730*H730,1),"")</f>
        <v>85.1</v>
      </c>
      <c r="K730" s="33">
        <f aca="true" t="shared" si="48" ref="K730:K745">IF(AND(G730&lt;&gt;"",I730&lt;&gt;""),ROUNDUP(G730*I730,1),"")</f>
      </c>
      <c r="L730" s="38" t="str">
        <f aca="true" t="shared" si="49" ref="L730:L745">C730</f>
        <v>46</v>
      </c>
    </row>
    <row r="731" spans="2:12" ht="13.5">
      <c r="B731" s="38" t="s">
        <v>68</v>
      </c>
      <c r="C731" s="30" t="s">
        <v>183</v>
      </c>
      <c r="D731" s="31" t="s">
        <v>92</v>
      </c>
      <c r="E731" s="32" t="str">
        <f t="shared" si="46"/>
        <v>48A4</v>
      </c>
      <c r="F731" s="32" t="s">
        <v>146</v>
      </c>
      <c r="G731" s="33">
        <v>51.6</v>
      </c>
      <c r="H731" s="34"/>
      <c r="I731" s="34">
        <v>0.55</v>
      </c>
      <c r="J731" s="33">
        <f t="shared" si="47"/>
      </c>
      <c r="K731" s="33">
        <f t="shared" si="48"/>
        <v>28.400000000000002</v>
      </c>
      <c r="L731" s="38" t="str">
        <f t="shared" si="49"/>
        <v>48</v>
      </c>
    </row>
    <row r="732" spans="2:12" ht="13.5">
      <c r="B732" s="38" t="s">
        <v>68</v>
      </c>
      <c r="C732" s="30" t="s">
        <v>183</v>
      </c>
      <c r="D732" s="31" t="s">
        <v>93</v>
      </c>
      <c r="E732" s="32" t="str">
        <f t="shared" si="46"/>
        <v>48A3+</v>
      </c>
      <c r="F732" s="32" t="s">
        <v>146</v>
      </c>
      <c r="G732" s="33">
        <v>51.6</v>
      </c>
      <c r="H732" s="34">
        <v>0.55</v>
      </c>
      <c r="I732" s="34">
        <v>0.6</v>
      </c>
      <c r="J732" s="33">
        <f t="shared" si="47"/>
        <v>28.400000000000002</v>
      </c>
      <c r="K732" s="33">
        <f t="shared" si="48"/>
        <v>31</v>
      </c>
      <c r="L732" s="38" t="str">
        <f t="shared" si="49"/>
        <v>48</v>
      </c>
    </row>
    <row r="733" spans="2:12" ht="13.5">
      <c r="B733" s="38" t="s">
        <v>68</v>
      </c>
      <c r="C733" s="30" t="s">
        <v>183</v>
      </c>
      <c r="D733" s="31" t="s">
        <v>94</v>
      </c>
      <c r="E733" s="32" t="str">
        <f t="shared" si="46"/>
        <v>48A3</v>
      </c>
      <c r="F733" s="32" t="s">
        <v>146</v>
      </c>
      <c r="G733" s="33">
        <v>51.6</v>
      </c>
      <c r="H733" s="34">
        <v>0.6</v>
      </c>
      <c r="I733" s="34">
        <v>0.65</v>
      </c>
      <c r="J733" s="33">
        <f t="shared" si="47"/>
        <v>31</v>
      </c>
      <c r="K733" s="33">
        <f t="shared" si="48"/>
        <v>33.6</v>
      </c>
      <c r="L733" s="38" t="str">
        <f t="shared" si="49"/>
        <v>48</v>
      </c>
    </row>
    <row r="734" spans="2:12" ht="13.5">
      <c r="B734" s="38" t="s">
        <v>68</v>
      </c>
      <c r="C734" s="30" t="s">
        <v>183</v>
      </c>
      <c r="D734" s="31" t="s">
        <v>95</v>
      </c>
      <c r="E734" s="32" t="str">
        <f t="shared" si="46"/>
        <v>48A3-</v>
      </c>
      <c r="F734" s="32" t="s">
        <v>146</v>
      </c>
      <c r="G734" s="33">
        <v>51.6</v>
      </c>
      <c r="H734" s="34">
        <v>0.65</v>
      </c>
      <c r="I734" s="34">
        <v>0.7</v>
      </c>
      <c r="J734" s="33">
        <f t="shared" si="47"/>
        <v>33.6</v>
      </c>
      <c r="K734" s="33">
        <f t="shared" si="48"/>
        <v>36.2</v>
      </c>
      <c r="L734" s="38" t="str">
        <f t="shared" si="49"/>
        <v>48</v>
      </c>
    </row>
    <row r="735" spans="2:12" ht="13.5">
      <c r="B735" s="38" t="s">
        <v>68</v>
      </c>
      <c r="C735" s="30" t="s">
        <v>183</v>
      </c>
      <c r="D735" s="31" t="s">
        <v>96</v>
      </c>
      <c r="E735" s="32" t="str">
        <f t="shared" si="46"/>
        <v>48A2+</v>
      </c>
      <c r="F735" s="32" t="s">
        <v>146</v>
      </c>
      <c r="G735" s="33">
        <v>51.6</v>
      </c>
      <c r="H735" s="34">
        <v>0.7</v>
      </c>
      <c r="I735" s="34">
        <v>0.75</v>
      </c>
      <c r="J735" s="33">
        <f t="shared" si="47"/>
        <v>36.2</v>
      </c>
      <c r="K735" s="33">
        <f t="shared" si="48"/>
        <v>38.7</v>
      </c>
      <c r="L735" s="38" t="str">
        <f t="shared" si="49"/>
        <v>48</v>
      </c>
    </row>
    <row r="736" spans="2:12" ht="13.5">
      <c r="B736" s="38" t="s">
        <v>68</v>
      </c>
      <c r="C736" s="30" t="s">
        <v>183</v>
      </c>
      <c r="D736" s="31" t="s">
        <v>97</v>
      </c>
      <c r="E736" s="32" t="str">
        <f t="shared" si="46"/>
        <v>48A2</v>
      </c>
      <c r="F736" s="32" t="s">
        <v>146</v>
      </c>
      <c r="G736" s="33">
        <v>51.6</v>
      </c>
      <c r="H736" s="34">
        <v>0.75</v>
      </c>
      <c r="I736" s="34">
        <v>0.8</v>
      </c>
      <c r="J736" s="33">
        <f t="shared" si="47"/>
        <v>38.7</v>
      </c>
      <c r="K736" s="33">
        <f t="shared" si="48"/>
        <v>41.300000000000004</v>
      </c>
      <c r="L736" s="38" t="str">
        <f t="shared" si="49"/>
        <v>48</v>
      </c>
    </row>
    <row r="737" spans="2:12" ht="13.5">
      <c r="B737" s="38" t="s">
        <v>68</v>
      </c>
      <c r="C737" s="30" t="s">
        <v>183</v>
      </c>
      <c r="D737" s="31" t="s">
        <v>98</v>
      </c>
      <c r="E737" s="32" t="str">
        <f t="shared" si="46"/>
        <v>48A2-</v>
      </c>
      <c r="F737" s="32" t="s">
        <v>146</v>
      </c>
      <c r="G737" s="33">
        <v>51.6</v>
      </c>
      <c r="H737" s="34">
        <v>0.8</v>
      </c>
      <c r="I737" s="34">
        <v>0.85</v>
      </c>
      <c r="J737" s="33">
        <f t="shared" si="47"/>
        <v>41.300000000000004</v>
      </c>
      <c r="K737" s="33">
        <f t="shared" si="48"/>
        <v>43.9</v>
      </c>
      <c r="L737" s="38" t="str">
        <f t="shared" si="49"/>
        <v>48</v>
      </c>
    </row>
    <row r="738" spans="2:12" ht="13.5">
      <c r="B738" s="38" t="s">
        <v>68</v>
      </c>
      <c r="C738" s="30" t="s">
        <v>183</v>
      </c>
      <c r="D738" s="31" t="s">
        <v>99</v>
      </c>
      <c r="E738" s="32" t="str">
        <f t="shared" si="46"/>
        <v>48A1+</v>
      </c>
      <c r="F738" s="32" t="s">
        <v>146</v>
      </c>
      <c r="G738" s="33">
        <v>51.6</v>
      </c>
      <c r="H738" s="34">
        <v>0.85</v>
      </c>
      <c r="I738" s="34">
        <v>0.9</v>
      </c>
      <c r="J738" s="33">
        <f t="shared" si="47"/>
        <v>43.9</v>
      </c>
      <c r="K738" s="33">
        <f t="shared" si="48"/>
        <v>46.5</v>
      </c>
      <c r="L738" s="38" t="str">
        <f t="shared" si="49"/>
        <v>48</v>
      </c>
    </row>
    <row r="739" spans="2:12" ht="13.5">
      <c r="B739" s="38" t="s">
        <v>68</v>
      </c>
      <c r="C739" s="30" t="s">
        <v>183</v>
      </c>
      <c r="D739" s="31" t="s">
        <v>100</v>
      </c>
      <c r="E739" s="32" t="str">
        <f t="shared" si="46"/>
        <v>48A1</v>
      </c>
      <c r="F739" s="32" t="s">
        <v>146</v>
      </c>
      <c r="G739" s="33">
        <v>51.6</v>
      </c>
      <c r="H739" s="34">
        <v>0.9</v>
      </c>
      <c r="I739" s="34">
        <v>0.95</v>
      </c>
      <c r="J739" s="33">
        <f t="shared" si="47"/>
        <v>46.5</v>
      </c>
      <c r="K739" s="33">
        <f t="shared" si="48"/>
        <v>49.1</v>
      </c>
      <c r="L739" s="38" t="str">
        <f t="shared" si="49"/>
        <v>48</v>
      </c>
    </row>
    <row r="740" spans="2:12" ht="13.5">
      <c r="B740" s="38" t="s">
        <v>68</v>
      </c>
      <c r="C740" s="30" t="s">
        <v>183</v>
      </c>
      <c r="D740" s="31" t="s">
        <v>101</v>
      </c>
      <c r="E740" s="32" t="str">
        <f t="shared" si="46"/>
        <v>48A1-</v>
      </c>
      <c r="F740" s="32" t="s">
        <v>146</v>
      </c>
      <c r="G740" s="33">
        <v>51.6</v>
      </c>
      <c r="H740" s="34">
        <v>0.95</v>
      </c>
      <c r="I740" s="34">
        <v>1</v>
      </c>
      <c r="J740" s="33">
        <f t="shared" si="47"/>
        <v>49.1</v>
      </c>
      <c r="K740" s="33">
        <f t="shared" si="48"/>
        <v>51.6</v>
      </c>
      <c r="L740" s="38" t="str">
        <f t="shared" si="49"/>
        <v>48</v>
      </c>
    </row>
    <row r="741" spans="2:12" ht="13.5">
      <c r="B741" s="38" t="s">
        <v>68</v>
      </c>
      <c r="C741" s="30" t="s">
        <v>183</v>
      </c>
      <c r="D741" s="31" t="s">
        <v>102</v>
      </c>
      <c r="E741" s="32" t="str">
        <f t="shared" si="46"/>
        <v>48B2+</v>
      </c>
      <c r="F741" s="32" t="s">
        <v>146</v>
      </c>
      <c r="G741" s="33">
        <v>51.6</v>
      </c>
      <c r="H741" s="34">
        <v>1</v>
      </c>
      <c r="I741" s="34">
        <v>1.05</v>
      </c>
      <c r="J741" s="33">
        <f t="shared" si="47"/>
        <v>51.6</v>
      </c>
      <c r="K741" s="33">
        <f t="shared" si="48"/>
        <v>54.2</v>
      </c>
      <c r="L741" s="38" t="str">
        <f t="shared" si="49"/>
        <v>48</v>
      </c>
    </row>
    <row r="742" spans="2:12" ht="13.5">
      <c r="B742" s="38" t="s">
        <v>68</v>
      </c>
      <c r="C742" s="30" t="s">
        <v>183</v>
      </c>
      <c r="D742" s="31" t="s">
        <v>103</v>
      </c>
      <c r="E742" s="32" t="str">
        <f t="shared" si="46"/>
        <v>48B2</v>
      </c>
      <c r="F742" s="32" t="s">
        <v>146</v>
      </c>
      <c r="G742" s="33">
        <v>51.6</v>
      </c>
      <c r="H742" s="34">
        <v>1.05</v>
      </c>
      <c r="I742" s="34">
        <v>1.1</v>
      </c>
      <c r="J742" s="33">
        <f t="shared" si="47"/>
        <v>54.2</v>
      </c>
      <c r="K742" s="33">
        <f t="shared" si="48"/>
        <v>56.800000000000004</v>
      </c>
      <c r="L742" s="38" t="str">
        <f t="shared" si="49"/>
        <v>48</v>
      </c>
    </row>
    <row r="743" spans="2:12" ht="13.5">
      <c r="B743" s="38" t="s">
        <v>68</v>
      </c>
      <c r="C743" s="30" t="s">
        <v>183</v>
      </c>
      <c r="D743" s="31" t="s">
        <v>104</v>
      </c>
      <c r="E743" s="32" t="str">
        <f t="shared" si="46"/>
        <v>48B2-</v>
      </c>
      <c r="F743" s="32" t="s">
        <v>146</v>
      </c>
      <c r="G743" s="33">
        <v>51.6</v>
      </c>
      <c r="H743" s="34">
        <v>1.1</v>
      </c>
      <c r="I743" s="34">
        <v>1.15</v>
      </c>
      <c r="J743" s="33">
        <f t="shared" si="47"/>
        <v>56.800000000000004</v>
      </c>
      <c r="K743" s="33">
        <f t="shared" si="48"/>
        <v>59.4</v>
      </c>
      <c r="L743" s="38" t="str">
        <f t="shared" si="49"/>
        <v>48</v>
      </c>
    </row>
    <row r="744" spans="2:12" ht="13.5">
      <c r="B744" s="38" t="s">
        <v>68</v>
      </c>
      <c r="C744" s="30" t="s">
        <v>183</v>
      </c>
      <c r="D744" s="31" t="s">
        <v>105</v>
      </c>
      <c r="E744" s="32" t="str">
        <f t="shared" si="46"/>
        <v>48B1</v>
      </c>
      <c r="F744" s="32" t="s">
        <v>146</v>
      </c>
      <c r="G744" s="33">
        <v>51.6</v>
      </c>
      <c r="H744" s="34">
        <v>1.15</v>
      </c>
      <c r="I744" s="34">
        <v>1.5</v>
      </c>
      <c r="J744" s="33">
        <f t="shared" si="47"/>
        <v>59.4</v>
      </c>
      <c r="K744" s="33">
        <f t="shared" si="48"/>
        <v>77.4</v>
      </c>
      <c r="L744" s="38" t="str">
        <f t="shared" si="49"/>
        <v>48</v>
      </c>
    </row>
    <row r="745" spans="2:12" ht="13.5">
      <c r="B745" s="38" t="s">
        <v>68</v>
      </c>
      <c r="C745" s="30" t="s">
        <v>183</v>
      </c>
      <c r="D745" s="31" t="s">
        <v>106</v>
      </c>
      <c r="E745" s="32" t="str">
        <f t="shared" si="46"/>
        <v>48C</v>
      </c>
      <c r="F745" s="32" t="s">
        <v>146</v>
      </c>
      <c r="G745" s="33">
        <v>51.6</v>
      </c>
      <c r="H745" s="34">
        <v>1.5</v>
      </c>
      <c r="I745" s="34"/>
      <c r="J745" s="33">
        <f t="shared" si="47"/>
        <v>77.4</v>
      </c>
      <c r="K745" s="33">
        <f t="shared" si="48"/>
      </c>
      <c r="L745" s="38" t="str">
        <f t="shared" si="49"/>
        <v>48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T10N01220</dc:creator>
  <cp:keywords/>
  <dc:description/>
  <cp:lastModifiedBy>東京都</cp:lastModifiedBy>
  <cp:lastPrinted>2014-06-25T03:01:59Z</cp:lastPrinted>
  <dcterms:created xsi:type="dcterms:W3CDTF">2013-06-20T09:30:55Z</dcterms:created>
  <dcterms:modified xsi:type="dcterms:W3CDTF">2014-06-25T03:02:06Z</dcterms:modified>
  <cp:category/>
  <cp:version/>
  <cp:contentType/>
  <cp:contentStatus/>
</cp:coreProperties>
</file>