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32.34.4\ondanka\19_R08(2026)年度\19_ガイドライン・様式・記入要領改正\05_様式記入要領（2026年度最終版）\03 地球温暖化対策計画書\様式\"/>
    </mc:Choice>
  </mc:AlternateContent>
  <xr:revisionPtr revIDLastSave="0" documentId="13_ncr:1_{BEA58EF8-1F55-4341-8E1E-B543EC4B1D45}" xr6:coauthVersionLast="47" xr6:coauthVersionMax="47" xr10:uidLastSave="{00000000-0000-0000-0000-000000000000}"/>
  <workbookProtection workbookAlgorithmName="SHA-512" workbookHashValue="+tTDsTtoTLdrxt12dV8f4dhTo9x6D+G6XfHxoFIuNiFnnp8QyQz9uQUD080cRZ8Uuf+OO/vASlkLApPQ4oE+hw==" workbookSaltValue="Y+TQOSFcEVMDZFZxn15QEQ==" workbookSpinCount="100000" lockStructure="1"/>
  <bookViews>
    <workbookView xWindow="-27060" yWindow="105" windowWidth="21765" windowHeight="11055" xr2:uid="{00000000-000D-0000-FFFF-FFFF01000000}"/>
  </bookViews>
  <sheets>
    <sheet name="熱" sheetId="7" r:id="rId1"/>
    <sheet name="電気" sheetId="6" r:id="rId2"/>
    <sheet name="CGS事業所外供給（年度排出量算定用）" sheetId="4" r:id="rId3"/>
    <sheet name="CGS事業所外供給（基準排出量算定用）" sheetId="5" r:id="rId4"/>
  </sheets>
  <externalReferences>
    <externalReference r:id="rId5"/>
    <externalReference r:id="rId6"/>
  </externalReferences>
  <definedNames>
    <definedName name="_xlnm.Print_Area" localSheetId="3">'CGS事業所外供給（基準排出量算定用）'!$A$1:$K$17</definedName>
    <definedName name="_xlnm.Print_Area" localSheetId="2">'CGS事業所外供給（年度排出量算定用）'!$A$1:$K$19</definedName>
    <definedName name="_xlnm.Print_Area" localSheetId="1">電気!$B$1:$T$28</definedName>
    <definedName name="_xlnm.Print_Area" localSheetId="0">熱!$B$1:$T$28</definedName>
    <definedName name="低炭素電力メニュープルダウン対象範囲" localSheetId="3">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1)</definedName>
    <definedName name="低炭素電力メニュープルダウン対象範囲" localSheetId="2">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1)</definedName>
    <definedName name="低炭素電力メニュープルダウン対象範囲">OFFSET([2]係数テーブル!$A$1,MATCH('[2]低炭素（高炭素）電力'!$L$2,[2]係数テーブル!$G:$G,0)-1 + MATCH('[2]低炭素（高炭素）電力'!$E$4,OFFSET([2]係数テーブル!$A$1,MATCH('[2]低炭素（高炭素）電力'!$L$2,[2]係数テーブル!$G:$G,0)-1,COLUMN([2]係数テーブル!$H$3)-1,COUNTIF([2]係数テーブル!$G:$G,'[2]低炭素（高炭素）電力'!$L$2),1),0)-1,COLUMN([2]係数テーブル!$I$3)-1,COUNTIFS([2]係数テーブル!$G:$G,'[2]低炭素（高炭素）電力'!$L$2,[2]係数テーブル!$H:$H,'[2]低炭素（高炭素）電力'!$E$4),1)</definedName>
    <definedName name="低炭素電力メニュー検索範囲" localSheetId="3">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3)</definedName>
    <definedName name="低炭素電力メニュー検索範囲" localSheetId="2">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3)</definedName>
    <definedName name="低炭素電力メニュー検索範囲">OFFSET([2]係数テーブル!$A$1,MATCH('[2]低炭素（高炭素）電力'!$L$2,[2]係数テーブル!$G:$G,0)-1 + MATCH('[2]低炭素（高炭素）電力'!$E$4,OFFSET([2]係数テーブル!$A$1,MATCH('[2]低炭素（高炭素）電力'!$L$2,[2]係数テーブル!$G:$G,0)-1,COLUMN([2]係数テーブル!$H$3)-1,COUNTIF([2]係数テーブル!$G:$G,'[2]低炭素（高炭素）電力'!$L$2),1),0)-1,COLUMN([2]係数テーブル!$I$3)-1,COUNTIFS([2]係数テーブル!$G:$G,'[2]低炭素（高炭素）電力'!$L$2,[2]係数テーブル!$H:$H,'[2]低炭素（高炭素）電力'!$E$4),3)</definedName>
    <definedName name="低炭素電力事業者プルダウン対象範囲" localSheetId="3">OFFSET([1]係数テーブル!$A$1,MATCH('[1]低炭素電力（高炭素）電力'!$L$2,[1]係数テーブル!$A:$A,0)-1,COLUMN([1]係数テーブル!$B$3)-1,COUNTIF([1]係数テーブル!$A:$A,'[1]低炭素電力（高炭素）電力'!$L$2),1)</definedName>
    <definedName name="低炭素電力事業者プルダウン対象範囲" localSheetId="2">OFFSET([1]係数テーブル!$A$1,MATCH('[1]低炭素電力（高炭素）電力'!$L$2,[1]係数テーブル!$A:$A,0)-1,COLUMN([1]係数テーブル!$B$3)-1,COUNTIF([1]係数テーブル!$A:$A,'[1]低炭素電力（高炭素）電力'!$L$2),1)</definedName>
    <definedName name="低炭素電力事業者プルダウン対象範囲">OFFSET([2]係数テーブル!$A$1,MATCH('[2]低炭素（高炭素）電力'!$L$2,[2]係数テーブル!$A:$A,0)-1,COLUMN([2]係数テーブル!$B$3)-1,COUNTIF([2]係数テーブル!$A:$A,'[2]低炭素（高炭素）電力'!$L$2),1)</definedName>
    <definedName name="低炭素電力事業者検索範囲" localSheetId="3">OFFSET([1]係数テーブル!$A$1,MATCH('[1]低炭素電力（高炭素）電力'!$L$2,[1]係数テーブル!$A:$A,0)-1,COLUMN([1]係数テーブル!$B$3)-1,COUNTIF([1]係数テーブル!$A:$A,'[1]低炭素電力（高炭素）電力'!$L$2),4)</definedName>
    <definedName name="低炭素電力事業者検索範囲" localSheetId="2">OFFSET([1]係数テーブル!$A$1,MATCH('[1]低炭素電力（高炭素）電力'!$L$2,[1]係数テーブル!$A:$A,0)-1,COLUMN([1]係数テーブル!$B$3)-1,COUNTIF([1]係数テーブル!$A:$A,'[1]低炭素電力（高炭素）電力'!$L$2),4)</definedName>
    <definedName name="低炭素電力事業者検索範囲">OFFSET([2]係数テーブル!$A$1,MATCH('[2]低炭素（高炭素）電力'!$L$2,[2]係数テーブル!$A:$A,0)-1,COLUMN([2]係数テーブル!$B$3)-1,COUNTIF([2]係数テーブル!$A:$A,'[2]低炭素（高炭素）電力'!$L$2),4)</definedName>
    <definedName name="低炭素熱プルダウン対象範囲" localSheetId="3">OFFSET([1]係数テーブル!$A$1,MATCH([1]低炭素熱!$M$2,[1]係数テーブル!$M:$M,0)-1,COLUMN([1]係数テーブル!$N$3)-1,COUNTIF([1]係数テーブル!$M:$M,[1]低炭素熱!$M$2),1)</definedName>
    <definedName name="低炭素熱プルダウン対象範囲" localSheetId="2">OFFSET([1]係数テーブル!$A$1,MATCH([1]低炭素熱!$M$2,[1]係数テーブル!$M:$M,0)-1,COLUMN([1]係数テーブル!$N$3)-1,COUNTIF([1]係数テーブル!$M:$M,[1]低炭素熱!$M$2),1)</definedName>
    <definedName name="低炭素熱プルダウン対象範囲">OFFSET([2]係数テーブル!$A$1,MATCH([2]低炭素熱!$M$2,[2]係数テーブル!$M:$M,0)-1,COLUMN([2]係数テーブル!$N$3)-1,COUNTIF([2]係数テーブル!$M:$M,[2]低炭素熱!$M$2),1)</definedName>
    <definedName name="低炭素熱検索範囲" localSheetId="3">OFFSET([1]係数テーブル!$A$1,MATCH([1]低炭素熱!$M$2,[1]係数テーブル!$M:$M,0)-1,COLUMN([1]係数テーブル!$N$3)-1,COUNTIF([1]係数テーブル!$M:$M,[1]低炭素熱!$M$2),2)</definedName>
    <definedName name="低炭素熱検索範囲" localSheetId="2">OFFSET([1]係数テーブル!$A$1,MATCH([1]低炭素熱!$M$2,[1]係数テーブル!$M:$M,0)-1,COLUMN([1]係数テーブル!$N$3)-1,COUNTIF([1]係数テーブル!$M:$M,[1]低炭素熱!$M$2),2)</definedName>
    <definedName name="低炭素熱検索範囲">OFFSET([2]係数テーブル!$A$1,MATCH([2]低炭素熱!$M$2,[2]係数テーブル!$M:$M,0)-1,COLUMN([2]係数テーブル!$N$3)-1,COUNTIF([2]係数テーブル!$M:$M,[2]低炭素熱!$M$2),2)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5" l="1"/>
  <c r="I11" i="5"/>
  <c r="I10" i="5"/>
  <c r="I16" i="5" s="1"/>
  <c r="I15" i="4"/>
  <c r="I18" i="4" s="1"/>
  <c r="I14" i="4"/>
  <c r="I13" i="4"/>
  <c r="I12" i="4"/>
  <c r="Q23" i="6"/>
  <c r="P23" i="6"/>
  <c r="O23" i="6"/>
  <c r="N23" i="6"/>
  <c r="M23" i="6"/>
  <c r="L23" i="6"/>
  <c r="K23" i="6"/>
  <c r="J23" i="6"/>
  <c r="I23" i="6"/>
  <c r="H23" i="6"/>
  <c r="G23" i="6"/>
  <c r="F23" i="6"/>
  <c r="R22" i="6"/>
  <c r="S22" i="6" s="1"/>
  <c r="R21" i="6"/>
  <c r="T21" i="6" s="1"/>
  <c r="T20" i="6"/>
  <c r="R20" i="6"/>
  <c r="S20" i="6" s="1"/>
  <c r="R19" i="6"/>
  <c r="T19" i="6" s="1"/>
  <c r="R18" i="6"/>
  <c r="T17" i="6"/>
  <c r="S17" i="6"/>
  <c r="R17" i="6"/>
  <c r="Q12" i="6"/>
  <c r="P12" i="6"/>
  <c r="O12" i="6"/>
  <c r="N12" i="6"/>
  <c r="M12" i="6"/>
  <c r="L12" i="6"/>
  <c r="K12" i="6"/>
  <c r="J12" i="6"/>
  <c r="I12" i="6"/>
  <c r="H12" i="6"/>
  <c r="G12" i="6"/>
  <c r="F12" i="6"/>
  <c r="R11" i="6"/>
  <c r="T11" i="6" s="1"/>
  <c r="R10" i="6"/>
  <c r="T10" i="6" s="1"/>
  <c r="T9" i="6"/>
  <c r="R9" i="6"/>
  <c r="S9" i="6" s="1"/>
  <c r="R8" i="6"/>
  <c r="T8" i="6" s="1"/>
  <c r="R7" i="6"/>
  <c r="S7" i="6" s="1"/>
  <c r="S6" i="6"/>
  <c r="R6" i="6"/>
  <c r="T6" i="6" s="1"/>
  <c r="Q23" i="7"/>
  <c r="P23" i="7"/>
  <c r="O23" i="7"/>
  <c r="N23" i="7"/>
  <c r="M23" i="7"/>
  <c r="L23" i="7"/>
  <c r="K23" i="7"/>
  <c r="J23" i="7"/>
  <c r="I23" i="7"/>
  <c r="H23" i="7"/>
  <c r="G23" i="7"/>
  <c r="F23" i="7"/>
  <c r="R22" i="7"/>
  <c r="T22" i="7" s="1"/>
  <c r="R21" i="7"/>
  <c r="T21" i="7" s="1"/>
  <c r="T20" i="7"/>
  <c r="R20" i="7"/>
  <c r="S20" i="7" s="1"/>
  <c r="T19" i="7"/>
  <c r="S19" i="7"/>
  <c r="R19" i="7"/>
  <c r="R18" i="7"/>
  <c r="T18" i="7" s="1"/>
  <c r="R17" i="7"/>
  <c r="R23" i="7" s="1"/>
  <c r="Q12" i="7"/>
  <c r="P12" i="7"/>
  <c r="O12" i="7"/>
  <c r="N12" i="7"/>
  <c r="M12" i="7"/>
  <c r="L12" i="7"/>
  <c r="K12" i="7"/>
  <c r="J12" i="7"/>
  <c r="I12" i="7"/>
  <c r="H12" i="7"/>
  <c r="G12" i="7"/>
  <c r="F12" i="7"/>
  <c r="T11" i="7"/>
  <c r="S11" i="7"/>
  <c r="R11" i="7"/>
  <c r="R10" i="7"/>
  <c r="S10" i="7" s="1"/>
  <c r="R9" i="7"/>
  <c r="T9" i="7" s="1"/>
  <c r="R8" i="7"/>
  <c r="S8" i="7" s="1"/>
  <c r="T7" i="7"/>
  <c r="S7" i="7"/>
  <c r="R7" i="7"/>
  <c r="R6" i="7"/>
  <c r="S6" i="7" s="1"/>
  <c r="T8" i="7" l="1"/>
  <c r="I15" i="5"/>
  <c r="I17" i="4"/>
  <c r="T7" i="6"/>
  <c r="S19" i="6"/>
  <c r="S18" i="7"/>
  <c r="S22" i="7"/>
  <c r="T12" i="6"/>
  <c r="S11" i="6"/>
  <c r="T6" i="7"/>
  <c r="S9" i="7"/>
  <c r="S12" i="7" s="1"/>
  <c r="T10" i="7"/>
  <c r="R12" i="7"/>
  <c r="D27" i="7" s="1"/>
  <c r="S17" i="7"/>
  <c r="S21" i="7"/>
  <c r="S10" i="6"/>
  <c r="R23" i="6"/>
  <c r="S21" i="6"/>
  <c r="T22" i="6"/>
  <c r="T17" i="7"/>
  <c r="T23" i="7" s="1"/>
  <c r="S18" i="6"/>
  <c r="T18" i="6"/>
  <c r="R12" i="6"/>
  <c r="S8" i="6"/>
  <c r="S12" i="6" s="1"/>
  <c r="D27" i="6" l="1"/>
  <c r="S23" i="7"/>
  <c r="D25" i="7" s="1"/>
  <c r="I25" i="7" s="1"/>
  <c r="T12" i="7"/>
  <c r="D26" i="7" s="1"/>
  <c r="I27" i="7" s="1"/>
  <c r="T23" i="6"/>
  <c r="D26" i="6" s="1"/>
  <c r="S23" i="6"/>
  <c r="D25" i="6" s="1"/>
  <c r="I25" i="6" s="1"/>
  <c r="I2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localadmin</author>
  </authors>
  <commentList>
    <comment ref="C15" authorId="0" shapeId="0" xr:uid="{069AF817-F581-47C1-817F-D6F1989AA67B}">
      <text>
        <r>
          <rPr>
            <b/>
            <sz val="9"/>
            <color indexed="81"/>
            <rFont val="MS P ゴシック"/>
            <family val="3"/>
            <charset val="128"/>
          </rPr>
          <t>環境価値がない熱の場合、都内平均係数を入力して下さい。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localadmin</author>
  </authors>
  <commentList>
    <comment ref="C15" authorId="0" shapeId="0" xr:uid="{0BA55415-9FDB-4227-ABAC-BE953C5FDD44}">
      <text>
        <r>
          <rPr>
            <b/>
            <sz val="9"/>
            <color indexed="81"/>
            <rFont val="MS P ゴシック"/>
            <family val="3"/>
            <charset val="128"/>
          </rPr>
          <t>環境価値がない電気の場合、都内平均係数を入力して下さい。</t>
        </r>
      </text>
    </comment>
  </commentList>
</comments>
</file>

<file path=xl/sharedStrings.xml><?xml version="1.0" encoding="utf-8"?>
<sst xmlns="http://schemas.openxmlformats.org/spreadsheetml/2006/main" count="196" uniqueCount="97">
  <si>
    <t>監視点No</t>
    <rPh sb="0" eb="3">
      <t>カンシテン</t>
    </rPh>
    <phoneticPr fontId="1"/>
  </si>
  <si>
    <t>再エネ率
（%）</t>
    <rPh sb="0" eb="1">
      <t>サイ</t>
    </rPh>
    <rPh sb="3" eb="4">
      <t>リツ</t>
    </rPh>
    <phoneticPr fontId="1"/>
  </si>
  <si>
    <t>単位</t>
    <rPh sb="0" eb="2">
      <t>タンイ</t>
    </rPh>
    <phoneticPr fontId="1"/>
  </si>
  <si>
    <t>使用量</t>
    <rPh sb="0" eb="3">
      <t>シヨウリョウ</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</si>
  <si>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</si>
  <si>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</si>
  <si>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</si>
  <si>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</si>
  <si>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</si>
  <si>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</si>
  <si>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</si>
  <si>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</si>
  <si>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</si>
  <si>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</si>
  <si>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</si>
  <si>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</si>
  <si>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合計
(千kWh)</t>
    <rPh sb="0" eb="2">
      <t>ゴウケイ</t>
    </rPh>
    <rPh sb="4" eb="5">
      <t>セン</t>
    </rPh>
    <phoneticPr fontId="1"/>
  </si>
  <si>
    <t>合計
（千kWh）</t>
    <rPh sb="0" eb="2">
      <t>ゴウケイ</t>
    </rPh>
    <rPh sb="4" eb="5">
      <t>セン</t>
    </rPh>
    <phoneticPr fontId="1"/>
  </si>
  <si>
    <t>有</t>
  </si>
  <si>
    <t>合計</t>
    <rPh sb="0" eb="2">
      <t>ゴウケイ</t>
    </rPh>
    <phoneticPr fontId="1"/>
  </si>
  <si>
    <t>コージェネレーション事業所外供給　排出係数算定シート</t>
    <rPh sb="10" eb="13">
      <t>ジギョウショ</t>
    </rPh>
    <rPh sb="13" eb="14">
      <t>ガイ</t>
    </rPh>
    <rPh sb="14" eb="16">
      <t>キョウキュウ</t>
    </rPh>
    <rPh sb="17" eb="19">
      <t>ハイシュツ</t>
    </rPh>
    <rPh sb="19" eb="21">
      <t>ケイスウ</t>
    </rPh>
    <rPh sb="21" eb="23">
      <t>サンテイ</t>
    </rPh>
    <phoneticPr fontId="1"/>
  </si>
  <si>
    <t>算定対象年度</t>
    <rPh sb="0" eb="2">
      <t>サンテイ</t>
    </rPh>
    <rPh sb="2" eb="4">
      <t>タイショウ</t>
    </rPh>
    <rPh sb="4" eb="6">
      <t>ネンド</t>
    </rPh>
    <phoneticPr fontId="1"/>
  </si>
  <si>
    <r>
      <t>（</t>
    </r>
    <r>
      <rPr>
        <sz val="11"/>
        <color rgb="FFFF0000"/>
        <rFont val="ＭＳ Ｐゴシック"/>
        <family val="3"/>
        <charset val="128"/>
      </rPr>
      <t>年度排出量</t>
    </r>
    <r>
      <rPr>
        <sz val="11"/>
        <rFont val="ＭＳ Ｐゴシック"/>
        <family val="3"/>
        <charset val="128"/>
      </rPr>
      <t>算定用）</t>
    </r>
    <rPh sb="1" eb="3">
      <t>ネンド</t>
    </rPh>
    <rPh sb="3" eb="5">
      <t>ハイシュツ</t>
    </rPh>
    <rPh sb="5" eb="6">
      <t>リョウ</t>
    </rPh>
    <rPh sb="6" eb="9">
      <t>サンテイヨウ</t>
    </rPh>
    <phoneticPr fontId="1"/>
  </si>
  <si>
    <t>電力の事業所外供給の有無</t>
    <rPh sb="0" eb="2">
      <t>デンリョク</t>
    </rPh>
    <rPh sb="3" eb="7">
      <t>ジギョウショガイ</t>
    </rPh>
    <rPh sb="7" eb="9">
      <t>キョウキュウ</t>
    </rPh>
    <rPh sb="10" eb="12">
      <t>ウム</t>
    </rPh>
    <phoneticPr fontId="1"/>
  </si>
  <si>
    <t>①E4セルに電力の事業所外供給の有無を入力（選択）してください。</t>
    <rPh sb="6" eb="8">
      <t>デンリョク</t>
    </rPh>
    <rPh sb="9" eb="12">
      <t>ジギョウショ</t>
    </rPh>
    <rPh sb="12" eb="13">
      <t>ガイ</t>
    </rPh>
    <rPh sb="13" eb="15">
      <t>キョウキュウ</t>
    </rPh>
    <rPh sb="16" eb="18">
      <t>ウム</t>
    </rPh>
    <rPh sb="19" eb="21">
      <t>ニュウリョク</t>
    </rPh>
    <rPh sb="22" eb="24">
      <t>センタク</t>
    </rPh>
    <phoneticPr fontId="1"/>
  </si>
  <si>
    <t>CGS運転データ</t>
    <rPh sb="3" eb="5">
      <t>ウンテン</t>
    </rPh>
    <phoneticPr fontId="6"/>
  </si>
  <si>
    <t>発電電力量</t>
    <rPh sb="0" eb="2">
      <t>ハツデン</t>
    </rPh>
    <rPh sb="2" eb="4">
      <t>デンリョク</t>
    </rPh>
    <rPh sb="4" eb="5">
      <t>リョウ</t>
    </rPh>
    <phoneticPr fontId="6"/>
  </si>
  <si>
    <t>千kWh</t>
    <rPh sb="0" eb="1">
      <t>セン</t>
    </rPh>
    <phoneticPr fontId="6"/>
  </si>
  <si>
    <t>補機算定</t>
    <rPh sb="0" eb="2">
      <t>ホキ</t>
    </rPh>
    <rPh sb="2" eb="4">
      <t>サンテイ</t>
    </rPh>
    <phoneticPr fontId="1"/>
  </si>
  <si>
    <t>②I6セルに発電量（発電端）を入力してください。</t>
    <rPh sb="6" eb="8">
      <t>ハツデン</t>
    </rPh>
    <rPh sb="8" eb="9">
      <t>リョウ</t>
    </rPh>
    <rPh sb="10" eb="12">
      <t>ハツデン</t>
    </rPh>
    <rPh sb="12" eb="13">
      <t>タン</t>
    </rPh>
    <rPh sb="15" eb="17">
      <t>ニュウリョク</t>
    </rPh>
    <phoneticPr fontId="1"/>
  </si>
  <si>
    <t>発電電力量（補機除く）</t>
    <rPh sb="0" eb="2">
      <t>ハツデン</t>
    </rPh>
    <rPh sb="2" eb="4">
      <t>デンリョク</t>
    </rPh>
    <rPh sb="4" eb="5">
      <t>リョウ</t>
    </rPh>
    <rPh sb="6" eb="7">
      <t>ホ</t>
    </rPh>
    <rPh sb="7" eb="8">
      <t>キ</t>
    </rPh>
    <rPh sb="8" eb="9">
      <t>ノゾ</t>
    </rPh>
    <phoneticPr fontId="6"/>
  </si>
  <si>
    <t>③I7セルに発電量（補機除く）を入力してください。J7に補機算定方法を入力してください（計算に反映されません。）。</t>
    <rPh sb="6" eb="8">
      <t>ハツデン</t>
    </rPh>
    <rPh sb="8" eb="9">
      <t>リョウ</t>
    </rPh>
    <rPh sb="10" eb="12">
      <t>ホキ</t>
    </rPh>
    <rPh sb="12" eb="13">
      <t>ノゾ</t>
    </rPh>
    <rPh sb="16" eb="18">
      <t>ニュウリョク</t>
    </rPh>
    <rPh sb="28" eb="30">
      <t>ホキ</t>
    </rPh>
    <rPh sb="30" eb="32">
      <t>サンテイ</t>
    </rPh>
    <rPh sb="32" eb="34">
      <t>ホウホウ</t>
    </rPh>
    <rPh sb="35" eb="37">
      <t>ニュウリョク</t>
    </rPh>
    <rPh sb="44" eb="46">
      <t>ケイサン</t>
    </rPh>
    <rPh sb="47" eb="49">
      <t>ハンエイ</t>
    </rPh>
    <phoneticPr fontId="1"/>
  </si>
  <si>
    <t>排熱利用量</t>
    <rPh sb="0" eb="2">
      <t>ハイネツ</t>
    </rPh>
    <rPh sb="2" eb="4">
      <t>リヨウ</t>
    </rPh>
    <rPh sb="4" eb="5">
      <t>リョウ</t>
    </rPh>
    <phoneticPr fontId="6"/>
  </si>
  <si>
    <t>GJ</t>
    <phoneticPr fontId="1"/>
  </si>
  <si>
    <t>④I8セルに排熱利用量を入力してください。</t>
    <rPh sb="6" eb="8">
      <t>ハイネツ</t>
    </rPh>
    <rPh sb="8" eb="10">
      <t>リヨウ</t>
    </rPh>
    <rPh sb="10" eb="11">
      <t>リョウ</t>
    </rPh>
    <rPh sb="12" eb="14">
      <t>ニュウリョク</t>
    </rPh>
    <phoneticPr fontId="1"/>
  </si>
  <si>
    <t>ガス使用量</t>
    <rPh sb="2" eb="5">
      <t>シヨウリョウ</t>
    </rPh>
    <phoneticPr fontId="6"/>
  </si>
  <si>
    <r>
      <rPr>
        <sz val="11"/>
        <rFont val="ＭＳ Ｐゴシック"/>
        <family val="3"/>
        <charset val="128"/>
      </rPr>
      <t>千</t>
    </r>
    <r>
      <rPr>
        <b/>
        <sz val="11"/>
        <color rgb="FFFF0000"/>
        <rFont val="ＭＳ Ｐゴシック"/>
        <family val="3"/>
        <charset val="128"/>
      </rPr>
      <t>ｍ</t>
    </r>
    <r>
      <rPr>
        <b/>
        <vertAlign val="superscript"/>
        <sz val="11"/>
        <color rgb="FFFF0000"/>
        <rFont val="ＭＳ Ｐゴシック"/>
        <family val="3"/>
        <charset val="128"/>
      </rPr>
      <t>3</t>
    </r>
    <rPh sb="0" eb="1">
      <t>セン</t>
    </rPh>
    <phoneticPr fontId="6"/>
  </si>
  <si>
    <t>⑤I9セルに都市ガス使用量を入力してください。</t>
    <rPh sb="6" eb="8">
      <t>トシ</t>
    </rPh>
    <rPh sb="10" eb="13">
      <t>シヨウリョウ</t>
    </rPh>
    <rPh sb="14" eb="16">
      <t>ニュウリョク</t>
    </rPh>
    <phoneticPr fontId="1"/>
  </si>
  <si>
    <t>都市ガス排出係数</t>
    <rPh sb="0" eb="2">
      <t>トシ</t>
    </rPh>
    <rPh sb="4" eb="8">
      <t>ハイシュツケイスウ</t>
    </rPh>
    <phoneticPr fontId="1"/>
  </si>
  <si>
    <t>投入　燃料起因排出量</t>
    <rPh sb="0" eb="2">
      <t>トウニュウ</t>
    </rPh>
    <rPh sb="3" eb="5">
      <t>ネンリョウ</t>
    </rPh>
    <rPh sb="5" eb="7">
      <t>キイン</t>
    </rPh>
    <rPh sb="7" eb="9">
      <t>ハイシュツ</t>
    </rPh>
    <rPh sb="9" eb="10">
      <t>リョウ</t>
    </rPh>
    <phoneticPr fontId="6"/>
  </si>
  <si>
    <r>
      <t>t-CO</t>
    </r>
    <r>
      <rPr>
        <vertAlign val="subscript"/>
        <sz val="11"/>
        <rFont val="ＭＳ Ｐゴシック"/>
        <family val="3"/>
        <charset val="128"/>
      </rPr>
      <t>2</t>
    </r>
    <phoneticPr fontId="6"/>
  </si>
  <si>
    <r>
      <t>t-CO</t>
    </r>
    <r>
      <rPr>
        <vertAlign val="subscript"/>
        <sz val="11"/>
        <rFont val="ＭＳ Ｐゴシック"/>
        <family val="3"/>
        <charset val="128"/>
      </rPr>
      <t>2</t>
    </r>
    <r>
      <rPr>
        <sz val="11"/>
        <rFont val="ＭＳ Ｐゴシック"/>
        <family val="3"/>
        <charset val="128"/>
      </rPr>
      <t>/千m</t>
    </r>
    <r>
      <rPr>
        <vertAlign val="superscript"/>
        <sz val="11"/>
        <rFont val="ＭＳ Ｐゴシック"/>
        <family val="3"/>
        <charset val="128"/>
      </rPr>
      <t>3</t>
    </r>
    <phoneticPr fontId="1"/>
  </si>
  <si>
    <t>⑥J12セルに都市ガスの排出係数を入力してください。</t>
    <rPh sb="5" eb="7">
      <t>トシ</t>
    </rPh>
    <rPh sb="9" eb="11">
      <t>キョウキュウ</t>
    </rPh>
    <rPh sb="12" eb="14">
      <t>ハイシュツ</t>
    </rPh>
    <rPh sb="14" eb="16">
      <t>ケイスウ</t>
    </rPh>
    <rPh sb="17" eb="19">
      <t>ニュウリョク</t>
    </rPh>
    <phoneticPr fontId="1"/>
  </si>
  <si>
    <t>発電効率</t>
    <rPh sb="0" eb="2">
      <t>ハツデン</t>
    </rPh>
    <rPh sb="2" eb="4">
      <t>コウリツ</t>
    </rPh>
    <phoneticPr fontId="6"/>
  </si>
  <si>
    <t>%</t>
    <phoneticPr fontId="6"/>
  </si>
  <si>
    <t>　ガス使用量×排出係数</t>
    <rPh sb="3" eb="6">
      <t>シヨウリョウ</t>
    </rPh>
    <rPh sb="7" eb="11">
      <t>ハイシュツケイスウ</t>
    </rPh>
    <phoneticPr fontId="1"/>
  </si>
  <si>
    <t>排熱効率</t>
    <rPh sb="0" eb="2">
      <t>ハイネツ</t>
    </rPh>
    <rPh sb="2" eb="4">
      <t>コウリツ</t>
    </rPh>
    <phoneticPr fontId="6"/>
  </si>
  <si>
    <t>設備の発電効率に乗じる係数</t>
    <rPh sb="0" eb="2">
      <t>セツビ</t>
    </rPh>
    <rPh sb="3" eb="8">
      <t>ハツデン</t>
    </rPh>
    <rPh sb="8" eb="9">
      <t>ジョウ</t>
    </rPh>
    <rPh sb="11" eb="13">
      <t>ケイスウ</t>
    </rPh>
    <phoneticPr fontId="6"/>
  </si>
  <si>
    <t>-</t>
    <phoneticPr fontId="1"/>
  </si>
  <si>
    <t>排出係数（熱）</t>
    <rPh sb="0" eb="2">
      <t>ハイシュツ</t>
    </rPh>
    <rPh sb="2" eb="4">
      <t>ケイスウ</t>
    </rPh>
    <rPh sb="5" eb="6">
      <t>ネツ</t>
    </rPh>
    <phoneticPr fontId="6"/>
  </si>
  <si>
    <r>
      <t>t-CO</t>
    </r>
    <r>
      <rPr>
        <vertAlign val="subscript"/>
        <sz val="8"/>
        <rFont val="ＭＳ Ｐゴシック"/>
        <family val="3"/>
        <charset val="128"/>
      </rPr>
      <t>2</t>
    </r>
    <r>
      <rPr>
        <sz val="8"/>
        <rFont val="ＭＳ Ｐゴシック"/>
        <family val="3"/>
        <charset val="128"/>
      </rPr>
      <t>/GJ</t>
    </r>
    <phoneticPr fontId="1"/>
  </si>
  <si>
    <t>排出係数（電気）</t>
    <rPh sb="0" eb="2">
      <t>ハイシュツ</t>
    </rPh>
    <rPh sb="2" eb="4">
      <t>ケイスウ</t>
    </rPh>
    <rPh sb="5" eb="7">
      <t>デンキ</t>
    </rPh>
    <phoneticPr fontId="6"/>
  </si>
  <si>
    <r>
      <t>t-CO</t>
    </r>
    <r>
      <rPr>
        <vertAlign val="subscript"/>
        <sz val="8"/>
        <rFont val="ＭＳ Ｐゴシック"/>
        <family val="3"/>
        <charset val="128"/>
      </rPr>
      <t>2</t>
    </r>
    <r>
      <rPr>
        <sz val="8"/>
        <rFont val="ＭＳ Ｐゴシック"/>
        <family val="3"/>
        <charset val="128"/>
      </rPr>
      <t>/千kWh</t>
    </r>
    <rPh sb="6" eb="7">
      <t>セン</t>
    </rPh>
    <phoneticPr fontId="1"/>
  </si>
  <si>
    <r>
      <t>（</t>
    </r>
    <r>
      <rPr>
        <sz val="11"/>
        <color rgb="FFFF0000"/>
        <rFont val="ＭＳ Ｐゴシック"/>
        <family val="3"/>
        <charset val="128"/>
      </rPr>
      <t>基準年度排出量</t>
    </r>
    <r>
      <rPr>
        <sz val="11"/>
        <rFont val="ＭＳ Ｐゴシック"/>
        <family val="3"/>
        <charset val="128"/>
      </rPr>
      <t>算定用）</t>
    </r>
    <rPh sb="1" eb="3">
      <t>キジュン</t>
    </rPh>
    <rPh sb="3" eb="5">
      <t>ネンド</t>
    </rPh>
    <rPh sb="5" eb="7">
      <t>ハイシュツ</t>
    </rPh>
    <rPh sb="7" eb="8">
      <t>リョウ</t>
    </rPh>
    <rPh sb="8" eb="11">
      <t>サンテイヨウ</t>
    </rPh>
    <phoneticPr fontId="1"/>
  </si>
  <si>
    <t>①I4セルに発電量（発電端）を入力してください。</t>
    <rPh sb="6" eb="8">
      <t>ハツデン</t>
    </rPh>
    <rPh sb="8" eb="9">
      <t>リョウ</t>
    </rPh>
    <rPh sb="10" eb="12">
      <t>ハツデン</t>
    </rPh>
    <rPh sb="12" eb="13">
      <t>タン</t>
    </rPh>
    <rPh sb="15" eb="17">
      <t>ニュウリョク</t>
    </rPh>
    <phoneticPr fontId="1"/>
  </si>
  <si>
    <t>②I5セルに発電量（補機除く）を入力してください。J5に補機算定方法を入力してください（計算に反映されません。）。</t>
    <rPh sb="6" eb="8">
      <t>ハツデン</t>
    </rPh>
    <rPh sb="8" eb="9">
      <t>リョウ</t>
    </rPh>
    <rPh sb="10" eb="12">
      <t>ホキ</t>
    </rPh>
    <rPh sb="12" eb="13">
      <t>ノゾ</t>
    </rPh>
    <rPh sb="16" eb="18">
      <t>ニュウリョク</t>
    </rPh>
    <rPh sb="28" eb="30">
      <t>ホキ</t>
    </rPh>
    <rPh sb="30" eb="32">
      <t>サンテイ</t>
    </rPh>
    <rPh sb="32" eb="34">
      <t>ホウホウ</t>
    </rPh>
    <rPh sb="35" eb="37">
      <t>ニュウリョク</t>
    </rPh>
    <rPh sb="44" eb="46">
      <t>ケイサン</t>
    </rPh>
    <rPh sb="47" eb="49">
      <t>ハンエイ</t>
    </rPh>
    <phoneticPr fontId="1"/>
  </si>
  <si>
    <t>③I6セルに排熱利用量を入力してください。</t>
    <rPh sb="6" eb="8">
      <t>ハイネツ</t>
    </rPh>
    <rPh sb="8" eb="10">
      <t>リヨウ</t>
    </rPh>
    <rPh sb="10" eb="11">
      <t>リョウ</t>
    </rPh>
    <rPh sb="12" eb="14">
      <t>ニュウリョク</t>
    </rPh>
    <phoneticPr fontId="1"/>
  </si>
  <si>
    <r>
      <t>千</t>
    </r>
    <r>
      <rPr>
        <b/>
        <sz val="11"/>
        <color rgb="FFFF0000"/>
        <rFont val="ＭＳ Ｐゴシック"/>
        <family val="3"/>
        <charset val="128"/>
      </rPr>
      <t>Nｍ</t>
    </r>
    <r>
      <rPr>
        <b/>
        <vertAlign val="superscript"/>
        <sz val="11"/>
        <color rgb="FFFF0000"/>
        <rFont val="ＭＳ Ｐゴシック"/>
        <family val="3"/>
        <charset val="128"/>
      </rPr>
      <t>3</t>
    </r>
    <rPh sb="0" eb="1">
      <t>セン</t>
    </rPh>
    <phoneticPr fontId="6"/>
  </si>
  <si>
    <t>④I7セルに都市ガス使用量を入力してください。</t>
    <rPh sb="6" eb="8">
      <t>トシ</t>
    </rPh>
    <rPh sb="10" eb="13">
      <t>シヨウリョウ</t>
    </rPh>
    <rPh sb="14" eb="16">
      <t>ニュウリョク</t>
    </rPh>
    <phoneticPr fontId="1"/>
  </si>
  <si>
    <t>都市ガス供給会社</t>
    <rPh sb="0" eb="2">
      <t>トシ</t>
    </rPh>
    <rPh sb="4" eb="6">
      <t>キョウキュウ</t>
    </rPh>
    <rPh sb="6" eb="8">
      <t>カイシャ</t>
    </rPh>
    <phoneticPr fontId="1"/>
  </si>
  <si>
    <t>⑤J10セルに都市ガス供給会社（又は託送会社）を入力してください。</t>
    <rPh sb="7" eb="9">
      <t>トシ</t>
    </rPh>
    <rPh sb="11" eb="13">
      <t>キョウキュウ</t>
    </rPh>
    <rPh sb="13" eb="15">
      <t>カイシャ</t>
    </rPh>
    <rPh sb="16" eb="17">
      <t>マタ</t>
    </rPh>
    <rPh sb="18" eb="20">
      <t>タクソウ</t>
    </rPh>
    <rPh sb="20" eb="22">
      <t>カイシャ</t>
    </rPh>
    <rPh sb="24" eb="26">
      <t>ニュウリョク</t>
    </rPh>
    <phoneticPr fontId="1"/>
  </si>
  <si>
    <t>　ガス使用量×熱量換算×0.0136×44÷12</t>
    <rPh sb="3" eb="6">
      <t>シヨウリョウ</t>
    </rPh>
    <rPh sb="7" eb="8">
      <t>ネツ</t>
    </rPh>
    <rPh sb="8" eb="9">
      <t>リョウ</t>
    </rPh>
    <rPh sb="9" eb="11">
      <t>カンサン</t>
    </rPh>
    <phoneticPr fontId="1"/>
  </si>
  <si>
    <t>　熱量（東京ガスの場合、45GJ/千Nm3）</t>
    <rPh sb="1" eb="3">
      <t>ネツリョウ</t>
    </rPh>
    <rPh sb="4" eb="6">
      <t>トウキョウ</t>
    </rPh>
    <rPh sb="9" eb="11">
      <t>バアイ</t>
    </rPh>
    <rPh sb="17" eb="18">
      <t>セン</t>
    </rPh>
    <phoneticPr fontId="1"/>
  </si>
  <si>
    <t>再エネ量
(千kWh)</t>
    <rPh sb="0" eb="1">
      <t>サイ</t>
    </rPh>
    <rPh sb="3" eb="4">
      <t>リョウ</t>
    </rPh>
    <phoneticPr fontId="1"/>
  </si>
  <si>
    <t>事業所全体の排出量</t>
    <rPh sb="0" eb="3">
      <t>ジギョウショ</t>
    </rPh>
    <rPh sb="3" eb="5">
      <t>ゼンタイ</t>
    </rPh>
    <rPh sb="6" eb="8">
      <t>ハイシュツ</t>
    </rPh>
    <rPh sb="8" eb="9">
      <t>リョウ</t>
    </rPh>
    <phoneticPr fontId="1"/>
  </si>
  <si>
    <t>事業所全体の再エネ量</t>
    <rPh sb="0" eb="3">
      <t>ジギョウショ</t>
    </rPh>
    <rPh sb="3" eb="5">
      <t>ゼンタイ</t>
    </rPh>
    <rPh sb="6" eb="7">
      <t>サイ</t>
    </rPh>
    <rPh sb="9" eb="10">
      <t>リョウ</t>
    </rPh>
    <phoneticPr fontId="1"/>
  </si>
  <si>
    <t>千kWh</t>
    <rPh sb="0" eb="1">
      <t>セン</t>
    </rPh>
    <phoneticPr fontId="1"/>
  </si>
  <si>
    <t>事業所全体の排出係数</t>
    <rPh sb="0" eb="3">
      <t>ジギョウショ</t>
    </rPh>
    <rPh sb="3" eb="5">
      <t>ゼンタイ</t>
    </rPh>
    <rPh sb="6" eb="8">
      <t>ハイシュツ</t>
    </rPh>
    <rPh sb="8" eb="10">
      <t>ケイスウ</t>
    </rPh>
    <phoneticPr fontId="1"/>
  </si>
  <si>
    <t>事業所全体の再エネ割合</t>
    <rPh sb="0" eb="3">
      <t>ジギョウショ</t>
    </rPh>
    <rPh sb="3" eb="5">
      <t>ゼンタイ</t>
    </rPh>
    <rPh sb="6" eb="7">
      <t>サイ</t>
    </rPh>
    <rPh sb="9" eb="11">
      <t>ワリアイ</t>
    </rPh>
    <phoneticPr fontId="1"/>
  </si>
  <si>
    <t>％</t>
    <phoneticPr fontId="1"/>
  </si>
  <si>
    <t>合計
(GJ)</t>
    <rPh sb="0" eb="2">
      <t>ゴウケイ</t>
    </rPh>
    <phoneticPr fontId="1"/>
  </si>
  <si>
    <t>再エネ量
(GJ)</t>
    <rPh sb="0" eb="1">
      <t>サイ</t>
    </rPh>
    <rPh sb="3" eb="4">
      <t>リョウ</t>
    </rPh>
    <phoneticPr fontId="1"/>
  </si>
  <si>
    <t>事業所全体の熱使用量</t>
    <rPh sb="0" eb="3">
      <t>ジギョウショ</t>
    </rPh>
    <rPh sb="3" eb="5">
      <t>ゼンタイ</t>
    </rPh>
    <rPh sb="6" eb="10">
      <t>ネツシヨウリョウ</t>
    </rPh>
    <phoneticPr fontId="1"/>
  </si>
  <si>
    <t>　</t>
  </si>
  <si>
    <t>　熱量（40GJ/千m3）</t>
    <rPh sb="1" eb="3">
      <t>ネツリョウ</t>
    </rPh>
    <rPh sb="9" eb="10">
      <t>セン</t>
    </rPh>
    <phoneticPr fontId="1"/>
  </si>
  <si>
    <r>
      <t>排出係数
(t-CO</t>
    </r>
    <r>
      <rPr>
        <vertAlign val="subscript"/>
        <sz val="10"/>
        <color theme="1"/>
        <rFont val="游ゴシック"/>
        <family val="3"/>
        <charset val="128"/>
        <scheme val="minor"/>
      </rPr>
      <t>2</t>
    </r>
    <r>
      <rPr>
        <sz val="10"/>
        <color theme="1"/>
        <rFont val="游ゴシック"/>
        <family val="3"/>
        <charset val="128"/>
        <scheme val="minor"/>
      </rPr>
      <t>/GJ)</t>
    </r>
    <rPh sb="0" eb="2">
      <t>ハイシュツ</t>
    </rPh>
    <rPh sb="2" eb="4">
      <t>ケイスウ</t>
    </rPh>
    <phoneticPr fontId="1"/>
  </si>
  <si>
    <r>
      <t>t-CO</t>
    </r>
    <r>
      <rPr>
        <vertAlign val="subscript"/>
        <sz val="10"/>
        <color theme="1"/>
        <rFont val="游ゴシック"/>
        <family val="3"/>
        <charset val="128"/>
        <scheme val="minor"/>
      </rPr>
      <t>2</t>
    </r>
    <phoneticPr fontId="1"/>
  </si>
  <si>
    <r>
      <t>t-CO</t>
    </r>
    <r>
      <rPr>
        <vertAlign val="subscript"/>
        <sz val="10"/>
        <color theme="1"/>
        <rFont val="游ゴシック"/>
        <family val="3"/>
        <charset val="128"/>
        <scheme val="minor"/>
      </rPr>
      <t>2</t>
    </r>
    <r>
      <rPr>
        <sz val="10"/>
        <color theme="1"/>
        <rFont val="游ゴシック"/>
        <family val="3"/>
        <charset val="128"/>
        <scheme val="minor"/>
      </rPr>
      <t>/GJ</t>
    </r>
    <phoneticPr fontId="1"/>
  </si>
  <si>
    <r>
      <t>t-CO</t>
    </r>
    <r>
      <rPr>
        <vertAlign val="subscript"/>
        <sz val="10"/>
        <color theme="1"/>
        <rFont val="游ゴシック"/>
        <family val="3"/>
        <charset val="128"/>
        <scheme val="minor"/>
      </rPr>
      <t>2</t>
    </r>
    <r>
      <rPr>
        <sz val="10"/>
        <color theme="1"/>
        <rFont val="游ゴシック"/>
        <family val="3"/>
        <charset val="128"/>
        <scheme val="minor"/>
      </rPr>
      <t>/千kWh</t>
    </r>
    <rPh sb="6" eb="7">
      <t>セン</t>
    </rPh>
    <phoneticPr fontId="1"/>
  </si>
  <si>
    <r>
      <t>排出係数
(t-CO</t>
    </r>
    <r>
      <rPr>
        <vertAlign val="subscript"/>
        <sz val="10"/>
        <color theme="1"/>
        <rFont val="游ゴシック"/>
        <family val="3"/>
        <charset val="128"/>
        <scheme val="minor"/>
      </rPr>
      <t>2</t>
    </r>
    <r>
      <rPr>
        <sz val="10"/>
        <color theme="1"/>
        <rFont val="游ゴシック"/>
        <family val="3"/>
        <charset val="128"/>
        <scheme val="minor"/>
      </rPr>
      <t>/千kWh)</t>
    </r>
    <rPh sb="0" eb="2">
      <t>ハイシュツ</t>
    </rPh>
    <rPh sb="2" eb="4">
      <t>ケイスウ</t>
    </rPh>
    <rPh sb="12" eb="13">
      <t>セン</t>
    </rPh>
    <phoneticPr fontId="1"/>
  </si>
  <si>
    <r>
      <t>排出量
(t-CO</t>
    </r>
    <r>
      <rPr>
        <vertAlign val="subscript"/>
        <sz val="10"/>
        <color theme="1"/>
        <rFont val="游ゴシック"/>
        <family val="3"/>
        <charset val="128"/>
        <scheme val="minor"/>
      </rPr>
      <t>2</t>
    </r>
    <r>
      <rPr>
        <sz val="10"/>
        <color theme="1"/>
        <rFont val="游ゴシック"/>
        <family val="3"/>
        <charset val="128"/>
        <scheme val="minor"/>
      </rPr>
      <t>)</t>
    </r>
    <rPh sb="0" eb="3">
      <t>ハイシュツリョウ</t>
    </rPh>
    <phoneticPr fontId="1"/>
  </si>
  <si>
    <t>⑥この値を算定報告書の「基準年度の排出量算定用（参考）」シートへ転記してください。</t>
    <rPh sb="3" eb="4">
      <t>アタイ</t>
    </rPh>
    <rPh sb="5" eb="7">
      <t>サンテイ</t>
    </rPh>
    <rPh sb="7" eb="10">
      <t>ホウコクショ</t>
    </rPh>
    <rPh sb="32" eb="34">
      <t>テンキ</t>
    </rPh>
    <phoneticPr fontId="1"/>
  </si>
  <si>
    <t>⑦この値を算定報告書の「その５の２」シートへ転記してください。</t>
    <rPh sb="3" eb="4">
      <t>アタイ</t>
    </rPh>
    <rPh sb="5" eb="7">
      <t>サンテイ</t>
    </rPh>
    <rPh sb="7" eb="10">
      <t>ホウコクショ</t>
    </rPh>
    <rPh sb="22" eb="24">
      <t>テンキ</t>
    </rPh>
    <phoneticPr fontId="1"/>
  </si>
  <si>
    <t>●事業所内外の再生可能エネルギー設備からの電気の使用量</t>
    <rPh sb="1" eb="4">
      <t>ジギョウショ</t>
    </rPh>
    <rPh sb="4" eb="5">
      <t>ナイ</t>
    </rPh>
    <rPh sb="5" eb="6">
      <t>ガイ</t>
    </rPh>
    <rPh sb="7" eb="9">
      <t>サイセイ</t>
    </rPh>
    <rPh sb="9" eb="11">
      <t>カノウ</t>
    </rPh>
    <rPh sb="16" eb="18">
      <t>セツビ</t>
    </rPh>
    <rPh sb="21" eb="23">
      <t>デンキ</t>
    </rPh>
    <rPh sb="24" eb="26">
      <t>シヨウ</t>
    </rPh>
    <rPh sb="26" eb="27">
      <t>リョウ</t>
    </rPh>
    <phoneticPr fontId="1"/>
  </si>
  <si>
    <t>●事業所内外の再生可能エネルギー設備からの熱の使用量</t>
    <rPh sb="1" eb="4">
      <t>ジギョウショ</t>
    </rPh>
    <rPh sb="4" eb="5">
      <t>ナイ</t>
    </rPh>
    <rPh sb="5" eb="6">
      <t>ガイ</t>
    </rPh>
    <rPh sb="7" eb="9">
      <t>サイセイ</t>
    </rPh>
    <rPh sb="9" eb="11">
      <t>カノウ</t>
    </rPh>
    <rPh sb="16" eb="18">
      <t>セツビ</t>
    </rPh>
    <rPh sb="21" eb="22">
      <t>ネツ</t>
    </rPh>
    <rPh sb="23" eb="25">
      <t>シヨウ</t>
    </rPh>
    <rPh sb="25" eb="26">
      <t>リョウ</t>
    </rPh>
    <phoneticPr fontId="1"/>
  </si>
  <si>
    <t>事業所全体の電気使用量</t>
    <rPh sb="0" eb="3">
      <t>ジギョウショ</t>
    </rPh>
    <rPh sb="3" eb="5">
      <t>ゼンタイ</t>
    </rPh>
    <rPh sb="6" eb="11">
      <t>デンキシヨウリョウ</t>
    </rPh>
    <phoneticPr fontId="1"/>
  </si>
  <si>
    <t>●小売電気事業者等からの電気の供給量及び事業所内外で発電した電気使用量（再エネ除く）</t>
    <rPh sb="1" eb="3">
      <t>コウ</t>
    </rPh>
    <rPh sb="3" eb="8">
      <t>デンキジギョウシャ</t>
    </rPh>
    <rPh sb="8" eb="9">
      <t>トウ</t>
    </rPh>
    <rPh sb="12" eb="14">
      <t>デンキ</t>
    </rPh>
    <rPh sb="15" eb="17">
      <t>キョウキュウ</t>
    </rPh>
    <rPh sb="17" eb="18">
      <t>リョウ</t>
    </rPh>
    <phoneticPr fontId="1"/>
  </si>
  <si>
    <t>●熱供給事業者等からの熱の供給量及び事業所内外で発熱した熱使用量（再エネ除く）</t>
    <rPh sb="1" eb="2">
      <t>ネツ</t>
    </rPh>
    <rPh sb="2" eb="4">
      <t>キョウキュウ</t>
    </rPh>
    <rPh sb="4" eb="6">
      <t>ジギョウ</t>
    </rPh>
    <rPh sb="6" eb="7">
      <t>シャ</t>
    </rPh>
    <rPh sb="7" eb="8">
      <t>トウ</t>
    </rPh>
    <rPh sb="11" eb="12">
      <t>ネツ</t>
    </rPh>
    <rPh sb="13" eb="15">
      <t>キョウキュウ</t>
    </rPh>
    <rPh sb="15" eb="16">
      <t>リョウ</t>
    </rPh>
    <rPh sb="16" eb="17">
      <t>オヨ</t>
    </rPh>
    <rPh sb="18" eb="23">
      <t>ジギョウショナイガイ</t>
    </rPh>
    <rPh sb="24" eb="26">
      <t>ハツネツ</t>
    </rPh>
    <rPh sb="28" eb="29">
      <t>ネツ</t>
    </rPh>
    <rPh sb="29" eb="32">
      <t>シヨウリョウ</t>
    </rPh>
    <rPh sb="33" eb="34">
      <t>サイ</t>
    </rPh>
    <rPh sb="36" eb="37">
      <t>ノゾ</t>
    </rPh>
    <phoneticPr fontId="1"/>
  </si>
  <si>
    <t>事業所外供給　排出係数・再エネ率算定シート（熱）</t>
    <rPh sb="0" eb="3">
      <t>ジギョウショ</t>
    </rPh>
    <rPh sb="3" eb="4">
      <t>ガイ</t>
    </rPh>
    <rPh sb="4" eb="6">
      <t>キョウキュウ</t>
    </rPh>
    <rPh sb="7" eb="9">
      <t>ハイシュツ</t>
    </rPh>
    <rPh sb="9" eb="11">
      <t>ケイスウ</t>
    </rPh>
    <rPh sb="12" eb="13">
      <t>サイ</t>
    </rPh>
    <rPh sb="15" eb="16">
      <t>リツ</t>
    </rPh>
    <rPh sb="16" eb="18">
      <t>サンテイ</t>
    </rPh>
    <rPh sb="22" eb="23">
      <t>ネツ</t>
    </rPh>
    <phoneticPr fontId="1"/>
  </si>
  <si>
    <t>事業所外供給　排出係数・再エネ率算定シート（電気）</t>
    <rPh sb="0" eb="3">
      <t>ジギョウショ</t>
    </rPh>
    <rPh sb="3" eb="4">
      <t>ガイ</t>
    </rPh>
    <rPh sb="4" eb="6">
      <t>キョウキュウ</t>
    </rPh>
    <rPh sb="7" eb="9">
      <t>ハイシュツ</t>
    </rPh>
    <rPh sb="9" eb="11">
      <t>ケイスウ</t>
    </rPh>
    <rPh sb="12" eb="13">
      <t>サイ</t>
    </rPh>
    <rPh sb="15" eb="16">
      <t>リツ</t>
    </rPh>
    <rPh sb="16" eb="18">
      <t>サンテイ</t>
    </rPh>
    <rPh sb="22" eb="24">
      <t>デンキ</t>
    </rPh>
    <phoneticPr fontId="1"/>
  </si>
  <si>
    <t>当該シートは、事業所外供給する電気に複数の排出係数又は再エネ率が混在する場合に使用します。</t>
    <rPh sb="0" eb="2">
      <t>トウガイ</t>
    </rPh>
    <rPh sb="15" eb="17">
      <t>デンキ</t>
    </rPh>
    <rPh sb="27" eb="28">
      <t>サイ</t>
    </rPh>
    <rPh sb="30" eb="31">
      <t>リツ</t>
    </rPh>
    <rPh sb="39" eb="41">
      <t>シヨウ</t>
    </rPh>
    <phoneticPr fontId="1"/>
  </si>
  <si>
    <t>→この値を算定報告書のその５の２シートの「事業所外供給される熱」の排出係数に転記してください。</t>
    <rPh sb="3" eb="4">
      <t>アタイ</t>
    </rPh>
    <rPh sb="5" eb="10">
      <t>サンテイホウコクショ</t>
    </rPh>
    <rPh sb="30" eb="31">
      <t>ネツ</t>
    </rPh>
    <rPh sb="33" eb="35">
      <t>ハイシュツ</t>
    </rPh>
    <rPh sb="35" eb="37">
      <t>ケイスウ</t>
    </rPh>
    <rPh sb="38" eb="40">
      <t>テンキ</t>
    </rPh>
    <phoneticPr fontId="1"/>
  </si>
  <si>
    <t>→この値を算定報告書のその５の２シートの「事業所外供給される熱」の再エネ率に転記してください。</t>
    <rPh sb="30" eb="31">
      <t>ネツ</t>
    </rPh>
    <rPh sb="33" eb="34">
      <t>サイ</t>
    </rPh>
    <rPh sb="36" eb="37">
      <t>リツ</t>
    </rPh>
    <rPh sb="38" eb="40">
      <t>テンキ</t>
    </rPh>
    <phoneticPr fontId="1"/>
  </si>
  <si>
    <t>→この値を算定報告書のその５の２シートの「事業所外供給される電気」の排出係数に転記してください。</t>
    <rPh sb="30" eb="32">
      <t>デンキ</t>
    </rPh>
    <rPh sb="34" eb="36">
      <t>ハイシュツ</t>
    </rPh>
    <rPh sb="36" eb="38">
      <t>ケイスウ</t>
    </rPh>
    <rPh sb="39" eb="41">
      <t>テンキ</t>
    </rPh>
    <phoneticPr fontId="1"/>
  </si>
  <si>
    <t>→この値を算定報告書のその５の２シートの「事業所外供給される電気」の再エネ率に転記してください。</t>
    <rPh sb="30" eb="32">
      <t>デンキ</t>
    </rPh>
    <rPh sb="34" eb="35">
      <t>サイ</t>
    </rPh>
    <rPh sb="37" eb="38">
      <t>リツ</t>
    </rPh>
    <rPh sb="39" eb="41">
      <t>テンキ</t>
    </rPh>
    <phoneticPr fontId="1"/>
  </si>
  <si>
    <t>ver2026.4.1</t>
    <phoneticPr fontId="1"/>
  </si>
  <si>
    <t>ver20264.1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</si>
</sst>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0;[Red]\-#,##0.000"/>
  </numFmts>
  <fonts count="22">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0"/>
      <name val="游ゴシック"/>
      <family val="3"/>
      <charset val="128"/>
      <scheme val="minor"/>
    </font>
    <font>
      <sz val="8"/>
      <color theme="1"/>
      <name val="游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sz val="8"/>
      <name val="ＭＳ Ｐゴシック"/>
      <family val="3"/>
      <charset val="128"/>
    </font>
    <font>
      <vertAlign val="subscript"/>
      <sz val="11"/>
      <name val="ＭＳ Ｐゴシック"/>
      <family val="3"/>
      <charset val="128"/>
    </font>
    <font>
      <b/>
      <sz val="14"/>
      <name val="ＭＳ Ｐゴシック"/>
      <family val="3"/>
      <charset val="128"/>
    </font>
    <font>
      <vertAlign val="subscript"/>
      <sz val="8"/>
      <name val="ＭＳ Ｐゴシック"/>
      <family val="3"/>
      <charset val="128"/>
    </font>
    <font>
      <sz val="11"/>
      <color rgb="FFFF0000"/>
      <name val="ＭＳ Ｐゴシック"/>
      <family val="3"/>
      <charset val="128"/>
    </font>
    <font>
      <b/>
      <sz val="11"/>
      <color rgb="FFFF0000"/>
      <name val="ＭＳ Ｐゴシック"/>
      <family val="3"/>
      <charset val="128"/>
    </font>
    <font>
      <b/>
      <vertAlign val="superscript"/>
      <sz val="11"/>
      <color rgb="FFFF0000"/>
      <name val="ＭＳ Ｐゴシック"/>
      <family val="3"/>
      <charset val="128"/>
    </font>
    <font>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vertAlign val="subscript"/>
      <sz val="10"/>
      <color theme="1"/>
      <name val="游ゴシック"/>
      <family val="3"/>
      <charset val="128"/>
      <scheme val="minor"/>
    </font>
    <font>
      <b/>
      <sz val="9"/>
      <color indexed="81"/>
      <name val="MS P ゴシック"/>
      <family val="3"/>
      <charset val="128"/>
    </font>
    <font>
      <b/>
      <sz val="14"/>
      <name val="游ゴシック"/>
      <family val="3"/>
      <charset val="128"/>
      <scheme val="minor"/>
    </font>
    <font>
      <sz val="10"/>
      <name val="游ゴシック"/>
      <family val="3"/>
      <charset val="128"/>
      <scheme val="minor"/>
    </font>
  </fonts>
  <fills count="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9" tint="-0.499984740745262"/>
        <bgColor indexed="64"/>
      </patternFill>
    </fill>
    <fill>
      <patternFill patternType="solid">
        <fgColor indexed="47"/>
        <bgColor indexed="64"/>
      </patternFill>
    </fill>
    <fill>
      <patternFill patternType="solid">
        <fgColor theme="9" tint="0.39997558519241921"/>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5" fillId="0" borderId="0">
      <alignment vertical="center"/>
    </xf>
    <xf numFmtId="38" fontId="15" fillId="0" borderId="0" applyFont="0" applyFill="0" applyBorder="0" applyAlignment="0" applyProtection="0">
      <alignment vertical="center"/>
    </xf>
  </cellStyleXfs>
  <cellXfs count="71">
    <xf numFmtId="0" fontId="0" fillId="0" borderId="0" xfId="0">
      <alignment vertical="center"/>
    </xf>
    <xf numFmtId="0" fontId="2" fillId="0" borderId="0" xfId="0" applyFont="1">
      <alignment vertical="center"/>
    </xf>
    <xf numFmtId="0" fontId="3" fillId="4" borderId="11" xfId="0" applyFont="1" applyFill="1" applyBorder="1" applyAlignment="1">
      <alignment horizontal="center" vertical="center"/>
    </xf>
    <xf numFmtId="0" fontId="4" fillId="0" borderId="0" xfId="0" applyFont="1" applyAlignment="1">
      <alignment horizontal="right" vertical="center"/>
    </xf>
    <xf numFmtId="0" fontId="5" fillId="0" borderId="0" xfId="1">
      <alignment vertical="center"/>
    </xf>
    <xf numFmtId="0" fontId="5" fillId="0" borderId="0" xfId="1" applyAlignment="1">
      <alignment horizontal="center" vertical="center"/>
    </xf>
    <xf numFmtId="0" fontId="5" fillId="0" borderId="5" xfId="1" applyBorder="1">
      <alignment vertical="center"/>
    </xf>
    <xf numFmtId="0" fontId="5" fillId="0" borderId="6" xfId="1" applyBorder="1">
      <alignment vertical="center"/>
    </xf>
    <xf numFmtId="0" fontId="5" fillId="0" borderId="1" xfId="1" applyBorder="1">
      <alignment vertical="center"/>
    </xf>
    <xf numFmtId="0" fontId="5" fillId="5" borderId="1" xfId="1" applyFill="1" applyBorder="1" applyProtection="1">
      <alignment vertical="center"/>
      <protection locked="0"/>
    </xf>
    <xf numFmtId="9" fontId="5" fillId="6" borderId="1" xfId="1" applyNumberFormat="1" applyFill="1" applyBorder="1" applyAlignment="1" applyProtection="1">
      <alignment horizontal="center" vertical="center"/>
      <protection locked="0"/>
    </xf>
    <xf numFmtId="0" fontId="8" fillId="0" borderId="0" xfId="1" applyFont="1" applyAlignment="1">
      <alignment horizontal="center" vertical="top"/>
    </xf>
    <xf numFmtId="0" fontId="8" fillId="0" borderId="0" xfId="1" applyFont="1" applyAlignment="1">
      <alignment horizontal="center" vertical="center"/>
    </xf>
    <xf numFmtId="0" fontId="5" fillId="0" borderId="15" xfId="1" applyBorder="1">
      <alignment vertical="center"/>
    </xf>
    <xf numFmtId="0" fontId="5" fillId="6" borderId="1" xfId="1" applyFill="1" applyBorder="1" applyAlignment="1" applyProtection="1">
      <alignment horizontal="center" vertical="center"/>
      <protection locked="0"/>
    </xf>
    <xf numFmtId="0" fontId="5" fillId="0" borderId="7" xfId="1" applyBorder="1">
      <alignment vertical="center"/>
    </xf>
    <xf numFmtId="0" fontId="10" fillId="0" borderId="1" xfId="1" applyFont="1" applyBorder="1">
      <alignment vertical="center"/>
    </xf>
    <xf numFmtId="0" fontId="8" fillId="0" borderId="0" xfId="1" applyFont="1">
      <alignment vertical="center"/>
    </xf>
    <xf numFmtId="0" fontId="5" fillId="5" borderId="1" xfId="1" applyFill="1" applyBorder="1" applyAlignment="1" applyProtection="1">
      <alignment horizontal="center" vertical="center"/>
      <protection locked="0"/>
    </xf>
    <xf numFmtId="0" fontId="12" fillId="0" borderId="1" xfId="1" applyFont="1" applyBorder="1">
      <alignment vertical="center"/>
    </xf>
    <xf numFmtId="0" fontId="3" fillId="3" borderId="0" xfId="0" applyFont="1" applyFill="1" applyAlignment="1">
      <alignment horizontal="center" vertical="center"/>
    </xf>
    <xf numFmtId="0" fontId="17" fillId="0" borderId="0" xfId="0" applyFo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lignment vertical="center"/>
    </xf>
    <xf numFmtId="0" fontId="17" fillId="0" borderId="16" xfId="0" applyFont="1" applyBorder="1" applyAlignment="1">
      <alignment horizontal="center" vertical="center"/>
    </xf>
    <xf numFmtId="0" fontId="17" fillId="0" borderId="4" xfId="0" applyFont="1" applyBorder="1">
      <alignment vertical="center"/>
    </xf>
    <xf numFmtId="38" fontId="17" fillId="0" borderId="1" xfId="2" applyFont="1" applyBorder="1">
      <alignment vertical="center"/>
    </xf>
    <xf numFmtId="38" fontId="17" fillId="0" borderId="4" xfId="2" applyFont="1" applyBorder="1">
      <alignment vertical="center"/>
    </xf>
    <xf numFmtId="38" fontId="17" fillId="0" borderId="8" xfId="2" applyFont="1" applyBorder="1">
      <alignment vertical="center"/>
    </xf>
    <xf numFmtId="38" fontId="17" fillId="0" borderId="1" xfId="0" applyNumberFormat="1" applyFont="1" applyBorder="1">
      <alignment vertical="center"/>
    </xf>
    <xf numFmtId="38" fontId="17" fillId="0" borderId="21" xfId="0" applyNumberFormat="1" applyFont="1" applyBorder="1">
      <alignment vertical="center"/>
    </xf>
    <xf numFmtId="0" fontId="17" fillId="0" borderId="22" xfId="0" applyFont="1" applyBorder="1">
      <alignment vertical="center"/>
    </xf>
    <xf numFmtId="0" fontId="17" fillId="3" borderId="0" xfId="0" applyFont="1" applyFill="1">
      <alignment vertical="center"/>
    </xf>
    <xf numFmtId="0" fontId="16" fillId="3" borderId="0" xfId="0" applyFont="1" applyFill="1">
      <alignment vertical="center"/>
    </xf>
    <xf numFmtId="40" fontId="17" fillId="0" borderId="21" xfId="0" applyNumberFormat="1" applyFont="1" applyBorder="1">
      <alignment vertical="center"/>
    </xf>
    <xf numFmtId="177" fontId="17" fillId="0" borderId="21" xfId="0" applyNumberFormat="1" applyFont="1" applyBorder="1">
      <alignment vertical="center"/>
    </xf>
    <xf numFmtId="38" fontId="17" fillId="0" borderId="23" xfId="2" applyFont="1" applyBorder="1">
      <alignment vertical="center"/>
    </xf>
    <xf numFmtId="38" fontId="17" fillId="0" borderId="1" xfId="2" applyFont="1" applyBorder="1" applyAlignment="1">
      <alignment horizontal="center" vertical="center"/>
    </xf>
    <xf numFmtId="0" fontId="17" fillId="0" borderId="22" xfId="0" applyFont="1" applyBorder="1" applyAlignment="1">
      <alignment vertical="center" shrinkToFit="1"/>
    </xf>
    <xf numFmtId="0" fontId="20" fillId="3" borderId="0" xfId="0" applyFont="1" applyFill="1">
      <alignment vertical="center"/>
    </xf>
    <xf numFmtId="0" fontId="21" fillId="3" borderId="0" xfId="0" applyFont="1" applyFill="1">
      <alignment vertical="center"/>
    </xf>
    <xf numFmtId="0" fontId="17" fillId="2" borderId="1" xfId="0" applyFont="1" applyFill="1" applyBorder="1" applyAlignment="1" applyProtection="1">
      <alignment horizontal="center" vertical="center"/>
      <protection locked="0"/>
    </xf>
    <xf numFmtId="176" fontId="17" fillId="2" borderId="1" xfId="0" applyNumberFormat="1" applyFont="1" applyFill="1" applyBorder="1" applyProtection="1">
      <alignment vertical="center"/>
      <protection locked="0"/>
    </xf>
    <xf numFmtId="0" fontId="17" fillId="2" borderId="1" xfId="0" applyFont="1" applyFill="1" applyBorder="1" applyProtection="1">
      <alignment vertical="center"/>
      <protection locked="0"/>
    </xf>
    <xf numFmtId="38" fontId="17" fillId="2" borderId="1" xfId="2" applyFont="1" applyFill="1" applyBorder="1" applyProtection="1">
      <alignment vertical="center"/>
      <protection locked="0"/>
    </xf>
    <xf numFmtId="0" fontId="17" fillId="2" borderId="1" xfId="0" applyFont="1" applyFill="1" applyBorder="1" applyAlignment="1" applyProtection="1">
      <alignment horizontal="right" vertical="center"/>
      <protection locked="0"/>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17" fillId="7" borderId="19" xfId="0" applyFont="1" applyFill="1" applyBorder="1" applyAlignment="1">
      <alignment horizontal="left" vertical="center"/>
    </xf>
    <xf numFmtId="0" fontId="17" fillId="7" borderId="20" xfId="0" applyFont="1" applyFill="1" applyBorder="1" applyAlignment="1">
      <alignment horizontal="left"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9" xfId="0" applyFont="1" applyBorder="1" applyAlignment="1">
      <alignment horizontal="left" vertical="center" shrinkToFit="1"/>
    </xf>
    <xf numFmtId="0" fontId="17" fillId="0" borderId="20" xfId="0" applyFont="1" applyBorder="1" applyAlignment="1">
      <alignment horizontal="left" vertical="center" shrinkToFi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5" fillId="0" borderId="12" xfId="1" applyBorder="1" applyAlignment="1">
      <alignment horizontal="center" vertical="center"/>
    </xf>
    <xf numFmtId="0" fontId="5" fillId="0" borderId="13" xfId="1" applyBorder="1" applyAlignment="1">
      <alignment horizontal="center" vertical="center"/>
    </xf>
    <xf numFmtId="0" fontId="5" fillId="0" borderId="14" xfId="1" applyBorder="1" applyAlignment="1">
      <alignment horizontal="center" vertical="center"/>
    </xf>
    <xf numFmtId="0" fontId="5" fillId="0" borderId="2" xfId="1" applyBorder="1" applyAlignment="1">
      <alignment horizontal="center" vertical="center"/>
    </xf>
    <xf numFmtId="0" fontId="5" fillId="0" borderId="0" xfId="1" applyAlignment="1">
      <alignment horizontal="center" vertical="center"/>
    </xf>
    <xf numFmtId="0" fontId="5" fillId="0" borderId="15" xfId="1" applyBorder="1" applyAlignment="1">
      <alignment horizontal="center" vertical="center"/>
    </xf>
    <xf numFmtId="0" fontId="5" fillId="0" borderId="16" xfId="1" applyBorder="1" applyAlignment="1">
      <alignment horizontal="center" vertical="center"/>
    </xf>
    <xf numFmtId="0" fontId="5" fillId="0" borderId="17" xfId="1" applyBorder="1" applyAlignment="1">
      <alignment horizontal="center" vertical="center"/>
    </xf>
    <xf numFmtId="0" fontId="5" fillId="0" borderId="18" xfId="1" applyBorder="1" applyAlignment="1">
      <alignment horizontal="center" vertical="center"/>
    </xf>
    <xf numFmtId="0" fontId="5" fillId="0" borderId="5" xfId="1" applyBorder="1" applyAlignment="1">
      <alignment horizontal="center" vertical="center"/>
    </xf>
    <xf numFmtId="0" fontId="5" fillId="0" borderId="6" xfId="1" applyBorder="1" applyAlignment="1">
      <alignment horizontal="center" vertical="center"/>
    </xf>
    <xf numFmtId="0" fontId="5" fillId="0" borderId="7" xfId="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219075</xdr:colOff>
      <xdr:row>24</xdr:row>
      <xdr:rowOff>19050</xdr:rowOff>
    </xdr:from>
    <xdr:to>
      <xdr:col>5</xdr:col>
      <xdr:colOff>390525</xdr:colOff>
      <xdr:row>26</xdr:row>
      <xdr:rowOff>257175</xdr:rowOff>
    </xdr:to>
    <xdr:sp macro="" textlink="">
      <xdr:nvSpPr>
        <xdr:cNvPr id="2" name="右中かっこ 1">
          <a:extLst>
            <a:ext uri="{FF2B5EF4-FFF2-40B4-BE49-F238E27FC236}">
              <a16:creationId xmlns:a16="http://schemas.microsoft.com/office/drawing/2014/main" id="{D3F54194-7DEC-4851-95E1-62A4CE17CE50}"/>
            </a:ext>
          </a:extLst>
        </xdr:cNvPr>
        <xdr:cNvSpPr/>
      </xdr:nvSpPr>
      <xdr:spPr>
        <a:xfrm>
          <a:off x="3267075" y="5264150"/>
          <a:ext cx="171450" cy="809625"/>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219075</xdr:colOff>
      <xdr:row>24</xdr:row>
      <xdr:rowOff>19050</xdr:rowOff>
    </xdr:from>
    <xdr:to>
      <xdr:col>5</xdr:col>
      <xdr:colOff>390525</xdr:colOff>
      <xdr:row>26</xdr:row>
      <xdr:rowOff>257175</xdr:rowOff>
    </xdr:to>
    <xdr:sp macro="" textlink="">
      <xdr:nvSpPr>
        <xdr:cNvPr id="2" name="右中かっこ 1">
          <a:extLst>
            <a:ext uri="{FF2B5EF4-FFF2-40B4-BE49-F238E27FC236}">
              <a16:creationId xmlns:a16="http://schemas.microsoft.com/office/drawing/2014/main" id="{8398067B-F814-EBB4-D024-FB01F5639BF1}"/>
            </a:ext>
          </a:extLst>
        </xdr:cNvPr>
        <xdr:cNvSpPr/>
      </xdr:nvSpPr>
      <xdr:spPr>
        <a:xfrm>
          <a:off x="3267075" y="5267325"/>
          <a:ext cx="171450" cy="809625"/>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92.146\ondanka\13_R02(2020)&#24180;&#24230;\99_&#20013;&#22806;&#20316;&#26989;&#12501;&#12457;&#12523;&#12480;\950391_&#23665;&#26412;\C_&#20107;&#26989;&#32773;&#23550;&#24540;\&#21066;&#28187;&#37327;&#31639;&#23450;&#12471;&#12540;&#12488;\&#9315;sakugensantei_210401&#65288;&#12497;&#12473;&#35299;&#3850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hugaitec-my.sharepoint.com/Users/masa.nakamura/Desktop/sakugen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低炭素電力（高炭素）電力"/>
      <sheetName val="低炭素熱"/>
      <sheetName val="高効率コージェネ受入"/>
      <sheetName val="Sheet2"/>
      <sheetName val="CGS事業所外供給"/>
      <sheetName val="単位テーブル"/>
      <sheetName val="係数テーブル"/>
    </sheetNames>
    <sheetDataSet>
      <sheetData sheetId="0">
        <row r="2">
          <cell r="L2">
            <v>2020</v>
          </cell>
        </row>
      </sheetData>
      <sheetData sheetId="1">
        <row r="2">
          <cell r="M2">
            <v>2020</v>
          </cell>
        </row>
      </sheetData>
      <sheetData sheetId="2"/>
      <sheetData sheetId="3"/>
      <sheetData sheetId="4"/>
      <sheetData sheetId="5"/>
      <sheetData sheetId="6">
        <row r="1">
          <cell r="A1" t="str">
            <v>低炭素電力事業者</v>
          </cell>
          <cell r="G1" t="str">
            <v>低炭素電力メニュー</v>
          </cell>
          <cell r="M1" t="str">
            <v>低炭素熱</v>
          </cell>
        </row>
        <row r="3">
          <cell r="A3" t="str">
            <v>算定対象
年度</v>
          </cell>
          <cell r="B3" t="str">
            <v>供給事業者</v>
          </cell>
          <cell r="G3" t="str">
            <v>算定対象
年度</v>
          </cell>
          <cell r="H3" t="str">
            <v>供給事業者</v>
          </cell>
          <cell r="I3" t="str">
            <v>電力メニュー</v>
          </cell>
          <cell r="M3" t="str">
            <v>算定対象
年度</v>
          </cell>
          <cell r="N3" t="str">
            <v>供給区域</v>
          </cell>
        </row>
        <row r="4">
          <cell r="A4">
            <v>2019</v>
          </cell>
          <cell r="M4">
            <v>2019</v>
          </cell>
        </row>
        <row r="5">
          <cell r="A5">
            <v>2019</v>
          </cell>
          <cell r="M5">
            <v>2019</v>
          </cell>
        </row>
        <row r="6">
          <cell r="A6">
            <v>2019</v>
          </cell>
          <cell r="M6">
            <v>2019</v>
          </cell>
        </row>
        <row r="7">
          <cell r="A7">
            <v>2019</v>
          </cell>
          <cell r="M7">
            <v>2019</v>
          </cell>
        </row>
        <row r="8">
          <cell r="A8">
            <v>2019</v>
          </cell>
          <cell r="M8">
            <v>2019</v>
          </cell>
        </row>
        <row r="9">
          <cell r="A9">
            <v>2019</v>
          </cell>
          <cell r="M9">
            <v>2019</v>
          </cell>
        </row>
        <row r="10">
          <cell r="A10">
            <v>2019</v>
          </cell>
          <cell r="M10">
            <v>2019</v>
          </cell>
        </row>
        <row r="11">
          <cell r="A11">
            <v>2019</v>
          </cell>
          <cell r="M11">
            <v>2019</v>
          </cell>
        </row>
        <row r="12">
          <cell r="A12">
            <v>2019</v>
          </cell>
          <cell r="M12">
            <v>2019</v>
          </cell>
        </row>
        <row r="13">
          <cell r="A13">
            <v>2019</v>
          </cell>
          <cell r="M13">
            <v>2019</v>
          </cell>
        </row>
        <row r="14">
          <cell r="A14">
            <v>2019</v>
          </cell>
          <cell r="M14">
            <v>2019</v>
          </cell>
        </row>
        <row r="15">
          <cell r="A15">
            <v>2019</v>
          </cell>
          <cell r="M15">
            <v>2019</v>
          </cell>
        </row>
        <row r="16">
          <cell r="A16">
            <v>2019</v>
          </cell>
          <cell r="M16">
            <v>2019</v>
          </cell>
        </row>
        <row r="17">
          <cell r="A17">
            <v>2019</v>
          </cell>
          <cell r="M17">
            <v>2019</v>
          </cell>
        </row>
        <row r="18">
          <cell r="A18">
            <v>2019</v>
          </cell>
          <cell r="M18">
            <v>2019</v>
          </cell>
        </row>
        <row r="19">
          <cell r="A19">
            <v>2019</v>
          </cell>
          <cell r="M19">
            <v>2019</v>
          </cell>
        </row>
        <row r="20">
          <cell r="A20">
            <v>2019</v>
          </cell>
          <cell r="M20">
            <v>2019</v>
          </cell>
        </row>
        <row r="21">
          <cell r="A21">
            <v>2020</v>
          </cell>
          <cell r="M21">
            <v>2019</v>
          </cell>
        </row>
        <row r="22">
          <cell r="A22">
            <v>2020</v>
          </cell>
          <cell r="M22">
            <v>2019</v>
          </cell>
        </row>
        <row r="23">
          <cell r="A23">
            <v>2020</v>
          </cell>
          <cell r="M23">
            <v>2019</v>
          </cell>
        </row>
        <row r="24">
          <cell r="A24">
            <v>2020</v>
          </cell>
          <cell r="M24">
            <v>2019</v>
          </cell>
        </row>
        <row r="25">
          <cell r="A25">
            <v>2020</v>
          </cell>
          <cell r="M25">
            <v>2019</v>
          </cell>
        </row>
        <row r="26">
          <cell r="A26">
            <v>2020</v>
          </cell>
          <cell r="M26">
            <v>2019</v>
          </cell>
        </row>
        <row r="27">
          <cell r="A27">
            <v>2020</v>
          </cell>
          <cell r="M27">
            <v>2019</v>
          </cell>
        </row>
        <row r="28">
          <cell r="A28">
            <v>2020</v>
          </cell>
          <cell r="M28">
            <v>2019</v>
          </cell>
        </row>
        <row r="29">
          <cell r="A29">
            <v>2020</v>
          </cell>
          <cell r="M29">
            <v>2019</v>
          </cell>
        </row>
        <row r="30">
          <cell r="A30">
            <v>2020</v>
          </cell>
          <cell r="M30">
            <v>2019</v>
          </cell>
        </row>
        <row r="31">
          <cell r="A31">
            <v>2020</v>
          </cell>
          <cell r="M31">
            <v>2019</v>
          </cell>
        </row>
        <row r="32">
          <cell r="A32">
            <v>2020</v>
          </cell>
          <cell r="M32">
            <v>2019</v>
          </cell>
        </row>
        <row r="33">
          <cell r="A33">
            <v>2020</v>
          </cell>
          <cell r="M33">
            <v>2019</v>
          </cell>
        </row>
        <row r="34">
          <cell r="M34">
            <v>2019</v>
          </cell>
        </row>
        <row r="35">
          <cell r="M35">
            <v>2019</v>
          </cell>
        </row>
        <row r="36">
          <cell r="M36">
            <v>2019</v>
          </cell>
        </row>
        <row r="37">
          <cell r="M37">
            <v>2019</v>
          </cell>
        </row>
        <row r="38">
          <cell r="M38">
            <v>2019</v>
          </cell>
        </row>
        <row r="39">
          <cell r="M39">
            <v>2019</v>
          </cell>
        </row>
        <row r="40">
          <cell r="M40">
            <v>2019</v>
          </cell>
        </row>
        <row r="41">
          <cell r="M41">
            <v>2020</v>
          </cell>
        </row>
        <row r="42">
          <cell r="M42">
            <v>2020</v>
          </cell>
        </row>
        <row r="43">
          <cell r="M43">
            <v>2020</v>
          </cell>
        </row>
        <row r="44">
          <cell r="M44">
            <v>2020</v>
          </cell>
        </row>
        <row r="45">
          <cell r="M45">
            <v>2020</v>
          </cell>
        </row>
        <row r="46">
          <cell r="M46">
            <v>2020</v>
          </cell>
        </row>
        <row r="47">
          <cell r="M47">
            <v>2020</v>
          </cell>
        </row>
        <row r="48">
          <cell r="M48">
            <v>2020</v>
          </cell>
        </row>
        <row r="49">
          <cell r="M49">
            <v>2020</v>
          </cell>
        </row>
        <row r="50">
          <cell r="M50">
            <v>2020</v>
          </cell>
        </row>
        <row r="51">
          <cell r="M51">
            <v>2020</v>
          </cell>
        </row>
        <row r="52">
          <cell r="M52">
            <v>2020</v>
          </cell>
        </row>
        <row r="53">
          <cell r="M53">
            <v>2020</v>
          </cell>
        </row>
        <row r="54">
          <cell r="M54">
            <v>2020</v>
          </cell>
        </row>
        <row r="55">
          <cell r="M55">
            <v>2020</v>
          </cell>
        </row>
        <row r="56">
          <cell r="M56">
            <v>2020</v>
          </cell>
        </row>
        <row r="57">
          <cell r="M57">
            <v>2020</v>
          </cell>
        </row>
        <row r="58">
          <cell r="M58">
            <v>2020</v>
          </cell>
        </row>
        <row r="59">
          <cell r="M59">
            <v>2020</v>
          </cell>
        </row>
        <row r="60">
          <cell r="M60">
            <v>2020</v>
          </cell>
        </row>
        <row r="61">
          <cell r="M61">
            <v>2020</v>
          </cell>
        </row>
        <row r="62">
          <cell r="M62">
            <v>2020</v>
          </cell>
        </row>
        <row r="63">
          <cell r="M63">
            <v>2020</v>
          </cell>
        </row>
        <row r="64">
          <cell r="M64">
            <v>2020</v>
          </cell>
        </row>
        <row r="65">
          <cell r="M65">
            <v>2020</v>
          </cell>
        </row>
        <row r="66">
          <cell r="M66">
            <v>2020</v>
          </cell>
        </row>
        <row r="67">
          <cell r="M67">
            <v>2020</v>
          </cell>
        </row>
        <row r="68">
          <cell r="M68">
            <v>2020</v>
          </cell>
        </row>
        <row r="69">
          <cell r="M69">
            <v>2020</v>
          </cell>
        </row>
        <row r="70">
          <cell r="M70">
            <v>2020</v>
          </cell>
        </row>
        <row r="71">
          <cell r="M71">
            <v>2020</v>
          </cell>
        </row>
        <row r="72">
          <cell r="M72">
            <v>2020</v>
          </cell>
        </row>
        <row r="73">
          <cell r="M73">
            <v>2020</v>
          </cell>
        </row>
        <row r="74">
          <cell r="M74">
            <v>2020</v>
          </cell>
        </row>
        <row r="75">
          <cell r="M75">
            <v>2020</v>
          </cell>
        </row>
        <row r="76">
          <cell r="M76">
            <v>2020</v>
          </cell>
        </row>
        <row r="77">
          <cell r="M77">
            <v>2020</v>
          </cell>
        </row>
        <row r="78">
          <cell r="M78">
            <v>2020</v>
          </cell>
        </row>
        <row r="79">
          <cell r="M79">
            <v>2020</v>
          </cell>
        </row>
        <row r="80">
          <cell r="M80">
            <v>2020</v>
          </cell>
        </row>
        <row r="81">
          <cell r="M81">
            <v>2020</v>
          </cell>
        </row>
        <row r="82">
          <cell r="M82">
            <v>2020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低炭素（高炭素）電力"/>
      <sheetName val="低炭素熱"/>
      <sheetName val="高効率コージェネ受入"/>
      <sheetName val="Sheet2"/>
      <sheetName val="CGS事業所外供給"/>
      <sheetName val="単位テーブル"/>
      <sheetName val="係数テーブル"/>
    </sheetNames>
    <sheetDataSet>
      <sheetData sheetId="0"/>
      <sheetData sheetId="1"/>
      <sheetData sheetId="2" refreshError="1"/>
      <sheetData sheetId="3" refreshError="1"/>
      <sheetData sheetId="4"/>
      <sheetData sheetId="5" refreshError="1"/>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9CE88-C9FB-4DC3-B821-7601F7BDF7A8}">
  <sheetPr codeName="Sheet1">
    <pageSetUpPr fitToPage="1"/>
  </sheetPr>
  <dimension ref="A1:U28"/>
  <sheetViews>
    <sheetView tabSelected="1" view="pageBreakPreview" zoomScaleNormal="100" zoomScaleSheetLayoutView="100" workbookViewId="0">
      <selection activeCell="B1" sqref="B1"/>
    </sheetView>
  </sheetViews>
  <sheetFormatPr defaultColWidth="9" defaultRowHeight="16.5"/>
  <cols>
    <col min="1" max="1" width="4" style="21" customWidth="1"/>
    <col min="2" max="3" width="9.1640625" style="21" customWidth="1"/>
    <col min="4" max="5" width="9" style="21"/>
    <col min="6" max="20" width="9.58203125" style="21" customWidth="1"/>
    <col min="21" max="16384" width="9" style="21"/>
  </cols>
  <sheetData>
    <row r="1" spans="1:21" ht="32.5" customHeight="1">
      <c r="A1" s="33"/>
      <c r="B1" s="40" t="s">
        <v>88</v>
      </c>
      <c r="C1" s="33"/>
      <c r="D1" s="33"/>
      <c r="E1" s="33"/>
      <c r="F1" s="33"/>
      <c r="G1" s="33"/>
      <c r="H1" s="33"/>
      <c r="I1" s="33"/>
      <c r="J1" s="33"/>
      <c r="K1" s="33"/>
      <c r="L1" s="33"/>
      <c r="M1" s="33"/>
      <c r="N1" s="33"/>
      <c r="O1" s="33"/>
      <c r="P1" s="33"/>
      <c r="Q1" s="33"/>
      <c r="R1" s="33"/>
      <c r="S1" s="33"/>
      <c r="T1" s="33"/>
      <c r="U1" s="33"/>
    </row>
    <row r="2" spans="1:21" ht="32.5" customHeight="1">
      <c r="A2" s="33"/>
      <c r="B2" s="41" t="s">
        <v>90</v>
      </c>
      <c r="C2" s="33"/>
      <c r="D2" s="33"/>
      <c r="E2" s="33"/>
      <c r="F2" s="33"/>
      <c r="G2" s="33"/>
      <c r="H2" s="33"/>
      <c r="I2" s="33"/>
      <c r="J2" s="33"/>
      <c r="K2" s="33"/>
      <c r="L2" s="33"/>
      <c r="M2" s="33"/>
      <c r="N2" s="33"/>
      <c r="O2" s="33"/>
      <c r="P2" s="33"/>
      <c r="Q2" s="33"/>
      <c r="R2" s="33"/>
      <c r="S2" s="33"/>
      <c r="T2" s="33"/>
      <c r="U2" s="33"/>
    </row>
    <row r="3" spans="1:21">
      <c r="A3" s="33"/>
      <c r="B3" s="34" t="s">
        <v>87</v>
      </c>
      <c r="C3" s="33"/>
      <c r="D3" s="33"/>
      <c r="E3" s="33"/>
      <c r="F3" s="33"/>
      <c r="G3" s="33"/>
      <c r="H3" s="33"/>
      <c r="I3" s="33"/>
      <c r="J3" s="33"/>
      <c r="K3" s="33"/>
      <c r="L3" s="33"/>
      <c r="M3" s="33"/>
      <c r="N3" s="33"/>
      <c r="O3" s="33"/>
      <c r="P3" s="33"/>
      <c r="Q3" s="33"/>
      <c r="R3" s="33"/>
      <c r="S3" s="33"/>
      <c r="T3" s="33"/>
      <c r="U3" s="33"/>
    </row>
    <row r="4" spans="1:21">
      <c r="A4" s="33"/>
      <c r="B4" s="52" t="s">
        <v>0</v>
      </c>
      <c r="C4" s="51" t="s">
        <v>75</v>
      </c>
      <c r="D4" s="51" t="s">
        <v>1</v>
      </c>
      <c r="E4" s="53" t="s">
        <v>2</v>
      </c>
      <c r="F4" s="52" t="s">
        <v>3</v>
      </c>
      <c r="G4" s="52"/>
      <c r="H4" s="52"/>
      <c r="I4" s="52"/>
      <c r="J4" s="52"/>
      <c r="K4" s="52"/>
      <c r="L4" s="52"/>
      <c r="M4" s="52"/>
      <c r="N4" s="52"/>
      <c r="O4" s="52"/>
      <c r="P4" s="52"/>
      <c r="Q4" s="52"/>
      <c r="R4" s="52"/>
      <c r="S4" s="51" t="s">
        <v>80</v>
      </c>
      <c r="T4" s="51" t="s">
        <v>71</v>
      </c>
      <c r="U4" s="33"/>
    </row>
    <row r="5" spans="1:21" ht="33">
      <c r="A5" s="33"/>
      <c r="B5" s="52"/>
      <c r="C5" s="52"/>
      <c r="D5" s="52"/>
      <c r="E5" s="54"/>
      <c r="F5" s="22" t="s">
        <v>4</v>
      </c>
      <c r="G5" s="22" t="s">
        <v>5</v>
      </c>
      <c r="H5" s="22" t="s">
        <v>6</v>
      </c>
      <c r="I5" s="22" t="s">
        <v>7</v>
      </c>
      <c r="J5" s="22" t="s">
        <v>8</v>
      </c>
      <c r="K5" s="22" t="s">
        <v>9</v>
      </c>
      <c r="L5" s="22" t="s">
        <v>10</v>
      </c>
      <c r="M5" s="22" t="s">
        <v>11</v>
      </c>
      <c r="N5" s="22" t="s">
        <v>12</v>
      </c>
      <c r="O5" s="22" t="s">
        <v>13</v>
      </c>
      <c r="P5" s="22" t="s">
        <v>14</v>
      </c>
      <c r="Q5" s="22" t="s">
        <v>15</v>
      </c>
      <c r="R5" s="23" t="s">
        <v>70</v>
      </c>
      <c r="S5" s="52"/>
      <c r="T5" s="52"/>
      <c r="U5" s="33"/>
    </row>
    <row r="6" spans="1:21">
      <c r="A6" s="33"/>
      <c r="B6" s="42"/>
      <c r="C6" s="43"/>
      <c r="D6" s="44"/>
      <c r="E6" s="42"/>
      <c r="F6" s="45"/>
      <c r="G6" s="45"/>
      <c r="H6" s="45"/>
      <c r="I6" s="45"/>
      <c r="J6" s="45"/>
      <c r="K6" s="45"/>
      <c r="L6" s="45"/>
      <c r="M6" s="45"/>
      <c r="N6" s="45"/>
      <c r="O6" s="45"/>
      <c r="P6" s="45"/>
      <c r="Q6" s="45"/>
      <c r="R6" s="27">
        <f t="shared" ref="R6:R11" si="0">IF(E6="GJ",SUM(F6:Q6),SUM(F6:Q6)/1000)</f>
        <v>0</v>
      </c>
      <c r="S6" s="27">
        <f t="shared" ref="S6:S11" si="1">R6*C6</f>
        <v>0</v>
      </c>
      <c r="T6" s="27">
        <f t="shared" ref="T6:T11" si="2">R6*D6/100</f>
        <v>0</v>
      </c>
      <c r="U6" s="33"/>
    </row>
    <row r="7" spans="1:21">
      <c r="A7" s="33"/>
      <c r="B7" s="42"/>
      <c r="C7" s="43"/>
      <c r="D7" s="44"/>
      <c r="E7" s="42"/>
      <c r="F7" s="45"/>
      <c r="G7" s="45"/>
      <c r="H7" s="45"/>
      <c r="I7" s="45"/>
      <c r="J7" s="45"/>
      <c r="K7" s="45"/>
      <c r="L7" s="45"/>
      <c r="M7" s="45"/>
      <c r="N7" s="45"/>
      <c r="O7" s="45"/>
      <c r="P7" s="45"/>
      <c r="Q7" s="45"/>
      <c r="R7" s="27">
        <f t="shared" si="0"/>
        <v>0</v>
      </c>
      <c r="S7" s="27">
        <f t="shared" si="1"/>
        <v>0</v>
      </c>
      <c r="T7" s="27">
        <f t="shared" si="2"/>
        <v>0</v>
      </c>
      <c r="U7" s="33"/>
    </row>
    <row r="8" spans="1:21">
      <c r="A8" s="33"/>
      <c r="B8" s="44"/>
      <c r="C8" s="44"/>
      <c r="D8" s="44"/>
      <c r="E8" s="42" t="s">
        <v>73</v>
      </c>
      <c r="F8" s="44"/>
      <c r="G8" s="44"/>
      <c r="H8" s="44"/>
      <c r="I8" s="44"/>
      <c r="J8" s="44"/>
      <c r="K8" s="44"/>
      <c r="L8" s="44"/>
      <c r="M8" s="44"/>
      <c r="N8" s="44"/>
      <c r="O8" s="44"/>
      <c r="P8" s="44"/>
      <c r="Q8" s="44"/>
      <c r="R8" s="27">
        <f t="shared" si="0"/>
        <v>0</v>
      </c>
      <c r="S8" s="27">
        <f t="shared" si="1"/>
        <v>0</v>
      </c>
      <c r="T8" s="27">
        <f t="shared" si="2"/>
        <v>0</v>
      </c>
      <c r="U8" s="33"/>
    </row>
    <row r="9" spans="1:21">
      <c r="A9" s="33"/>
      <c r="B9" s="44"/>
      <c r="C9" s="44"/>
      <c r="D9" s="44"/>
      <c r="E9" s="42" t="s">
        <v>73</v>
      </c>
      <c r="F9" s="44"/>
      <c r="G9" s="44"/>
      <c r="H9" s="44"/>
      <c r="I9" s="44"/>
      <c r="J9" s="44"/>
      <c r="K9" s="44"/>
      <c r="L9" s="44"/>
      <c r="M9" s="44"/>
      <c r="N9" s="44"/>
      <c r="O9" s="44"/>
      <c r="P9" s="44"/>
      <c r="Q9" s="44"/>
      <c r="R9" s="27">
        <f t="shared" si="0"/>
        <v>0</v>
      </c>
      <c r="S9" s="27">
        <f t="shared" si="1"/>
        <v>0</v>
      </c>
      <c r="T9" s="27">
        <f t="shared" si="2"/>
        <v>0</v>
      </c>
      <c r="U9" s="33"/>
    </row>
    <row r="10" spans="1:21">
      <c r="A10" s="33"/>
      <c r="B10" s="44"/>
      <c r="C10" s="44"/>
      <c r="D10" s="44"/>
      <c r="E10" s="42" t="s">
        <v>73</v>
      </c>
      <c r="F10" s="44"/>
      <c r="G10" s="44"/>
      <c r="H10" s="44"/>
      <c r="I10" s="44"/>
      <c r="J10" s="44"/>
      <c r="K10" s="44"/>
      <c r="L10" s="44"/>
      <c r="M10" s="44"/>
      <c r="N10" s="44"/>
      <c r="O10" s="44"/>
      <c r="P10" s="44"/>
      <c r="Q10" s="44"/>
      <c r="R10" s="27">
        <f t="shared" si="0"/>
        <v>0</v>
      </c>
      <c r="S10" s="27">
        <f t="shared" si="1"/>
        <v>0</v>
      </c>
      <c r="T10" s="27">
        <f t="shared" si="2"/>
        <v>0</v>
      </c>
      <c r="U10" s="33"/>
    </row>
    <row r="11" spans="1:21">
      <c r="A11" s="33"/>
      <c r="B11" s="44"/>
      <c r="C11" s="44"/>
      <c r="D11" s="44"/>
      <c r="E11" s="42" t="s">
        <v>73</v>
      </c>
      <c r="F11" s="44"/>
      <c r="G11" s="44"/>
      <c r="H11" s="44"/>
      <c r="I11" s="44"/>
      <c r="J11" s="44"/>
      <c r="K11" s="44"/>
      <c r="L11" s="44"/>
      <c r="M11" s="44"/>
      <c r="N11" s="44"/>
      <c r="O11" s="44"/>
      <c r="P11" s="44"/>
      <c r="Q11" s="44"/>
      <c r="R11" s="27">
        <f t="shared" si="0"/>
        <v>0</v>
      </c>
      <c r="S11" s="27">
        <f t="shared" si="1"/>
        <v>0</v>
      </c>
      <c r="T11" s="27">
        <f t="shared" si="2"/>
        <v>0</v>
      </c>
      <c r="U11" s="33"/>
    </row>
    <row r="12" spans="1:21">
      <c r="A12" s="33"/>
      <c r="B12" s="25" t="s">
        <v>19</v>
      </c>
      <c r="C12" s="29"/>
      <c r="D12" s="29"/>
      <c r="E12" s="38" t="s">
        <v>33</v>
      </c>
      <c r="F12" s="28">
        <f>SUM(IF($E$6="GJ",F6,F6/1000),IF($E$7="GJ",F7,F7/1000),IF($E$8="GJ",F8,F8/1000),IF($E$9="GJ",F9,F9/1000),IF($E$10="GJ",F10,F10/1000),IF($E$11="GJ",F11,F11/1000))</f>
        <v>0</v>
      </c>
      <c r="G12" s="28">
        <f t="shared" ref="G12:P12" si="3">SUM(IF($E$6="GJ",G6,G6/1000),IF($E$7="GJ",G7,G7/1000),IF($E$8="GJ",G8,G8/1000),IF($E$9="GJ",G9,G9/1000),IF($E$10="GJ",G10,G10/1000),IF($E$11="GJ",G11,G11/1000))</f>
        <v>0</v>
      </c>
      <c r="H12" s="28">
        <f t="shared" si="3"/>
        <v>0</v>
      </c>
      <c r="I12" s="28">
        <f t="shared" si="3"/>
        <v>0</v>
      </c>
      <c r="J12" s="28">
        <f t="shared" si="3"/>
        <v>0</v>
      </c>
      <c r="K12" s="28">
        <f t="shared" si="3"/>
        <v>0</v>
      </c>
      <c r="L12" s="28">
        <f t="shared" si="3"/>
        <v>0</v>
      </c>
      <c r="M12" s="28">
        <f t="shared" si="3"/>
        <v>0</v>
      </c>
      <c r="N12" s="28">
        <f t="shared" si="3"/>
        <v>0</v>
      </c>
      <c r="O12" s="28">
        <f t="shared" si="3"/>
        <v>0</v>
      </c>
      <c r="P12" s="28">
        <f t="shared" si="3"/>
        <v>0</v>
      </c>
      <c r="Q12" s="28">
        <f>SUM(IF($E$6="GJ",Q6,Q6/1000),IF($E$7="GJ",Q7,Q7/1000),IF($E$8="GJ",Q8,Q8/1000),IF($E$9="GJ",Q9,Q9/1000),IF($E$10="GJ",Q10,Q10/1000),IF($E$11="GJ",Q11,Q11/1000))</f>
        <v>0</v>
      </c>
      <c r="R12" s="28">
        <f>SUM(R6:R11)</f>
        <v>0</v>
      </c>
      <c r="S12" s="30">
        <f>SUM(S6:S11)</f>
        <v>0</v>
      </c>
      <c r="T12" s="30">
        <f>SUM(T6:T11)</f>
        <v>0</v>
      </c>
      <c r="U12" s="33"/>
    </row>
    <row r="13" spans="1:21" ht="35" customHeight="1">
      <c r="A13" s="33"/>
      <c r="B13" s="33"/>
      <c r="C13" s="33"/>
      <c r="D13" s="33"/>
      <c r="E13" s="33"/>
      <c r="F13" s="33"/>
      <c r="G13" s="33"/>
      <c r="H13" s="33"/>
      <c r="I13" s="33"/>
      <c r="J13" s="33"/>
      <c r="K13" s="33"/>
      <c r="L13" s="33"/>
      <c r="M13" s="33"/>
      <c r="N13" s="33"/>
      <c r="O13" s="33"/>
      <c r="P13" s="33"/>
      <c r="Q13" s="33"/>
      <c r="R13" s="33"/>
      <c r="S13" s="33"/>
      <c r="T13" s="33"/>
      <c r="U13" s="33"/>
    </row>
    <row r="14" spans="1:21">
      <c r="A14" s="33"/>
      <c r="B14" s="34" t="s">
        <v>84</v>
      </c>
      <c r="C14" s="34"/>
      <c r="D14" s="34"/>
      <c r="E14" s="34"/>
      <c r="F14" s="34"/>
      <c r="G14" s="34"/>
      <c r="H14" s="34"/>
      <c r="I14" s="34"/>
      <c r="J14" s="33"/>
      <c r="K14" s="33"/>
      <c r="L14" s="33"/>
      <c r="M14" s="33"/>
      <c r="N14" s="33"/>
      <c r="O14" s="33"/>
      <c r="P14" s="33"/>
      <c r="Q14" s="33"/>
      <c r="R14" s="33"/>
      <c r="S14" s="33"/>
      <c r="T14" s="33"/>
      <c r="U14" s="33"/>
    </row>
    <row r="15" spans="1:21" ht="16.5" customHeight="1">
      <c r="A15" s="33"/>
      <c r="B15" s="52" t="s">
        <v>0</v>
      </c>
      <c r="C15" s="51" t="s">
        <v>75</v>
      </c>
      <c r="D15" s="51" t="s">
        <v>1</v>
      </c>
      <c r="E15" s="53" t="s">
        <v>2</v>
      </c>
      <c r="F15" s="52" t="s">
        <v>3</v>
      </c>
      <c r="G15" s="52"/>
      <c r="H15" s="52"/>
      <c r="I15" s="52"/>
      <c r="J15" s="52"/>
      <c r="K15" s="52"/>
      <c r="L15" s="52"/>
      <c r="M15" s="52"/>
      <c r="N15" s="52"/>
      <c r="O15" s="52"/>
      <c r="P15" s="52"/>
      <c r="Q15" s="52"/>
      <c r="R15" s="52"/>
      <c r="S15" s="51" t="s">
        <v>80</v>
      </c>
      <c r="T15" s="51" t="s">
        <v>71</v>
      </c>
      <c r="U15" s="33"/>
    </row>
    <row r="16" spans="1:21" ht="33">
      <c r="A16" s="33"/>
      <c r="B16" s="52"/>
      <c r="C16" s="52"/>
      <c r="D16" s="52"/>
      <c r="E16" s="54"/>
      <c r="F16" s="22" t="s">
        <v>4</v>
      </c>
      <c r="G16" s="22" t="s">
        <v>5</v>
      </c>
      <c r="H16" s="22" t="s">
        <v>6</v>
      </c>
      <c r="I16" s="22" t="s">
        <v>7</v>
      </c>
      <c r="J16" s="22" t="s">
        <v>8</v>
      </c>
      <c r="K16" s="22" t="s">
        <v>9</v>
      </c>
      <c r="L16" s="22" t="s">
        <v>10</v>
      </c>
      <c r="M16" s="22" t="s">
        <v>11</v>
      </c>
      <c r="N16" s="22" t="s">
        <v>12</v>
      </c>
      <c r="O16" s="22" t="s">
        <v>13</v>
      </c>
      <c r="P16" s="22" t="s">
        <v>14</v>
      </c>
      <c r="Q16" s="22" t="s">
        <v>15</v>
      </c>
      <c r="R16" s="23" t="s">
        <v>70</v>
      </c>
      <c r="S16" s="52"/>
      <c r="T16" s="52"/>
      <c r="U16" s="33"/>
    </row>
    <row r="17" spans="1:21">
      <c r="A17" s="33"/>
      <c r="B17" s="46"/>
      <c r="C17" s="43"/>
      <c r="D17" s="44"/>
      <c r="E17" s="42"/>
      <c r="F17" s="45"/>
      <c r="G17" s="45"/>
      <c r="H17" s="45"/>
      <c r="I17" s="45"/>
      <c r="J17" s="45"/>
      <c r="K17" s="45"/>
      <c r="L17" s="45"/>
      <c r="M17" s="45"/>
      <c r="N17" s="45"/>
      <c r="O17" s="45"/>
      <c r="P17" s="45"/>
      <c r="Q17" s="45"/>
      <c r="R17" s="24">
        <f t="shared" ref="R17:R22" si="4">IF(E17="GJ",SUM(F17:Q17),SUM(F17:Q17)/1000)</f>
        <v>0</v>
      </c>
      <c r="S17" s="27">
        <f t="shared" ref="S17:S22" si="5">R17*C17</f>
        <v>0</v>
      </c>
      <c r="T17" s="27">
        <f t="shared" ref="T17:T22" si="6">R17*D17/100</f>
        <v>0</v>
      </c>
      <c r="U17" s="33"/>
    </row>
    <row r="18" spans="1:21">
      <c r="A18" s="33"/>
      <c r="B18" s="44"/>
      <c r="C18" s="43"/>
      <c r="D18" s="44"/>
      <c r="E18" s="42"/>
      <c r="F18" s="45"/>
      <c r="G18" s="45"/>
      <c r="H18" s="45"/>
      <c r="I18" s="45"/>
      <c r="J18" s="45"/>
      <c r="K18" s="45"/>
      <c r="L18" s="45"/>
      <c r="M18" s="45"/>
      <c r="N18" s="45"/>
      <c r="O18" s="45"/>
      <c r="P18" s="45"/>
      <c r="Q18" s="45"/>
      <c r="R18" s="24">
        <f t="shared" si="4"/>
        <v>0</v>
      </c>
      <c r="S18" s="27">
        <f t="shared" si="5"/>
        <v>0</v>
      </c>
      <c r="T18" s="27">
        <f t="shared" si="6"/>
        <v>0</v>
      </c>
      <c r="U18" s="33"/>
    </row>
    <row r="19" spans="1:21">
      <c r="A19" s="33"/>
      <c r="B19" s="44"/>
      <c r="C19" s="44"/>
      <c r="D19" s="44"/>
      <c r="E19" s="42"/>
      <c r="F19" s="44"/>
      <c r="G19" s="44"/>
      <c r="H19" s="44"/>
      <c r="I19" s="44"/>
      <c r="J19" s="44"/>
      <c r="K19" s="44"/>
      <c r="L19" s="44"/>
      <c r="M19" s="44"/>
      <c r="N19" s="44"/>
      <c r="O19" s="44"/>
      <c r="P19" s="44"/>
      <c r="Q19" s="44"/>
      <c r="R19" s="24">
        <f t="shared" si="4"/>
        <v>0</v>
      </c>
      <c r="S19" s="27">
        <f t="shared" si="5"/>
        <v>0</v>
      </c>
      <c r="T19" s="27">
        <f t="shared" si="6"/>
        <v>0</v>
      </c>
      <c r="U19" s="33"/>
    </row>
    <row r="20" spans="1:21">
      <c r="A20" s="33"/>
      <c r="B20" s="44"/>
      <c r="C20" s="44"/>
      <c r="D20" s="44"/>
      <c r="E20" s="42"/>
      <c r="F20" s="44"/>
      <c r="G20" s="44"/>
      <c r="H20" s="44"/>
      <c r="I20" s="44"/>
      <c r="J20" s="44"/>
      <c r="K20" s="44"/>
      <c r="L20" s="44"/>
      <c r="M20" s="44"/>
      <c r="N20" s="44"/>
      <c r="O20" s="44"/>
      <c r="P20" s="44"/>
      <c r="Q20" s="44"/>
      <c r="R20" s="24">
        <f t="shared" si="4"/>
        <v>0</v>
      </c>
      <c r="S20" s="27">
        <f t="shared" si="5"/>
        <v>0</v>
      </c>
      <c r="T20" s="27">
        <f t="shared" si="6"/>
        <v>0</v>
      </c>
      <c r="U20" s="33"/>
    </row>
    <row r="21" spans="1:21">
      <c r="A21" s="33"/>
      <c r="B21" s="44"/>
      <c r="C21" s="44"/>
      <c r="D21" s="44"/>
      <c r="E21" s="42"/>
      <c r="F21" s="44"/>
      <c r="G21" s="44"/>
      <c r="H21" s="44"/>
      <c r="I21" s="44"/>
      <c r="J21" s="44"/>
      <c r="K21" s="44"/>
      <c r="L21" s="44"/>
      <c r="M21" s="44"/>
      <c r="N21" s="44"/>
      <c r="O21" s="44"/>
      <c r="P21" s="44"/>
      <c r="Q21" s="44"/>
      <c r="R21" s="24">
        <f t="shared" si="4"/>
        <v>0</v>
      </c>
      <c r="S21" s="27">
        <f t="shared" si="5"/>
        <v>0</v>
      </c>
      <c r="T21" s="27">
        <f t="shared" si="6"/>
        <v>0</v>
      </c>
      <c r="U21" s="33"/>
    </row>
    <row r="22" spans="1:21">
      <c r="A22" s="33"/>
      <c r="B22" s="44"/>
      <c r="C22" s="44"/>
      <c r="D22" s="44"/>
      <c r="E22" s="42"/>
      <c r="F22" s="44"/>
      <c r="G22" s="44"/>
      <c r="H22" s="44"/>
      <c r="I22" s="44"/>
      <c r="J22" s="44"/>
      <c r="K22" s="44"/>
      <c r="L22" s="44"/>
      <c r="M22" s="44"/>
      <c r="N22" s="44"/>
      <c r="O22" s="44"/>
      <c r="P22" s="44"/>
      <c r="Q22" s="44"/>
      <c r="R22" s="24">
        <f t="shared" si="4"/>
        <v>0</v>
      </c>
      <c r="S22" s="27">
        <f t="shared" si="5"/>
        <v>0</v>
      </c>
      <c r="T22" s="27">
        <f t="shared" si="6"/>
        <v>0</v>
      </c>
      <c r="U22" s="33"/>
    </row>
    <row r="23" spans="1:21">
      <c r="A23" s="33"/>
      <c r="B23" s="25" t="s">
        <v>19</v>
      </c>
      <c r="C23" s="37"/>
      <c r="D23" s="37"/>
      <c r="E23" s="38" t="s">
        <v>33</v>
      </c>
      <c r="F23" s="26">
        <f>SUM(IF($E$17="GJ",F17,F17/1000),IF($E$18="GJ",F18,F18/1000),IF($E$19="GJ",F19,F19/1000),IF($E$20="GJ",F20,F20/1000),IF($E$21="GJ",F21,F21/1000),IF($E$22="GJ",F22,F22/1000))</f>
        <v>0</v>
      </c>
      <c r="G23" s="26">
        <f t="shared" ref="G23:Q23" si="7">SUM(IF($E$17="GJ",G17,G17/1000),IF($E$18="GJ",G18,G18/1000),IF($E$19="GJ",G19,G19/1000),IF($E$20="GJ",G20,G20/1000),IF($E$21="GJ",G21,G21/1000),IF($E$22="GJ",G22,G22/1000))</f>
        <v>0</v>
      </c>
      <c r="H23" s="26">
        <f t="shared" si="7"/>
        <v>0</v>
      </c>
      <c r="I23" s="26">
        <f t="shared" si="7"/>
        <v>0</v>
      </c>
      <c r="J23" s="26">
        <f t="shared" si="7"/>
        <v>0</v>
      </c>
      <c r="K23" s="26">
        <f t="shared" si="7"/>
        <v>0</v>
      </c>
      <c r="L23" s="26">
        <f t="shared" si="7"/>
        <v>0</v>
      </c>
      <c r="M23" s="26">
        <f t="shared" si="7"/>
        <v>0</v>
      </c>
      <c r="N23" s="26">
        <f t="shared" si="7"/>
        <v>0</v>
      </c>
      <c r="O23" s="26">
        <f t="shared" si="7"/>
        <v>0</v>
      </c>
      <c r="P23" s="26">
        <f t="shared" si="7"/>
        <v>0</v>
      </c>
      <c r="Q23" s="26">
        <f t="shared" si="7"/>
        <v>0</v>
      </c>
      <c r="R23" s="26">
        <f>SUM(R17:R22)</f>
        <v>0</v>
      </c>
      <c r="S23" s="30">
        <f>SUM(S17:S22)</f>
        <v>0</v>
      </c>
      <c r="T23" s="30">
        <f>SUM(T17:T22)</f>
        <v>0</v>
      </c>
      <c r="U23" s="33"/>
    </row>
    <row r="24" spans="1:21" ht="17" thickBot="1">
      <c r="A24" s="33"/>
      <c r="B24" s="33"/>
      <c r="C24" s="33"/>
      <c r="D24" s="33"/>
      <c r="E24" s="33"/>
      <c r="F24" s="33"/>
      <c r="G24" s="33"/>
      <c r="H24" s="33"/>
      <c r="I24" s="33"/>
      <c r="J24" s="33"/>
      <c r="K24" s="33"/>
      <c r="L24" s="33"/>
      <c r="M24" s="33"/>
      <c r="N24" s="33"/>
      <c r="O24" s="33"/>
      <c r="P24" s="33"/>
      <c r="Q24" s="33"/>
      <c r="R24" s="33"/>
      <c r="S24" s="33"/>
      <c r="T24" s="33"/>
      <c r="U24" s="33"/>
    </row>
    <row r="25" spans="1:21" ht="22.5" customHeight="1" thickBot="1">
      <c r="A25" s="33"/>
      <c r="B25" s="47" t="s">
        <v>64</v>
      </c>
      <c r="C25" s="48"/>
      <c r="D25" s="31">
        <f>S12+S23</f>
        <v>0</v>
      </c>
      <c r="E25" s="32" t="s">
        <v>76</v>
      </c>
      <c r="F25" s="33"/>
      <c r="G25" s="49" t="s">
        <v>67</v>
      </c>
      <c r="H25" s="50"/>
      <c r="I25" s="36" t="e">
        <f>D25/D27</f>
        <v>#DIV/0!</v>
      </c>
      <c r="J25" s="32" t="s">
        <v>77</v>
      </c>
      <c r="K25" s="33"/>
      <c r="L25" s="33"/>
      <c r="M25" s="33"/>
      <c r="N25" s="33"/>
      <c r="O25" s="33"/>
      <c r="P25" s="33"/>
      <c r="Q25" s="33"/>
      <c r="R25" s="33"/>
      <c r="S25" s="33"/>
      <c r="T25" s="33"/>
      <c r="U25" s="33"/>
    </row>
    <row r="26" spans="1:21" ht="22.5" customHeight="1" thickBot="1">
      <c r="A26" s="33"/>
      <c r="B26" s="47" t="s">
        <v>65</v>
      </c>
      <c r="C26" s="48"/>
      <c r="D26" s="31">
        <f>T12+T23</f>
        <v>0</v>
      </c>
      <c r="E26" s="32" t="s">
        <v>33</v>
      </c>
      <c r="F26" s="33"/>
      <c r="G26" s="33" t="s">
        <v>91</v>
      </c>
      <c r="H26" s="33"/>
      <c r="I26" s="33"/>
      <c r="J26" s="33"/>
      <c r="K26" s="33"/>
      <c r="L26" s="33"/>
      <c r="M26" s="33"/>
      <c r="N26" s="33"/>
      <c r="O26" s="33"/>
      <c r="P26" s="33"/>
      <c r="Q26" s="33"/>
      <c r="R26" s="33"/>
      <c r="S26" s="33"/>
      <c r="T26" s="33"/>
      <c r="U26" s="33"/>
    </row>
    <row r="27" spans="1:21" ht="22.5" customHeight="1" thickBot="1">
      <c r="A27" s="33"/>
      <c r="B27" s="47" t="s">
        <v>72</v>
      </c>
      <c r="C27" s="48"/>
      <c r="D27" s="31">
        <f>R12+R23</f>
        <v>0</v>
      </c>
      <c r="E27" s="32" t="s">
        <v>33</v>
      </c>
      <c r="F27" s="33"/>
      <c r="G27" s="49" t="s">
        <v>68</v>
      </c>
      <c r="H27" s="50"/>
      <c r="I27" s="35" t="e">
        <f>D26/D27*100</f>
        <v>#DIV/0!</v>
      </c>
      <c r="J27" s="32" t="s">
        <v>69</v>
      </c>
      <c r="K27" s="33"/>
      <c r="L27" s="33"/>
      <c r="M27" s="33"/>
      <c r="N27" s="33"/>
      <c r="O27" s="33"/>
      <c r="P27" s="33"/>
      <c r="Q27" s="33"/>
      <c r="R27" s="33"/>
      <c r="S27" s="33"/>
      <c r="T27" s="33"/>
      <c r="U27" s="33"/>
    </row>
    <row r="28" spans="1:21">
      <c r="A28" s="33"/>
      <c r="G28" s="33" t="s">
        <v>92</v>
      </c>
    </row>
  </sheetData>
  <sheetProtection algorithmName="SHA-512" hashValue="+50dMMH41eed3m1PHnk+GbTp1zFAKUDfxGwCXov2sHd/w49GfPmfT5Medu37imMOtpYj4HJVqGDlaEqYtTnNXA==" saltValue="/RBGEhA/ilLWOEEnpMHebQ==" spinCount="100000" sheet="1" objects="1" scenarios="1"/>
  <mergeCells count="19">
    <mergeCell ref="T4:T5"/>
    <mergeCell ref="B15:B16"/>
    <mergeCell ref="C15:C16"/>
    <mergeCell ref="D15:D16"/>
    <mergeCell ref="E15:E16"/>
    <mergeCell ref="F15:R15"/>
    <mergeCell ref="S15:S16"/>
    <mergeCell ref="T15:T16"/>
    <mergeCell ref="B4:B5"/>
    <mergeCell ref="C4:C5"/>
    <mergeCell ref="D4:D5"/>
    <mergeCell ref="E4:E5"/>
    <mergeCell ref="F4:R4"/>
    <mergeCell ref="S4:S5"/>
    <mergeCell ref="B25:C25"/>
    <mergeCell ref="G25:H25"/>
    <mergeCell ref="B26:C26"/>
    <mergeCell ref="B27:C27"/>
    <mergeCell ref="G27:H27"/>
  </mergeCells>
  <phoneticPr fontId="1"/>
  <dataValidations count="1">
    <dataValidation type="list" allowBlank="1" showInputMessage="1" showErrorMessage="1" sqref="E6:E11 E17:E22" xr:uid="{A6BD8FFF-EB26-45A0-9ABC-E6E4EB75002C}">
      <formula1>"　,MJ,GJ"</formula1>
    </dataValidation>
  </dataValidations>
  <pageMargins left="0.7" right="0.7" top="0.75" bottom="0.75" header="0.3" footer="0.3"/>
  <pageSetup paperSize="9" scale="44"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66B9D-89D4-4611-9E54-94B138E6E9DF}">
  <sheetPr codeName="Sheet2">
    <pageSetUpPr fitToPage="1"/>
  </sheetPr>
  <dimension ref="A1:U28"/>
  <sheetViews>
    <sheetView view="pageBreakPreview" zoomScaleNormal="106" zoomScaleSheetLayoutView="100" workbookViewId="0">
      <selection activeCell="B6" sqref="B6"/>
    </sheetView>
  </sheetViews>
  <sheetFormatPr defaultColWidth="9" defaultRowHeight="16.5"/>
  <cols>
    <col min="1" max="1" width="4" style="21" customWidth="1"/>
    <col min="2" max="3" width="9.1640625" style="21" customWidth="1"/>
    <col min="4" max="5" width="9" style="21"/>
    <col min="6" max="20" width="9.58203125" style="21" customWidth="1"/>
    <col min="21" max="16384" width="9" style="21"/>
  </cols>
  <sheetData>
    <row r="1" spans="1:21" ht="32.5" customHeight="1">
      <c r="A1" s="33"/>
      <c r="B1" s="40" t="s">
        <v>89</v>
      </c>
      <c r="C1" s="33"/>
      <c r="D1" s="33"/>
      <c r="E1" s="33"/>
      <c r="F1" s="33"/>
      <c r="G1" s="33"/>
      <c r="H1" s="33"/>
      <c r="I1" s="33"/>
      <c r="J1" s="33"/>
      <c r="K1" s="33"/>
      <c r="L1" s="33"/>
      <c r="M1" s="33"/>
      <c r="N1" s="33"/>
      <c r="O1" s="33"/>
      <c r="P1" s="33"/>
      <c r="Q1" s="33"/>
      <c r="R1" s="33"/>
      <c r="S1" s="33"/>
      <c r="T1" s="33"/>
      <c r="U1" s="33"/>
    </row>
    <row r="2" spans="1:21" ht="32.5" customHeight="1">
      <c r="A2" s="33"/>
      <c r="B2" s="41" t="s">
        <v>90</v>
      </c>
      <c r="C2" s="33"/>
      <c r="D2" s="33"/>
      <c r="E2" s="33"/>
      <c r="F2" s="33"/>
      <c r="G2" s="33"/>
      <c r="H2" s="33"/>
      <c r="I2" s="33"/>
      <c r="J2" s="33"/>
      <c r="K2" s="33"/>
      <c r="L2" s="33"/>
      <c r="M2" s="33"/>
      <c r="N2" s="33"/>
      <c r="O2" s="33"/>
      <c r="P2" s="33"/>
      <c r="Q2" s="33"/>
      <c r="R2" s="33"/>
      <c r="S2" s="33"/>
      <c r="T2" s="33"/>
      <c r="U2" s="33"/>
    </row>
    <row r="3" spans="1:21">
      <c r="A3" s="33"/>
      <c r="B3" s="34" t="s">
        <v>86</v>
      </c>
      <c r="C3" s="33"/>
      <c r="D3" s="33"/>
      <c r="E3" s="33"/>
      <c r="F3" s="33"/>
      <c r="G3" s="33"/>
      <c r="H3" s="33"/>
      <c r="I3" s="33"/>
      <c r="J3" s="33"/>
      <c r="K3" s="33"/>
      <c r="L3" s="33"/>
      <c r="M3" s="33"/>
      <c r="N3" s="33"/>
      <c r="O3" s="33"/>
      <c r="P3" s="33"/>
      <c r="Q3" s="33"/>
      <c r="R3" s="33"/>
      <c r="S3" s="33"/>
      <c r="T3" s="33"/>
      <c r="U3" s="33"/>
    </row>
    <row r="4" spans="1:21" ht="16.5" customHeight="1">
      <c r="A4" s="33"/>
      <c r="B4" s="52" t="s">
        <v>0</v>
      </c>
      <c r="C4" s="51" t="s">
        <v>79</v>
      </c>
      <c r="D4" s="51" t="s">
        <v>1</v>
      </c>
      <c r="E4" s="53" t="s">
        <v>2</v>
      </c>
      <c r="F4" s="52" t="s">
        <v>3</v>
      </c>
      <c r="G4" s="52"/>
      <c r="H4" s="52"/>
      <c r="I4" s="52"/>
      <c r="J4" s="52"/>
      <c r="K4" s="52"/>
      <c r="L4" s="52"/>
      <c r="M4" s="52"/>
      <c r="N4" s="52"/>
      <c r="O4" s="52"/>
      <c r="P4" s="52"/>
      <c r="Q4" s="52"/>
      <c r="R4" s="52"/>
      <c r="S4" s="51" t="s">
        <v>80</v>
      </c>
      <c r="T4" s="51" t="s">
        <v>63</v>
      </c>
      <c r="U4" s="33"/>
    </row>
    <row r="5" spans="1:21" ht="33">
      <c r="A5" s="33"/>
      <c r="B5" s="52"/>
      <c r="C5" s="52"/>
      <c r="D5" s="52"/>
      <c r="E5" s="54"/>
      <c r="F5" s="22" t="s">
        <v>4</v>
      </c>
      <c r="G5" s="22" t="s">
        <v>5</v>
      </c>
      <c r="H5" s="22" t="s">
        <v>6</v>
      </c>
      <c r="I5" s="22" t="s">
        <v>7</v>
      </c>
      <c r="J5" s="22" t="s">
        <v>8</v>
      </c>
      <c r="K5" s="22" t="s">
        <v>9</v>
      </c>
      <c r="L5" s="22" t="s">
        <v>10</v>
      </c>
      <c r="M5" s="22" t="s">
        <v>11</v>
      </c>
      <c r="N5" s="22" t="s">
        <v>12</v>
      </c>
      <c r="O5" s="22" t="s">
        <v>13</v>
      </c>
      <c r="P5" s="22" t="s">
        <v>14</v>
      </c>
      <c r="Q5" s="22" t="s">
        <v>15</v>
      </c>
      <c r="R5" s="23" t="s">
        <v>16</v>
      </c>
      <c r="S5" s="52"/>
      <c r="T5" s="52"/>
      <c r="U5" s="33"/>
    </row>
    <row r="6" spans="1:21">
      <c r="A6" s="33"/>
      <c r="B6" s="42"/>
      <c r="C6" s="43"/>
      <c r="D6" s="44"/>
      <c r="E6" s="42"/>
      <c r="F6" s="45"/>
      <c r="G6" s="45"/>
      <c r="H6" s="45"/>
      <c r="I6" s="45"/>
      <c r="J6" s="45"/>
      <c r="K6" s="45"/>
      <c r="L6" s="45"/>
      <c r="M6" s="45"/>
      <c r="N6" s="45"/>
      <c r="O6" s="45"/>
      <c r="P6" s="45"/>
      <c r="Q6" s="45"/>
      <c r="R6" s="27">
        <f t="shared" ref="R6:R11" si="0">IF(E6="千kWh",SUM(F6:Q6),SUM(F6:Q6)/1000)</f>
        <v>0</v>
      </c>
      <c r="S6" s="27">
        <f t="shared" ref="S6:S11" si="1">R6*C6</f>
        <v>0</v>
      </c>
      <c r="T6" s="27">
        <f t="shared" ref="T6:T11" si="2">R6*D6/100</f>
        <v>0</v>
      </c>
      <c r="U6" s="33"/>
    </row>
    <row r="7" spans="1:21">
      <c r="A7" s="33"/>
      <c r="B7" s="42"/>
      <c r="C7" s="43"/>
      <c r="D7" s="44"/>
      <c r="E7" s="42"/>
      <c r="F7" s="45"/>
      <c r="G7" s="45"/>
      <c r="H7" s="45"/>
      <c r="I7" s="45"/>
      <c r="J7" s="45"/>
      <c r="K7" s="45"/>
      <c r="L7" s="45"/>
      <c r="M7" s="45"/>
      <c r="N7" s="45"/>
      <c r="O7" s="45"/>
      <c r="P7" s="45"/>
      <c r="Q7" s="45"/>
      <c r="R7" s="27">
        <f t="shared" si="0"/>
        <v>0</v>
      </c>
      <c r="S7" s="27">
        <f t="shared" si="1"/>
        <v>0</v>
      </c>
      <c r="T7" s="27">
        <f t="shared" si="2"/>
        <v>0</v>
      </c>
      <c r="U7" s="33"/>
    </row>
    <row r="8" spans="1:21">
      <c r="A8" s="33"/>
      <c r="B8" s="44"/>
      <c r="C8" s="44"/>
      <c r="D8" s="44"/>
      <c r="E8" s="42"/>
      <c r="F8" s="45"/>
      <c r="G8" s="45"/>
      <c r="H8" s="45"/>
      <c r="I8" s="45"/>
      <c r="J8" s="45"/>
      <c r="K8" s="45"/>
      <c r="L8" s="45"/>
      <c r="M8" s="45"/>
      <c r="N8" s="45"/>
      <c r="O8" s="45"/>
      <c r="P8" s="45"/>
      <c r="Q8" s="45"/>
      <c r="R8" s="27">
        <f t="shared" si="0"/>
        <v>0</v>
      </c>
      <c r="S8" s="27">
        <f t="shared" si="1"/>
        <v>0</v>
      </c>
      <c r="T8" s="27">
        <f t="shared" si="2"/>
        <v>0</v>
      </c>
      <c r="U8" s="33"/>
    </row>
    <row r="9" spans="1:21">
      <c r="A9" s="33"/>
      <c r="B9" s="44"/>
      <c r="C9" s="44"/>
      <c r="D9" s="44"/>
      <c r="E9" s="42"/>
      <c r="F9" s="45"/>
      <c r="G9" s="45"/>
      <c r="H9" s="45"/>
      <c r="I9" s="45"/>
      <c r="J9" s="45"/>
      <c r="K9" s="45"/>
      <c r="L9" s="45"/>
      <c r="M9" s="45"/>
      <c r="N9" s="45"/>
      <c r="O9" s="45"/>
      <c r="P9" s="45"/>
      <c r="Q9" s="45"/>
      <c r="R9" s="27">
        <f t="shared" si="0"/>
        <v>0</v>
      </c>
      <c r="S9" s="27">
        <f t="shared" si="1"/>
        <v>0</v>
      </c>
      <c r="T9" s="27">
        <f t="shared" si="2"/>
        <v>0</v>
      </c>
      <c r="U9" s="33"/>
    </row>
    <row r="10" spans="1:21">
      <c r="A10" s="33"/>
      <c r="B10" s="44"/>
      <c r="C10" s="44"/>
      <c r="D10" s="44"/>
      <c r="E10" s="42"/>
      <c r="F10" s="45"/>
      <c r="G10" s="45"/>
      <c r="H10" s="45"/>
      <c r="I10" s="45"/>
      <c r="J10" s="45"/>
      <c r="K10" s="45"/>
      <c r="L10" s="45"/>
      <c r="M10" s="45"/>
      <c r="N10" s="45"/>
      <c r="O10" s="45"/>
      <c r="P10" s="45"/>
      <c r="Q10" s="45"/>
      <c r="R10" s="27">
        <f t="shared" si="0"/>
        <v>0</v>
      </c>
      <c r="S10" s="27">
        <f t="shared" si="1"/>
        <v>0</v>
      </c>
      <c r="T10" s="27">
        <f t="shared" si="2"/>
        <v>0</v>
      </c>
      <c r="U10" s="33"/>
    </row>
    <row r="11" spans="1:21">
      <c r="A11" s="33"/>
      <c r="B11" s="44"/>
      <c r="C11" s="44"/>
      <c r="D11" s="44"/>
      <c r="E11" s="42"/>
      <c r="F11" s="45"/>
      <c r="G11" s="45"/>
      <c r="H11" s="45"/>
      <c r="I11" s="45"/>
      <c r="J11" s="45"/>
      <c r="K11" s="45"/>
      <c r="L11" s="45"/>
      <c r="M11" s="45"/>
      <c r="N11" s="45"/>
      <c r="O11" s="45"/>
      <c r="P11" s="45"/>
      <c r="Q11" s="45"/>
      <c r="R11" s="27">
        <f t="shared" si="0"/>
        <v>0</v>
      </c>
      <c r="S11" s="27">
        <f t="shared" si="1"/>
        <v>0</v>
      </c>
      <c r="T11" s="27">
        <f t="shared" si="2"/>
        <v>0</v>
      </c>
      <c r="U11" s="33"/>
    </row>
    <row r="12" spans="1:21">
      <c r="A12" s="33"/>
      <c r="B12" s="25" t="s">
        <v>19</v>
      </c>
      <c r="C12" s="29"/>
      <c r="D12" s="29"/>
      <c r="E12" s="38" t="s">
        <v>66</v>
      </c>
      <c r="F12" s="28">
        <f>SUM(IF($E$6="千kWh",F6,F6/1000),IF($E$7="千kWh",F7,F7/1000),IF($E$8="千kWh",F8,F8/1000),IF($E$9="千kWh",F9,F9/1000),IF($E$10="千kWh",F10,F10/1000),IF($E$11="千kWh",F11,F11/1000))</f>
        <v>0</v>
      </c>
      <c r="G12" s="28">
        <f t="shared" ref="G12:Q12" si="3">SUM(IF($E$6="千kWh",G6,G6/1000),IF($E$7="千kWh",G7,G7/1000),IF($E$8="千kWh",G8,G8/1000),IF($E$9="千kWh",G9,G9/1000),IF($E$10="千kWh",G10,G10/1000),IF($E$11="千kWh",G11,G11/1000))</f>
        <v>0</v>
      </c>
      <c r="H12" s="28">
        <f t="shared" si="3"/>
        <v>0</v>
      </c>
      <c r="I12" s="28">
        <f t="shared" si="3"/>
        <v>0</v>
      </c>
      <c r="J12" s="28">
        <f t="shared" si="3"/>
        <v>0</v>
      </c>
      <c r="K12" s="28">
        <f t="shared" si="3"/>
        <v>0</v>
      </c>
      <c r="L12" s="28">
        <f t="shared" si="3"/>
        <v>0</v>
      </c>
      <c r="M12" s="28">
        <f t="shared" si="3"/>
        <v>0</v>
      </c>
      <c r="N12" s="28">
        <f t="shared" si="3"/>
        <v>0</v>
      </c>
      <c r="O12" s="28">
        <f t="shared" si="3"/>
        <v>0</v>
      </c>
      <c r="P12" s="28">
        <f t="shared" si="3"/>
        <v>0</v>
      </c>
      <c r="Q12" s="28">
        <f t="shared" si="3"/>
        <v>0</v>
      </c>
      <c r="R12" s="28">
        <f>SUM(R6:R11)</f>
        <v>0</v>
      </c>
      <c r="S12" s="27">
        <f>SUM(S6:S11)</f>
        <v>0</v>
      </c>
      <c r="T12" s="27">
        <f>SUM(T6:T11)</f>
        <v>0</v>
      </c>
      <c r="U12" s="33"/>
    </row>
    <row r="13" spans="1:21" ht="35" customHeight="1">
      <c r="A13" s="33"/>
      <c r="B13" s="33"/>
      <c r="C13" s="33"/>
      <c r="D13" s="33"/>
      <c r="E13" s="33"/>
      <c r="F13" s="33"/>
      <c r="G13" s="33"/>
      <c r="H13" s="33"/>
      <c r="I13" s="33"/>
      <c r="J13" s="33"/>
      <c r="K13" s="33"/>
      <c r="L13" s="33"/>
      <c r="M13" s="33"/>
      <c r="N13" s="33"/>
      <c r="O13" s="33"/>
      <c r="P13" s="33"/>
      <c r="Q13" s="33"/>
      <c r="R13" s="33"/>
      <c r="S13" s="33"/>
      <c r="T13" s="33"/>
      <c r="U13" s="33"/>
    </row>
    <row r="14" spans="1:21">
      <c r="A14" s="33"/>
      <c r="B14" s="34" t="s">
        <v>83</v>
      </c>
      <c r="C14" s="34"/>
      <c r="D14" s="34"/>
      <c r="E14" s="34"/>
      <c r="F14" s="34"/>
      <c r="G14" s="34"/>
      <c r="H14" s="34"/>
      <c r="I14" s="34"/>
      <c r="J14" s="33"/>
      <c r="K14" s="33"/>
      <c r="L14" s="33"/>
      <c r="M14" s="33"/>
      <c r="N14" s="33"/>
      <c r="O14" s="33"/>
      <c r="P14" s="33"/>
      <c r="Q14" s="33"/>
      <c r="R14" s="33"/>
      <c r="S14" s="33"/>
      <c r="T14" s="33"/>
      <c r="U14" s="33"/>
    </row>
    <row r="15" spans="1:21" ht="16.5" customHeight="1">
      <c r="A15" s="33"/>
      <c r="B15" s="52" t="s">
        <v>0</v>
      </c>
      <c r="C15" s="51" t="s">
        <v>79</v>
      </c>
      <c r="D15" s="51" t="s">
        <v>1</v>
      </c>
      <c r="E15" s="53" t="s">
        <v>2</v>
      </c>
      <c r="F15" s="52" t="s">
        <v>3</v>
      </c>
      <c r="G15" s="52"/>
      <c r="H15" s="52"/>
      <c r="I15" s="52"/>
      <c r="J15" s="52"/>
      <c r="K15" s="52"/>
      <c r="L15" s="52"/>
      <c r="M15" s="52"/>
      <c r="N15" s="52"/>
      <c r="O15" s="52"/>
      <c r="P15" s="52"/>
      <c r="Q15" s="52"/>
      <c r="R15" s="52"/>
      <c r="S15" s="51" t="s">
        <v>80</v>
      </c>
      <c r="T15" s="51" t="s">
        <v>63</v>
      </c>
      <c r="U15" s="33"/>
    </row>
    <row r="16" spans="1:21" ht="33">
      <c r="A16" s="33"/>
      <c r="B16" s="52"/>
      <c r="C16" s="52"/>
      <c r="D16" s="52"/>
      <c r="E16" s="54"/>
      <c r="F16" s="22" t="s">
        <v>4</v>
      </c>
      <c r="G16" s="22" t="s">
        <v>5</v>
      </c>
      <c r="H16" s="22" t="s">
        <v>6</v>
      </c>
      <c r="I16" s="22" t="s">
        <v>7</v>
      </c>
      <c r="J16" s="22" t="s">
        <v>8</v>
      </c>
      <c r="K16" s="22" t="s">
        <v>9</v>
      </c>
      <c r="L16" s="22" t="s">
        <v>10</v>
      </c>
      <c r="M16" s="22" t="s">
        <v>11</v>
      </c>
      <c r="N16" s="22" t="s">
        <v>12</v>
      </c>
      <c r="O16" s="22" t="s">
        <v>13</v>
      </c>
      <c r="P16" s="22" t="s">
        <v>14</v>
      </c>
      <c r="Q16" s="22" t="s">
        <v>15</v>
      </c>
      <c r="R16" s="23" t="s">
        <v>17</v>
      </c>
      <c r="S16" s="52"/>
      <c r="T16" s="52"/>
      <c r="U16" s="33"/>
    </row>
    <row r="17" spans="1:21">
      <c r="A17" s="33"/>
      <c r="B17" s="46"/>
      <c r="C17" s="43"/>
      <c r="D17" s="44"/>
      <c r="E17" s="42"/>
      <c r="F17" s="45"/>
      <c r="G17" s="45"/>
      <c r="H17" s="45"/>
      <c r="I17" s="45"/>
      <c r="J17" s="45"/>
      <c r="K17" s="45"/>
      <c r="L17" s="45"/>
      <c r="M17" s="45"/>
      <c r="N17" s="45"/>
      <c r="O17" s="45"/>
      <c r="P17" s="45"/>
      <c r="Q17" s="45"/>
      <c r="R17" s="27">
        <f t="shared" ref="R17:R22" si="4">IF(E17="千kWh",SUM(F17:Q17),SUM(F17:Q17)/1000)</f>
        <v>0</v>
      </c>
      <c r="S17" s="27">
        <f t="shared" ref="S17:S22" si="5">R17*C17</f>
        <v>0</v>
      </c>
      <c r="T17" s="27">
        <f t="shared" ref="T17:T22" si="6">R17*D17/100</f>
        <v>0</v>
      </c>
      <c r="U17" s="33"/>
    </row>
    <row r="18" spans="1:21">
      <c r="A18" s="33"/>
      <c r="B18" s="44"/>
      <c r="C18" s="43"/>
      <c r="D18" s="44"/>
      <c r="E18" s="42"/>
      <c r="F18" s="45"/>
      <c r="G18" s="45"/>
      <c r="H18" s="45"/>
      <c r="I18" s="45"/>
      <c r="J18" s="45"/>
      <c r="K18" s="45"/>
      <c r="L18" s="45"/>
      <c r="M18" s="45"/>
      <c r="N18" s="45"/>
      <c r="O18" s="45"/>
      <c r="P18" s="45"/>
      <c r="Q18" s="45"/>
      <c r="R18" s="27">
        <f t="shared" si="4"/>
        <v>0</v>
      </c>
      <c r="S18" s="27">
        <f t="shared" si="5"/>
        <v>0</v>
      </c>
      <c r="T18" s="27">
        <f t="shared" si="6"/>
        <v>0</v>
      </c>
      <c r="U18" s="33"/>
    </row>
    <row r="19" spans="1:21">
      <c r="A19" s="33"/>
      <c r="B19" s="44"/>
      <c r="C19" s="44"/>
      <c r="D19" s="44"/>
      <c r="E19" s="42"/>
      <c r="F19" s="45"/>
      <c r="G19" s="45"/>
      <c r="H19" s="45"/>
      <c r="I19" s="45"/>
      <c r="J19" s="45"/>
      <c r="K19" s="45"/>
      <c r="L19" s="45"/>
      <c r="M19" s="45"/>
      <c r="N19" s="45"/>
      <c r="O19" s="45"/>
      <c r="P19" s="45"/>
      <c r="Q19" s="45"/>
      <c r="R19" s="27">
        <f t="shared" si="4"/>
        <v>0</v>
      </c>
      <c r="S19" s="27">
        <f t="shared" si="5"/>
        <v>0</v>
      </c>
      <c r="T19" s="27">
        <f t="shared" si="6"/>
        <v>0</v>
      </c>
      <c r="U19" s="33"/>
    </row>
    <row r="20" spans="1:21">
      <c r="A20" s="33"/>
      <c r="B20" s="44"/>
      <c r="C20" s="44"/>
      <c r="D20" s="44"/>
      <c r="E20" s="42"/>
      <c r="F20" s="45"/>
      <c r="G20" s="45"/>
      <c r="H20" s="45"/>
      <c r="I20" s="45"/>
      <c r="J20" s="45"/>
      <c r="K20" s="45"/>
      <c r="L20" s="45"/>
      <c r="M20" s="45"/>
      <c r="N20" s="45"/>
      <c r="O20" s="45"/>
      <c r="P20" s="45"/>
      <c r="Q20" s="45"/>
      <c r="R20" s="27">
        <f t="shared" si="4"/>
        <v>0</v>
      </c>
      <c r="S20" s="27">
        <f t="shared" si="5"/>
        <v>0</v>
      </c>
      <c r="T20" s="27">
        <f t="shared" si="6"/>
        <v>0</v>
      </c>
      <c r="U20" s="33"/>
    </row>
    <row r="21" spans="1:21">
      <c r="A21" s="33"/>
      <c r="B21" s="44"/>
      <c r="C21" s="44"/>
      <c r="D21" s="44"/>
      <c r="E21" s="42"/>
      <c r="F21" s="45"/>
      <c r="G21" s="45"/>
      <c r="H21" s="45"/>
      <c r="I21" s="45"/>
      <c r="J21" s="45"/>
      <c r="K21" s="45"/>
      <c r="L21" s="45"/>
      <c r="M21" s="45"/>
      <c r="N21" s="45"/>
      <c r="O21" s="45"/>
      <c r="P21" s="45"/>
      <c r="Q21" s="45"/>
      <c r="R21" s="27">
        <f t="shared" si="4"/>
        <v>0</v>
      </c>
      <c r="S21" s="27">
        <f t="shared" si="5"/>
        <v>0</v>
      </c>
      <c r="T21" s="27">
        <f t="shared" si="6"/>
        <v>0</v>
      </c>
      <c r="U21" s="33"/>
    </row>
    <row r="22" spans="1:21">
      <c r="A22" s="33"/>
      <c r="B22" s="44"/>
      <c r="C22" s="44"/>
      <c r="D22" s="44"/>
      <c r="E22" s="42"/>
      <c r="F22" s="45"/>
      <c r="G22" s="45"/>
      <c r="H22" s="45"/>
      <c r="I22" s="45"/>
      <c r="J22" s="45"/>
      <c r="K22" s="45"/>
      <c r="L22" s="45"/>
      <c r="M22" s="45"/>
      <c r="N22" s="45"/>
      <c r="O22" s="45"/>
      <c r="P22" s="45"/>
      <c r="Q22" s="45"/>
      <c r="R22" s="27">
        <f t="shared" si="4"/>
        <v>0</v>
      </c>
      <c r="S22" s="27">
        <f t="shared" si="5"/>
        <v>0</v>
      </c>
      <c r="T22" s="27">
        <f t="shared" si="6"/>
        <v>0</v>
      </c>
      <c r="U22" s="33"/>
    </row>
    <row r="23" spans="1:21">
      <c r="A23" s="33"/>
      <c r="B23" s="25" t="s">
        <v>19</v>
      </c>
      <c r="C23" s="37"/>
      <c r="D23" s="37"/>
      <c r="E23" s="38" t="s">
        <v>66</v>
      </c>
      <c r="F23" s="28">
        <f>SUM(IF($E$17="千kWh",F17,F17/1000),IF($E$18="千kWh",F18,F18/1000),IF($E$19="千kWh",F19,F19/1000),IF($E$20="千kWh",F20,F20/1000),IF($E$21="千kWh",F21,F21/1000),IF($E$22="千kWh",F22,F22/1000))</f>
        <v>0</v>
      </c>
      <c r="G23" s="28">
        <f t="shared" ref="G23:Q23" si="7">SUM(IF($E$17="千kWh",G17,G17/1000),IF($E$18="千kWh",G18,G18/1000),IF($E$19="千kWh",G19,G19/1000),IF($E$20="千kWh",G20,G20/1000),IF($E$21="千kWh",G21,G21/1000),IF($E$22="千kWh",G22,G22/1000))</f>
        <v>0</v>
      </c>
      <c r="H23" s="28">
        <f t="shared" si="7"/>
        <v>0</v>
      </c>
      <c r="I23" s="28">
        <f t="shared" si="7"/>
        <v>0</v>
      </c>
      <c r="J23" s="28">
        <f t="shared" si="7"/>
        <v>0</v>
      </c>
      <c r="K23" s="28">
        <f t="shared" si="7"/>
        <v>0</v>
      </c>
      <c r="L23" s="28">
        <f t="shared" si="7"/>
        <v>0</v>
      </c>
      <c r="M23" s="28">
        <f t="shared" si="7"/>
        <v>0</v>
      </c>
      <c r="N23" s="28">
        <f t="shared" si="7"/>
        <v>0</v>
      </c>
      <c r="O23" s="28">
        <f t="shared" si="7"/>
        <v>0</v>
      </c>
      <c r="P23" s="28">
        <f t="shared" si="7"/>
        <v>0</v>
      </c>
      <c r="Q23" s="28">
        <f t="shared" si="7"/>
        <v>0</v>
      </c>
      <c r="R23" s="28">
        <f>SUM(R17:R22)</f>
        <v>0</v>
      </c>
      <c r="S23" s="27">
        <f>SUM(S17:S22)</f>
        <v>0</v>
      </c>
      <c r="T23" s="27">
        <f>SUM(T17:T22)</f>
        <v>0</v>
      </c>
      <c r="U23" s="33"/>
    </row>
    <row r="24" spans="1:21" ht="17" thickBot="1">
      <c r="A24" s="33"/>
      <c r="B24" s="33"/>
      <c r="C24" s="33"/>
      <c r="D24" s="33"/>
      <c r="E24" s="33"/>
      <c r="F24" s="33"/>
      <c r="G24" s="33"/>
      <c r="H24" s="33"/>
      <c r="I24" s="33"/>
      <c r="J24" s="33"/>
      <c r="K24" s="33"/>
      <c r="L24" s="33"/>
      <c r="M24" s="33"/>
      <c r="N24" s="33"/>
      <c r="O24" s="33"/>
      <c r="P24" s="33"/>
      <c r="Q24" s="33"/>
      <c r="R24" s="33"/>
      <c r="S24" s="33"/>
      <c r="T24" s="33"/>
      <c r="U24" s="33"/>
    </row>
    <row r="25" spans="1:21" ht="22.5" customHeight="1" thickBot="1">
      <c r="A25" s="33"/>
      <c r="B25" s="47" t="s">
        <v>64</v>
      </c>
      <c r="C25" s="48"/>
      <c r="D25" s="31">
        <f>S12+S23</f>
        <v>0</v>
      </c>
      <c r="E25" s="32" t="s">
        <v>76</v>
      </c>
      <c r="F25" s="33"/>
      <c r="G25" s="49" t="s">
        <v>67</v>
      </c>
      <c r="H25" s="50"/>
      <c r="I25" s="36" t="e">
        <f>D25/D27</f>
        <v>#DIV/0!</v>
      </c>
      <c r="J25" s="39" t="s">
        <v>78</v>
      </c>
      <c r="K25" s="33"/>
      <c r="L25" s="33"/>
      <c r="M25" s="33"/>
      <c r="N25" s="33"/>
      <c r="O25" s="33"/>
      <c r="P25" s="33"/>
      <c r="Q25" s="33"/>
      <c r="R25" s="33"/>
      <c r="S25" s="33"/>
      <c r="T25" s="33"/>
      <c r="U25" s="33"/>
    </row>
    <row r="26" spans="1:21" ht="22.5" customHeight="1" thickBot="1">
      <c r="A26" s="33"/>
      <c r="B26" s="47" t="s">
        <v>65</v>
      </c>
      <c r="C26" s="48"/>
      <c r="D26" s="31">
        <f>T12+T23</f>
        <v>0</v>
      </c>
      <c r="E26" s="32" t="s">
        <v>66</v>
      </c>
      <c r="F26" s="33"/>
      <c r="G26" s="33" t="s">
        <v>93</v>
      </c>
      <c r="H26" s="33"/>
      <c r="I26" s="33"/>
      <c r="J26" s="33"/>
      <c r="K26" s="33"/>
      <c r="L26" s="33"/>
      <c r="M26" s="33"/>
      <c r="N26" s="33"/>
      <c r="O26" s="33"/>
      <c r="P26" s="33"/>
      <c r="Q26" s="33"/>
      <c r="R26" s="33"/>
      <c r="S26" s="33"/>
      <c r="T26" s="33"/>
      <c r="U26" s="33"/>
    </row>
    <row r="27" spans="1:21" ht="22.5" customHeight="1" thickBot="1">
      <c r="A27" s="33"/>
      <c r="B27" s="55" t="s">
        <v>85</v>
      </c>
      <c r="C27" s="56"/>
      <c r="D27" s="31">
        <f>R12+R23</f>
        <v>0</v>
      </c>
      <c r="E27" s="32" t="s">
        <v>66</v>
      </c>
      <c r="F27" s="33"/>
      <c r="G27" s="49" t="s">
        <v>68</v>
      </c>
      <c r="H27" s="50"/>
      <c r="I27" s="35" t="e">
        <f>D26/D27*100</f>
        <v>#DIV/0!</v>
      </c>
      <c r="J27" s="32" t="s">
        <v>69</v>
      </c>
      <c r="K27" s="33"/>
      <c r="L27" s="33"/>
      <c r="M27" s="33"/>
      <c r="N27" s="33"/>
      <c r="O27" s="33"/>
      <c r="P27" s="33"/>
      <c r="Q27" s="33"/>
      <c r="R27" s="33"/>
      <c r="S27" s="33"/>
      <c r="T27" s="33"/>
      <c r="U27" s="33"/>
    </row>
    <row r="28" spans="1:21">
      <c r="A28" s="33"/>
      <c r="G28" s="33" t="s">
        <v>94</v>
      </c>
    </row>
  </sheetData>
  <sheetProtection algorithmName="SHA-512" hashValue="U6uCUHDm0exBNoKaxLXdXkBTgI8l4JrKn8lJCdlvIFD9avu9E/xU/SJPDh/hKRDbmj412vMNiTPmSoR/Sf0WWg==" saltValue="+hQqZChMRKMCa9S3k85DRw==" spinCount="100000" sheet="1" objects="1" scenarios="1"/>
  <mergeCells count="19">
    <mergeCell ref="T4:T5"/>
    <mergeCell ref="T15:T16"/>
    <mergeCell ref="B25:C25"/>
    <mergeCell ref="B26:C26"/>
    <mergeCell ref="B4:B5"/>
    <mergeCell ref="C4:C5"/>
    <mergeCell ref="D4:D5"/>
    <mergeCell ref="E4:E5"/>
    <mergeCell ref="F4:R4"/>
    <mergeCell ref="B15:B16"/>
    <mergeCell ref="E15:E16"/>
    <mergeCell ref="F15:R15"/>
    <mergeCell ref="C15:C16"/>
    <mergeCell ref="D15:D16"/>
    <mergeCell ref="B27:C27"/>
    <mergeCell ref="G25:H25"/>
    <mergeCell ref="G27:H27"/>
    <mergeCell ref="S4:S5"/>
    <mergeCell ref="S15:S16"/>
  </mergeCells>
  <phoneticPr fontId="1"/>
  <dataValidations count="1">
    <dataValidation type="list" allowBlank="1" showInputMessage="1" showErrorMessage="1" sqref="E6:E11 E17:E22" xr:uid="{C9D732C1-B6FF-493C-8947-63E21B1DB7F5}">
      <formula1>"　, kWh,千kWh"</formula1>
    </dataValidation>
  </dataValidations>
  <pageMargins left="0.7" right="0.7" top="0.75" bottom="0.75" header="0.3" footer="0.3"/>
  <pageSetup paperSize="9" scale="44" fitToHeight="0" orientation="portrait" r:id="rId1"/>
  <colBreaks count="2" manualBreakCount="2">
    <brk id="9" max="27" man="1"/>
    <brk id="20" max="27"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M18"/>
  <sheetViews>
    <sheetView showGridLines="0" view="pageBreakPreview" zoomScale="130" zoomScaleNormal="100" zoomScaleSheetLayoutView="130" workbookViewId="0">
      <selection activeCell="I6" sqref="I6"/>
    </sheetView>
  </sheetViews>
  <sheetFormatPr defaultRowHeight="13"/>
  <cols>
    <col min="1" max="1" width="0.58203125" style="4" customWidth="1"/>
    <col min="2" max="8" width="9" style="4" customWidth="1"/>
    <col min="9" max="9" width="12.1640625" style="4" customWidth="1"/>
    <col min="10" max="10" width="12.58203125" style="4" customWidth="1"/>
    <col min="11" max="11" width="11.08203125" style="4" customWidth="1"/>
    <col min="12" max="12" width="3" style="4" customWidth="1"/>
    <col min="13" max="260" width="9" style="4"/>
    <col min="261" max="261" width="20.58203125" style="4" bestFit="1" customWidth="1"/>
    <col min="262" max="262" width="6.58203125" style="4" bestFit="1" customWidth="1"/>
    <col min="263" max="263" width="9.5" style="4" bestFit="1" customWidth="1"/>
    <col min="264" max="516" width="9" style="4"/>
    <col min="517" max="517" width="20.58203125" style="4" bestFit="1" customWidth="1"/>
    <col min="518" max="518" width="6.58203125" style="4" bestFit="1" customWidth="1"/>
    <col min="519" max="519" width="9.5" style="4" bestFit="1" customWidth="1"/>
    <col min="520" max="772" width="9" style="4"/>
    <col min="773" max="773" width="20.58203125" style="4" bestFit="1" customWidth="1"/>
    <col min="774" max="774" width="6.58203125" style="4" bestFit="1" customWidth="1"/>
    <col min="775" max="775" width="9.5" style="4" bestFit="1" customWidth="1"/>
    <col min="776" max="1028" width="9" style="4"/>
    <col min="1029" max="1029" width="20.58203125" style="4" bestFit="1" customWidth="1"/>
    <col min="1030" max="1030" width="6.58203125" style="4" bestFit="1" customWidth="1"/>
    <col min="1031" max="1031" width="9.5" style="4" bestFit="1" customWidth="1"/>
    <col min="1032" max="1284" width="9" style="4"/>
    <col min="1285" max="1285" width="20.58203125" style="4" bestFit="1" customWidth="1"/>
    <col min="1286" max="1286" width="6.58203125" style="4" bestFit="1" customWidth="1"/>
    <col min="1287" max="1287" width="9.5" style="4" bestFit="1" customWidth="1"/>
    <col min="1288" max="1540" width="9" style="4"/>
    <col min="1541" max="1541" width="20.58203125" style="4" bestFit="1" customWidth="1"/>
    <col min="1542" max="1542" width="6.58203125" style="4" bestFit="1" customWidth="1"/>
    <col min="1543" max="1543" width="9.5" style="4" bestFit="1" customWidth="1"/>
    <col min="1544" max="1796" width="9" style="4"/>
    <col min="1797" max="1797" width="20.58203125" style="4" bestFit="1" customWidth="1"/>
    <col min="1798" max="1798" width="6.58203125" style="4" bestFit="1" customWidth="1"/>
    <col min="1799" max="1799" width="9.5" style="4" bestFit="1" customWidth="1"/>
    <col min="1800" max="2052" width="9" style="4"/>
    <col min="2053" max="2053" width="20.58203125" style="4" bestFit="1" customWidth="1"/>
    <col min="2054" max="2054" width="6.58203125" style="4" bestFit="1" customWidth="1"/>
    <col min="2055" max="2055" width="9.5" style="4" bestFit="1" customWidth="1"/>
    <col min="2056" max="2308" width="9" style="4"/>
    <col min="2309" max="2309" width="20.58203125" style="4" bestFit="1" customWidth="1"/>
    <col min="2310" max="2310" width="6.58203125" style="4" bestFit="1" customWidth="1"/>
    <col min="2311" max="2311" width="9.5" style="4" bestFit="1" customWidth="1"/>
    <col min="2312" max="2564" width="9" style="4"/>
    <col min="2565" max="2565" width="20.58203125" style="4" bestFit="1" customWidth="1"/>
    <col min="2566" max="2566" width="6.58203125" style="4" bestFit="1" customWidth="1"/>
    <col min="2567" max="2567" width="9.5" style="4" bestFit="1" customWidth="1"/>
    <col min="2568" max="2820" width="9" style="4"/>
    <col min="2821" max="2821" width="20.58203125" style="4" bestFit="1" customWidth="1"/>
    <col min="2822" max="2822" width="6.58203125" style="4" bestFit="1" customWidth="1"/>
    <col min="2823" max="2823" width="9.5" style="4" bestFit="1" customWidth="1"/>
    <col min="2824" max="3076" width="9" style="4"/>
    <col min="3077" max="3077" width="20.58203125" style="4" bestFit="1" customWidth="1"/>
    <col min="3078" max="3078" width="6.58203125" style="4" bestFit="1" customWidth="1"/>
    <col min="3079" max="3079" width="9.5" style="4" bestFit="1" customWidth="1"/>
    <col min="3080" max="3332" width="9" style="4"/>
    <col min="3333" max="3333" width="20.58203125" style="4" bestFit="1" customWidth="1"/>
    <col min="3334" max="3334" width="6.58203125" style="4" bestFit="1" customWidth="1"/>
    <col min="3335" max="3335" width="9.5" style="4" bestFit="1" customWidth="1"/>
    <col min="3336" max="3588" width="9" style="4"/>
    <col min="3589" max="3589" width="20.58203125" style="4" bestFit="1" customWidth="1"/>
    <col min="3590" max="3590" width="6.58203125" style="4" bestFit="1" customWidth="1"/>
    <col min="3591" max="3591" width="9.5" style="4" bestFit="1" customWidth="1"/>
    <col min="3592" max="3844" width="9" style="4"/>
    <col min="3845" max="3845" width="20.58203125" style="4" bestFit="1" customWidth="1"/>
    <col min="3846" max="3846" width="6.58203125" style="4" bestFit="1" customWidth="1"/>
    <col min="3847" max="3847" width="9.5" style="4" bestFit="1" customWidth="1"/>
    <col min="3848" max="4100" width="9" style="4"/>
    <col min="4101" max="4101" width="20.58203125" style="4" bestFit="1" customWidth="1"/>
    <col min="4102" max="4102" width="6.58203125" style="4" bestFit="1" customWidth="1"/>
    <col min="4103" max="4103" width="9.5" style="4" bestFit="1" customWidth="1"/>
    <col min="4104" max="4356" width="9" style="4"/>
    <col min="4357" max="4357" width="20.58203125" style="4" bestFit="1" customWidth="1"/>
    <col min="4358" max="4358" width="6.58203125" style="4" bestFit="1" customWidth="1"/>
    <col min="4359" max="4359" width="9.5" style="4" bestFit="1" customWidth="1"/>
    <col min="4360" max="4612" width="9" style="4"/>
    <col min="4613" max="4613" width="20.58203125" style="4" bestFit="1" customWidth="1"/>
    <col min="4614" max="4614" width="6.58203125" style="4" bestFit="1" customWidth="1"/>
    <col min="4615" max="4615" width="9.5" style="4" bestFit="1" customWidth="1"/>
    <col min="4616" max="4868" width="9" style="4"/>
    <col min="4869" max="4869" width="20.58203125" style="4" bestFit="1" customWidth="1"/>
    <col min="4870" max="4870" width="6.58203125" style="4" bestFit="1" customWidth="1"/>
    <col min="4871" max="4871" width="9.5" style="4" bestFit="1" customWidth="1"/>
    <col min="4872" max="5124" width="9" style="4"/>
    <col min="5125" max="5125" width="20.58203125" style="4" bestFit="1" customWidth="1"/>
    <col min="5126" max="5126" width="6.58203125" style="4" bestFit="1" customWidth="1"/>
    <col min="5127" max="5127" width="9.5" style="4" bestFit="1" customWidth="1"/>
    <col min="5128" max="5380" width="9" style="4"/>
    <col min="5381" max="5381" width="20.58203125" style="4" bestFit="1" customWidth="1"/>
    <col min="5382" max="5382" width="6.58203125" style="4" bestFit="1" customWidth="1"/>
    <col min="5383" max="5383" width="9.5" style="4" bestFit="1" customWidth="1"/>
    <col min="5384" max="5636" width="9" style="4"/>
    <col min="5637" max="5637" width="20.58203125" style="4" bestFit="1" customWidth="1"/>
    <col min="5638" max="5638" width="6.58203125" style="4" bestFit="1" customWidth="1"/>
    <col min="5639" max="5639" width="9.5" style="4" bestFit="1" customWidth="1"/>
    <col min="5640" max="5892" width="9" style="4"/>
    <col min="5893" max="5893" width="20.58203125" style="4" bestFit="1" customWidth="1"/>
    <col min="5894" max="5894" width="6.58203125" style="4" bestFit="1" customWidth="1"/>
    <col min="5895" max="5895" width="9.5" style="4" bestFit="1" customWidth="1"/>
    <col min="5896" max="6148" width="9" style="4"/>
    <col min="6149" max="6149" width="20.58203125" style="4" bestFit="1" customWidth="1"/>
    <col min="6150" max="6150" width="6.58203125" style="4" bestFit="1" customWidth="1"/>
    <col min="6151" max="6151" width="9.5" style="4" bestFit="1" customWidth="1"/>
    <col min="6152" max="6404" width="9" style="4"/>
    <col min="6405" max="6405" width="20.58203125" style="4" bestFit="1" customWidth="1"/>
    <col min="6406" max="6406" width="6.58203125" style="4" bestFit="1" customWidth="1"/>
    <col min="6407" max="6407" width="9.5" style="4" bestFit="1" customWidth="1"/>
    <col min="6408" max="6660" width="9" style="4"/>
    <col min="6661" max="6661" width="20.58203125" style="4" bestFit="1" customWidth="1"/>
    <col min="6662" max="6662" width="6.58203125" style="4" bestFit="1" customWidth="1"/>
    <col min="6663" max="6663" width="9.5" style="4" bestFit="1" customWidth="1"/>
    <col min="6664" max="6916" width="9" style="4"/>
    <col min="6917" max="6917" width="20.58203125" style="4" bestFit="1" customWidth="1"/>
    <col min="6918" max="6918" width="6.58203125" style="4" bestFit="1" customWidth="1"/>
    <col min="6919" max="6919" width="9.5" style="4" bestFit="1" customWidth="1"/>
    <col min="6920" max="7172" width="9" style="4"/>
    <col min="7173" max="7173" width="20.58203125" style="4" bestFit="1" customWidth="1"/>
    <col min="7174" max="7174" width="6.58203125" style="4" bestFit="1" customWidth="1"/>
    <col min="7175" max="7175" width="9.5" style="4" bestFit="1" customWidth="1"/>
    <col min="7176" max="7428" width="9" style="4"/>
    <col min="7429" max="7429" width="20.58203125" style="4" bestFit="1" customWidth="1"/>
    <col min="7430" max="7430" width="6.58203125" style="4" bestFit="1" customWidth="1"/>
    <col min="7431" max="7431" width="9.5" style="4" bestFit="1" customWidth="1"/>
    <col min="7432" max="7684" width="9" style="4"/>
    <col min="7685" max="7685" width="20.58203125" style="4" bestFit="1" customWidth="1"/>
    <col min="7686" max="7686" width="6.58203125" style="4" bestFit="1" customWidth="1"/>
    <col min="7687" max="7687" width="9.5" style="4" bestFit="1" customWidth="1"/>
    <col min="7688" max="7940" width="9" style="4"/>
    <col min="7941" max="7941" width="20.58203125" style="4" bestFit="1" customWidth="1"/>
    <col min="7942" max="7942" width="6.58203125" style="4" bestFit="1" customWidth="1"/>
    <col min="7943" max="7943" width="9.5" style="4" bestFit="1" customWidth="1"/>
    <col min="7944" max="8196" width="9" style="4"/>
    <col min="8197" max="8197" width="20.58203125" style="4" bestFit="1" customWidth="1"/>
    <col min="8198" max="8198" width="6.58203125" style="4" bestFit="1" customWidth="1"/>
    <col min="8199" max="8199" width="9.5" style="4" bestFit="1" customWidth="1"/>
    <col min="8200" max="8452" width="9" style="4"/>
    <col min="8453" max="8453" width="20.58203125" style="4" bestFit="1" customWidth="1"/>
    <col min="8454" max="8454" width="6.58203125" style="4" bestFit="1" customWidth="1"/>
    <col min="8455" max="8455" width="9.5" style="4" bestFit="1" customWidth="1"/>
    <col min="8456" max="8708" width="9" style="4"/>
    <col min="8709" max="8709" width="20.58203125" style="4" bestFit="1" customWidth="1"/>
    <col min="8710" max="8710" width="6.58203125" style="4" bestFit="1" customWidth="1"/>
    <col min="8711" max="8711" width="9.5" style="4" bestFit="1" customWidth="1"/>
    <col min="8712" max="8964" width="9" style="4"/>
    <col min="8965" max="8965" width="20.58203125" style="4" bestFit="1" customWidth="1"/>
    <col min="8966" max="8966" width="6.58203125" style="4" bestFit="1" customWidth="1"/>
    <col min="8967" max="8967" width="9.5" style="4" bestFit="1" customWidth="1"/>
    <col min="8968" max="9220" width="9" style="4"/>
    <col min="9221" max="9221" width="20.58203125" style="4" bestFit="1" customWidth="1"/>
    <col min="9222" max="9222" width="6.58203125" style="4" bestFit="1" customWidth="1"/>
    <col min="9223" max="9223" width="9.5" style="4" bestFit="1" customWidth="1"/>
    <col min="9224" max="9476" width="9" style="4"/>
    <col min="9477" max="9477" width="20.58203125" style="4" bestFit="1" customWidth="1"/>
    <col min="9478" max="9478" width="6.58203125" style="4" bestFit="1" customWidth="1"/>
    <col min="9479" max="9479" width="9.5" style="4" bestFit="1" customWidth="1"/>
    <col min="9480" max="9732" width="9" style="4"/>
    <col min="9733" max="9733" width="20.58203125" style="4" bestFit="1" customWidth="1"/>
    <col min="9734" max="9734" width="6.58203125" style="4" bestFit="1" customWidth="1"/>
    <col min="9735" max="9735" width="9.5" style="4" bestFit="1" customWidth="1"/>
    <col min="9736" max="9988" width="9" style="4"/>
    <col min="9989" max="9989" width="20.58203125" style="4" bestFit="1" customWidth="1"/>
    <col min="9990" max="9990" width="6.58203125" style="4" bestFit="1" customWidth="1"/>
    <col min="9991" max="9991" width="9.5" style="4" bestFit="1" customWidth="1"/>
    <col min="9992" max="10244" width="9" style="4"/>
    <col min="10245" max="10245" width="20.58203125" style="4" bestFit="1" customWidth="1"/>
    <col min="10246" max="10246" width="6.58203125" style="4" bestFit="1" customWidth="1"/>
    <col min="10247" max="10247" width="9.5" style="4" bestFit="1" customWidth="1"/>
    <col min="10248" max="10500" width="9" style="4"/>
    <col min="10501" max="10501" width="20.58203125" style="4" bestFit="1" customWidth="1"/>
    <col min="10502" max="10502" width="6.58203125" style="4" bestFit="1" customWidth="1"/>
    <col min="10503" max="10503" width="9.5" style="4" bestFit="1" customWidth="1"/>
    <col min="10504" max="10756" width="9" style="4"/>
    <col min="10757" max="10757" width="20.58203125" style="4" bestFit="1" customWidth="1"/>
    <col min="10758" max="10758" width="6.58203125" style="4" bestFit="1" customWidth="1"/>
    <col min="10759" max="10759" width="9.5" style="4" bestFit="1" customWidth="1"/>
    <col min="10760" max="11012" width="9" style="4"/>
    <col min="11013" max="11013" width="20.58203125" style="4" bestFit="1" customWidth="1"/>
    <col min="11014" max="11014" width="6.58203125" style="4" bestFit="1" customWidth="1"/>
    <col min="11015" max="11015" width="9.5" style="4" bestFit="1" customWidth="1"/>
    <col min="11016" max="11268" width="9" style="4"/>
    <col min="11269" max="11269" width="20.58203125" style="4" bestFit="1" customWidth="1"/>
    <col min="11270" max="11270" width="6.58203125" style="4" bestFit="1" customWidth="1"/>
    <col min="11271" max="11271" width="9.5" style="4" bestFit="1" customWidth="1"/>
    <col min="11272" max="11524" width="9" style="4"/>
    <col min="11525" max="11525" width="20.58203125" style="4" bestFit="1" customWidth="1"/>
    <col min="11526" max="11526" width="6.58203125" style="4" bestFit="1" customWidth="1"/>
    <col min="11527" max="11527" width="9.5" style="4" bestFit="1" customWidth="1"/>
    <col min="11528" max="11780" width="9" style="4"/>
    <col min="11781" max="11781" width="20.58203125" style="4" bestFit="1" customWidth="1"/>
    <col min="11782" max="11782" width="6.58203125" style="4" bestFit="1" customWidth="1"/>
    <col min="11783" max="11783" width="9.5" style="4" bestFit="1" customWidth="1"/>
    <col min="11784" max="12036" width="9" style="4"/>
    <col min="12037" max="12037" width="20.58203125" style="4" bestFit="1" customWidth="1"/>
    <col min="12038" max="12038" width="6.58203125" style="4" bestFit="1" customWidth="1"/>
    <col min="12039" max="12039" width="9.5" style="4" bestFit="1" customWidth="1"/>
    <col min="12040" max="12292" width="9" style="4"/>
    <col min="12293" max="12293" width="20.58203125" style="4" bestFit="1" customWidth="1"/>
    <col min="12294" max="12294" width="6.58203125" style="4" bestFit="1" customWidth="1"/>
    <col min="12295" max="12295" width="9.5" style="4" bestFit="1" customWidth="1"/>
    <col min="12296" max="12548" width="9" style="4"/>
    <col min="12549" max="12549" width="20.58203125" style="4" bestFit="1" customWidth="1"/>
    <col min="12550" max="12550" width="6.58203125" style="4" bestFit="1" customWidth="1"/>
    <col min="12551" max="12551" width="9.5" style="4" bestFit="1" customWidth="1"/>
    <col min="12552" max="12804" width="9" style="4"/>
    <col min="12805" max="12805" width="20.58203125" style="4" bestFit="1" customWidth="1"/>
    <col min="12806" max="12806" width="6.58203125" style="4" bestFit="1" customWidth="1"/>
    <col min="12807" max="12807" width="9.5" style="4" bestFit="1" customWidth="1"/>
    <col min="12808" max="13060" width="9" style="4"/>
    <col min="13061" max="13061" width="20.58203125" style="4" bestFit="1" customWidth="1"/>
    <col min="13062" max="13062" width="6.58203125" style="4" bestFit="1" customWidth="1"/>
    <col min="13063" max="13063" width="9.5" style="4" bestFit="1" customWidth="1"/>
    <col min="13064" max="13316" width="9" style="4"/>
    <col min="13317" max="13317" width="20.58203125" style="4" bestFit="1" customWidth="1"/>
    <col min="13318" max="13318" width="6.58203125" style="4" bestFit="1" customWidth="1"/>
    <col min="13319" max="13319" width="9.5" style="4" bestFit="1" customWidth="1"/>
    <col min="13320" max="13572" width="9" style="4"/>
    <col min="13573" max="13573" width="20.58203125" style="4" bestFit="1" customWidth="1"/>
    <col min="13574" max="13574" width="6.58203125" style="4" bestFit="1" customWidth="1"/>
    <col min="13575" max="13575" width="9.5" style="4" bestFit="1" customWidth="1"/>
    <col min="13576" max="13828" width="9" style="4"/>
    <col min="13829" max="13829" width="20.58203125" style="4" bestFit="1" customWidth="1"/>
    <col min="13830" max="13830" width="6.58203125" style="4" bestFit="1" customWidth="1"/>
    <col min="13831" max="13831" width="9.5" style="4" bestFit="1" customWidth="1"/>
    <col min="13832" max="14084" width="9" style="4"/>
    <col min="14085" max="14085" width="20.58203125" style="4" bestFit="1" customWidth="1"/>
    <col min="14086" max="14086" width="6.58203125" style="4" bestFit="1" customWidth="1"/>
    <col min="14087" max="14087" width="9.5" style="4" bestFit="1" customWidth="1"/>
    <col min="14088" max="14340" width="9" style="4"/>
    <col min="14341" max="14341" width="20.58203125" style="4" bestFit="1" customWidth="1"/>
    <col min="14342" max="14342" width="6.58203125" style="4" bestFit="1" customWidth="1"/>
    <col min="14343" max="14343" width="9.5" style="4" bestFit="1" customWidth="1"/>
    <col min="14344" max="14596" width="9" style="4"/>
    <col min="14597" max="14597" width="20.58203125" style="4" bestFit="1" customWidth="1"/>
    <col min="14598" max="14598" width="6.58203125" style="4" bestFit="1" customWidth="1"/>
    <col min="14599" max="14599" width="9.5" style="4" bestFit="1" customWidth="1"/>
    <col min="14600" max="14852" width="9" style="4"/>
    <col min="14853" max="14853" width="20.58203125" style="4" bestFit="1" customWidth="1"/>
    <col min="14854" max="14854" width="6.58203125" style="4" bestFit="1" customWidth="1"/>
    <col min="14855" max="14855" width="9.5" style="4" bestFit="1" customWidth="1"/>
    <col min="14856" max="15108" width="9" style="4"/>
    <col min="15109" max="15109" width="20.58203125" style="4" bestFit="1" customWidth="1"/>
    <col min="15110" max="15110" width="6.58203125" style="4" bestFit="1" customWidth="1"/>
    <col min="15111" max="15111" width="9.5" style="4" bestFit="1" customWidth="1"/>
    <col min="15112" max="15364" width="9" style="4"/>
    <col min="15365" max="15365" width="20.58203125" style="4" bestFit="1" customWidth="1"/>
    <col min="15366" max="15366" width="6.58203125" style="4" bestFit="1" customWidth="1"/>
    <col min="15367" max="15367" width="9.5" style="4" bestFit="1" customWidth="1"/>
    <col min="15368" max="15620" width="9" style="4"/>
    <col min="15621" max="15621" width="20.58203125" style="4" bestFit="1" customWidth="1"/>
    <col min="15622" max="15622" width="6.58203125" style="4" bestFit="1" customWidth="1"/>
    <col min="15623" max="15623" width="9.5" style="4" bestFit="1" customWidth="1"/>
    <col min="15624" max="15876" width="9" style="4"/>
    <col min="15877" max="15877" width="20.58203125" style="4" bestFit="1" customWidth="1"/>
    <col min="15878" max="15878" width="6.58203125" style="4" bestFit="1" customWidth="1"/>
    <col min="15879" max="15879" width="9.5" style="4" bestFit="1" customWidth="1"/>
    <col min="15880" max="16132" width="9" style="4"/>
    <col min="16133" max="16133" width="20.58203125" style="4" bestFit="1" customWidth="1"/>
    <col min="16134" max="16134" width="6.58203125" style="4" bestFit="1" customWidth="1"/>
    <col min="16135" max="16135" width="9.5" style="4" bestFit="1" customWidth="1"/>
    <col min="16136" max="16384" width="9" style="4"/>
  </cols>
  <sheetData>
    <row r="1" spans="2:13" ht="21" thickTop="1" thickBot="1">
      <c r="B1" s="1" t="s">
        <v>20</v>
      </c>
      <c r="C1" s="1"/>
      <c r="D1" s="1"/>
      <c r="E1" s="1"/>
      <c r="F1" s="1"/>
      <c r="G1" s="1"/>
      <c r="H1" s="57" t="s">
        <v>21</v>
      </c>
      <c r="I1" s="58"/>
      <c r="J1" s="2">
        <v>2025</v>
      </c>
      <c r="K1" s="3" t="s">
        <v>95</v>
      </c>
    </row>
    <row r="2" spans="2:13" ht="20.5" thickTop="1">
      <c r="B2" s="4" t="s">
        <v>22</v>
      </c>
      <c r="C2" s="1"/>
      <c r="D2" s="1"/>
      <c r="E2" s="1"/>
      <c r="F2" s="1"/>
      <c r="G2" s="1"/>
      <c r="H2" s="20"/>
      <c r="I2" s="20"/>
      <c r="J2" s="20"/>
      <c r="K2" s="3"/>
    </row>
    <row r="3" spans="2:13">
      <c r="I3" s="5"/>
    </row>
    <row r="4" spans="2:13">
      <c r="B4" s="68" t="s">
        <v>23</v>
      </c>
      <c r="C4" s="69"/>
      <c r="D4" s="70"/>
      <c r="E4" s="18" t="s">
        <v>18</v>
      </c>
      <c r="I4" s="5"/>
      <c r="M4" s="4" t="s">
        <v>24</v>
      </c>
    </row>
    <row r="5" spans="2:13">
      <c r="I5" s="5"/>
    </row>
    <row r="6" spans="2:13" ht="18.75" customHeight="1">
      <c r="B6" s="59" t="s">
        <v>25</v>
      </c>
      <c r="C6" s="60"/>
      <c r="D6" s="61"/>
      <c r="E6" s="6" t="s">
        <v>26</v>
      </c>
      <c r="F6" s="7"/>
      <c r="G6" s="7"/>
      <c r="H6" s="8" t="s">
        <v>27</v>
      </c>
      <c r="I6" s="9"/>
      <c r="J6" s="5" t="s">
        <v>28</v>
      </c>
      <c r="M6" s="4" t="s">
        <v>29</v>
      </c>
    </row>
    <row r="7" spans="2:13" ht="18.75" customHeight="1">
      <c r="B7" s="62"/>
      <c r="C7" s="63"/>
      <c r="D7" s="64"/>
      <c r="E7" s="6" t="s">
        <v>30</v>
      </c>
      <c r="F7" s="7"/>
      <c r="G7" s="7"/>
      <c r="H7" s="8" t="s">
        <v>27</v>
      </c>
      <c r="I7" s="9"/>
      <c r="J7" s="10"/>
      <c r="M7" s="4" t="s">
        <v>31</v>
      </c>
    </row>
    <row r="8" spans="2:13" ht="18.75" customHeight="1">
      <c r="B8" s="62"/>
      <c r="C8" s="63"/>
      <c r="D8" s="64"/>
      <c r="E8" s="6" t="s">
        <v>32</v>
      </c>
      <c r="F8" s="7"/>
      <c r="G8" s="7"/>
      <c r="H8" s="8" t="s">
        <v>33</v>
      </c>
      <c r="I8" s="9"/>
      <c r="M8" s="4" t="s">
        <v>34</v>
      </c>
    </row>
    <row r="9" spans="2:13" ht="18.75" customHeight="1">
      <c r="B9" s="65"/>
      <c r="C9" s="66"/>
      <c r="D9" s="67"/>
      <c r="E9" s="6" t="s">
        <v>35</v>
      </c>
      <c r="F9" s="7"/>
      <c r="G9" s="7"/>
      <c r="H9" s="19" t="s">
        <v>36</v>
      </c>
      <c r="I9" s="9"/>
      <c r="M9" s="4" t="s">
        <v>37</v>
      </c>
    </row>
    <row r="10" spans="2:13">
      <c r="I10" s="11"/>
      <c r="J10" s="11"/>
    </row>
    <row r="11" spans="2:13">
      <c r="J11" s="12" t="s">
        <v>38</v>
      </c>
    </row>
    <row r="12" spans="2:13" ht="18.75" customHeight="1">
      <c r="D12" s="13"/>
      <c r="E12" s="6" t="s">
        <v>39</v>
      </c>
      <c r="F12" s="7"/>
      <c r="G12" s="7"/>
      <c r="H12" s="8" t="s">
        <v>40</v>
      </c>
      <c r="I12" s="8" t="str">
        <f>IF(I9="","",I9*J12)</f>
        <v/>
      </c>
      <c r="J12" s="9"/>
      <c r="K12" s="4" t="s">
        <v>41</v>
      </c>
      <c r="M12" s="4" t="s">
        <v>42</v>
      </c>
    </row>
    <row r="13" spans="2:13" ht="18.75" customHeight="1">
      <c r="D13" s="13"/>
      <c r="E13" s="6" t="s">
        <v>43</v>
      </c>
      <c r="F13" s="7"/>
      <c r="G13" s="7"/>
      <c r="H13" s="8" t="s">
        <v>44</v>
      </c>
      <c r="I13" s="8" t="str">
        <f>IFERROR(I7*3.6/(40*I9)*100,"")</f>
        <v/>
      </c>
      <c r="M13" s="4" t="s">
        <v>45</v>
      </c>
    </row>
    <row r="14" spans="2:13" ht="18.75" customHeight="1">
      <c r="D14" s="13"/>
      <c r="E14" s="6" t="s">
        <v>46</v>
      </c>
      <c r="F14" s="7"/>
      <c r="G14" s="7"/>
      <c r="H14" s="8" t="s">
        <v>44</v>
      </c>
      <c r="I14" s="8" t="str">
        <f>IFERROR(I8/(40*I9)*100,"")</f>
        <v/>
      </c>
      <c r="M14" s="4" t="s">
        <v>74</v>
      </c>
    </row>
    <row r="15" spans="2:13" ht="20.25" customHeight="1">
      <c r="E15" s="6" t="s">
        <v>47</v>
      </c>
      <c r="F15" s="7"/>
      <c r="G15" s="7"/>
      <c r="H15" s="8" t="s">
        <v>48</v>
      </c>
      <c r="I15" s="8">
        <f>IF(E4="","",IF(E4="有",2.17,1.9))</f>
        <v>2.17</v>
      </c>
    </row>
    <row r="17" spans="6:13" ht="16.5">
      <c r="F17" s="13"/>
      <c r="G17" s="6" t="s">
        <v>49</v>
      </c>
      <c r="H17" s="15"/>
      <c r="I17" s="16" t="str">
        <f>IFERROR(I12*I14/(I15*I13+I14)/I8,"")</f>
        <v/>
      </c>
      <c r="J17" s="17" t="s">
        <v>50</v>
      </c>
      <c r="M17" s="4" t="s">
        <v>82</v>
      </c>
    </row>
    <row r="18" spans="6:13" ht="16.5">
      <c r="F18" s="13"/>
      <c r="G18" s="6" t="s">
        <v>51</v>
      </c>
      <c r="H18" s="15"/>
      <c r="I18" s="16" t="str">
        <f>IFERROR(I12*I15*I13/(I15*I13+I14)/I6,"")</f>
        <v/>
      </c>
      <c r="J18" s="17" t="s">
        <v>52</v>
      </c>
    </row>
  </sheetData>
  <sheetProtection algorithmName="SHA-512" hashValue="nJzp5fBcjsOYDh+YoBM8RGeEQ3pWKDk8CU/f6pbRYEwbo+qFksEoPfjYtaFCpIaUVV/wsVeKjISTIvyrun1EzA==" saltValue="xprrGfPhWEwco0A7q095Vg==" spinCount="100000" sheet="1" objects="1" scenarios="1"/>
  <mergeCells count="3">
    <mergeCell ref="H1:I1"/>
    <mergeCell ref="B6:D9"/>
    <mergeCell ref="B4:D4"/>
  </mergeCells>
  <phoneticPr fontId="1"/>
  <dataValidations count="2">
    <dataValidation type="list" allowBlank="1" showInputMessage="1" showErrorMessage="1" sqref="J7" xr:uid="{00000000-0002-0000-0100-000000000000}">
      <formula1>"計量,10％"</formula1>
    </dataValidation>
    <dataValidation type="list" allowBlank="1" showInputMessage="1" showErrorMessage="1" sqref="E4" xr:uid="{00000000-0002-0000-0100-000001000000}">
      <formula1>"有,無"</formula1>
    </dataValidation>
  </dataValidations>
  <pageMargins left="0.74803149606299213" right="0.74803149606299213" top="0.98425196850393704" bottom="0.98425196850393704"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M16"/>
  <sheetViews>
    <sheetView showGridLines="0" view="pageBreakPreview" zoomScale="115" zoomScaleNormal="100" zoomScaleSheetLayoutView="115" workbookViewId="0">
      <selection activeCell="I7" sqref="I7"/>
    </sheetView>
  </sheetViews>
  <sheetFormatPr defaultRowHeight="13"/>
  <cols>
    <col min="1" max="1" width="0.58203125" style="4" customWidth="1"/>
    <col min="2" max="8" width="9" style="4" customWidth="1"/>
    <col min="9" max="9" width="12.1640625" style="4" customWidth="1"/>
    <col min="10" max="10" width="12.58203125" style="4" customWidth="1"/>
    <col min="11" max="11" width="9" style="4" customWidth="1"/>
    <col min="12" max="12" width="3" style="4" customWidth="1"/>
    <col min="13" max="260" width="9" style="4"/>
    <col min="261" max="261" width="20.58203125" style="4" bestFit="1" customWidth="1"/>
    <col min="262" max="262" width="6.58203125" style="4" bestFit="1" customWidth="1"/>
    <col min="263" max="263" width="9.5" style="4" bestFit="1" customWidth="1"/>
    <col min="264" max="516" width="9" style="4"/>
    <col min="517" max="517" width="20.58203125" style="4" bestFit="1" customWidth="1"/>
    <col min="518" max="518" width="6.58203125" style="4" bestFit="1" customWidth="1"/>
    <col min="519" max="519" width="9.5" style="4" bestFit="1" customWidth="1"/>
    <col min="520" max="772" width="9" style="4"/>
    <col min="773" max="773" width="20.58203125" style="4" bestFit="1" customWidth="1"/>
    <col min="774" max="774" width="6.58203125" style="4" bestFit="1" customWidth="1"/>
    <col min="775" max="775" width="9.5" style="4" bestFit="1" customWidth="1"/>
    <col min="776" max="1028" width="9" style="4"/>
    <col min="1029" max="1029" width="20.58203125" style="4" bestFit="1" customWidth="1"/>
    <col min="1030" max="1030" width="6.58203125" style="4" bestFit="1" customWidth="1"/>
    <col min="1031" max="1031" width="9.5" style="4" bestFit="1" customWidth="1"/>
    <col min="1032" max="1284" width="9" style="4"/>
    <col min="1285" max="1285" width="20.58203125" style="4" bestFit="1" customWidth="1"/>
    <col min="1286" max="1286" width="6.58203125" style="4" bestFit="1" customWidth="1"/>
    <col min="1287" max="1287" width="9.5" style="4" bestFit="1" customWidth="1"/>
    <col min="1288" max="1540" width="9" style="4"/>
    <col min="1541" max="1541" width="20.58203125" style="4" bestFit="1" customWidth="1"/>
    <col min="1542" max="1542" width="6.58203125" style="4" bestFit="1" customWidth="1"/>
    <col min="1543" max="1543" width="9.5" style="4" bestFit="1" customWidth="1"/>
    <col min="1544" max="1796" width="9" style="4"/>
    <col min="1797" max="1797" width="20.58203125" style="4" bestFit="1" customWidth="1"/>
    <col min="1798" max="1798" width="6.58203125" style="4" bestFit="1" customWidth="1"/>
    <col min="1799" max="1799" width="9.5" style="4" bestFit="1" customWidth="1"/>
    <col min="1800" max="2052" width="9" style="4"/>
    <col min="2053" max="2053" width="20.58203125" style="4" bestFit="1" customWidth="1"/>
    <col min="2054" max="2054" width="6.58203125" style="4" bestFit="1" customWidth="1"/>
    <col min="2055" max="2055" width="9.5" style="4" bestFit="1" customWidth="1"/>
    <col min="2056" max="2308" width="9" style="4"/>
    <col min="2309" max="2309" width="20.58203125" style="4" bestFit="1" customWidth="1"/>
    <col min="2310" max="2310" width="6.58203125" style="4" bestFit="1" customWidth="1"/>
    <col min="2311" max="2311" width="9.5" style="4" bestFit="1" customWidth="1"/>
    <col min="2312" max="2564" width="9" style="4"/>
    <col min="2565" max="2565" width="20.58203125" style="4" bestFit="1" customWidth="1"/>
    <col min="2566" max="2566" width="6.58203125" style="4" bestFit="1" customWidth="1"/>
    <col min="2567" max="2567" width="9.5" style="4" bestFit="1" customWidth="1"/>
    <col min="2568" max="2820" width="9" style="4"/>
    <col min="2821" max="2821" width="20.58203125" style="4" bestFit="1" customWidth="1"/>
    <col min="2822" max="2822" width="6.58203125" style="4" bestFit="1" customWidth="1"/>
    <col min="2823" max="2823" width="9.5" style="4" bestFit="1" customWidth="1"/>
    <col min="2824" max="3076" width="9" style="4"/>
    <col min="3077" max="3077" width="20.58203125" style="4" bestFit="1" customWidth="1"/>
    <col min="3078" max="3078" width="6.58203125" style="4" bestFit="1" customWidth="1"/>
    <col min="3079" max="3079" width="9.5" style="4" bestFit="1" customWidth="1"/>
    <col min="3080" max="3332" width="9" style="4"/>
    <col min="3333" max="3333" width="20.58203125" style="4" bestFit="1" customWidth="1"/>
    <col min="3334" max="3334" width="6.58203125" style="4" bestFit="1" customWidth="1"/>
    <col min="3335" max="3335" width="9.5" style="4" bestFit="1" customWidth="1"/>
    <col min="3336" max="3588" width="9" style="4"/>
    <col min="3589" max="3589" width="20.58203125" style="4" bestFit="1" customWidth="1"/>
    <col min="3590" max="3590" width="6.58203125" style="4" bestFit="1" customWidth="1"/>
    <col min="3591" max="3591" width="9.5" style="4" bestFit="1" customWidth="1"/>
    <col min="3592" max="3844" width="9" style="4"/>
    <col min="3845" max="3845" width="20.58203125" style="4" bestFit="1" customWidth="1"/>
    <col min="3846" max="3846" width="6.58203125" style="4" bestFit="1" customWidth="1"/>
    <col min="3847" max="3847" width="9.5" style="4" bestFit="1" customWidth="1"/>
    <col min="3848" max="4100" width="9" style="4"/>
    <col min="4101" max="4101" width="20.58203125" style="4" bestFit="1" customWidth="1"/>
    <col min="4102" max="4102" width="6.58203125" style="4" bestFit="1" customWidth="1"/>
    <col min="4103" max="4103" width="9.5" style="4" bestFit="1" customWidth="1"/>
    <col min="4104" max="4356" width="9" style="4"/>
    <col min="4357" max="4357" width="20.58203125" style="4" bestFit="1" customWidth="1"/>
    <col min="4358" max="4358" width="6.58203125" style="4" bestFit="1" customWidth="1"/>
    <col min="4359" max="4359" width="9.5" style="4" bestFit="1" customWidth="1"/>
    <col min="4360" max="4612" width="9" style="4"/>
    <col min="4613" max="4613" width="20.58203125" style="4" bestFit="1" customWidth="1"/>
    <col min="4614" max="4614" width="6.58203125" style="4" bestFit="1" customWidth="1"/>
    <col min="4615" max="4615" width="9.5" style="4" bestFit="1" customWidth="1"/>
    <col min="4616" max="4868" width="9" style="4"/>
    <col min="4869" max="4869" width="20.58203125" style="4" bestFit="1" customWidth="1"/>
    <col min="4870" max="4870" width="6.58203125" style="4" bestFit="1" customWidth="1"/>
    <col min="4871" max="4871" width="9.5" style="4" bestFit="1" customWidth="1"/>
    <col min="4872" max="5124" width="9" style="4"/>
    <col min="5125" max="5125" width="20.58203125" style="4" bestFit="1" customWidth="1"/>
    <col min="5126" max="5126" width="6.58203125" style="4" bestFit="1" customWidth="1"/>
    <col min="5127" max="5127" width="9.5" style="4" bestFit="1" customWidth="1"/>
    <col min="5128" max="5380" width="9" style="4"/>
    <col min="5381" max="5381" width="20.58203125" style="4" bestFit="1" customWidth="1"/>
    <col min="5382" max="5382" width="6.58203125" style="4" bestFit="1" customWidth="1"/>
    <col min="5383" max="5383" width="9.5" style="4" bestFit="1" customWidth="1"/>
    <col min="5384" max="5636" width="9" style="4"/>
    <col min="5637" max="5637" width="20.58203125" style="4" bestFit="1" customWidth="1"/>
    <col min="5638" max="5638" width="6.58203125" style="4" bestFit="1" customWidth="1"/>
    <col min="5639" max="5639" width="9.5" style="4" bestFit="1" customWidth="1"/>
    <col min="5640" max="5892" width="9" style="4"/>
    <col min="5893" max="5893" width="20.58203125" style="4" bestFit="1" customWidth="1"/>
    <col min="5894" max="5894" width="6.58203125" style="4" bestFit="1" customWidth="1"/>
    <col min="5895" max="5895" width="9.5" style="4" bestFit="1" customWidth="1"/>
    <col min="5896" max="6148" width="9" style="4"/>
    <col min="6149" max="6149" width="20.58203125" style="4" bestFit="1" customWidth="1"/>
    <col min="6150" max="6150" width="6.58203125" style="4" bestFit="1" customWidth="1"/>
    <col min="6151" max="6151" width="9.5" style="4" bestFit="1" customWidth="1"/>
    <col min="6152" max="6404" width="9" style="4"/>
    <col min="6405" max="6405" width="20.58203125" style="4" bestFit="1" customWidth="1"/>
    <col min="6406" max="6406" width="6.58203125" style="4" bestFit="1" customWidth="1"/>
    <col min="6407" max="6407" width="9.5" style="4" bestFit="1" customWidth="1"/>
    <col min="6408" max="6660" width="9" style="4"/>
    <col min="6661" max="6661" width="20.58203125" style="4" bestFit="1" customWidth="1"/>
    <col min="6662" max="6662" width="6.58203125" style="4" bestFit="1" customWidth="1"/>
    <col min="6663" max="6663" width="9.5" style="4" bestFit="1" customWidth="1"/>
    <col min="6664" max="6916" width="9" style="4"/>
    <col min="6917" max="6917" width="20.58203125" style="4" bestFit="1" customWidth="1"/>
    <col min="6918" max="6918" width="6.58203125" style="4" bestFit="1" customWidth="1"/>
    <col min="6919" max="6919" width="9.5" style="4" bestFit="1" customWidth="1"/>
    <col min="6920" max="7172" width="9" style="4"/>
    <col min="7173" max="7173" width="20.58203125" style="4" bestFit="1" customWidth="1"/>
    <col min="7174" max="7174" width="6.58203125" style="4" bestFit="1" customWidth="1"/>
    <col min="7175" max="7175" width="9.5" style="4" bestFit="1" customWidth="1"/>
    <col min="7176" max="7428" width="9" style="4"/>
    <col min="7429" max="7429" width="20.58203125" style="4" bestFit="1" customWidth="1"/>
    <col min="7430" max="7430" width="6.58203125" style="4" bestFit="1" customWidth="1"/>
    <col min="7431" max="7431" width="9.5" style="4" bestFit="1" customWidth="1"/>
    <col min="7432" max="7684" width="9" style="4"/>
    <col min="7685" max="7685" width="20.58203125" style="4" bestFit="1" customWidth="1"/>
    <col min="7686" max="7686" width="6.58203125" style="4" bestFit="1" customWidth="1"/>
    <col min="7687" max="7687" width="9.5" style="4" bestFit="1" customWidth="1"/>
    <col min="7688" max="7940" width="9" style="4"/>
    <col min="7941" max="7941" width="20.58203125" style="4" bestFit="1" customWidth="1"/>
    <col min="7942" max="7942" width="6.58203125" style="4" bestFit="1" customWidth="1"/>
    <col min="7943" max="7943" width="9.5" style="4" bestFit="1" customWidth="1"/>
    <col min="7944" max="8196" width="9" style="4"/>
    <col min="8197" max="8197" width="20.58203125" style="4" bestFit="1" customWidth="1"/>
    <col min="8198" max="8198" width="6.58203125" style="4" bestFit="1" customWidth="1"/>
    <col min="8199" max="8199" width="9.5" style="4" bestFit="1" customWidth="1"/>
    <col min="8200" max="8452" width="9" style="4"/>
    <col min="8453" max="8453" width="20.58203125" style="4" bestFit="1" customWidth="1"/>
    <col min="8454" max="8454" width="6.58203125" style="4" bestFit="1" customWidth="1"/>
    <col min="8455" max="8455" width="9.5" style="4" bestFit="1" customWidth="1"/>
    <col min="8456" max="8708" width="9" style="4"/>
    <col min="8709" max="8709" width="20.58203125" style="4" bestFit="1" customWidth="1"/>
    <col min="8710" max="8710" width="6.58203125" style="4" bestFit="1" customWidth="1"/>
    <col min="8711" max="8711" width="9.5" style="4" bestFit="1" customWidth="1"/>
    <col min="8712" max="8964" width="9" style="4"/>
    <col min="8965" max="8965" width="20.58203125" style="4" bestFit="1" customWidth="1"/>
    <col min="8966" max="8966" width="6.58203125" style="4" bestFit="1" customWidth="1"/>
    <col min="8967" max="8967" width="9.5" style="4" bestFit="1" customWidth="1"/>
    <col min="8968" max="9220" width="9" style="4"/>
    <col min="9221" max="9221" width="20.58203125" style="4" bestFit="1" customWidth="1"/>
    <col min="9222" max="9222" width="6.58203125" style="4" bestFit="1" customWidth="1"/>
    <col min="9223" max="9223" width="9.5" style="4" bestFit="1" customWidth="1"/>
    <col min="9224" max="9476" width="9" style="4"/>
    <col min="9477" max="9477" width="20.58203125" style="4" bestFit="1" customWidth="1"/>
    <col min="9478" max="9478" width="6.58203125" style="4" bestFit="1" customWidth="1"/>
    <col min="9479" max="9479" width="9.5" style="4" bestFit="1" customWidth="1"/>
    <col min="9480" max="9732" width="9" style="4"/>
    <col min="9733" max="9733" width="20.58203125" style="4" bestFit="1" customWidth="1"/>
    <col min="9734" max="9734" width="6.58203125" style="4" bestFit="1" customWidth="1"/>
    <col min="9735" max="9735" width="9.5" style="4" bestFit="1" customWidth="1"/>
    <col min="9736" max="9988" width="9" style="4"/>
    <col min="9989" max="9989" width="20.58203125" style="4" bestFit="1" customWidth="1"/>
    <col min="9990" max="9990" width="6.58203125" style="4" bestFit="1" customWidth="1"/>
    <col min="9991" max="9991" width="9.5" style="4" bestFit="1" customWidth="1"/>
    <col min="9992" max="10244" width="9" style="4"/>
    <col min="10245" max="10245" width="20.58203125" style="4" bestFit="1" customWidth="1"/>
    <col min="10246" max="10246" width="6.58203125" style="4" bestFit="1" customWidth="1"/>
    <col min="10247" max="10247" width="9.5" style="4" bestFit="1" customWidth="1"/>
    <col min="10248" max="10500" width="9" style="4"/>
    <col min="10501" max="10501" width="20.58203125" style="4" bestFit="1" customWidth="1"/>
    <col min="10502" max="10502" width="6.58203125" style="4" bestFit="1" customWidth="1"/>
    <col min="10503" max="10503" width="9.5" style="4" bestFit="1" customWidth="1"/>
    <col min="10504" max="10756" width="9" style="4"/>
    <col min="10757" max="10757" width="20.58203125" style="4" bestFit="1" customWidth="1"/>
    <col min="10758" max="10758" width="6.58203125" style="4" bestFit="1" customWidth="1"/>
    <col min="10759" max="10759" width="9.5" style="4" bestFit="1" customWidth="1"/>
    <col min="10760" max="11012" width="9" style="4"/>
    <col min="11013" max="11013" width="20.58203125" style="4" bestFit="1" customWidth="1"/>
    <col min="11014" max="11014" width="6.58203125" style="4" bestFit="1" customWidth="1"/>
    <col min="11015" max="11015" width="9.5" style="4" bestFit="1" customWidth="1"/>
    <col min="11016" max="11268" width="9" style="4"/>
    <col min="11269" max="11269" width="20.58203125" style="4" bestFit="1" customWidth="1"/>
    <col min="11270" max="11270" width="6.58203125" style="4" bestFit="1" customWidth="1"/>
    <col min="11271" max="11271" width="9.5" style="4" bestFit="1" customWidth="1"/>
    <col min="11272" max="11524" width="9" style="4"/>
    <col min="11525" max="11525" width="20.58203125" style="4" bestFit="1" customWidth="1"/>
    <col min="11526" max="11526" width="6.58203125" style="4" bestFit="1" customWidth="1"/>
    <col min="11527" max="11527" width="9.5" style="4" bestFit="1" customWidth="1"/>
    <col min="11528" max="11780" width="9" style="4"/>
    <col min="11781" max="11781" width="20.58203125" style="4" bestFit="1" customWidth="1"/>
    <col min="11782" max="11782" width="6.58203125" style="4" bestFit="1" customWidth="1"/>
    <col min="11783" max="11783" width="9.5" style="4" bestFit="1" customWidth="1"/>
    <col min="11784" max="12036" width="9" style="4"/>
    <col min="12037" max="12037" width="20.58203125" style="4" bestFit="1" customWidth="1"/>
    <col min="12038" max="12038" width="6.58203125" style="4" bestFit="1" customWidth="1"/>
    <col min="12039" max="12039" width="9.5" style="4" bestFit="1" customWidth="1"/>
    <col min="12040" max="12292" width="9" style="4"/>
    <col min="12293" max="12293" width="20.58203125" style="4" bestFit="1" customWidth="1"/>
    <col min="12294" max="12294" width="6.58203125" style="4" bestFit="1" customWidth="1"/>
    <col min="12295" max="12295" width="9.5" style="4" bestFit="1" customWidth="1"/>
    <col min="12296" max="12548" width="9" style="4"/>
    <col min="12549" max="12549" width="20.58203125" style="4" bestFit="1" customWidth="1"/>
    <col min="12550" max="12550" width="6.58203125" style="4" bestFit="1" customWidth="1"/>
    <col min="12551" max="12551" width="9.5" style="4" bestFit="1" customWidth="1"/>
    <col min="12552" max="12804" width="9" style="4"/>
    <col min="12805" max="12805" width="20.58203125" style="4" bestFit="1" customWidth="1"/>
    <col min="12806" max="12806" width="6.58203125" style="4" bestFit="1" customWidth="1"/>
    <col min="12807" max="12807" width="9.5" style="4" bestFit="1" customWidth="1"/>
    <col min="12808" max="13060" width="9" style="4"/>
    <col min="13061" max="13061" width="20.58203125" style="4" bestFit="1" customWidth="1"/>
    <col min="13062" max="13062" width="6.58203125" style="4" bestFit="1" customWidth="1"/>
    <col min="13063" max="13063" width="9.5" style="4" bestFit="1" customWidth="1"/>
    <col min="13064" max="13316" width="9" style="4"/>
    <col min="13317" max="13317" width="20.58203125" style="4" bestFit="1" customWidth="1"/>
    <col min="13318" max="13318" width="6.58203125" style="4" bestFit="1" customWidth="1"/>
    <col min="13319" max="13319" width="9.5" style="4" bestFit="1" customWidth="1"/>
    <col min="13320" max="13572" width="9" style="4"/>
    <col min="13573" max="13573" width="20.58203125" style="4" bestFit="1" customWidth="1"/>
    <col min="13574" max="13574" width="6.58203125" style="4" bestFit="1" customWidth="1"/>
    <col min="13575" max="13575" width="9.5" style="4" bestFit="1" customWidth="1"/>
    <col min="13576" max="13828" width="9" style="4"/>
    <col min="13829" max="13829" width="20.58203125" style="4" bestFit="1" customWidth="1"/>
    <col min="13830" max="13830" width="6.58203125" style="4" bestFit="1" customWidth="1"/>
    <col min="13831" max="13831" width="9.5" style="4" bestFit="1" customWidth="1"/>
    <col min="13832" max="14084" width="9" style="4"/>
    <col min="14085" max="14085" width="20.58203125" style="4" bestFit="1" customWidth="1"/>
    <col min="14086" max="14086" width="6.58203125" style="4" bestFit="1" customWidth="1"/>
    <col min="14087" max="14087" width="9.5" style="4" bestFit="1" customWidth="1"/>
    <col min="14088" max="14340" width="9" style="4"/>
    <col min="14341" max="14341" width="20.58203125" style="4" bestFit="1" customWidth="1"/>
    <col min="14342" max="14342" width="6.58203125" style="4" bestFit="1" customWidth="1"/>
    <col min="14343" max="14343" width="9.5" style="4" bestFit="1" customWidth="1"/>
    <col min="14344" max="14596" width="9" style="4"/>
    <col min="14597" max="14597" width="20.58203125" style="4" bestFit="1" customWidth="1"/>
    <col min="14598" max="14598" width="6.58203125" style="4" bestFit="1" customWidth="1"/>
    <col min="14599" max="14599" width="9.5" style="4" bestFit="1" customWidth="1"/>
    <col min="14600" max="14852" width="9" style="4"/>
    <col min="14853" max="14853" width="20.58203125" style="4" bestFit="1" customWidth="1"/>
    <col min="14854" max="14854" width="6.58203125" style="4" bestFit="1" customWidth="1"/>
    <col min="14855" max="14855" width="9.5" style="4" bestFit="1" customWidth="1"/>
    <col min="14856" max="15108" width="9" style="4"/>
    <col min="15109" max="15109" width="20.58203125" style="4" bestFit="1" customWidth="1"/>
    <col min="15110" max="15110" width="6.58203125" style="4" bestFit="1" customWidth="1"/>
    <col min="15111" max="15111" width="9.5" style="4" bestFit="1" customWidth="1"/>
    <col min="15112" max="15364" width="9" style="4"/>
    <col min="15365" max="15365" width="20.58203125" style="4" bestFit="1" customWidth="1"/>
    <col min="15366" max="15366" width="6.58203125" style="4" bestFit="1" customWidth="1"/>
    <col min="15367" max="15367" width="9.5" style="4" bestFit="1" customWidth="1"/>
    <col min="15368" max="15620" width="9" style="4"/>
    <col min="15621" max="15621" width="20.58203125" style="4" bestFit="1" customWidth="1"/>
    <col min="15622" max="15622" width="6.58203125" style="4" bestFit="1" customWidth="1"/>
    <col min="15623" max="15623" width="9.5" style="4" bestFit="1" customWidth="1"/>
    <col min="15624" max="15876" width="9" style="4"/>
    <col min="15877" max="15877" width="20.58203125" style="4" bestFit="1" customWidth="1"/>
    <col min="15878" max="15878" width="6.58203125" style="4" bestFit="1" customWidth="1"/>
    <col min="15879" max="15879" width="9.5" style="4" bestFit="1" customWidth="1"/>
    <col min="15880" max="16132" width="9" style="4"/>
    <col min="16133" max="16133" width="20.58203125" style="4" bestFit="1" customWidth="1"/>
    <col min="16134" max="16134" width="6.58203125" style="4" bestFit="1" customWidth="1"/>
    <col min="16135" max="16135" width="9.5" style="4" bestFit="1" customWidth="1"/>
    <col min="16136" max="16384" width="9" style="4"/>
  </cols>
  <sheetData>
    <row r="1" spans="2:13" ht="21" thickTop="1" thickBot="1">
      <c r="B1" s="1" t="s">
        <v>20</v>
      </c>
      <c r="C1" s="1"/>
      <c r="D1" s="1"/>
      <c r="E1" s="1"/>
      <c r="F1" s="1"/>
      <c r="G1" s="1"/>
      <c r="H1" s="57" t="s">
        <v>21</v>
      </c>
      <c r="I1" s="58"/>
      <c r="J1" s="2">
        <v>2025</v>
      </c>
      <c r="K1" s="3" t="s">
        <v>96</v>
      </c>
    </row>
    <row r="2" spans="2:13" ht="13.5" thickTop="1">
      <c r="B2" s="4" t="s">
        <v>53</v>
      </c>
      <c r="I2" s="5"/>
    </row>
    <row r="3" spans="2:13">
      <c r="I3" s="5"/>
    </row>
    <row r="4" spans="2:13" ht="18.75" customHeight="1">
      <c r="B4" s="59" t="s">
        <v>25</v>
      </c>
      <c r="C4" s="60"/>
      <c r="D4" s="61"/>
      <c r="E4" s="6" t="s">
        <v>26</v>
      </c>
      <c r="F4" s="7"/>
      <c r="G4" s="7"/>
      <c r="H4" s="8" t="s">
        <v>27</v>
      </c>
      <c r="I4" s="9"/>
      <c r="J4" s="5" t="s">
        <v>28</v>
      </c>
      <c r="M4" s="4" t="s">
        <v>54</v>
      </c>
    </row>
    <row r="5" spans="2:13" ht="18.75" customHeight="1">
      <c r="B5" s="62"/>
      <c r="C5" s="63"/>
      <c r="D5" s="64"/>
      <c r="E5" s="6" t="s">
        <v>30</v>
      </c>
      <c r="F5" s="7"/>
      <c r="G5" s="7"/>
      <c r="H5" s="8" t="s">
        <v>27</v>
      </c>
      <c r="I5" s="9"/>
      <c r="J5" s="10"/>
      <c r="M5" s="4" t="s">
        <v>55</v>
      </c>
    </row>
    <row r="6" spans="2:13" ht="18.75" customHeight="1">
      <c r="B6" s="62"/>
      <c r="C6" s="63"/>
      <c r="D6" s="64"/>
      <c r="E6" s="6" t="s">
        <v>32</v>
      </c>
      <c r="F6" s="7"/>
      <c r="G6" s="7"/>
      <c r="H6" s="8" t="s">
        <v>33</v>
      </c>
      <c r="I6" s="9"/>
      <c r="M6" s="4" t="s">
        <v>56</v>
      </c>
    </row>
    <row r="7" spans="2:13" ht="18.75" customHeight="1">
      <c r="B7" s="65"/>
      <c r="C7" s="66"/>
      <c r="D7" s="67"/>
      <c r="E7" s="6" t="s">
        <v>35</v>
      </c>
      <c r="F7" s="7"/>
      <c r="G7" s="7"/>
      <c r="H7" s="8" t="s">
        <v>57</v>
      </c>
      <c r="I7" s="9"/>
      <c r="M7" s="4" t="s">
        <v>58</v>
      </c>
    </row>
    <row r="8" spans="2:13">
      <c r="I8" s="11"/>
      <c r="J8" s="11"/>
    </row>
    <row r="9" spans="2:13">
      <c r="J9" s="12" t="s">
        <v>59</v>
      </c>
    </row>
    <row r="10" spans="2:13" ht="18.75" customHeight="1">
      <c r="D10" s="13"/>
      <c r="E10" s="6" t="s">
        <v>39</v>
      </c>
      <c r="F10" s="7"/>
      <c r="G10" s="7"/>
      <c r="H10" s="8" t="s">
        <v>40</v>
      </c>
      <c r="I10" s="8" t="str">
        <f>IF(I7="","",I7*45*0.0136*44/12)</f>
        <v/>
      </c>
      <c r="J10" s="14"/>
      <c r="M10" s="4" t="s">
        <v>60</v>
      </c>
    </row>
    <row r="11" spans="2:13" ht="18.75" customHeight="1">
      <c r="D11" s="13"/>
      <c r="E11" s="6" t="s">
        <v>43</v>
      </c>
      <c r="F11" s="7"/>
      <c r="G11" s="7"/>
      <c r="H11" s="8" t="s">
        <v>44</v>
      </c>
      <c r="I11" s="8" t="str">
        <f>IFERROR(I5*3.6/(45*I7)*100,"")</f>
        <v/>
      </c>
      <c r="M11" s="4" t="s">
        <v>61</v>
      </c>
    </row>
    <row r="12" spans="2:13" ht="18.75" customHeight="1">
      <c r="D12" s="13"/>
      <c r="E12" s="6" t="s">
        <v>46</v>
      </c>
      <c r="F12" s="7"/>
      <c r="G12" s="7"/>
      <c r="H12" s="8" t="s">
        <v>44</v>
      </c>
      <c r="I12" s="8" t="str">
        <f>IFERROR(I6/(45*I7)*100,"")</f>
        <v/>
      </c>
      <c r="M12" s="4" t="s">
        <v>62</v>
      </c>
    </row>
    <row r="15" spans="2:13" ht="16.5">
      <c r="F15" s="13"/>
      <c r="G15" s="6" t="s">
        <v>49</v>
      </c>
      <c r="H15" s="15"/>
      <c r="I15" s="16" t="str">
        <f>IFERROR(I10*I12/(2.17*I11+I12)/I6,"")</f>
        <v/>
      </c>
      <c r="J15" s="17" t="s">
        <v>50</v>
      </c>
      <c r="M15" s="4" t="s">
        <v>81</v>
      </c>
    </row>
    <row r="16" spans="2:13" ht="16.5">
      <c r="F16" s="13"/>
      <c r="G16" s="6" t="s">
        <v>51</v>
      </c>
      <c r="H16" s="15"/>
      <c r="I16" s="16" t="str">
        <f>IFERROR(I10*2.17*I11/(2.17*I11+I12)/I4,"")</f>
        <v/>
      </c>
      <c r="J16" s="17" t="s">
        <v>52</v>
      </c>
    </row>
  </sheetData>
  <sheetProtection algorithmName="SHA-512" hashValue="2tM4lD1iSHgXXxBWyfYFJQqp02n7NUrKm/NoFBScH6tOQa+vCkwWxyut8JZVRp6VhyQAeShKtRH6D/DG8+D2WA==" saltValue="eCeAjTk0FsAoyhtTNblf0g==" spinCount="100000" sheet="1" objects="1" scenarios="1"/>
  <mergeCells count="2">
    <mergeCell ref="H1:I1"/>
    <mergeCell ref="B4:D7"/>
  </mergeCells>
  <phoneticPr fontId="1"/>
  <dataValidations count="2">
    <dataValidation type="list" allowBlank="1" showInputMessage="1" showErrorMessage="1" sqref="J10" xr:uid="{00000000-0002-0000-0200-000000000000}">
      <formula1>"東京ガス,青梅ガス,武陽ガス,昭島ガス"</formula1>
    </dataValidation>
    <dataValidation type="list" allowBlank="1" showInputMessage="1" showErrorMessage="1" sqref="J5" xr:uid="{00000000-0002-0000-0200-000001000000}">
      <formula1>"計量,10％"</formula1>
    </dataValidation>
  </dataValidations>
  <pageMargins left="0.74803149606299213" right="0.74803149606299213"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熱</vt:lpstr>
      <vt:lpstr>電気</vt:lpstr>
      <vt:lpstr>CGS事業所外供給（年度排出量算定用）</vt:lpstr>
      <vt:lpstr>CGS事業所外供給（基準排出量算定用）</vt:lpstr>
      <vt:lpstr>'CGS事業所外供給（基準排出量算定用）'!Print_Area</vt:lpstr>
      <vt:lpstr>'CGS事業所外供給（年度排出量算定用）'!Print_Area</vt:lpstr>
      <vt:lpstr>電気!Print_Area</vt:lpstr>
      <vt:lpstr>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ヘルプデスク12</cp:lastModifiedBy>
  <cp:revision/>
  <dcterms:created xsi:type="dcterms:W3CDTF">2024-08-28T05:32:12Z</dcterms:created>
  <dcterms:modified xsi:type="dcterms:W3CDTF">2026-05-19T07:45:01Z</dcterms:modified>
  <cp:category/>
  <cp:contentStatus/>
</cp:coreProperties>
</file>