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20" yWindow="0" windowWidth="9630" windowHeight="11640"/>
  </bookViews>
  <sheets>
    <sheet name="サンプリング計画書" sheetId="5" r:id="rId1"/>
    <sheet name="サンプリング計画書(text用)" sheetId="7" state="hidden" r:id="rId2"/>
  </sheets>
  <definedNames>
    <definedName name="_xlnm.Print_Area" localSheetId="0">サンプリング計画書!$C$3:$AD$53</definedName>
    <definedName name="_xlnm.Print_Area" localSheetId="1">'サンプリング計画書(text用)'!$C$3:$AK$54</definedName>
    <definedName name="_xlnm.Print_Titles" localSheetId="0">サンプリング計画書!$4:$11</definedName>
    <definedName name="_xlnm.Print_Titles" localSheetId="1">'サンプリング計画書(text用)'!$4:$11</definedName>
  </definedNames>
  <calcPr calcId="145621"/>
</workbook>
</file>

<file path=xl/calcChain.xml><?xml version="1.0" encoding="utf-8"?>
<calcChain xmlns="http://schemas.openxmlformats.org/spreadsheetml/2006/main">
  <c r="AB8" i="5" l="1"/>
  <c r="AA37" i="5"/>
  <c r="AA36" i="5"/>
  <c r="AA35" i="5"/>
  <c r="AA34" i="5"/>
  <c r="AA33" i="5"/>
  <c r="AA32" i="5"/>
  <c r="AA31" i="5"/>
  <c r="AA30" i="5"/>
  <c r="AA29" i="5"/>
  <c r="AA28" i="5"/>
  <c r="AA27" i="5"/>
  <c r="AA26" i="5"/>
  <c r="AA25" i="5"/>
  <c r="AA24" i="5"/>
  <c r="AA23" i="5"/>
  <c r="AA22" i="5"/>
  <c r="AA21" i="5"/>
  <c r="AA20" i="5"/>
  <c r="AA19" i="5"/>
  <c r="AA18" i="5"/>
  <c r="AA17" i="5"/>
  <c r="AA16" i="5"/>
  <c r="AA15" i="5"/>
  <c r="AA14" i="5"/>
  <c r="AA13" i="5"/>
  <c r="P9" i="7"/>
  <c r="U9" i="7"/>
  <c r="R120" i="7"/>
  <c r="N120" i="7"/>
  <c r="M120" i="7"/>
  <c r="L120" i="7"/>
  <c r="K120" i="7"/>
  <c r="J120" i="7"/>
  <c r="I120" i="7"/>
  <c r="H120" i="7"/>
  <c r="R119" i="7"/>
  <c r="Q119" i="7"/>
  <c r="P119" i="7"/>
  <c r="O119" i="7"/>
  <c r="N119" i="7"/>
  <c r="M119" i="7"/>
  <c r="L119" i="7"/>
  <c r="K119" i="7"/>
  <c r="J119" i="7"/>
  <c r="I119" i="7"/>
  <c r="H119" i="7"/>
  <c r="G119" i="7"/>
  <c r="R116" i="7"/>
  <c r="Q116" i="7"/>
  <c r="P116" i="7"/>
  <c r="O116" i="7"/>
  <c r="N116" i="7"/>
  <c r="M116" i="7"/>
  <c r="L116" i="7"/>
  <c r="K116" i="7"/>
  <c r="J116" i="7"/>
  <c r="I116" i="7"/>
  <c r="H116" i="7"/>
  <c r="G116" i="7"/>
  <c r="R115" i="7"/>
  <c r="Q115" i="7"/>
  <c r="P115" i="7"/>
  <c r="O115" i="7"/>
  <c r="N115" i="7"/>
  <c r="M115" i="7"/>
  <c r="L115" i="7"/>
  <c r="K115" i="7"/>
  <c r="J115" i="7"/>
  <c r="I115" i="7"/>
  <c r="H115" i="7"/>
  <c r="G115" i="7"/>
  <c r="N114" i="7"/>
  <c r="M114" i="7"/>
  <c r="L114" i="7"/>
  <c r="K114" i="7"/>
  <c r="J114" i="7"/>
  <c r="I114" i="7"/>
  <c r="H114" i="7"/>
  <c r="G114" i="7"/>
  <c r="R113" i="7"/>
  <c r="Q113" i="7"/>
  <c r="P113" i="7"/>
  <c r="O113" i="7"/>
  <c r="N113" i="7"/>
  <c r="M113" i="7"/>
  <c r="L113" i="7"/>
  <c r="K113" i="7"/>
  <c r="J113" i="7"/>
  <c r="I113" i="7"/>
  <c r="H113" i="7"/>
  <c r="G113" i="7"/>
  <c r="R112" i="7"/>
  <c r="Q112" i="7"/>
  <c r="P112" i="7"/>
  <c r="O112" i="7"/>
  <c r="I112" i="7"/>
  <c r="H112" i="7"/>
  <c r="G112" i="7"/>
  <c r="R111" i="7"/>
  <c r="Q111" i="7"/>
  <c r="P111" i="7"/>
  <c r="O111" i="7"/>
  <c r="N111" i="7"/>
  <c r="M111" i="7"/>
  <c r="L111" i="7"/>
  <c r="K111" i="7"/>
  <c r="J111" i="7"/>
  <c r="I111" i="7"/>
  <c r="H111" i="7"/>
  <c r="G111" i="7"/>
  <c r="R110" i="7"/>
  <c r="Q110" i="7"/>
  <c r="P110" i="7"/>
  <c r="O110" i="7"/>
  <c r="N110" i="7"/>
  <c r="M110" i="7"/>
  <c r="L110" i="7"/>
  <c r="K110" i="7"/>
  <c r="J110" i="7"/>
  <c r="I110" i="7"/>
  <c r="H110" i="7"/>
  <c r="G110" i="7"/>
  <c r="R109" i="7"/>
  <c r="Q109" i="7"/>
  <c r="P109" i="7"/>
  <c r="O109" i="7"/>
  <c r="N109" i="7"/>
  <c r="M109" i="7"/>
  <c r="L109" i="7"/>
  <c r="K109" i="7"/>
  <c r="J109" i="7"/>
  <c r="I109" i="7"/>
  <c r="H109" i="7"/>
  <c r="G109" i="7"/>
  <c r="R108" i="7"/>
  <c r="Q108" i="7"/>
  <c r="P108" i="7"/>
  <c r="O108" i="7"/>
  <c r="N108" i="7"/>
  <c r="M108" i="7"/>
  <c r="L108" i="7"/>
  <c r="K108" i="7"/>
  <c r="J108" i="7"/>
  <c r="I108" i="7"/>
  <c r="H108" i="7"/>
  <c r="G108" i="7"/>
  <c r="R107" i="7"/>
  <c r="Q107" i="7"/>
  <c r="P107" i="7"/>
  <c r="O107" i="7"/>
  <c r="N107" i="7"/>
  <c r="M107" i="7"/>
  <c r="L107" i="7"/>
  <c r="K107" i="7"/>
  <c r="J107" i="7"/>
  <c r="I107" i="7"/>
  <c r="H107" i="7"/>
  <c r="G107" i="7"/>
  <c r="R106" i="7"/>
  <c r="Q106" i="7"/>
  <c r="P106" i="7"/>
  <c r="O106" i="7"/>
  <c r="N106" i="7"/>
  <c r="M106" i="7"/>
  <c r="L106" i="7"/>
  <c r="K106" i="7"/>
  <c r="J106" i="7"/>
  <c r="I106" i="7"/>
  <c r="H106" i="7"/>
  <c r="G106" i="7"/>
  <c r="R105" i="7"/>
  <c r="Q105" i="7"/>
  <c r="P105" i="7"/>
  <c r="O105" i="7"/>
  <c r="N105" i="7"/>
  <c r="M105" i="7"/>
  <c r="L105" i="7"/>
  <c r="K105" i="7"/>
  <c r="J105" i="7"/>
  <c r="I105" i="7"/>
  <c r="H105" i="7"/>
  <c r="G105" i="7"/>
  <c r="R104" i="7"/>
  <c r="Q104" i="7"/>
  <c r="P104" i="7"/>
  <c r="O104" i="7"/>
  <c r="N104" i="7"/>
  <c r="M104" i="7"/>
  <c r="L104" i="7"/>
  <c r="K104" i="7"/>
  <c r="J104" i="7"/>
  <c r="I104" i="7"/>
  <c r="H104" i="7"/>
  <c r="G104" i="7"/>
  <c r="L103" i="7"/>
  <c r="K103" i="7"/>
  <c r="J103" i="7"/>
  <c r="I103" i="7"/>
  <c r="H103" i="7"/>
  <c r="G103" i="7"/>
  <c r="R102" i="7"/>
  <c r="Q102" i="7"/>
  <c r="P102" i="7"/>
  <c r="O102" i="7"/>
  <c r="N102" i="7"/>
  <c r="M102" i="7"/>
  <c r="L102" i="7"/>
  <c r="K102" i="7"/>
  <c r="J102" i="7"/>
  <c r="I102" i="7"/>
  <c r="H102" i="7"/>
  <c r="G102" i="7"/>
  <c r="S101" i="7"/>
  <c r="R96" i="7"/>
  <c r="Q96" i="7"/>
  <c r="P96" i="7"/>
  <c r="O96" i="7"/>
  <c r="N96" i="7"/>
  <c r="M96" i="7"/>
  <c r="L96" i="7"/>
  <c r="K96" i="7"/>
  <c r="J96" i="7"/>
  <c r="I96" i="7"/>
  <c r="H96" i="7"/>
  <c r="G96" i="7"/>
  <c r="L95" i="7"/>
  <c r="K95" i="7"/>
  <c r="J95" i="7"/>
  <c r="I95" i="7"/>
  <c r="H95" i="7"/>
  <c r="G95" i="7"/>
  <c r="R94" i="7"/>
  <c r="Q94" i="7"/>
  <c r="P94" i="7"/>
  <c r="O94" i="7"/>
  <c r="N94" i="7"/>
  <c r="M94" i="7"/>
  <c r="L94" i="7"/>
  <c r="K94" i="7"/>
  <c r="J94" i="7"/>
  <c r="I94" i="7"/>
  <c r="H94" i="7"/>
  <c r="G94" i="7"/>
  <c r="R93" i="7"/>
  <c r="Q93" i="7"/>
  <c r="P93" i="7"/>
  <c r="O93" i="7"/>
  <c r="N93" i="7"/>
  <c r="M93" i="7"/>
  <c r="L93" i="7"/>
  <c r="K93" i="7"/>
  <c r="J93" i="7"/>
  <c r="I93" i="7"/>
  <c r="H93" i="7"/>
  <c r="G93" i="7"/>
  <c r="R92" i="7"/>
  <c r="Q92" i="7"/>
  <c r="P92" i="7"/>
  <c r="O92" i="7"/>
  <c r="N92" i="7"/>
  <c r="M92" i="7"/>
  <c r="L92" i="7"/>
  <c r="K92" i="7"/>
  <c r="J92" i="7"/>
  <c r="I92" i="7"/>
  <c r="H92" i="7"/>
  <c r="G92" i="7"/>
  <c r="R91" i="7"/>
  <c r="Q91" i="7"/>
  <c r="P91" i="7"/>
  <c r="O91" i="7"/>
  <c r="N91" i="7"/>
  <c r="M91" i="7"/>
  <c r="L91" i="7"/>
  <c r="K91" i="7"/>
  <c r="J91" i="7"/>
  <c r="I91" i="7"/>
  <c r="H91" i="7"/>
  <c r="G91" i="7"/>
  <c r="R90" i="7"/>
  <c r="Q90" i="7"/>
  <c r="P90" i="7"/>
  <c r="O90" i="7"/>
  <c r="N90" i="7"/>
  <c r="M90" i="7"/>
  <c r="L90" i="7"/>
  <c r="K90" i="7"/>
  <c r="J90" i="7"/>
  <c r="I90" i="7"/>
  <c r="H90" i="7"/>
  <c r="G90" i="7"/>
  <c r="R89" i="7"/>
  <c r="Q89" i="7"/>
  <c r="P89" i="7"/>
  <c r="O89" i="7"/>
  <c r="N89" i="7"/>
  <c r="M89" i="7"/>
  <c r="L89" i="7"/>
  <c r="K89" i="7"/>
  <c r="J89" i="7"/>
  <c r="I89" i="7"/>
  <c r="H89" i="7"/>
  <c r="G89" i="7"/>
  <c r="R88" i="7"/>
  <c r="Q88" i="7"/>
  <c r="P88" i="7"/>
  <c r="O88" i="7"/>
  <c r="N88" i="7"/>
  <c r="M88" i="7"/>
  <c r="L88" i="7"/>
  <c r="K88" i="7"/>
  <c r="J88" i="7"/>
  <c r="I88" i="7"/>
  <c r="H88" i="7"/>
  <c r="G88" i="7"/>
  <c r="R87" i="7"/>
  <c r="Q87" i="7"/>
  <c r="P87" i="7"/>
  <c r="O87" i="7"/>
  <c r="N87" i="7"/>
  <c r="M87" i="7"/>
  <c r="L87" i="7"/>
  <c r="K87" i="7"/>
  <c r="J87" i="7"/>
  <c r="I87" i="7"/>
  <c r="H87" i="7"/>
  <c r="G87" i="7"/>
  <c r="U86" i="7"/>
  <c r="R86" i="7"/>
  <c r="Q86" i="7"/>
  <c r="P86" i="7"/>
  <c r="O86" i="7"/>
  <c r="N86" i="7"/>
  <c r="M86" i="7"/>
  <c r="L86" i="7"/>
  <c r="K86" i="7"/>
  <c r="J86" i="7"/>
  <c r="I86" i="7"/>
  <c r="H86" i="7"/>
  <c r="G86" i="7"/>
  <c r="S83" i="7"/>
  <c r="S82" i="7"/>
  <c r="S81" i="7"/>
  <c r="S80" i="7"/>
  <c r="S79" i="7"/>
  <c r="S78" i="7"/>
  <c r="S77" i="7"/>
  <c r="S76" i="7"/>
  <c r="S75" i="7"/>
  <c r="S74" i="7"/>
  <c r="S73" i="7"/>
  <c r="S72" i="7"/>
  <c r="S71" i="7"/>
  <c r="S70" i="7"/>
  <c r="S69" i="7"/>
  <c r="S84" i="7"/>
  <c r="T81" i="7" s="1"/>
  <c r="AG51" i="7"/>
  <c r="AG50" i="7"/>
  <c r="AG49" i="7"/>
  <c r="AG48" i="7"/>
  <c r="AG47" i="7"/>
  <c r="AG46" i="7"/>
  <c r="AG45" i="7"/>
  <c r="AG44" i="7"/>
  <c r="AG39" i="7"/>
  <c r="AF39" i="7"/>
  <c r="AH38" i="7"/>
  <c r="AA37" i="7"/>
  <c r="AA36" i="7"/>
  <c r="AA35" i="7"/>
  <c r="AA34" i="7"/>
  <c r="AA33" i="7"/>
  <c r="AA32" i="7"/>
  <c r="AA31" i="7"/>
  <c r="AH31" i="7" s="1"/>
  <c r="AA30" i="7"/>
  <c r="AH30" i="7" s="1"/>
  <c r="AA29" i="7"/>
  <c r="AA28" i="7"/>
  <c r="AA27" i="7"/>
  <c r="AH27" i="7" s="1"/>
  <c r="AA26" i="7"/>
  <c r="AH26" i="7" s="1"/>
  <c r="AA25" i="7"/>
  <c r="AA24" i="7"/>
  <c r="AA23" i="7"/>
  <c r="AA22" i="7"/>
  <c r="AA21" i="7"/>
  <c r="AA20" i="7"/>
  <c r="AA19" i="7"/>
  <c r="AA18" i="7"/>
  <c r="AH18" i="7" s="1"/>
  <c r="AA17" i="7"/>
  <c r="AA16" i="7"/>
  <c r="AA15" i="7"/>
  <c r="AH15" i="7" s="1"/>
  <c r="AA14" i="7"/>
  <c r="AH14" i="7" s="1"/>
  <c r="AA13" i="7"/>
  <c r="AG42" i="7"/>
  <c r="AJ12" i="7" s="1"/>
  <c r="AA12" i="7"/>
  <c r="AF8" i="7"/>
  <c r="AA50" i="5"/>
  <c r="AA49" i="5"/>
  <c r="AA48" i="5"/>
  <c r="AA47" i="5"/>
  <c r="AA46" i="5"/>
  <c r="AA45" i="5"/>
  <c r="AA44" i="5"/>
  <c r="AA43" i="5"/>
  <c r="U9" i="5"/>
  <c r="P9" i="5"/>
  <c r="T77" i="7"/>
  <c r="T69" i="7"/>
  <c r="T76" i="7"/>
  <c r="AG43" i="7"/>
  <c r="AJ37" i="7" s="1"/>
  <c r="T70" i="7"/>
  <c r="T78" i="7"/>
  <c r="T71" i="7"/>
  <c r="T79" i="7"/>
  <c r="T74" i="7"/>
  <c r="T82" i="7"/>
  <c r="T75" i="7"/>
  <c r="AA42" i="5"/>
  <c r="AA41" i="5"/>
  <c r="T83" i="7"/>
  <c r="T72" i="7"/>
  <c r="T73" i="7"/>
  <c r="T80" i="7"/>
  <c r="AJ35" i="7" l="1"/>
  <c r="AJ27" i="7"/>
  <c r="AH25" i="7"/>
  <c r="AJ25" i="7"/>
  <c r="AJ24" i="7"/>
  <c r="AJ14" i="7"/>
  <c r="AJ13" i="7"/>
  <c r="AJ21" i="7"/>
  <c r="AJ26" i="7"/>
  <c r="AJ23" i="7"/>
  <c r="AH33" i="7"/>
  <c r="AJ15" i="7"/>
  <c r="AH28" i="7"/>
  <c r="AH29" i="7"/>
  <c r="AH22" i="7"/>
  <c r="AH12" i="7"/>
  <c r="AH21" i="7"/>
  <c r="AH24" i="7"/>
  <c r="AJ33" i="7"/>
  <c r="AH37" i="7"/>
  <c r="AH35" i="7"/>
  <c r="AH36" i="7"/>
  <c r="AH34" i="7"/>
  <c r="AH16" i="7"/>
  <c r="AH19" i="7"/>
  <c r="AH13" i="7"/>
  <c r="AH32" i="7"/>
  <c r="AH23" i="7"/>
  <c r="AH20" i="7"/>
  <c r="AH17" i="7"/>
</calcChain>
</file>

<file path=xl/comments1.xml><?xml version="1.0" encoding="utf-8"?>
<comments xmlns="http://schemas.openxmlformats.org/spreadsheetml/2006/main">
  <authors>
    <author>総量削減課</author>
  </authors>
  <commentList>
    <comment ref="AC10" authorId="0">
      <text>
        <r>
          <rPr>
            <sz val="9"/>
            <color indexed="81"/>
            <rFont val="ＭＳ Ｐゴシック"/>
            <family val="3"/>
            <charset val="128"/>
          </rPr>
          <t>燃料等使用量の合計値に対する、サンプリング検証対象月の燃料等使用量の比率を計算してください。
（計算は手動で行って下さい。）</t>
        </r>
      </text>
    </comment>
    <comment ref="N12" authorId="0">
      <text>
        <r>
          <rPr>
            <sz val="9"/>
            <color indexed="81"/>
            <rFont val="ＭＳ Ｐゴシック"/>
            <family val="3"/>
            <charset val="128"/>
          </rPr>
          <t xml:space="preserve">サンプリングする検証対象月は、セルの色を変えてください。
</t>
        </r>
      </text>
    </comment>
  </commentList>
</comments>
</file>

<file path=xl/comments2.xml><?xml version="1.0" encoding="utf-8"?>
<comments xmlns="http://schemas.openxmlformats.org/spreadsheetml/2006/main">
  <authors>
    <author>総量削減課</author>
  </authors>
  <commentList>
    <comment ref="AJ10" authorId="0">
      <text>
        <r>
          <rPr>
            <sz val="9"/>
            <color indexed="81"/>
            <rFont val="ＭＳ Ｐゴシック"/>
            <family val="3"/>
            <charset val="128"/>
          </rPr>
          <t>燃料等使用量の合計値に対する、サンプリング検証対象月の燃料等使用量の比率を計算してください。
（計算は手動で行って下さい。）</t>
        </r>
      </text>
    </comment>
    <comment ref="N12" authorId="0">
      <text>
        <r>
          <rPr>
            <sz val="9"/>
            <color indexed="81"/>
            <rFont val="ＭＳ Ｐゴシック"/>
            <family val="3"/>
            <charset val="128"/>
          </rPr>
          <t xml:space="preserve">サンプリングする検証対象月は、セルの色を変えてください。
</t>
        </r>
      </text>
    </comment>
    <comment ref="N27" authorId="0">
      <text>
        <r>
          <rPr>
            <sz val="9"/>
            <color indexed="81"/>
            <rFont val="ＭＳ Ｐゴシック"/>
            <family val="3"/>
            <charset val="128"/>
          </rPr>
          <t xml:space="preserve">サンプリングする検証対象月は、セルの色を変えてください。
</t>
        </r>
      </text>
    </comment>
  </commentList>
</comments>
</file>

<file path=xl/sharedStrings.xml><?xml version="1.0" encoding="utf-8"?>
<sst xmlns="http://schemas.openxmlformats.org/spreadsheetml/2006/main" count="434" uniqueCount="153">
  <si>
    <t>5月</t>
  </si>
  <si>
    <t>6月</t>
  </si>
  <si>
    <t>7月</t>
  </si>
  <si>
    <t>8月</t>
  </si>
  <si>
    <t>9月</t>
  </si>
  <si>
    <t>10月</t>
  </si>
  <si>
    <t>11月</t>
  </si>
  <si>
    <t>12月</t>
  </si>
  <si>
    <t>1月</t>
  </si>
  <si>
    <t>2月</t>
  </si>
  <si>
    <t>3月</t>
  </si>
  <si>
    <t>(GJ)</t>
  </si>
  <si>
    <t>ナフサ</t>
  </si>
  <si>
    <t>－</t>
  </si>
  <si>
    <t>燃料等
監視点</t>
    <rPh sb="0" eb="2">
      <t>ネンリョウ</t>
    </rPh>
    <rPh sb="2" eb="3">
      <t>トウ</t>
    </rPh>
    <rPh sb="4" eb="6">
      <t>カンシ</t>
    </rPh>
    <rPh sb="6" eb="7">
      <t>テン</t>
    </rPh>
    <phoneticPr fontId="19"/>
  </si>
  <si>
    <t>排出活動</t>
    <rPh sb="0" eb="2">
      <t>ハイシュツ</t>
    </rPh>
    <rPh sb="2" eb="4">
      <t>カツドウ</t>
    </rPh>
    <phoneticPr fontId="19"/>
  </si>
  <si>
    <t>燃料等の種類</t>
    <rPh sb="0" eb="3">
      <t>ネンリョウトウ</t>
    </rPh>
    <rPh sb="5" eb="6">
      <t>ルイ</t>
    </rPh>
    <phoneticPr fontId="19"/>
  </si>
  <si>
    <t>供　給
会社等</t>
    <phoneticPr fontId="19"/>
  </si>
  <si>
    <t>把握
方法</t>
    <phoneticPr fontId="19"/>
  </si>
  <si>
    <t>計量器の
種　　類</t>
    <phoneticPr fontId="19"/>
  </si>
  <si>
    <t>検定等の
有　　無</t>
    <rPh sb="0" eb="2">
      <t>ケンテイ</t>
    </rPh>
    <rPh sb="2" eb="3">
      <t>トウ</t>
    </rPh>
    <rPh sb="5" eb="6">
      <t>ユウ</t>
    </rPh>
    <rPh sb="8" eb="9">
      <t>ム</t>
    </rPh>
    <phoneticPr fontId="19"/>
  </si>
  <si>
    <t>都市ガス
メータ種</t>
    <phoneticPr fontId="19"/>
  </si>
  <si>
    <t>単位</t>
    <rPh sb="0" eb="2">
      <t>タンイ</t>
    </rPh>
    <phoneticPr fontId="19"/>
  </si>
  <si>
    <t>入力
方法</t>
    <rPh sb="0" eb="2">
      <t>ニュウリョク</t>
    </rPh>
    <rPh sb="3" eb="5">
      <t>ホウホウ</t>
    </rPh>
    <phoneticPr fontId="19"/>
  </si>
  <si>
    <t>使用量　　（</t>
    <rPh sb="0" eb="3">
      <t>シヨウリョウ</t>
    </rPh>
    <phoneticPr fontId="19"/>
  </si>
  <si>
    <t>～</t>
    <phoneticPr fontId="19"/>
  </si>
  <si>
    <t>）</t>
    <phoneticPr fontId="19"/>
  </si>
  <si>
    <t>4月</t>
    <rPh sb="1" eb="2">
      <t>ガツ</t>
    </rPh>
    <phoneticPr fontId="19"/>
  </si>
  <si>
    <t>計</t>
    <rPh sb="0" eb="1">
      <t>ケイ</t>
    </rPh>
    <phoneticPr fontId="19"/>
  </si>
  <si>
    <t>単位発熱量</t>
    <rPh sb="0" eb="2">
      <t>タンイ</t>
    </rPh>
    <rPh sb="2" eb="5">
      <t>ハツネツリョウ</t>
    </rPh>
    <phoneticPr fontId="19"/>
  </si>
  <si>
    <t>熱量</t>
    <phoneticPr fontId="19"/>
  </si>
  <si>
    <t>排出量</t>
    <rPh sb="0" eb="2">
      <t>ハイシュツ</t>
    </rPh>
    <rPh sb="2" eb="3">
      <t>リョウ</t>
    </rPh>
    <phoneticPr fontId="19"/>
  </si>
  <si>
    <t>（GJ/固有単位）</t>
    <phoneticPr fontId="19"/>
  </si>
  <si>
    <r>
      <t>(t-CO</t>
    </r>
    <r>
      <rPr>
        <vertAlign val="subscript"/>
        <sz val="10"/>
        <rFont val="ＭＳ 明朝"/>
        <family val="1"/>
        <charset val="128"/>
      </rPr>
      <t>2</t>
    </r>
    <r>
      <rPr>
        <sz val="10"/>
        <rFont val="ＭＳ 明朝"/>
        <family val="1"/>
        <charset val="128"/>
      </rPr>
      <t>)</t>
    </r>
    <phoneticPr fontId="19"/>
  </si>
  <si>
    <t>購</t>
    <rPh sb="0" eb="1">
      <t>コウ</t>
    </rPh>
    <phoneticPr fontId="19"/>
  </si>
  <si>
    <t>原油</t>
    <rPh sb="0" eb="2">
      <t>ゲンユ</t>
    </rPh>
    <phoneticPr fontId="19"/>
  </si>
  <si>
    <t>実</t>
    <rPh sb="0" eb="1">
      <t>ジツ</t>
    </rPh>
    <phoneticPr fontId="19"/>
  </si>
  <si>
    <t>原油のうちコンデンセート</t>
    <rPh sb="0" eb="2">
      <t>ゲンユ</t>
    </rPh>
    <phoneticPr fontId="19"/>
  </si>
  <si>
    <t>有</t>
    <rPh sb="0" eb="1">
      <t>ア</t>
    </rPh>
    <phoneticPr fontId="19"/>
  </si>
  <si>
    <t>灯油</t>
    <rPh sb="0" eb="2">
      <t>トウユ</t>
    </rPh>
    <phoneticPr fontId="19"/>
  </si>
  <si>
    <t>無</t>
    <rPh sb="0" eb="1">
      <t>ナ</t>
    </rPh>
    <phoneticPr fontId="19"/>
  </si>
  <si>
    <t>軽油</t>
    <rPh sb="0" eb="2">
      <t>ケイユ</t>
    </rPh>
    <phoneticPr fontId="19"/>
  </si>
  <si>
    <t>A重油</t>
    <rPh sb="1" eb="3">
      <t>ジュウユ</t>
    </rPh>
    <phoneticPr fontId="19"/>
  </si>
  <si>
    <t>圧力補正有り</t>
    <rPh sb="0" eb="2">
      <t>アツリョク</t>
    </rPh>
    <rPh sb="2" eb="4">
      <t>ホセイ</t>
    </rPh>
    <rPh sb="4" eb="5">
      <t>ア</t>
    </rPh>
    <phoneticPr fontId="19"/>
  </si>
  <si>
    <t>圧力補正無し</t>
    <rPh sb="0" eb="2">
      <t>アツリョク</t>
    </rPh>
    <rPh sb="2" eb="4">
      <t>ホセイ</t>
    </rPh>
    <rPh sb="4" eb="5">
      <t>ナ</t>
    </rPh>
    <phoneticPr fontId="19"/>
  </si>
  <si>
    <t>石油アスファルト</t>
    <rPh sb="0" eb="2">
      <t>セキユ</t>
    </rPh>
    <phoneticPr fontId="19"/>
  </si>
  <si>
    <t>石油コークス</t>
    <rPh sb="0" eb="2">
      <t>セキユ</t>
    </rPh>
    <phoneticPr fontId="19"/>
  </si>
  <si>
    <t>転記</t>
    <rPh sb="0" eb="2">
      <t>テンキ</t>
    </rPh>
    <phoneticPr fontId="19"/>
  </si>
  <si>
    <t>石油系炭化水素ガス</t>
    <rPh sb="0" eb="3">
      <t>セキユケイ</t>
    </rPh>
    <rPh sb="3" eb="5">
      <t>タンカ</t>
    </rPh>
    <rPh sb="5" eb="7">
      <t>スイソ</t>
    </rPh>
    <phoneticPr fontId="19"/>
  </si>
  <si>
    <t>液化天然ガス_LNG</t>
    <phoneticPr fontId="19"/>
  </si>
  <si>
    <t>その他可燃性天然ガス</t>
    <rPh sb="2" eb="3">
      <t>タ</t>
    </rPh>
    <rPh sb="3" eb="6">
      <t>カネンセイ</t>
    </rPh>
    <rPh sb="6" eb="8">
      <t>テンネン</t>
    </rPh>
    <phoneticPr fontId="19"/>
  </si>
  <si>
    <t>原料炭</t>
    <rPh sb="0" eb="2">
      <t>ゲンリョウ</t>
    </rPh>
    <rPh sb="2" eb="3">
      <t>スミ</t>
    </rPh>
    <phoneticPr fontId="19"/>
  </si>
  <si>
    <t>一般炭</t>
    <rPh sb="0" eb="2">
      <t>イッパン</t>
    </rPh>
    <rPh sb="2" eb="3">
      <t>スミ</t>
    </rPh>
    <phoneticPr fontId="19"/>
  </si>
  <si>
    <t>無煙炭</t>
    <rPh sb="0" eb="2">
      <t>ムエン</t>
    </rPh>
    <rPh sb="2" eb="3">
      <t>スミ</t>
    </rPh>
    <phoneticPr fontId="19"/>
  </si>
  <si>
    <t>石炭コークス</t>
    <rPh sb="0" eb="2">
      <t>セキタン</t>
    </rPh>
    <phoneticPr fontId="19"/>
  </si>
  <si>
    <t>合計</t>
    <rPh sb="0" eb="2">
      <t>ゴウケイ</t>
    </rPh>
    <phoneticPr fontId="19"/>
  </si>
  <si>
    <t>－</t>
    <phoneticPr fontId="19"/>
  </si>
  <si>
    <t>コークス炉ガス</t>
    <rPh sb="4" eb="5">
      <t>ロ</t>
    </rPh>
    <phoneticPr fontId="19"/>
  </si>
  <si>
    <t>高炉ガス</t>
    <rPh sb="0" eb="2">
      <t>コウロ</t>
    </rPh>
    <phoneticPr fontId="19"/>
  </si>
  <si>
    <t>転炉ガス</t>
    <rPh sb="0" eb="2">
      <t>テンロ</t>
    </rPh>
    <phoneticPr fontId="19"/>
  </si>
  <si>
    <t>単　位</t>
    <rPh sb="0" eb="1">
      <t>タン</t>
    </rPh>
    <rPh sb="2" eb="3">
      <t>クライ</t>
    </rPh>
    <phoneticPr fontId="19"/>
  </si>
  <si>
    <t>単位発熱量（ＧＪ/固有単位）</t>
    <rPh sb="0" eb="2">
      <t>タンイ</t>
    </rPh>
    <rPh sb="2" eb="4">
      <t>ハツネツ</t>
    </rPh>
    <rPh sb="4" eb="5">
      <t>リョウ</t>
    </rPh>
    <rPh sb="9" eb="11">
      <t>コユウ</t>
    </rPh>
    <rPh sb="11" eb="13">
      <t>タンイ</t>
    </rPh>
    <phoneticPr fontId="19"/>
  </si>
  <si>
    <t>その他燃料１</t>
    <rPh sb="2" eb="3">
      <t>タ</t>
    </rPh>
    <rPh sb="3" eb="5">
      <t>ネンリョウ</t>
    </rPh>
    <phoneticPr fontId="19"/>
  </si>
  <si>
    <t>その他燃料２</t>
    <rPh sb="2" eb="3">
      <t>タ</t>
    </rPh>
    <rPh sb="3" eb="5">
      <t>ネンリョウ</t>
    </rPh>
    <phoneticPr fontId="19"/>
  </si>
  <si>
    <t>その他の燃料1</t>
    <rPh sb="2" eb="3">
      <t>タ</t>
    </rPh>
    <rPh sb="4" eb="6">
      <t>ネンリョウ</t>
    </rPh>
    <phoneticPr fontId="19"/>
  </si>
  <si>
    <t>その他の燃料2</t>
    <rPh sb="2" eb="3">
      <t>タ</t>
    </rPh>
    <rPh sb="4" eb="6">
      <t>ネンリョウ</t>
    </rPh>
    <phoneticPr fontId="19"/>
  </si>
  <si>
    <t>産業用蒸気</t>
    <phoneticPr fontId="19"/>
  </si>
  <si>
    <t>一般電気事業者からの買電_昼間</t>
    <rPh sb="0" eb="2">
      <t>イッパン</t>
    </rPh>
    <rPh sb="2" eb="4">
      <t>デンキ</t>
    </rPh>
    <rPh sb="4" eb="7">
      <t>ジギョウシャ</t>
    </rPh>
    <rPh sb="10" eb="12">
      <t>バイデン</t>
    </rPh>
    <rPh sb="13" eb="15">
      <t>ヒルマ</t>
    </rPh>
    <phoneticPr fontId="19"/>
  </si>
  <si>
    <t>一般電気事業者からの買電_夜間</t>
    <rPh sb="0" eb="2">
      <t>イッパン</t>
    </rPh>
    <rPh sb="2" eb="4">
      <t>デンキ</t>
    </rPh>
    <rPh sb="4" eb="7">
      <t>ジギョウシャ</t>
    </rPh>
    <rPh sb="10" eb="12">
      <t>バイデン</t>
    </rPh>
    <rPh sb="13" eb="15">
      <t>ヤカン</t>
    </rPh>
    <phoneticPr fontId="19"/>
  </si>
  <si>
    <t>自ら生成した熱の供給</t>
    <rPh sb="0" eb="1">
      <t>ミズカ</t>
    </rPh>
    <rPh sb="2" eb="4">
      <t>セイセイ</t>
    </rPh>
    <rPh sb="6" eb="7">
      <t>ネツ</t>
    </rPh>
    <rPh sb="8" eb="10">
      <t>キョウキュウ</t>
    </rPh>
    <phoneticPr fontId="19"/>
  </si>
  <si>
    <t>自ら生成した電力の供給</t>
    <rPh sb="0" eb="1">
      <t>ミズカ</t>
    </rPh>
    <rPh sb="2" eb="4">
      <t>セイセイ</t>
    </rPh>
    <rPh sb="6" eb="8">
      <t>デンリョク</t>
    </rPh>
    <rPh sb="9" eb="11">
      <t>キョウキュウ</t>
    </rPh>
    <phoneticPr fontId="19"/>
  </si>
  <si>
    <t>B・C重油</t>
    <phoneticPr fontId="19"/>
  </si>
  <si>
    <t>液化石油ガス_LPG</t>
    <phoneticPr fontId="19"/>
  </si>
  <si>
    <t>コールタール</t>
    <phoneticPr fontId="19"/>
  </si>
  <si>
    <t>産業用以外の蒸気</t>
    <phoneticPr fontId="19"/>
  </si>
  <si>
    <t>温水</t>
    <phoneticPr fontId="19"/>
  </si>
  <si>
    <t>冷水</t>
    <phoneticPr fontId="19"/>
  </si>
  <si>
    <t>ガソリン</t>
    <phoneticPr fontId="19"/>
  </si>
  <si>
    <t>都市ガス13A</t>
    <phoneticPr fontId="19"/>
  </si>
  <si>
    <t>都市ガス6A</t>
    <phoneticPr fontId="19"/>
  </si>
  <si>
    <t>■その他燃料に関する情報</t>
    <phoneticPr fontId="19"/>
  </si>
  <si>
    <t>具体的燃料の種類</t>
    <phoneticPr fontId="19"/>
  </si>
  <si>
    <t>自動</t>
    <rPh sb="0" eb="2">
      <t>ジドウ</t>
    </rPh>
    <phoneticPr fontId="19"/>
  </si>
  <si>
    <t>昼夜不明またはその他からの買電</t>
    <phoneticPr fontId="19"/>
  </si>
  <si>
    <t>東京ガス</t>
    <rPh sb="0" eb="2">
      <t>トウキョウ</t>
    </rPh>
    <phoneticPr fontId="19"/>
  </si>
  <si>
    <t>青梅ガス</t>
    <rPh sb="0" eb="2">
      <t>オウメ</t>
    </rPh>
    <phoneticPr fontId="19"/>
  </si>
  <si>
    <t>武陽ガス</t>
    <phoneticPr fontId="19"/>
  </si>
  <si>
    <t>武陽ガス(46M)</t>
    <phoneticPr fontId="19"/>
  </si>
  <si>
    <t>昭島ガス</t>
    <phoneticPr fontId="19"/>
  </si>
  <si>
    <t>Ｂ号様式　（特定温室効果ガス排出量検証ガイドライン）</t>
    <phoneticPr fontId="19"/>
  </si>
  <si>
    <t>サンプリング計画書</t>
    <rPh sb="6" eb="8">
      <t>ケイカク</t>
    </rPh>
    <rPh sb="8" eb="9">
      <t>ショ</t>
    </rPh>
    <phoneticPr fontId="19"/>
  </si>
  <si>
    <t>検証先の事業所名称</t>
    <rPh sb="0" eb="2">
      <t>ケンショウ</t>
    </rPh>
    <rPh sb="2" eb="3">
      <t>サキ</t>
    </rPh>
    <rPh sb="4" eb="7">
      <t>ジギョウショ</t>
    </rPh>
    <rPh sb="7" eb="9">
      <t>メイショウ</t>
    </rPh>
    <phoneticPr fontId="19"/>
  </si>
  <si>
    <t>検証実施日</t>
    <rPh sb="0" eb="2">
      <t>ケンショウ</t>
    </rPh>
    <rPh sb="2" eb="5">
      <t>ジッシビ</t>
    </rPh>
    <phoneticPr fontId="19"/>
  </si>
  <si>
    <t>指定番号</t>
    <rPh sb="0" eb="2">
      <t>シテイ</t>
    </rPh>
    <rPh sb="2" eb="4">
      <t>バンゴウ</t>
    </rPh>
    <phoneticPr fontId="19"/>
  </si>
  <si>
    <t>バージョン</t>
    <phoneticPr fontId="19"/>
  </si>
  <si>
    <t>検証の対象年度</t>
    <rPh sb="0" eb="2">
      <t>ケンショウ</t>
    </rPh>
    <rPh sb="3" eb="5">
      <t>タイショウ</t>
    </rPh>
    <rPh sb="5" eb="7">
      <t>ネンド</t>
    </rPh>
    <phoneticPr fontId="19"/>
  </si>
  <si>
    <r>
      <t>A＜算定データ記入ラインの選択＞</t>
    </r>
    <r>
      <rPr>
        <sz val="10"/>
        <rFont val="ＭＳ Ｐ明朝"/>
        <family val="1"/>
        <charset val="128"/>
      </rPr>
      <t xml:space="preserve">
サンプリングする算定データ記入ラインを選択する際には、次の条件をすべて満たさなければならない。
・ 燃料等の種類ごとに、1行以上の算定データ記入ラインを選択すること。
・ 総排出量の10%を超える排出量になっている算定データ記入ラインはすべて選択すること。
・ 前回検証時から変化のあった算定データ記入ライン（新規の監視点が含まれるもの、計器の種類の変更等）をすべて選択すること。
・ すべての燃料等使用量監視点箇所数の20%以上をカバーすること。その際、検証留意事項に関する燃料等使用量監視点を優先的に選択すること。
・ 以上とは別に、燃料等の外部への供給に関する算定データ記入ライン、住宅等算定対象外活動に関する算定データ記入ラインについては、排出量から差し引く量を確認するためすべて選択しなければならない。</t>
    </r>
    <phoneticPr fontId="19"/>
  </si>
  <si>
    <r>
      <t>B＜検証対象月の選択＞</t>
    </r>
    <r>
      <rPr>
        <sz val="10"/>
        <rFont val="ＭＳ Ｐ明朝"/>
        <family val="1"/>
        <charset val="128"/>
      </rPr>
      <t xml:space="preserve">
　サンプリングする検証対象月を選択する際には、次の条件をすべて満たさなければならない。
・ 選択した検証対象月の燃料等使用量の合計値が当該燃料等の種類の燃料等使用量の25％以上をカバーしていること（事業者が算定した値を用いて計算する）。
・ エネルギーの外部への供給や住宅等算定対象外活動に関する燃料等使用量についても、別途、選択した検証対象月の燃料等使用量の合計値が、外部への供給や算定対象外活動に係る当該燃料等の種類の燃料等使用量の25％以上をカバーしていること（事業者が算定した値を用いて計算する）。</t>
    </r>
    <phoneticPr fontId="19"/>
  </si>
  <si>
    <t>※燃料等の種類別の燃料等使用量の合計値</t>
    <rPh sb="1" eb="4">
      <t>ネンリョウトウ</t>
    </rPh>
    <rPh sb="5" eb="7">
      <t>シュルイ</t>
    </rPh>
    <rPh sb="7" eb="8">
      <t>ベツ</t>
    </rPh>
    <rPh sb="9" eb="11">
      <t>ネンリョウ</t>
    </rPh>
    <rPh sb="11" eb="12">
      <t>トウ</t>
    </rPh>
    <rPh sb="12" eb="14">
      <t>シヨウ</t>
    </rPh>
    <rPh sb="14" eb="15">
      <t>リョウ</t>
    </rPh>
    <rPh sb="16" eb="19">
      <t>ゴウケイチ</t>
    </rPh>
    <phoneticPr fontId="19"/>
  </si>
  <si>
    <t>B検証対象月の選択</t>
    <rPh sb="1" eb="3">
      <t>ケンショウ</t>
    </rPh>
    <rPh sb="3" eb="5">
      <t>タイショウ</t>
    </rPh>
    <rPh sb="5" eb="6">
      <t>ツキ</t>
    </rPh>
    <rPh sb="7" eb="9">
      <t>センタク</t>
    </rPh>
    <phoneticPr fontId="19"/>
  </si>
  <si>
    <t>選択の理由</t>
    <rPh sb="0" eb="2">
      <t>センタク</t>
    </rPh>
    <rPh sb="3" eb="5">
      <t>リユウ</t>
    </rPh>
    <phoneticPr fontId="19"/>
  </si>
  <si>
    <t>燃料等の種類のカバー率</t>
    <rPh sb="0" eb="3">
      <t>ネンリョウトウ</t>
    </rPh>
    <rPh sb="4" eb="6">
      <t>シュルイ</t>
    </rPh>
    <rPh sb="10" eb="11">
      <t>リツ</t>
    </rPh>
    <phoneticPr fontId="19"/>
  </si>
  <si>
    <t>(日本工業規格Ａ列４番)</t>
    <phoneticPr fontId="19"/>
  </si>
  <si>
    <t>平成（</t>
    <phoneticPr fontId="19"/>
  </si>
  <si>
    <t>）年度</t>
    <rPh sb="1" eb="3">
      <t>ネンド</t>
    </rPh>
    <phoneticPr fontId="19"/>
  </si>
  <si>
    <t>－</t>
    <phoneticPr fontId="19"/>
  </si>
  <si>
    <t>武陽ガス(62M)</t>
    <phoneticPr fontId="19"/>
  </si>
  <si>
    <t>8</t>
  </si>
  <si>
    <t>9</t>
  </si>
  <si>
    <t>10</t>
  </si>
  <si>
    <t>11</t>
  </si>
  <si>
    <t>16</t>
  </si>
  <si>
    <t>17</t>
  </si>
  <si>
    <t>18</t>
  </si>
  <si>
    <t>19</t>
  </si>
  <si>
    <t>20</t>
  </si>
  <si>
    <t>21</t>
  </si>
  <si>
    <t>22</t>
  </si>
  <si>
    <t>23</t>
  </si>
  <si>
    <t>24</t>
  </si>
  <si>
    <t>25</t>
  </si>
  <si>
    <t>燃料の使用</t>
    <rPh sb="0" eb="2">
      <t>ネンリョウ</t>
    </rPh>
    <rPh sb="3" eb="5">
      <t>シヨウ</t>
    </rPh>
    <phoneticPr fontId="19"/>
  </si>
  <si>
    <t>m3</t>
  </si>
  <si>
    <t>m3</t>
    <phoneticPr fontId="19"/>
  </si>
  <si>
    <t>26</t>
  </si>
  <si>
    <t>27</t>
  </si>
  <si>
    <t>28</t>
  </si>
  <si>
    <t>都市ガス13A</t>
  </si>
  <si>
    <t>総排出量10%超</t>
  </si>
  <si>
    <t>検証留意事項</t>
  </si>
  <si>
    <t>全月排出量合計／当該燃料の総排出量</t>
    <rPh sb="0" eb="1">
      <t>ゼン</t>
    </rPh>
    <rPh sb="1" eb="2">
      <t>ゲツ</t>
    </rPh>
    <rPh sb="2" eb="4">
      <t>ハイシュツ</t>
    </rPh>
    <rPh sb="4" eb="5">
      <t>リョウ</t>
    </rPh>
    <rPh sb="5" eb="7">
      <t>ゴウケイ</t>
    </rPh>
    <rPh sb="8" eb="10">
      <t>トウガイ</t>
    </rPh>
    <rPh sb="10" eb="12">
      <t>ネンリョウ</t>
    </rPh>
    <rPh sb="13" eb="14">
      <t>ソウ</t>
    </rPh>
    <rPh sb="14" eb="16">
      <t>ハイシュツ</t>
    </rPh>
    <rPh sb="16" eb="17">
      <t>リョウ</t>
    </rPh>
    <phoneticPr fontId="19"/>
  </si>
  <si>
    <t>変化あり</t>
  </si>
  <si>
    <t>算定対象外活動</t>
  </si>
  <si>
    <t>再検証</t>
    <rPh sb="0" eb="3">
      <t>サイケンショウ</t>
    </rPh>
    <phoneticPr fontId="19"/>
  </si>
  <si>
    <t>ｌ</t>
    <phoneticPr fontId="19"/>
  </si>
  <si>
    <t>銀杏製作所東京工場</t>
    <rPh sb="0" eb="2">
      <t>イチョウ</t>
    </rPh>
    <rPh sb="2" eb="5">
      <t>セイサクショ</t>
    </rPh>
    <rPh sb="5" eb="7">
      <t>トウキョウ</t>
    </rPh>
    <rPh sb="7" eb="9">
      <t>コウジョウ</t>
    </rPh>
    <phoneticPr fontId="19"/>
  </si>
  <si>
    <t>3</t>
    <phoneticPr fontId="19"/>
  </si>
  <si>
    <t>4</t>
    <phoneticPr fontId="19"/>
  </si>
  <si>
    <t>5</t>
  </si>
  <si>
    <t>6</t>
  </si>
  <si>
    <t>7</t>
  </si>
  <si>
    <t>12</t>
  </si>
  <si>
    <t>13</t>
  </si>
  <si>
    <t>14</t>
  </si>
  <si>
    <t>15</t>
  </si>
  <si>
    <t>住宅用途への供給</t>
    <rPh sb="0" eb="4">
      <t>ジュウタクヨウト</t>
    </rPh>
    <rPh sb="6" eb="8">
      <t>キョウキュウ</t>
    </rPh>
    <phoneticPr fontId="19"/>
  </si>
  <si>
    <t>検証対象月の選択</t>
    <rPh sb="0" eb="2">
      <t>ケンショウ</t>
    </rPh>
    <rPh sb="2" eb="4">
      <t>タイショウ</t>
    </rPh>
    <rPh sb="4" eb="5">
      <t>ツキ</t>
    </rPh>
    <rPh sb="6" eb="8">
      <t>センタク</t>
    </rPh>
    <phoneticPr fontId="19"/>
  </si>
  <si>
    <r>
      <t>A＜算定データ記入ラインの選択＞</t>
    </r>
    <r>
      <rPr>
        <sz val="10"/>
        <rFont val="ＭＳ Ｐ明朝"/>
        <family val="1"/>
        <charset val="128"/>
      </rPr>
      <t xml:space="preserve">
サンプリングする算定データ記入ラインを選択する際には、次の条件を全て満たさなければならない。
・ 前回検証時から変化のあった算定データ記入ライン（新規の監視点が含まれるもの、計器の種類の変更等）を全て選択すること。
・ 全ての燃料等使用量監視点箇所数の20%以上をカバーすること。その際、検証留意事項に関する燃料等使用量監視点を優先的に選択すること。
</t>
    </r>
    <r>
      <rPr>
        <b/>
        <sz val="12"/>
        <rFont val="ＭＳ Ｐ明朝"/>
        <family val="1"/>
        <charset val="128"/>
      </rPr>
      <t>B＜検証対象月の選択＞</t>
    </r>
    <r>
      <rPr>
        <sz val="10"/>
        <rFont val="ＭＳ Ｐ明朝"/>
        <family val="1"/>
        <charset val="128"/>
      </rPr>
      <t xml:space="preserve">
　サンプリングする検証対象月を選択する際には、次の条件を満たさなければならない。
・ 選択した検証対象月の燃料等使用量の合計値が当該燃料等の種類の燃料等使用量の20％以上をカバーしていること（事業者が算定した値を用いて計算する）。</t>
    </r>
    <rPh sb="49" eb="50">
      <t>スベ</t>
    </rPh>
    <rPh sb="115" eb="116">
      <t>スベ</t>
    </rPh>
    <rPh sb="127" eb="128">
      <t>スベ</t>
    </rPh>
    <phoneticPr fontId="19"/>
  </si>
  <si>
    <t>乗率</t>
    <rPh sb="0" eb="1">
      <t>ジョウ</t>
    </rPh>
    <rPh sb="1" eb="2">
      <t>リツ</t>
    </rPh>
    <phoneticPr fontId="19"/>
  </si>
  <si>
    <t>一般送配電事業者からの買電_昼間</t>
    <rPh sb="0" eb="2">
      <t>イッパン</t>
    </rPh>
    <rPh sb="2" eb="3">
      <t>ソウ</t>
    </rPh>
    <rPh sb="3" eb="5">
      <t>ハイデン</t>
    </rPh>
    <rPh sb="5" eb="7">
      <t>ジギョウ</t>
    </rPh>
    <rPh sb="7" eb="8">
      <t>シャ</t>
    </rPh>
    <rPh sb="11" eb="13">
      <t>バイデン</t>
    </rPh>
    <rPh sb="14" eb="16">
      <t>ヒルマ</t>
    </rPh>
    <phoneticPr fontId="19"/>
  </si>
  <si>
    <t>一般送配電事業者からの買電_夜間</t>
    <rPh sb="0" eb="2">
      <t>イッパン</t>
    </rPh>
    <rPh sb="2" eb="3">
      <t>ソウ</t>
    </rPh>
    <rPh sb="3" eb="5">
      <t>ハイデン</t>
    </rPh>
    <rPh sb="5" eb="8">
      <t>ジギョウシャ</t>
    </rPh>
    <rPh sb="11" eb="13">
      <t>バイデン</t>
    </rPh>
    <rPh sb="14" eb="16">
      <t>ヤカン</t>
    </rPh>
    <phoneticPr fontId="19"/>
  </si>
  <si>
    <t>(日本産業規格Ａ列４番)</t>
    <rPh sb="3" eb="5">
      <t>サンギョウ</t>
    </rPh>
    <phoneticPr fontId="19"/>
  </si>
  <si>
    <t>（</t>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</si>
</sst>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Red]\(0\)"/>
    <numFmt numFmtId="177" formatCode="0_ "/>
    <numFmt numFmtId="178" formatCode="0.0%"/>
    <numFmt numFmtId="179" formatCode="#,##0_);[Red]\(#,##0\)"/>
    <numFmt numFmtId="180" formatCode="yyyy&quot;年&quot;m&quot;月&quot;;@"/>
    <numFmt numFmtId="181" formatCode="#,##0;\-#,##0;#"/>
    <numFmt numFmtId="182" formatCode="#,##0_ ;[Red]\-#,##0\ "/>
    <numFmt numFmtId="184" formatCode="yyyy&quot;年&quot;m&quot;月&quot;d&quot;日&quot;;@"/>
  </numFmts>
  <fonts count="3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0"/>
      <name val="ＭＳ Ｐ明朝"/>
      <family val="1"/>
      <charset val="128"/>
    </font>
    <font>
      <sz val="9"/>
      <name val="ＭＳ 明朝"/>
      <family val="1"/>
      <charset val="128"/>
    </font>
    <font>
      <sz val="11"/>
      <name val="ＭＳ 明朝"/>
      <family val="1"/>
      <charset val="128"/>
    </font>
    <font>
      <sz val="14"/>
      <name val="ＭＳ 明朝"/>
      <family val="1"/>
      <charset val="128"/>
    </font>
    <font>
      <vertAlign val="subscript"/>
      <sz val="10"/>
      <name val="ＭＳ 明朝"/>
      <family val="1"/>
      <charset val="128"/>
    </font>
    <font>
      <sz val="8"/>
      <name val="ＭＳ 明朝"/>
      <family val="1"/>
      <charset val="128"/>
    </font>
    <font>
      <sz val="11"/>
      <name val="ＭＳ Ｐ明朝"/>
      <family val="1"/>
      <charset val="128"/>
    </font>
    <font>
      <b/>
      <sz val="12"/>
      <name val="ＭＳ Ｐ明朝"/>
      <family val="1"/>
      <charset val="128"/>
    </font>
    <font>
      <b/>
      <sz val="18"/>
      <name val="ＭＳ 明朝"/>
      <family val="1"/>
      <charset val="128"/>
    </font>
    <font>
      <sz val="6"/>
      <name val="ＭＳ 明朝"/>
      <family val="1"/>
      <charset val="128"/>
    </font>
    <font>
      <b/>
      <sz val="11"/>
      <name val="ＭＳ Ｐ明朝"/>
      <family val="1"/>
      <charset val="128"/>
    </font>
    <font>
      <b/>
      <sz val="11"/>
      <name val="ＭＳ 明朝"/>
      <family val="1"/>
      <charset val="128"/>
    </font>
    <font>
      <sz val="9"/>
      <color indexed="8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6" fillId="0" borderId="0"/>
    <xf numFmtId="0" fontId="6" fillId="0" borderId="0"/>
    <xf numFmtId="0" fontId="18" fillId="4" borderId="0" applyNumberFormat="0" applyBorder="0" applyAlignment="0" applyProtection="0">
      <alignment vertical="center"/>
    </xf>
  </cellStyleXfs>
  <cellXfs count="274">
    <xf numFmtId="0" fontId="0" fillId="0" borderId="0" xfId="0"/>
    <xf numFmtId="0" fontId="20" fillId="0" borderId="0" xfId="45" applyFont="1" applyFill="1" applyAlignment="1" applyProtection="1">
      <alignment vertical="center"/>
    </xf>
    <xf numFmtId="0" fontId="20" fillId="0" borderId="0" xfId="43" applyFont="1" applyFill="1" applyBorder="1" applyAlignment="1" applyProtection="1">
      <alignment vertical="center"/>
    </xf>
    <xf numFmtId="0" fontId="20" fillId="0" borderId="0" xfId="45" applyFont="1" applyFill="1" applyBorder="1" applyAlignment="1" applyProtection="1">
      <alignment vertical="center"/>
    </xf>
    <xf numFmtId="0" fontId="24" fillId="0" borderId="0" xfId="45" applyFont="1" applyFill="1" applyAlignment="1" applyProtection="1">
      <alignment vertical="center"/>
    </xf>
    <xf numFmtId="0" fontId="24" fillId="0" borderId="0" xfId="45" applyFont="1" applyFill="1" applyBorder="1" applyAlignment="1" applyProtection="1">
      <alignment vertical="center"/>
    </xf>
    <xf numFmtId="0" fontId="20" fillId="0" borderId="0" xfId="43" applyFont="1" applyFill="1" applyAlignment="1" applyProtection="1">
      <alignment horizontal="right" vertical="center"/>
    </xf>
    <xf numFmtId="0" fontId="20" fillId="0" borderId="10" xfId="45" applyFont="1" applyFill="1" applyBorder="1" applyAlignment="1" applyProtection="1">
      <alignment vertical="center"/>
    </xf>
    <xf numFmtId="0" fontId="24" fillId="0" borderId="10" xfId="45" applyFont="1" applyFill="1" applyBorder="1" applyAlignment="1" applyProtection="1">
      <alignment vertical="center"/>
    </xf>
    <xf numFmtId="0" fontId="20" fillId="0" borderId="11" xfId="45" applyFont="1" applyFill="1" applyBorder="1" applyAlignment="1" applyProtection="1">
      <alignment vertical="center"/>
    </xf>
    <xf numFmtId="0" fontId="20" fillId="0" borderId="12" xfId="45" applyFont="1" applyFill="1" applyBorder="1" applyAlignment="1" applyProtection="1">
      <alignment vertical="center"/>
    </xf>
    <xf numFmtId="0" fontId="25" fillId="0" borderId="0" xfId="45" applyFont="1" applyFill="1" applyBorder="1" applyAlignment="1" applyProtection="1">
      <alignment vertical="center"/>
    </xf>
    <xf numFmtId="0" fontId="24" fillId="0" borderId="0" xfId="45" applyFont="1" applyFill="1" applyBorder="1" applyAlignment="1" applyProtection="1">
      <alignment horizontal="right" vertical="center"/>
    </xf>
    <xf numFmtId="0" fontId="21" fillId="0" borderId="0" xfId="45" applyFont="1" applyFill="1" applyBorder="1" applyAlignment="1" applyProtection="1">
      <alignment horizontal="center" vertical="center"/>
    </xf>
    <xf numFmtId="0" fontId="20" fillId="0" borderId="13" xfId="45" applyFont="1" applyFill="1" applyBorder="1" applyAlignment="1" applyProtection="1">
      <alignment vertical="center"/>
    </xf>
    <xf numFmtId="0" fontId="20" fillId="0" borderId="0" xfId="45" applyFont="1" applyFill="1" applyBorder="1" applyAlignment="1" applyProtection="1">
      <alignment horizontal="left" vertical="center" wrapText="1"/>
    </xf>
    <xf numFmtId="0" fontId="20" fillId="0" borderId="14" xfId="45" applyFont="1" applyFill="1" applyBorder="1" applyAlignment="1" applyProtection="1">
      <alignment horizontal="center" vertical="center" shrinkToFit="1"/>
    </xf>
    <xf numFmtId="176" fontId="20" fillId="0" borderId="15" xfId="45" applyNumberFormat="1" applyFont="1" applyFill="1" applyBorder="1" applyAlignment="1" applyProtection="1">
      <alignment horizontal="center" vertical="center" shrinkToFit="1"/>
    </xf>
    <xf numFmtId="0" fontId="20" fillId="0" borderId="0" xfId="45" applyFont="1" applyFill="1" applyAlignment="1" applyProtection="1">
      <alignment horizontal="left" vertical="center" wrapText="1"/>
    </xf>
    <xf numFmtId="0" fontId="20" fillId="0" borderId="0" xfId="43" applyFont="1" applyFill="1" applyBorder="1" applyAlignment="1" applyProtection="1">
      <alignment horizontal="right" vertical="center"/>
    </xf>
    <xf numFmtId="0" fontId="20" fillId="0" borderId="12" xfId="45" applyFont="1" applyFill="1" applyBorder="1" applyAlignment="1" applyProtection="1">
      <alignment vertical="center" shrinkToFit="1"/>
    </xf>
    <xf numFmtId="0" fontId="20" fillId="0" borderId="13" xfId="45" applyFont="1" applyFill="1" applyBorder="1" applyAlignment="1" applyProtection="1">
      <alignment vertical="center" shrinkToFit="1"/>
    </xf>
    <xf numFmtId="0" fontId="20" fillId="0" borderId="0" xfId="45" applyFont="1" applyFill="1" applyAlignment="1" applyProtection="1">
      <alignment vertical="center" shrinkToFit="1"/>
    </xf>
    <xf numFmtId="0" fontId="20" fillId="0" borderId="16" xfId="45" applyFont="1" applyFill="1" applyBorder="1" applyAlignment="1" applyProtection="1">
      <alignment vertical="center" shrinkToFit="1"/>
    </xf>
    <xf numFmtId="0" fontId="20" fillId="0" borderId="0" xfId="45" applyFont="1" applyFill="1" applyBorder="1" applyAlignment="1" applyProtection="1">
      <alignment vertical="center" shrinkToFit="1"/>
    </xf>
    <xf numFmtId="0" fontId="20" fillId="0" borderId="17" xfId="45" applyFont="1" applyFill="1" applyBorder="1" applyAlignment="1" applyProtection="1">
      <alignment vertical="center" shrinkToFit="1"/>
    </xf>
    <xf numFmtId="0" fontId="20" fillId="0" borderId="17" xfId="45" applyFont="1" applyFill="1" applyBorder="1" applyAlignment="1" applyProtection="1">
      <alignment vertical="center"/>
    </xf>
    <xf numFmtId="0" fontId="20" fillId="0" borderId="18" xfId="45" applyFont="1" applyFill="1" applyBorder="1" applyAlignment="1" applyProtection="1">
      <alignment vertical="center" shrinkToFit="1"/>
    </xf>
    <xf numFmtId="0" fontId="20" fillId="0" borderId="19" xfId="45" applyFont="1" applyFill="1" applyBorder="1" applyAlignment="1" applyProtection="1">
      <alignment vertical="center" shrinkToFit="1"/>
    </xf>
    <xf numFmtId="0" fontId="20" fillId="0" borderId="20" xfId="45" applyFont="1" applyFill="1" applyBorder="1" applyAlignment="1" applyProtection="1">
      <alignment horizontal="center" vertical="center" shrinkToFit="1"/>
    </xf>
    <xf numFmtId="0" fontId="20" fillId="0" borderId="21" xfId="45" applyFont="1" applyFill="1" applyBorder="1" applyAlignment="1" applyProtection="1">
      <alignment horizontal="center" vertical="center" shrinkToFit="1"/>
    </xf>
    <xf numFmtId="0" fontId="20" fillId="0" borderId="22" xfId="45" applyFont="1" applyFill="1" applyBorder="1" applyAlignment="1" applyProtection="1">
      <alignment horizontal="center" vertical="center" shrinkToFit="1"/>
    </xf>
    <xf numFmtId="38" fontId="20" fillId="0" borderId="23" xfId="34" applyFont="1" applyFill="1" applyBorder="1" applyAlignment="1" applyProtection="1">
      <alignment horizontal="center" vertical="center" shrinkToFit="1"/>
    </xf>
    <xf numFmtId="38" fontId="20" fillId="0" borderId="20" xfId="34" applyFont="1" applyFill="1" applyBorder="1" applyAlignment="1" applyProtection="1">
      <alignment horizontal="center" vertical="center" shrinkToFit="1"/>
    </xf>
    <xf numFmtId="38" fontId="20" fillId="0" borderId="21" xfId="34" applyFont="1" applyFill="1" applyBorder="1" applyAlignment="1" applyProtection="1">
      <alignment horizontal="center" vertical="center" shrinkToFit="1"/>
    </xf>
    <xf numFmtId="179" fontId="20" fillId="0" borderId="18" xfId="45" applyNumberFormat="1" applyFont="1" applyFill="1" applyBorder="1" applyAlignment="1" applyProtection="1">
      <alignment horizontal="center" vertical="center" shrinkToFit="1"/>
    </xf>
    <xf numFmtId="38" fontId="20" fillId="0" borderId="18" xfId="34" applyFont="1" applyFill="1" applyBorder="1" applyAlignment="1" applyProtection="1">
      <alignment horizontal="center" vertical="center" shrinkToFit="1"/>
    </xf>
    <xf numFmtId="3" fontId="20" fillId="0" borderId="24" xfId="34" applyNumberFormat="1" applyFont="1" applyFill="1" applyBorder="1" applyAlignment="1" applyProtection="1">
      <alignment vertical="center" shrinkToFit="1"/>
    </xf>
    <xf numFmtId="0" fontId="20" fillId="0" borderId="0" xfId="45" applyFont="1" applyFill="1" applyBorder="1" applyAlignment="1" applyProtection="1">
      <alignment horizontal="right" vertical="center"/>
    </xf>
    <xf numFmtId="0" fontId="20" fillId="0" borderId="0" xfId="43" applyFont="1" applyFill="1" applyBorder="1" applyAlignment="1" applyProtection="1">
      <alignment horizontal="center" vertical="center"/>
    </xf>
    <xf numFmtId="0" fontId="20" fillId="0" borderId="0" xfId="43" applyFont="1" applyFill="1" applyBorder="1" applyAlignment="1" applyProtection="1">
      <alignment horizontal="distributed" vertical="center"/>
    </xf>
    <xf numFmtId="0" fontId="20" fillId="0" borderId="0" xfId="45" applyFont="1" applyFill="1" applyBorder="1" applyAlignment="1" applyProtection="1">
      <alignment horizontal="center" vertical="center"/>
    </xf>
    <xf numFmtId="0" fontId="20" fillId="0" borderId="25" xfId="45" applyFont="1" applyFill="1" applyBorder="1" applyAlignment="1" applyProtection="1">
      <alignment vertical="center"/>
    </xf>
    <xf numFmtId="0" fontId="20" fillId="0" borderId="0" xfId="45" applyFont="1" applyFill="1" applyBorder="1" applyAlignment="1" applyProtection="1">
      <alignment horizontal="center" vertical="center" shrinkToFit="1"/>
    </xf>
    <xf numFmtId="0" fontId="20" fillId="0" borderId="16" xfId="45" applyFont="1" applyFill="1" applyBorder="1" applyAlignment="1" applyProtection="1">
      <alignment vertical="center"/>
    </xf>
    <xf numFmtId="0" fontId="20" fillId="0" borderId="16" xfId="43" applyFont="1" applyFill="1" applyBorder="1" applyAlignment="1" applyProtection="1">
      <alignment vertical="center"/>
    </xf>
    <xf numFmtId="0" fontId="20" fillId="0" borderId="14" xfId="45" applyFont="1" applyFill="1" applyBorder="1" applyAlignment="1" applyProtection="1">
      <alignment vertical="center"/>
    </xf>
    <xf numFmtId="0" fontId="20" fillId="0" borderId="24" xfId="45" applyFont="1" applyFill="1" applyBorder="1" applyAlignment="1" applyProtection="1">
      <alignment vertical="center"/>
    </xf>
    <xf numFmtId="0" fontId="20" fillId="0" borderId="12" xfId="43" applyFont="1" applyFill="1" applyBorder="1" applyAlignment="1" applyProtection="1">
      <alignment vertical="center"/>
    </xf>
    <xf numFmtId="0" fontId="20" fillId="0" borderId="26" xfId="45" applyFont="1" applyFill="1" applyBorder="1" applyAlignment="1" applyProtection="1">
      <alignment horizontal="center" vertical="center"/>
    </xf>
    <xf numFmtId="0" fontId="20" fillId="24" borderId="27" xfId="45" applyFont="1" applyFill="1" applyBorder="1" applyAlignment="1" applyProtection="1">
      <alignment horizontal="center" vertical="center"/>
      <protection locked="0"/>
    </xf>
    <xf numFmtId="0" fontId="20" fillId="24" borderId="28" xfId="45" applyFont="1" applyFill="1" applyBorder="1" applyAlignment="1" applyProtection="1">
      <alignment horizontal="center" vertical="center"/>
      <protection locked="0"/>
    </xf>
    <xf numFmtId="0" fontId="20" fillId="0" borderId="29" xfId="43" applyFont="1" applyFill="1" applyBorder="1" applyAlignment="1" applyProtection="1">
      <alignment horizontal="center" vertical="center"/>
    </xf>
    <xf numFmtId="0" fontId="20" fillId="0" borderId="30" xfId="43" applyFont="1" applyFill="1" applyBorder="1" applyAlignment="1" applyProtection="1">
      <alignment horizontal="distributed" vertical="center"/>
    </xf>
    <xf numFmtId="0" fontId="20" fillId="0" borderId="31" xfId="43" applyFont="1" applyFill="1" applyBorder="1" applyAlignment="1" applyProtection="1">
      <alignment horizontal="distributed" vertical="center"/>
    </xf>
    <xf numFmtId="176" fontId="20" fillId="0" borderId="0" xfId="45" applyNumberFormat="1" applyFont="1" applyFill="1" applyBorder="1" applyAlignment="1" applyProtection="1">
      <alignment horizontal="center" vertical="center" shrinkToFit="1"/>
    </xf>
    <xf numFmtId="3" fontId="20" fillId="0" borderId="0" xfId="34" applyNumberFormat="1" applyFont="1" applyFill="1" applyBorder="1" applyAlignment="1" applyProtection="1">
      <alignment vertical="center" shrinkToFit="1"/>
    </xf>
    <xf numFmtId="0" fontId="20" fillId="0" borderId="32" xfId="45" applyFont="1" applyFill="1" applyBorder="1" applyAlignment="1" applyProtection="1">
      <alignment horizontal="center" vertical="center"/>
    </xf>
    <xf numFmtId="0" fontId="20" fillId="0" borderId="33" xfId="45" applyFont="1" applyFill="1" applyBorder="1" applyAlignment="1" applyProtection="1">
      <alignment horizontal="center" vertical="center"/>
    </xf>
    <xf numFmtId="0" fontId="20" fillId="0" borderId="34" xfId="45" applyFont="1" applyFill="1" applyBorder="1" applyAlignment="1" applyProtection="1">
      <alignment horizontal="center" vertical="center"/>
    </xf>
    <xf numFmtId="0" fontId="20" fillId="0" borderId="35" xfId="45" applyFont="1" applyFill="1" applyBorder="1" applyAlignment="1" applyProtection="1">
      <alignment horizontal="center" vertical="center"/>
    </xf>
    <xf numFmtId="0" fontId="20" fillId="0" borderId="32" xfId="45" applyFont="1" applyFill="1" applyBorder="1" applyAlignment="1" applyProtection="1">
      <alignment horizontal="left" vertical="center"/>
    </xf>
    <xf numFmtId="0" fontId="20" fillId="0" borderId="36" xfId="43" applyFont="1" applyFill="1" applyBorder="1" applyAlignment="1" applyProtection="1">
      <alignment vertical="center"/>
    </xf>
    <xf numFmtId="0" fontId="20" fillId="0" borderId="10" xfId="43" applyFont="1" applyFill="1" applyBorder="1" applyAlignment="1" applyProtection="1">
      <alignment vertical="center"/>
    </xf>
    <xf numFmtId="0" fontId="24" fillId="0" borderId="0" xfId="0" applyFont="1" applyFill="1" applyBorder="1" applyAlignment="1" applyProtection="1"/>
    <xf numFmtId="40" fontId="20" fillId="0" borderId="0" xfId="34" applyNumberFormat="1" applyFont="1" applyFill="1" applyBorder="1" applyAlignment="1" applyProtection="1">
      <alignment vertical="center"/>
    </xf>
    <xf numFmtId="0" fontId="20" fillId="0" borderId="24" xfId="45" applyFont="1" applyFill="1" applyBorder="1" applyAlignment="1" applyProtection="1">
      <alignment vertical="center" shrinkToFit="1"/>
    </xf>
    <xf numFmtId="0" fontId="20" fillId="0" borderId="14" xfId="45" applyFont="1" applyFill="1" applyBorder="1" applyAlignment="1" applyProtection="1">
      <alignment vertical="center" shrinkToFit="1"/>
    </xf>
    <xf numFmtId="0" fontId="22" fillId="0" borderId="13" xfId="0" applyFont="1" applyFill="1" applyBorder="1" applyAlignment="1" applyProtection="1">
      <alignment horizontal="right" vertical="center"/>
    </xf>
    <xf numFmtId="0" fontId="22" fillId="0" borderId="0" xfId="45" applyFont="1" applyBorder="1" applyAlignment="1" applyProtection="1">
      <alignment vertical="center"/>
    </xf>
    <xf numFmtId="0" fontId="22" fillId="0" borderId="25" xfId="45" applyFont="1" applyBorder="1" applyAlignment="1" applyProtection="1">
      <alignment vertical="center"/>
    </xf>
    <xf numFmtId="0" fontId="28" fillId="0" borderId="0" xfId="45" applyFont="1" applyBorder="1" applyAlignment="1" applyProtection="1">
      <alignment vertical="center"/>
    </xf>
    <xf numFmtId="0" fontId="22" fillId="0" borderId="0" xfId="45" applyFont="1" applyAlignment="1" applyProtection="1">
      <alignment vertical="center"/>
    </xf>
    <xf numFmtId="0" fontId="30" fillId="0" borderId="0" xfId="45" applyFont="1" applyBorder="1" applyAlignment="1" applyProtection="1">
      <alignment vertical="center"/>
    </xf>
    <xf numFmtId="0" fontId="22" fillId="0" borderId="0" xfId="45" applyFont="1" applyFill="1" applyBorder="1" applyAlignment="1" applyProtection="1">
      <alignment horizontal="center" vertical="center"/>
    </xf>
    <xf numFmtId="38" fontId="22" fillId="0" borderId="37" xfId="34" applyFont="1" applyFill="1" applyBorder="1" applyAlignment="1" applyProtection="1">
      <alignment horizontal="right" vertical="center"/>
    </xf>
    <xf numFmtId="0" fontId="22" fillId="0" borderId="12" xfId="45" applyFont="1" applyBorder="1" applyAlignment="1" applyProtection="1">
      <alignment vertical="center"/>
    </xf>
    <xf numFmtId="0" fontId="20" fillId="0" borderId="10" xfId="45" applyFont="1" applyFill="1" applyBorder="1" applyAlignment="1" applyProtection="1">
      <alignment horizontal="right" vertical="center"/>
    </xf>
    <xf numFmtId="0" fontId="27" fillId="0" borderId="26" xfId="45" applyFont="1" applyFill="1" applyBorder="1" applyAlignment="1" applyProtection="1">
      <alignment horizontal="left" vertical="center" wrapText="1"/>
    </xf>
    <xf numFmtId="178" fontId="20" fillId="0" borderId="38" xfId="28" applyNumberFormat="1" applyFont="1" applyFill="1" applyBorder="1" applyAlignment="1" applyProtection="1">
      <alignment vertical="center" shrinkToFit="1"/>
    </xf>
    <xf numFmtId="178" fontId="20" fillId="0" borderId="39" xfId="28" applyNumberFormat="1" applyFont="1" applyFill="1" applyBorder="1" applyAlignment="1" applyProtection="1">
      <alignment vertical="center" shrinkToFit="1"/>
    </xf>
    <xf numFmtId="179" fontId="20" fillId="0" borderId="40" xfId="45" applyNumberFormat="1" applyFont="1" applyFill="1" applyBorder="1" applyAlignment="1" applyProtection="1">
      <alignment horizontal="center" vertical="center" shrinkToFit="1"/>
    </xf>
    <xf numFmtId="178" fontId="20" fillId="24" borderId="38" xfId="28" applyNumberFormat="1" applyFont="1" applyFill="1" applyBorder="1" applyAlignment="1" applyProtection="1">
      <alignment vertical="center" shrinkToFit="1"/>
    </xf>
    <xf numFmtId="178" fontId="20" fillId="24" borderId="39" xfId="28" applyNumberFormat="1" applyFont="1" applyFill="1" applyBorder="1" applyAlignment="1" applyProtection="1">
      <alignment vertical="center" shrinkToFit="1"/>
    </xf>
    <xf numFmtId="178" fontId="20" fillId="0" borderId="40" xfId="28" applyNumberFormat="1" applyFont="1" applyFill="1" applyBorder="1" applyAlignment="1" applyProtection="1">
      <alignment horizontal="center" vertical="center" shrinkToFit="1"/>
    </xf>
    <xf numFmtId="3" fontId="20" fillId="0" borderId="40" xfId="34" applyNumberFormat="1" applyFont="1" applyFill="1" applyBorder="1" applyAlignment="1" applyProtection="1">
      <alignment horizontal="center" vertical="center" shrinkToFit="1"/>
    </xf>
    <xf numFmtId="0" fontId="20" fillId="0" borderId="16" xfId="0" applyFont="1" applyBorder="1"/>
    <xf numFmtId="0" fontId="20" fillId="0" borderId="24" xfId="0" applyFont="1" applyBorder="1"/>
    <xf numFmtId="38" fontId="20" fillId="0" borderId="41" xfId="34" applyFont="1" applyFill="1" applyBorder="1" applyAlignment="1" applyProtection="1">
      <alignment vertical="center" shrinkToFit="1"/>
      <protection locked="0"/>
    </xf>
    <xf numFmtId="38" fontId="20" fillId="0" borderId="42" xfId="34" applyFont="1" applyFill="1" applyBorder="1" applyAlignment="1" applyProtection="1">
      <alignment vertical="center" shrinkToFit="1"/>
      <protection locked="0"/>
    </xf>
    <xf numFmtId="38" fontId="20" fillId="0" borderId="36" xfId="34" applyFont="1" applyFill="1" applyBorder="1" applyAlignment="1" applyProtection="1">
      <alignment vertical="center" shrinkToFit="1"/>
      <protection locked="0"/>
    </xf>
    <xf numFmtId="38" fontId="20" fillId="0" borderId="43" xfId="34" applyFont="1" applyFill="1" applyBorder="1" applyAlignment="1" applyProtection="1">
      <alignment vertical="center" shrinkToFit="1"/>
      <protection locked="0"/>
    </xf>
    <xf numFmtId="38" fontId="20" fillId="0" borderId="37" xfId="34" applyFont="1" applyFill="1" applyBorder="1" applyAlignment="1" applyProtection="1">
      <alignment vertical="center" shrinkToFit="1"/>
      <protection locked="0"/>
    </xf>
    <xf numFmtId="38" fontId="20" fillId="0" borderId="44" xfId="34" applyFont="1" applyFill="1" applyBorder="1" applyAlignment="1" applyProtection="1">
      <alignment vertical="center" shrinkToFit="1"/>
      <protection locked="0"/>
    </xf>
    <xf numFmtId="38" fontId="20" fillId="0" borderId="45" xfId="34" applyFont="1" applyFill="1" applyBorder="1" applyAlignment="1" applyProtection="1">
      <alignment vertical="center" shrinkToFit="1"/>
      <protection locked="0"/>
    </xf>
    <xf numFmtId="38" fontId="20" fillId="0" borderId="46" xfId="34" applyFont="1" applyFill="1" applyBorder="1" applyAlignment="1" applyProtection="1">
      <alignment vertical="center" shrinkToFit="1"/>
      <protection locked="0"/>
    </xf>
    <xf numFmtId="38" fontId="20" fillId="0" borderId="47" xfId="34" applyFont="1" applyFill="1" applyBorder="1" applyAlignment="1" applyProtection="1">
      <alignment vertical="center" shrinkToFit="1"/>
      <protection locked="0"/>
    </xf>
    <xf numFmtId="0" fontId="27" fillId="24" borderId="38" xfId="34" applyNumberFormat="1" applyFont="1" applyFill="1" applyBorder="1" applyAlignment="1" applyProtection="1">
      <alignment vertical="center" wrapText="1"/>
    </xf>
    <xf numFmtId="0" fontId="27" fillId="24" borderId="39" xfId="34" applyNumberFormat="1" applyFont="1" applyFill="1" applyBorder="1" applyAlignment="1" applyProtection="1">
      <alignment vertical="center" wrapText="1"/>
    </xf>
    <xf numFmtId="0" fontId="20" fillId="0" borderId="48" xfId="45" applyFont="1" applyFill="1" applyBorder="1" applyAlignment="1" applyProtection="1">
      <alignment horizontal="center" vertical="center"/>
    </xf>
    <xf numFmtId="0" fontId="20" fillId="0" borderId="49" xfId="45" applyFont="1" applyFill="1" applyBorder="1" applyAlignment="1" applyProtection="1">
      <alignment horizontal="center" vertical="center"/>
    </xf>
    <xf numFmtId="0" fontId="20" fillId="0" borderId="14" xfId="45" applyFont="1" applyFill="1" applyBorder="1" applyAlignment="1" applyProtection="1">
      <alignment horizontal="center" vertical="center"/>
    </xf>
    <xf numFmtId="0" fontId="20" fillId="0" borderId="33" xfId="45" applyFont="1" applyFill="1" applyBorder="1" applyAlignment="1" applyProtection="1">
      <alignment horizontal="left" vertical="center"/>
    </xf>
    <xf numFmtId="38" fontId="20" fillId="0" borderId="50" xfId="34" applyFont="1" applyFill="1" applyBorder="1" applyAlignment="1" applyProtection="1">
      <alignment vertical="center" shrinkToFit="1"/>
      <protection locked="0"/>
    </xf>
    <xf numFmtId="0" fontId="20" fillId="0" borderId="16" xfId="45" applyFont="1" applyFill="1" applyBorder="1" applyAlignment="1" applyProtection="1">
      <alignment horizontal="center" vertical="center"/>
    </xf>
    <xf numFmtId="181" fontId="20" fillId="0" borderId="51" xfId="34" applyNumberFormat="1" applyFont="1" applyFill="1" applyBorder="1" applyAlignment="1" applyProtection="1">
      <alignment vertical="center" shrinkToFit="1"/>
    </xf>
    <xf numFmtId="181" fontId="20" fillId="0" borderId="52" xfId="34" applyNumberFormat="1" applyFont="1" applyFill="1" applyBorder="1" applyAlignment="1" applyProtection="1">
      <alignment vertical="center" shrinkToFit="1"/>
    </xf>
    <xf numFmtId="38" fontId="20" fillId="0" borderId="48" xfId="34" applyFont="1" applyFill="1" applyBorder="1" applyAlignment="1" applyProtection="1">
      <alignment vertical="center" shrinkToFit="1"/>
      <protection locked="0"/>
    </xf>
    <xf numFmtId="38" fontId="20" fillId="0" borderId="53" xfId="34" applyFont="1" applyFill="1" applyBorder="1" applyAlignment="1" applyProtection="1">
      <alignment horizontal="center" vertical="center" shrinkToFit="1"/>
    </xf>
    <xf numFmtId="4" fontId="20" fillId="0" borderId="39" xfId="34" applyNumberFormat="1" applyFont="1" applyFill="1" applyBorder="1" applyAlignment="1" applyProtection="1">
      <alignment vertical="center" shrinkToFit="1"/>
    </xf>
    <xf numFmtId="4" fontId="20" fillId="0" borderId="39" xfId="45" applyNumberFormat="1" applyFont="1" applyFill="1" applyBorder="1" applyAlignment="1" applyProtection="1">
      <alignment vertical="center" shrinkToFit="1"/>
    </xf>
    <xf numFmtId="4" fontId="20" fillId="0" borderId="54" xfId="45" applyNumberFormat="1" applyFont="1" applyFill="1" applyBorder="1" applyAlignment="1" applyProtection="1">
      <alignment vertical="center" shrinkToFit="1"/>
    </xf>
    <xf numFmtId="49" fontId="20" fillId="0" borderId="55" xfId="45" applyNumberFormat="1" applyFont="1" applyFill="1" applyBorder="1" applyAlignment="1" applyProtection="1">
      <alignment horizontal="right" vertical="center" shrinkToFit="1"/>
      <protection locked="0"/>
    </xf>
    <xf numFmtId="0" fontId="20" fillId="0" borderId="56" xfId="45" applyFont="1" applyFill="1" applyBorder="1" applyAlignment="1" applyProtection="1">
      <alignment vertical="center" shrinkToFit="1"/>
      <protection locked="0"/>
    </xf>
    <xf numFmtId="0" fontId="20" fillId="0" borderId="37" xfId="45" applyFont="1" applyFill="1" applyBorder="1" applyAlignment="1" applyProtection="1">
      <alignment vertical="center" shrinkToFit="1"/>
      <protection locked="0"/>
    </xf>
    <xf numFmtId="0" fontId="20" fillId="0" borderId="37" xfId="45" applyFont="1" applyFill="1" applyBorder="1" applyAlignment="1" applyProtection="1">
      <alignment horizontal="center" vertical="center" shrinkToFit="1"/>
      <protection locked="0"/>
    </xf>
    <xf numFmtId="0" fontId="20" fillId="0" borderId="37" xfId="44" applyFont="1" applyFill="1" applyBorder="1" applyAlignment="1" applyProtection="1">
      <alignment horizontal="left" vertical="center" shrinkToFit="1"/>
      <protection locked="0"/>
    </xf>
    <xf numFmtId="0" fontId="20" fillId="0" borderId="44" xfId="45" applyFont="1" applyFill="1" applyBorder="1" applyAlignment="1" applyProtection="1">
      <alignment horizontal="center" vertical="center" shrinkToFit="1"/>
      <protection locked="0"/>
    </xf>
    <xf numFmtId="0" fontId="20" fillId="0" borderId="57" xfId="45" applyFont="1" applyFill="1" applyBorder="1" applyAlignment="1" applyProtection="1">
      <alignment horizontal="center" vertical="center" shrinkToFit="1"/>
      <protection locked="0"/>
    </xf>
    <xf numFmtId="181" fontId="20" fillId="0" borderId="58" xfId="34" applyNumberFormat="1" applyFont="1" applyFill="1" applyBorder="1" applyAlignment="1" applyProtection="1">
      <alignment vertical="center" shrinkToFit="1"/>
    </xf>
    <xf numFmtId="3" fontId="20" fillId="0" borderId="39" xfId="34" applyNumberFormat="1" applyFont="1" applyFill="1" applyBorder="1" applyAlignment="1" applyProtection="1">
      <alignment vertical="center" shrinkToFit="1"/>
    </xf>
    <xf numFmtId="0" fontId="20" fillId="0" borderId="59" xfId="45" applyFont="1" applyFill="1" applyBorder="1" applyAlignment="1" applyProtection="1">
      <alignment horizontal="center" vertical="center" shrinkToFit="1"/>
      <protection locked="0"/>
    </xf>
    <xf numFmtId="49" fontId="20" fillId="0" borderId="60" xfId="45" applyNumberFormat="1" applyFont="1" applyFill="1" applyBorder="1" applyAlignment="1" applyProtection="1">
      <alignment vertical="center" shrinkToFit="1"/>
      <protection locked="0"/>
    </xf>
    <xf numFmtId="0" fontId="20" fillId="0" borderId="61" xfId="45" applyFont="1" applyFill="1" applyBorder="1" applyAlignment="1" applyProtection="1">
      <alignment vertical="center" shrinkToFit="1"/>
      <protection locked="0"/>
    </xf>
    <xf numFmtId="0" fontId="20" fillId="0" borderId="46" xfId="45" applyFont="1" applyFill="1" applyBorder="1" applyAlignment="1" applyProtection="1">
      <alignment vertical="center" shrinkToFit="1"/>
      <protection locked="0"/>
    </xf>
    <xf numFmtId="0" fontId="20" fillId="0" borderId="46" xfId="45" applyFont="1" applyFill="1" applyBorder="1" applyAlignment="1" applyProtection="1">
      <alignment horizontal="center" vertical="center" shrinkToFit="1"/>
      <protection locked="0"/>
    </xf>
    <xf numFmtId="0" fontId="20" fillId="0" borderId="47" xfId="45" applyFont="1" applyFill="1" applyBorder="1" applyAlignment="1" applyProtection="1">
      <alignment horizontal="center" vertical="center" shrinkToFit="1"/>
      <protection locked="0"/>
    </xf>
    <xf numFmtId="0" fontId="20" fillId="0" borderId="62" xfId="45" applyFont="1" applyFill="1" applyBorder="1" applyAlignment="1" applyProtection="1">
      <alignment horizontal="center" vertical="center" shrinkToFit="1"/>
      <protection locked="0"/>
    </xf>
    <xf numFmtId="3" fontId="20" fillId="0" borderId="54" xfId="34" applyNumberFormat="1" applyFont="1" applyFill="1" applyBorder="1" applyAlignment="1" applyProtection="1">
      <alignment vertical="center" shrinkToFit="1"/>
    </xf>
    <xf numFmtId="4" fontId="20" fillId="0" borderId="38" xfId="45" applyNumberFormat="1" applyFont="1" applyFill="1" applyBorder="1" applyAlignment="1" applyProtection="1">
      <alignment vertical="center" shrinkToFit="1"/>
    </xf>
    <xf numFmtId="3" fontId="20" fillId="0" borderId="38" xfId="34" applyNumberFormat="1" applyFont="1" applyFill="1" applyBorder="1" applyAlignment="1" applyProtection="1">
      <alignment vertical="center" shrinkToFit="1"/>
    </xf>
    <xf numFmtId="4" fontId="20" fillId="0" borderId="38" xfId="34" applyNumberFormat="1" applyFont="1" applyFill="1" applyBorder="1" applyAlignment="1" applyProtection="1">
      <alignment vertical="center" shrinkToFit="1"/>
    </xf>
    <xf numFmtId="0" fontId="24" fillId="0" borderId="0" xfId="45" applyFont="1" applyFill="1" applyAlignment="1" applyProtection="1">
      <alignment vertical="center" shrinkToFit="1"/>
    </xf>
    <xf numFmtId="0" fontId="24" fillId="0" borderId="0" xfId="45" applyFont="1" applyFill="1" applyBorder="1" applyAlignment="1" applyProtection="1">
      <alignment vertical="center" shrinkToFit="1"/>
    </xf>
    <xf numFmtId="38" fontId="20" fillId="25" borderId="42" xfId="34" applyFont="1" applyFill="1" applyBorder="1" applyAlignment="1" applyProtection="1">
      <alignment vertical="center" shrinkToFit="1"/>
      <protection locked="0"/>
    </xf>
    <xf numFmtId="38" fontId="20" fillId="25" borderId="41" xfId="34" applyFont="1" applyFill="1" applyBorder="1" applyAlignment="1" applyProtection="1">
      <alignment vertical="center" shrinkToFit="1"/>
      <protection locked="0"/>
    </xf>
    <xf numFmtId="38" fontId="20" fillId="25" borderId="37" xfId="34" applyFont="1" applyFill="1" applyBorder="1" applyAlignment="1" applyProtection="1">
      <alignment vertical="center" shrinkToFit="1"/>
      <protection locked="0"/>
    </xf>
    <xf numFmtId="38" fontId="20" fillId="25" borderId="44" xfId="34" applyFont="1" applyFill="1" applyBorder="1" applyAlignment="1" applyProtection="1">
      <alignment vertical="center" shrinkToFit="1"/>
      <protection locked="0"/>
    </xf>
    <xf numFmtId="38" fontId="20" fillId="25" borderId="36" xfId="34" applyFont="1" applyFill="1" applyBorder="1" applyAlignment="1" applyProtection="1">
      <alignment vertical="center" shrinkToFit="1"/>
      <protection locked="0"/>
    </xf>
    <xf numFmtId="38" fontId="20" fillId="25" borderId="43" xfId="34" applyFont="1" applyFill="1" applyBorder="1" applyAlignment="1" applyProtection="1">
      <alignment vertical="center" shrinkToFit="1"/>
      <protection locked="0"/>
    </xf>
    <xf numFmtId="38" fontId="20" fillId="26" borderId="42" xfId="34" applyFont="1" applyFill="1" applyBorder="1" applyAlignment="1" applyProtection="1">
      <alignment vertical="center" shrinkToFit="1"/>
      <protection locked="0"/>
    </xf>
    <xf numFmtId="38" fontId="20" fillId="26" borderId="41" xfId="34" applyFont="1" applyFill="1" applyBorder="1" applyAlignment="1" applyProtection="1">
      <alignment vertical="center" shrinkToFit="1"/>
      <protection locked="0"/>
    </xf>
    <xf numFmtId="38" fontId="20" fillId="26" borderId="37" xfId="34" applyFont="1" applyFill="1" applyBorder="1" applyAlignment="1" applyProtection="1">
      <alignment vertical="center" shrinkToFit="1"/>
      <protection locked="0"/>
    </xf>
    <xf numFmtId="178" fontId="20" fillId="0" borderId="12" xfId="45" applyNumberFormat="1" applyFont="1" applyFill="1" applyBorder="1" applyAlignment="1" applyProtection="1">
      <alignment vertical="center"/>
    </xf>
    <xf numFmtId="0" fontId="20" fillId="0" borderId="12" xfId="45" applyFont="1" applyFill="1" applyBorder="1" applyAlignment="1" applyProtection="1">
      <alignment horizontal="right" vertical="center"/>
    </xf>
    <xf numFmtId="0" fontId="29" fillId="0" borderId="0" xfId="45" applyFont="1" applyBorder="1" applyAlignment="1" applyProtection="1">
      <alignment vertical="center" wrapText="1"/>
    </xf>
    <xf numFmtId="0" fontId="32" fillId="0" borderId="12" xfId="45" applyFont="1" applyFill="1" applyBorder="1" applyAlignment="1" applyProtection="1">
      <alignment vertical="center"/>
    </xf>
    <xf numFmtId="0" fontId="32" fillId="0" borderId="12" xfId="45" applyFont="1" applyFill="1" applyBorder="1" applyAlignment="1" applyProtection="1">
      <alignment horizontal="center" vertical="center"/>
    </xf>
    <xf numFmtId="0" fontId="22" fillId="0" borderId="13" xfId="45" applyFont="1" applyBorder="1" applyAlignment="1" applyProtection="1">
      <alignment vertical="center"/>
    </xf>
    <xf numFmtId="0" fontId="20" fillId="0" borderId="63" xfId="45" applyFont="1" applyFill="1" applyBorder="1" applyAlignment="1" applyProtection="1">
      <alignment vertical="center"/>
    </xf>
    <xf numFmtId="0" fontId="24" fillId="0" borderId="25" xfId="45" applyFont="1" applyFill="1" applyBorder="1" applyAlignment="1" applyProtection="1">
      <alignment vertical="center"/>
    </xf>
    <xf numFmtId="0" fontId="20" fillId="0" borderId="64" xfId="45" applyFont="1" applyFill="1" applyBorder="1" applyAlignment="1" applyProtection="1">
      <alignment vertical="center"/>
    </xf>
    <xf numFmtId="0" fontId="22" fillId="0" borderId="0" xfId="0" applyFont="1" applyFill="1" applyBorder="1" applyAlignment="1" applyProtection="1">
      <alignment horizontal="right" vertical="center"/>
    </xf>
    <xf numFmtId="0" fontId="27" fillId="0" borderId="34" xfId="45" applyFont="1" applyFill="1" applyBorder="1" applyAlignment="1" applyProtection="1">
      <alignment horizontal="left" vertical="center" shrinkToFit="1"/>
    </xf>
    <xf numFmtId="0" fontId="27" fillId="0" borderId="65" xfId="45" applyFont="1" applyFill="1" applyBorder="1" applyAlignment="1" applyProtection="1">
      <alignment horizontal="left" vertical="center" wrapText="1"/>
    </xf>
    <xf numFmtId="38" fontId="20" fillId="0" borderId="22" xfId="34" applyFont="1" applyFill="1" applyBorder="1" applyAlignment="1" applyProtection="1">
      <alignment horizontal="center" vertical="center" shrinkToFit="1"/>
    </xf>
    <xf numFmtId="38" fontId="20" fillId="0" borderId="69" xfId="34" applyFont="1" applyFill="1" applyBorder="1" applyAlignment="1" applyProtection="1">
      <alignment horizontal="center" vertical="center" shrinkToFit="1"/>
    </xf>
    <xf numFmtId="181" fontId="20" fillId="0" borderId="54" xfId="34" applyNumberFormat="1" applyFont="1" applyFill="1" applyBorder="1" applyAlignment="1" applyProtection="1">
      <alignment vertical="center" shrinkToFit="1"/>
    </xf>
    <xf numFmtId="38" fontId="20" fillId="0" borderId="40" xfId="34" applyFont="1" applyFill="1" applyBorder="1" applyAlignment="1" applyProtection="1">
      <alignment horizontal="center" vertical="center" shrinkToFit="1"/>
    </xf>
    <xf numFmtId="40" fontId="20" fillId="0" borderId="66" xfId="34" applyNumberFormat="1" applyFont="1" applyFill="1" applyBorder="1" applyAlignment="1" applyProtection="1">
      <alignment vertical="center" shrinkToFit="1"/>
      <protection locked="0"/>
    </xf>
    <xf numFmtId="40" fontId="20" fillId="0" borderId="67" xfId="34" applyNumberFormat="1" applyFont="1" applyFill="1" applyBorder="1" applyAlignment="1" applyProtection="1">
      <alignment vertical="center" shrinkToFit="1"/>
      <protection locked="0"/>
    </xf>
    <xf numFmtId="40" fontId="20" fillId="0" borderId="68" xfId="34" applyNumberFormat="1" applyFont="1" applyFill="1" applyBorder="1" applyAlignment="1" applyProtection="1">
      <alignment vertical="center" shrinkToFit="1"/>
      <protection locked="0"/>
    </xf>
    <xf numFmtId="182" fontId="20" fillId="0" borderId="41" xfId="34" applyNumberFormat="1" applyFont="1" applyFill="1" applyBorder="1" applyAlignment="1" applyProtection="1">
      <alignment vertical="center" shrinkToFit="1"/>
      <protection locked="0"/>
    </xf>
    <xf numFmtId="182" fontId="20" fillId="0" borderId="42" xfId="34" applyNumberFormat="1" applyFont="1" applyFill="1" applyBorder="1" applyAlignment="1" applyProtection="1">
      <alignment vertical="center" shrinkToFit="1"/>
      <protection locked="0"/>
    </xf>
    <xf numFmtId="182" fontId="20" fillId="0" borderId="57" xfId="34" applyNumberFormat="1" applyFont="1" applyFill="1" applyBorder="1" applyAlignment="1" applyProtection="1">
      <alignment vertical="center" shrinkToFit="1"/>
      <protection locked="0"/>
    </xf>
    <xf numFmtId="182" fontId="20" fillId="0" borderId="43" xfId="34" applyNumberFormat="1" applyFont="1" applyFill="1" applyBorder="1" applyAlignment="1" applyProtection="1">
      <alignment vertical="center" shrinkToFit="1"/>
      <protection locked="0"/>
    </xf>
    <xf numFmtId="182" fontId="20" fillId="0" borderId="37" xfId="34" applyNumberFormat="1" applyFont="1" applyFill="1" applyBorder="1" applyAlignment="1" applyProtection="1">
      <alignment vertical="center" shrinkToFit="1"/>
      <protection locked="0"/>
    </xf>
    <xf numFmtId="182" fontId="20" fillId="0" borderId="59" xfId="34" applyNumberFormat="1" applyFont="1" applyFill="1" applyBorder="1" applyAlignment="1" applyProtection="1">
      <alignment vertical="center" shrinkToFit="1"/>
      <protection locked="0"/>
    </xf>
    <xf numFmtId="182" fontId="20" fillId="0" borderId="45" xfId="34" applyNumberFormat="1" applyFont="1" applyFill="1" applyBorder="1" applyAlignment="1" applyProtection="1">
      <alignment vertical="center" shrinkToFit="1"/>
      <protection locked="0"/>
    </xf>
    <xf numFmtId="182" fontId="20" fillId="0" borderId="46" xfId="34" applyNumberFormat="1" applyFont="1" applyFill="1" applyBorder="1" applyAlignment="1" applyProtection="1">
      <alignment vertical="center" shrinkToFit="1"/>
      <protection locked="0"/>
    </xf>
    <xf numFmtId="182" fontId="20" fillId="0" borderId="62" xfId="34" applyNumberFormat="1" applyFont="1" applyFill="1" applyBorder="1" applyAlignment="1" applyProtection="1">
      <alignment vertical="center" shrinkToFit="1"/>
      <protection locked="0"/>
    </xf>
    <xf numFmtId="178" fontId="20" fillId="24" borderId="38" xfId="28" applyNumberFormat="1" applyFont="1" applyFill="1" applyBorder="1" applyAlignment="1" applyProtection="1">
      <alignment vertical="center" shrinkToFit="1"/>
      <protection locked="0"/>
    </xf>
    <xf numFmtId="178" fontId="20" fillId="24" borderId="39" xfId="28" applyNumberFormat="1" applyFont="1" applyFill="1" applyBorder="1" applyAlignment="1" applyProtection="1">
      <alignment vertical="center" shrinkToFit="1"/>
      <protection locked="0"/>
    </xf>
    <xf numFmtId="0" fontId="20" fillId="0" borderId="42" xfId="45" applyFont="1" applyFill="1" applyBorder="1" applyAlignment="1" applyProtection="1">
      <alignment horizontal="center" vertical="center"/>
    </xf>
    <xf numFmtId="0" fontId="20" fillId="0" borderId="70" xfId="45" applyFont="1" applyFill="1" applyBorder="1" applyAlignment="1" applyProtection="1">
      <alignment horizontal="center" vertical="center"/>
    </xf>
    <xf numFmtId="0" fontId="30" fillId="0" borderId="0" xfId="45" applyFont="1" applyBorder="1" applyAlignment="1" applyProtection="1">
      <alignment horizontal="center" vertical="center"/>
    </xf>
    <xf numFmtId="0" fontId="0" fillId="0" borderId="0" xfId="0" applyBorder="1" applyAlignment="1">
      <alignment horizontal="center" vertical="center"/>
    </xf>
    <xf numFmtId="0" fontId="23" fillId="0" borderId="71" xfId="45" applyFont="1" applyFill="1" applyBorder="1" applyAlignment="1" applyProtection="1">
      <alignment horizontal="center" vertical="center" wrapText="1"/>
    </xf>
    <xf numFmtId="0" fontId="23" fillId="0" borderId="12" xfId="45" applyFont="1" applyFill="1" applyBorder="1" applyAlignment="1" applyProtection="1">
      <alignment horizontal="center" vertical="center" wrapText="1"/>
    </xf>
    <xf numFmtId="0" fontId="23" fillId="0" borderId="63" xfId="45" applyFont="1" applyFill="1" applyBorder="1" applyAlignment="1" applyProtection="1">
      <alignment horizontal="center" vertical="center" wrapText="1"/>
    </xf>
    <xf numFmtId="0" fontId="24" fillId="0" borderId="37" xfId="45" applyFont="1" applyBorder="1" applyAlignment="1" applyProtection="1">
      <alignment horizontal="center" vertical="center"/>
    </xf>
    <xf numFmtId="180" fontId="20" fillId="0" borderId="32" xfId="45" applyNumberFormat="1" applyFont="1" applyFill="1" applyBorder="1" applyAlignment="1" applyProtection="1">
      <alignment horizontal="center" vertical="center"/>
    </xf>
    <xf numFmtId="0" fontId="27" fillId="0" borderId="92"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3" fillId="0" borderId="76" xfId="45" applyFont="1" applyFill="1" applyBorder="1" applyAlignment="1" applyProtection="1">
      <alignment horizontal="distributed" vertical="center" wrapText="1"/>
    </xf>
    <xf numFmtId="0" fontId="23" fillId="0" borderId="77" xfId="45" applyFont="1" applyFill="1" applyBorder="1" applyAlignment="1" applyProtection="1">
      <alignment horizontal="distributed" vertical="center" wrapText="1"/>
    </xf>
    <xf numFmtId="0" fontId="23" fillId="0" borderId="70" xfId="45" applyFont="1" applyFill="1" applyBorder="1" applyAlignment="1" applyProtection="1">
      <alignment horizontal="distributed" vertical="center" wrapText="1"/>
    </xf>
    <xf numFmtId="0" fontId="20" fillId="0" borderId="14" xfId="45" applyFont="1" applyFill="1" applyBorder="1" applyAlignment="1" applyProtection="1">
      <alignment horizontal="center" vertical="center"/>
    </xf>
    <xf numFmtId="0" fontId="20" fillId="0" borderId="80" xfId="45" applyFont="1" applyFill="1" applyBorder="1" applyAlignment="1" applyProtection="1">
      <alignment horizontal="center" vertical="center"/>
    </xf>
    <xf numFmtId="0" fontId="20" fillId="0" borderId="66" xfId="45" applyFont="1" applyFill="1" applyBorder="1" applyAlignment="1" applyProtection="1">
      <alignment horizontal="center" vertical="center"/>
    </xf>
    <xf numFmtId="0" fontId="20" fillId="0" borderId="81" xfId="45" applyFont="1" applyFill="1" applyBorder="1" applyAlignment="1" applyProtection="1">
      <alignment horizontal="center" vertical="center"/>
    </xf>
    <xf numFmtId="0" fontId="20" fillId="0" borderId="79" xfId="45" applyFont="1" applyFill="1" applyBorder="1" applyAlignment="1" applyProtection="1">
      <alignment horizontal="right" vertical="center"/>
    </xf>
    <xf numFmtId="0" fontId="20" fillId="0" borderId="32" xfId="45" applyFont="1" applyFill="1" applyBorder="1" applyAlignment="1" applyProtection="1">
      <alignment horizontal="right" vertical="center"/>
    </xf>
    <xf numFmtId="0" fontId="20" fillId="0" borderId="41" xfId="45" applyFont="1" applyFill="1" applyBorder="1" applyAlignment="1" applyProtection="1">
      <alignment horizontal="center" vertical="center"/>
    </xf>
    <xf numFmtId="0" fontId="20" fillId="0" borderId="82" xfId="45" applyFont="1" applyFill="1" applyBorder="1" applyAlignment="1" applyProtection="1">
      <alignment horizontal="center" vertical="center"/>
    </xf>
    <xf numFmtId="177" fontId="33" fillId="25" borderId="37" xfId="45" applyNumberFormat="1" applyFont="1" applyFill="1" applyBorder="1" applyAlignment="1" applyProtection="1">
      <alignment horizontal="center" vertical="center"/>
      <protection locked="0"/>
    </xf>
    <xf numFmtId="0" fontId="20" fillId="0" borderId="57" xfId="45" applyFont="1" applyFill="1" applyBorder="1" applyAlignment="1" applyProtection="1">
      <alignment horizontal="center" vertical="center"/>
    </xf>
    <xf numFmtId="0" fontId="20" fillId="0" borderId="78" xfId="45" applyFont="1" applyFill="1" applyBorder="1" applyAlignment="1" applyProtection="1">
      <alignment horizontal="center" vertical="center"/>
    </xf>
    <xf numFmtId="0" fontId="20" fillId="0" borderId="71" xfId="45" applyFont="1" applyFill="1" applyBorder="1" applyAlignment="1" applyProtection="1">
      <alignment horizontal="center" vertical="center" wrapText="1"/>
    </xf>
    <xf numFmtId="0" fontId="20" fillId="0" borderId="12" xfId="45" applyFont="1" applyFill="1" applyBorder="1" applyAlignment="1" applyProtection="1">
      <alignment horizontal="center" vertical="center"/>
    </xf>
    <xf numFmtId="0" fontId="20" fillId="0" borderId="63" xfId="45" applyFont="1" applyFill="1" applyBorder="1" applyAlignment="1" applyProtection="1">
      <alignment horizontal="center" vertical="center"/>
    </xf>
    <xf numFmtId="0" fontId="20" fillId="0" borderId="71" xfId="45" applyFont="1" applyFill="1" applyBorder="1" applyAlignment="1" applyProtection="1">
      <alignment horizontal="center" vertical="center"/>
    </xf>
    <xf numFmtId="0" fontId="29" fillId="0" borderId="36" xfId="45" applyFont="1" applyBorder="1" applyAlignment="1" applyProtection="1">
      <alignment vertical="center" wrapText="1"/>
    </xf>
    <xf numFmtId="0" fontId="29" fillId="0" borderId="10" xfId="45" applyFont="1" applyBorder="1" applyAlignment="1" applyProtection="1">
      <alignment vertical="center" wrapText="1"/>
    </xf>
    <xf numFmtId="0" fontId="29" fillId="0" borderId="11" xfId="45" applyFont="1" applyBorder="1" applyAlignment="1" applyProtection="1">
      <alignment vertical="center" wrapText="1"/>
    </xf>
    <xf numFmtId="0" fontId="29" fillId="0" borderId="12" xfId="45" applyFont="1" applyBorder="1" applyAlignment="1" applyProtection="1">
      <alignment vertical="center" wrapText="1"/>
    </xf>
    <xf numFmtId="0" fontId="29" fillId="0" borderId="0" xfId="45" applyFont="1" applyBorder="1" applyAlignment="1" applyProtection="1">
      <alignment vertical="center" wrapText="1"/>
    </xf>
    <xf numFmtId="0" fontId="29" fillId="0" borderId="13" xfId="45" applyFont="1" applyBorder="1" applyAlignment="1" applyProtection="1">
      <alignment vertical="center" wrapText="1"/>
    </xf>
    <xf numFmtId="0" fontId="0" fillId="0" borderId="63" xfId="0" applyBorder="1" applyAlignment="1">
      <alignment vertical="center"/>
    </xf>
    <xf numFmtId="0" fontId="0" fillId="0" borderId="25" xfId="0" applyBorder="1" applyAlignment="1">
      <alignment vertical="center"/>
    </xf>
    <xf numFmtId="0" fontId="0" fillId="0" borderId="64" xfId="0" applyBorder="1" applyAlignment="1">
      <alignment vertical="center"/>
    </xf>
    <xf numFmtId="0" fontId="23" fillId="0" borderId="76" xfId="45" applyFont="1" applyFill="1" applyBorder="1" applyAlignment="1" applyProtection="1">
      <alignment horizontal="center" vertical="center" wrapText="1"/>
    </xf>
    <xf numFmtId="0" fontId="23" fillId="0" borderId="77" xfId="45" applyFont="1" applyFill="1" applyBorder="1" applyAlignment="1" applyProtection="1">
      <alignment horizontal="center" vertical="center" wrapText="1"/>
    </xf>
    <xf numFmtId="0" fontId="23" fillId="0" borderId="70" xfId="45" applyFont="1" applyFill="1" applyBorder="1" applyAlignment="1" applyProtection="1">
      <alignment horizontal="center" vertical="center" wrapText="1"/>
    </xf>
    <xf numFmtId="0" fontId="28" fillId="24" borderId="37" xfId="0" applyFont="1" applyFill="1" applyBorder="1" applyAlignment="1">
      <alignment horizontal="center" vertical="center" shrinkToFit="1"/>
    </xf>
    <xf numFmtId="0" fontId="20" fillId="24" borderId="83" xfId="45" applyFont="1" applyFill="1" applyBorder="1" applyAlignment="1" applyProtection="1">
      <alignment horizontal="center" vertical="center"/>
      <protection locked="0"/>
    </xf>
    <xf numFmtId="0" fontId="20" fillId="24" borderId="84" xfId="45" applyFont="1" applyFill="1" applyBorder="1" applyAlignment="1" applyProtection="1">
      <alignment horizontal="center" vertical="center"/>
      <protection locked="0"/>
    </xf>
    <xf numFmtId="0" fontId="24" fillId="0" borderId="44" xfId="45" applyFont="1" applyBorder="1" applyAlignment="1" applyProtection="1">
      <alignment vertical="center"/>
    </xf>
    <xf numFmtId="0" fontId="0" fillId="0" borderId="72" xfId="0" applyBorder="1" applyAlignment="1">
      <alignment vertical="center"/>
    </xf>
    <xf numFmtId="0" fontId="23" fillId="0" borderId="73" xfId="45" applyFont="1" applyFill="1" applyBorder="1" applyAlignment="1" applyProtection="1">
      <alignment horizontal="center" vertical="center" wrapText="1"/>
    </xf>
    <xf numFmtId="0" fontId="23" fillId="0" borderId="74" xfId="45" applyFont="1" applyFill="1" applyBorder="1" applyAlignment="1" applyProtection="1">
      <alignment horizontal="center" vertical="center" wrapText="1"/>
    </xf>
    <xf numFmtId="0" fontId="23" fillId="0" borderId="75" xfId="45" applyFont="1" applyFill="1" applyBorder="1" applyAlignment="1" applyProtection="1">
      <alignment horizontal="center" vertical="center" wrapText="1"/>
    </xf>
    <xf numFmtId="0" fontId="23" fillId="0" borderId="71" xfId="45" applyFont="1" applyFill="1" applyBorder="1" applyAlignment="1" applyProtection="1">
      <alignment horizontal="center" vertical="center" wrapText="1" shrinkToFit="1"/>
    </xf>
    <xf numFmtId="0" fontId="23" fillId="0" borderId="12" xfId="45" applyFont="1" applyFill="1" applyBorder="1" applyAlignment="1" applyProtection="1">
      <alignment horizontal="center" vertical="center" wrapText="1" shrinkToFit="1"/>
    </xf>
    <xf numFmtId="0" fontId="23" fillId="0" borderId="63" xfId="45" applyFont="1" applyFill="1" applyBorder="1" applyAlignment="1" applyProtection="1">
      <alignment horizontal="center" vertical="center" wrapText="1" shrinkToFit="1"/>
    </xf>
    <xf numFmtId="0" fontId="23" fillId="0" borderId="33" xfId="45" applyFont="1" applyFill="1" applyBorder="1" applyAlignment="1" applyProtection="1">
      <alignment horizontal="distributed" vertical="center" wrapText="1"/>
    </xf>
    <xf numFmtId="0" fontId="23" fillId="0" borderId="0" xfId="45" applyFont="1" applyFill="1" applyBorder="1" applyAlignment="1" applyProtection="1">
      <alignment horizontal="distributed" vertical="center" wrapText="1"/>
    </xf>
    <xf numFmtId="0" fontId="23" fillId="0" borderId="25" xfId="45" applyFont="1" applyFill="1" applyBorder="1" applyAlignment="1" applyProtection="1">
      <alignment horizontal="distributed" vertical="center" wrapText="1"/>
    </xf>
    <xf numFmtId="4" fontId="20" fillId="24" borderId="83" xfId="34" applyNumberFormat="1" applyFont="1" applyFill="1" applyBorder="1" applyAlignment="1" applyProtection="1">
      <alignment vertical="center"/>
      <protection locked="0"/>
    </xf>
    <xf numFmtId="4" fontId="24" fillId="24" borderId="85" xfId="0" applyNumberFormat="1" applyFont="1" applyFill="1" applyBorder="1" applyProtection="1">
      <protection locked="0"/>
    </xf>
    <xf numFmtId="4" fontId="24" fillId="24" borderId="86" xfId="0" applyNumberFormat="1" applyFont="1" applyFill="1" applyBorder="1" applyProtection="1">
      <protection locked="0"/>
    </xf>
    <xf numFmtId="4" fontId="20" fillId="24" borderId="87" xfId="34" applyNumberFormat="1" applyFont="1" applyFill="1" applyBorder="1" applyAlignment="1" applyProtection="1">
      <alignment vertical="center"/>
      <protection locked="0"/>
    </xf>
    <xf numFmtId="4" fontId="24" fillId="24" borderId="32" xfId="0" applyNumberFormat="1" applyFont="1" applyFill="1" applyBorder="1" applyProtection="1">
      <protection locked="0"/>
    </xf>
    <xf numFmtId="4" fontId="24" fillId="24" borderId="88" xfId="0" applyNumberFormat="1" applyFont="1" applyFill="1" applyBorder="1" applyProtection="1">
      <protection locked="0"/>
    </xf>
    <xf numFmtId="0" fontId="20" fillId="0" borderId="89" xfId="45" applyFont="1" applyFill="1" applyBorder="1" applyAlignment="1" applyProtection="1">
      <alignment horizontal="center" vertical="center"/>
    </xf>
    <xf numFmtId="0" fontId="20" fillId="0" borderId="90" xfId="45" applyFont="1" applyFill="1" applyBorder="1" applyAlignment="1" applyProtection="1">
      <alignment horizontal="center" vertical="center"/>
    </xf>
    <xf numFmtId="0" fontId="20" fillId="24" borderId="87" xfId="45" applyFont="1" applyFill="1" applyBorder="1" applyAlignment="1" applyProtection="1">
      <alignment horizontal="center" vertical="center"/>
      <protection locked="0"/>
    </xf>
    <xf numFmtId="0" fontId="20" fillId="24" borderId="91" xfId="45" applyFont="1" applyFill="1" applyBorder="1" applyAlignment="1" applyProtection="1">
      <alignment horizontal="center" vertical="center"/>
      <protection locked="0"/>
    </xf>
    <xf numFmtId="0" fontId="20" fillId="0" borderId="89" xfId="43" applyFont="1" applyFill="1" applyBorder="1" applyAlignment="1" applyProtection="1">
      <alignment horizontal="center" vertical="center"/>
    </xf>
    <xf numFmtId="0" fontId="24" fillId="0" borderId="34" xfId="0" applyFont="1" applyFill="1" applyBorder="1" applyProtection="1"/>
    <xf numFmtId="0" fontId="24" fillId="0" borderId="35" xfId="0" applyFont="1" applyFill="1" applyBorder="1" applyProtection="1"/>
    <xf numFmtId="0" fontId="28" fillId="24" borderId="44" xfId="0" applyFont="1" applyFill="1" applyBorder="1" applyAlignment="1">
      <alignment horizontal="left" vertical="center" shrinkToFit="1"/>
    </xf>
    <xf numFmtId="0" fontId="28" fillId="24" borderId="56" xfId="0" applyFont="1" applyFill="1" applyBorder="1" applyAlignment="1">
      <alignment horizontal="left" vertical="center" shrinkToFit="1"/>
    </xf>
    <xf numFmtId="0" fontId="28" fillId="24" borderId="72" xfId="0" applyFont="1" applyFill="1" applyBorder="1" applyAlignment="1">
      <alignment horizontal="left" vertical="center" shrinkToFit="1"/>
    </xf>
    <xf numFmtId="0" fontId="29" fillId="0" borderId="63" xfId="45" applyFont="1" applyBorder="1" applyAlignment="1" applyProtection="1">
      <alignment vertical="center" wrapText="1"/>
    </xf>
    <xf numFmtId="0" fontId="29" fillId="0" borderId="25" xfId="45" applyFont="1" applyBorder="1" applyAlignment="1" applyProtection="1">
      <alignment vertical="center" wrapText="1"/>
    </xf>
    <xf numFmtId="0" fontId="29" fillId="0" borderId="64" xfId="45" applyFont="1" applyBorder="1" applyAlignment="1" applyProtection="1">
      <alignment vertical="center" wrapText="1"/>
    </xf>
    <xf numFmtId="0" fontId="28" fillId="24" borderId="37" xfId="0" applyFont="1" applyFill="1" applyBorder="1" applyAlignment="1">
      <alignment horizontal="left" vertical="center" shrinkToFit="1"/>
    </xf>
    <xf numFmtId="0" fontId="20" fillId="0" borderId="36" xfId="45" applyFont="1" applyFill="1" applyBorder="1" applyAlignment="1" applyProtection="1">
      <alignment horizontal="center" vertical="center"/>
    </xf>
    <xf numFmtId="0" fontId="31" fillId="0" borderId="92" xfId="45" applyFont="1" applyFill="1" applyBorder="1" applyAlignment="1" applyProtection="1">
      <alignment horizontal="center" vertical="center" wrapText="1" shrinkToFit="1"/>
    </xf>
    <xf numFmtId="0" fontId="31" fillId="0" borderId="38" xfId="45" applyFont="1" applyFill="1" applyBorder="1" applyAlignment="1" applyProtection="1">
      <alignment horizontal="center" vertical="center" wrapText="1" shrinkToFit="1"/>
    </xf>
    <xf numFmtId="0" fontId="27" fillId="0" borderId="93" xfId="45" applyFont="1" applyFill="1" applyBorder="1" applyAlignment="1" applyProtection="1">
      <alignment horizontal="left" vertical="center" shrinkToFit="1"/>
    </xf>
    <xf numFmtId="0" fontId="24" fillId="0" borderId="90" xfId="0" applyFont="1" applyBorder="1" applyAlignment="1">
      <alignment shrinkToFit="1"/>
    </xf>
    <xf numFmtId="0" fontId="32" fillId="25" borderId="44" xfId="45" applyFont="1" applyFill="1" applyBorder="1" applyAlignment="1" applyProtection="1">
      <alignment horizontal="center" vertical="center"/>
    </xf>
    <xf numFmtId="0" fontId="32" fillId="25" borderId="56" xfId="45" applyFont="1" applyFill="1" applyBorder="1" applyAlignment="1" applyProtection="1">
      <alignment horizontal="center" vertical="center"/>
    </xf>
    <xf numFmtId="0" fontId="32" fillId="25" borderId="72" xfId="45" applyFont="1" applyFill="1" applyBorder="1" applyAlignment="1" applyProtection="1">
      <alignment horizontal="center" vertical="center"/>
    </xf>
    <xf numFmtId="0" fontId="32" fillId="25" borderId="44" xfId="45" applyFont="1" applyFill="1" applyBorder="1" applyAlignment="1" applyProtection="1">
      <alignment vertical="center" shrinkToFit="1"/>
    </xf>
    <xf numFmtId="0" fontId="32" fillId="25" borderId="56" xfId="45" applyFont="1" applyFill="1" applyBorder="1" applyAlignment="1" applyProtection="1">
      <alignment vertical="center" shrinkToFit="1"/>
    </xf>
    <xf numFmtId="0" fontId="32" fillId="25" borderId="72" xfId="45" applyFont="1" applyFill="1" applyBorder="1" applyAlignment="1" applyProtection="1">
      <alignment vertical="center" shrinkToFit="1"/>
    </xf>
    <xf numFmtId="56" fontId="33" fillId="25" borderId="37" xfId="45" applyNumberFormat="1" applyFont="1" applyFill="1" applyBorder="1" applyAlignment="1" applyProtection="1">
      <alignment horizontal="center" vertical="center"/>
    </xf>
    <xf numFmtId="0" fontId="33" fillId="25" borderId="37" xfId="45" applyFont="1" applyFill="1" applyBorder="1" applyAlignment="1" applyProtection="1">
      <alignment horizontal="center" vertical="center"/>
    </xf>
    <xf numFmtId="0" fontId="32" fillId="25" borderId="44" xfId="45" applyFont="1" applyFill="1" applyBorder="1" applyAlignment="1" applyProtection="1">
      <alignment horizontal="center" vertical="center" shrinkToFit="1"/>
    </xf>
    <xf numFmtId="0" fontId="32" fillId="25" borderId="56" xfId="45" applyFont="1" applyFill="1" applyBorder="1" applyAlignment="1" applyProtection="1">
      <alignment horizontal="center" vertical="center" shrinkToFit="1"/>
    </xf>
    <xf numFmtId="0" fontId="32" fillId="25" borderId="72" xfId="45" applyFont="1" applyFill="1" applyBorder="1" applyAlignment="1" applyProtection="1">
      <alignment horizontal="center" vertical="center" shrinkToFit="1"/>
    </xf>
    <xf numFmtId="177" fontId="33" fillId="25" borderId="37" xfId="45" applyNumberFormat="1" applyFont="1" applyFill="1" applyBorder="1" applyAlignment="1" applyProtection="1">
      <alignment horizontal="center" vertical="center"/>
    </xf>
    <xf numFmtId="184" fontId="33" fillId="25" borderId="37" xfId="45" applyNumberFormat="1" applyFont="1" applyFill="1" applyBorder="1" applyAlignment="1" applyProtection="1">
      <alignment horizontal="center" vertical="center"/>
      <protection locked="0"/>
    </xf>
    <xf numFmtId="0" fontId="33" fillId="25" borderId="44" xfId="45" applyFont="1" applyFill="1" applyBorder="1" applyAlignment="1" applyProtection="1">
      <alignment horizontal="center" vertical="center" shrinkToFit="1"/>
      <protection locked="0"/>
    </xf>
    <xf numFmtId="0" fontId="24" fillId="0" borderId="56" xfId="0" applyFont="1" applyBorder="1" applyAlignment="1" applyProtection="1">
      <alignment horizontal="center" vertical="center" shrinkToFit="1"/>
      <protection locked="0"/>
    </xf>
    <xf numFmtId="0" fontId="24" fillId="0" borderId="72" xfId="0" applyFont="1" applyBorder="1" applyAlignment="1" applyProtection="1">
      <alignment horizontal="center" vertical="center" shrinkToFit="1"/>
      <protection locked="0"/>
    </xf>
    <xf numFmtId="0" fontId="33" fillId="25" borderId="44" xfId="45" applyFont="1" applyFill="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0" fontId="24" fillId="0" borderId="72" xfId="0" applyFont="1" applyBorder="1" applyAlignment="1" applyProtection="1">
      <alignment horizontal="center" vertical="center"/>
      <protection locked="0"/>
    </xf>
    <xf numFmtId="0" fontId="27" fillId="24" borderId="38" xfId="34" applyNumberFormat="1" applyFont="1" applyFill="1" applyBorder="1" applyAlignment="1" applyProtection="1">
      <alignment vertical="center" wrapText="1"/>
      <protection locked="0"/>
    </xf>
    <xf numFmtId="0" fontId="27" fillId="24" borderId="39" xfId="34" applyNumberFormat="1" applyFont="1" applyFill="1" applyBorder="1" applyAlignment="1" applyProtection="1">
      <alignment vertical="center" wrapText="1"/>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170125地球温暖化対策計画書(山内修正案）" xfId="43"/>
    <cellStyle name="標準_170125地球温暖化対策計画書(山内修正案）_180502 pp排出状況報告書(1)" xfId="44"/>
    <cellStyle name="標準_170125地球温暖化対策計画書(山内修正案）_添付書類（概況確認書）" xfId="45"/>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L214"/>
  <sheetViews>
    <sheetView showGridLines="0" tabSelected="1" view="pageBreakPreview" zoomScaleNormal="100" zoomScaleSheetLayoutView="100" workbookViewId="0">
      <selection activeCell="F5" sqref="F5:I5"/>
    </sheetView>
  </sheetViews>
  <sheetFormatPr defaultColWidth="9" defaultRowHeight="13.5"/>
  <cols>
    <col min="1" max="1" width="2.125" style="1" customWidth="1"/>
    <col min="2" max="2" width="0.625" style="1" customWidth="1"/>
    <col min="3" max="3" width="2.125" style="1" customWidth="1"/>
    <col min="4" max="4" width="7" style="1" customWidth="1"/>
    <col min="5" max="6" width="20.125" style="1" customWidth="1"/>
    <col min="7" max="7" width="7.375" style="1" customWidth="1"/>
    <col min="8" max="8" width="5" style="1" customWidth="1"/>
    <col min="9" max="9" width="12.125" style="1" customWidth="1"/>
    <col min="10" max="10" width="5" style="1" customWidth="1"/>
    <col min="11" max="11" width="8.25" style="1" customWidth="1"/>
    <col min="12" max="12" width="4.25" style="4" customWidth="1"/>
    <col min="13" max="13" width="4.25" style="5" customWidth="1"/>
    <col min="14" max="24" width="6.25" style="1" customWidth="1"/>
    <col min="25" max="26" width="6.125" style="1" customWidth="1"/>
    <col min="27" max="29" width="9" style="1"/>
    <col min="30" max="30" width="2.125" style="1" customWidth="1"/>
    <col min="31" max="31" width="0.625" style="1" customWidth="1"/>
    <col min="32" max="32" width="2.375" style="1" customWidth="1"/>
    <col min="33" max="33" width="4.625" style="1" hidden="1" customWidth="1"/>
    <col min="34" max="34" width="19" style="1" hidden="1" customWidth="1"/>
    <col min="35" max="35" width="14.25" style="1" hidden="1" customWidth="1"/>
    <col min="36" max="36" width="29.625" style="1" hidden="1" customWidth="1"/>
    <col min="37" max="37" width="23.875" style="1" hidden="1" customWidth="1"/>
    <col min="38" max="38" width="23.875" style="1" customWidth="1"/>
    <col min="39" max="39" width="29.625" style="1" customWidth="1"/>
    <col min="40" max="40" width="29.625" style="6" customWidth="1"/>
    <col min="41" max="44" width="29.625" style="1" customWidth="1"/>
    <col min="45" max="45" width="12.25" style="1" customWidth="1"/>
    <col min="46" max="46" width="16.125" style="1" customWidth="1"/>
    <col min="47" max="47" width="18" style="1" customWidth="1"/>
    <col min="48" max="48" width="16.125" style="1" customWidth="1"/>
    <col min="49" max="49" width="20" style="1" customWidth="1"/>
    <col min="50" max="52" width="6.75" style="1" customWidth="1"/>
    <col min="53" max="54" width="12.25" style="1" customWidth="1"/>
    <col min="55" max="55" width="14.125" style="1" customWidth="1"/>
    <col min="56" max="57" width="8.5" style="1" customWidth="1"/>
    <col min="58" max="58" width="11.25" style="1" customWidth="1"/>
    <col min="59" max="59" width="10.25" style="1" customWidth="1"/>
    <col min="60" max="61" width="13.125" style="1" customWidth="1"/>
    <col min="62" max="62" width="10.25" style="1" customWidth="1"/>
    <col min="63" max="63" width="16.125" style="1" customWidth="1"/>
    <col min="64" max="65" width="5" style="1" customWidth="1"/>
    <col min="66" max="67" width="28.75" style="1" customWidth="1"/>
    <col min="68" max="68" width="29.625" style="1" customWidth="1"/>
    <col min="69" max="69" width="20" style="1" customWidth="1"/>
    <col min="70" max="70" width="21.875" style="1" customWidth="1"/>
    <col min="71" max="71" width="0.125" style="1" customWidth="1"/>
    <col min="72" max="72" width="18.5" style="1" customWidth="1"/>
    <col min="73" max="75" width="27.625" style="1" customWidth="1"/>
    <col min="76" max="78" width="26.125" style="1" customWidth="1"/>
    <col min="79" max="79" width="22.25" style="1" customWidth="1"/>
    <col min="80" max="80" width="25.375" style="1" customWidth="1"/>
    <col min="81" max="81" width="14" style="1" customWidth="1"/>
    <col min="82" max="83" width="15.5" style="1" customWidth="1"/>
    <col min="84" max="16384" width="9" style="1"/>
  </cols>
  <sheetData>
    <row r="1" spans="1:64" ht="12" customHeight="1">
      <c r="A1" s="1" t="s">
        <v>89</v>
      </c>
      <c r="B1" s="3"/>
      <c r="C1" s="3"/>
    </row>
    <row r="2" spans="1:64" ht="3.75" customHeight="1">
      <c r="B2" s="62"/>
      <c r="C2" s="63"/>
      <c r="D2" s="7"/>
      <c r="E2" s="7"/>
      <c r="F2" s="7"/>
      <c r="G2" s="7"/>
      <c r="H2" s="7"/>
      <c r="I2" s="7"/>
      <c r="J2" s="7"/>
      <c r="K2" s="7"/>
      <c r="L2" s="8"/>
      <c r="M2" s="8"/>
      <c r="N2" s="7"/>
      <c r="O2" s="7"/>
      <c r="P2" s="7"/>
      <c r="Q2" s="7"/>
      <c r="R2" s="7"/>
      <c r="S2" s="7"/>
      <c r="T2" s="7"/>
      <c r="U2" s="7"/>
      <c r="V2" s="7"/>
      <c r="W2" s="7"/>
      <c r="X2" s="7"/>
      <c r="Y2" s="7"/>
      <c r="Z2" s="7"/>
      <c r="AA2" s="7"/>
      <c r="AB2" s="7"/>
      <c r="AC2" s="7"/>
      <c r="AD2" s="7"/>
      <c r="AE2" s="9"/>
    </row>
    <row r="3" spans="1:64" ht="19.5" customHeight="1">
      <c r="B3" s="48"/>
      <c r="C3" s="2"/>
      <c r="D3" s="3"/>
      <c r="E3" s="3"/>
      <c r="F3" s="3"/>
      <c r="G3" s="3"/>
      <c r="H3" s="3"/>
      <c r="I3" s="3"/>
      <c r="J3" s="3"/>
      <c r="K3" s="3"/>
      <c r="L3" s="5"/>
      <c r="N3" s="3"/>
      <c r="O3" s="3"/>
      <c r="P3" s="3"/>
      <c r="Q3" s="3"/>
      <c r="R3" s="3"/>
      <c r="S3" s="3"/>
      <c r="T3" s="3"/>
      <c r="U3" s="3"/>
      <c r="V3" s="3"/>
      <c r="W3" s="3"/>
      <c r="X3" s="3"/>
      <c r="Y3" s="3"/>
      <c r="Z3" s="3"/>
      <c r="AA3" s="3"/>
      <c r="AB3" s="3"/>
      <c r="AC3" s="3"/>
      <c r="AD3" s="3"/>
      <c r="AE3" s="14"/>
      <c r="AF3" s="10"/>
    </row>
    <row r="4" spans="1:64" ht="19.5" customHeight="1" thickBot="1">
      <c r="B4" s="48"/>
      <c r="C4" s="175" t="s">
        <v>90</v>
      </c>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48"/>
      <c r="AF4" s="76"/>
      <c r="AN4" s="19"/>
    </row>
    <row r="5" spans="1:64" ht="19.5" customHeight="1">
      <c r="B5" s="48"/>
      <c r="C5" s="69"/>
      <c r="D5" s="217" t="s">
        <v>91</v>
      </c>
      <c r="E5" s="218"/>
      <c r="F5" s="266"/>
      <c r="G5" s="267"/>
      <c r="H5" s="267"/>
      <c r="I5" s="268"/>
      <c r="J5" s="146"/>
      <c r="K5" s="69"/>
      <c r="L5" s="69"/>
      <c r="M5" s="71"/>
      <c r="N5" s="71"/>
      <c r="O5" s="69"/>
      <c r="P5" s="69"/>
      <c r="Q5" s="69"/>
      <c r="R5" s="69"/>
      <c r="S5" s="69"/>
      <c r="T5" s="69"/>
      <c r="U5" s="3"/>
      <c r="V5" s="3"/>
      <c r="W5" s="3"/>
      <c r="X5" s="3"/>
      <c r="Y5" s="180" t="s">
        <v>92</v>
      </c>
      <c r="Z5" s="180"/>
      <c r="AA5" s="180"/>
      <c r="AB5" s="265"/>
      <c r="AC5" s="265"/>
      <c r="AD5" s="3"/>
      <c r="AE5" s="14"/>
      <c r="AF5" s="10"/>
      <c r="AH5" s="46"/>
      <c r="AI5" s="6"/>
      <c r="AJ5" s="46"/>
      <c r="AN5" s="1"/>
    </row>
    <row r="6" spans="1:64" ht="19.5" customHeight="1">
      <c r="B6" s="48"/>
      <c r="C6" s="69"/>
      <c r="D6" s="217" t="s">
        <v>93</v>
      </c>
      <c r="E6" s="218"/>
      <c r="F6" s="269"/>
      <c r="G6" s="270"/>
      <c r="H6" s="270"/>
      <c r="I6" s="271"/>
      <c r="J6" s="147"/>
      <c r="K6" s="69"/>
      <c r="L6" s="69"/>
      <c r="M6" s="71"/>
      <c r="N6" s="71"/>
      <c r="O6" s="69"/>
      <c r="P6" s="69"/>
      <c r="Q6" s="69"/>
      <c r="R6" s="69"/>
      <c r="S6" s="69"/>
      <c r="T6" s="69"/>
      <c r="U6" s="3"/>
      <c r="V6" s="3"/>
      <c r="W6" s="3"/>
      <c r="X6" s="3"/>
      <c r="Y6" s="180" t="s">
        <v>94</v>
      </c>
      <c r="Z6" s="180"/>
      <c r="AA6" s="180"/>
      <c r="AB6" s="195"/>
      <c r="AC6" s="195"/>
      <c r="AD6" s="3"/>
      <c r="AE6" s="14"/>
      <c r="AF6" s="10"/>
      <c r="AH6" s="23" t="s">
        <v>34</v>
      </c>
      <c r="AI6" s="6"/>
      <c r="AJ6" s="44" t="s">
        <v>35</v>
      </c>
      <c r="AN6" s="1"/>
    </row>
    <row r="7" spans="1:64" ht="19.5" customHeight="1" thickBot="1">
      <c r="B7" s="48"/>
      <c r="C7" s="69"/>
      <c r="D7" s="217" t="s">
        <v>95</v>
      </c>
      <c r="E7" s="218"/>
      <c r="F7" s="269"/>
      <c r="G7" s="270"/>
      <c r="H7" s="270"/>
      <c r="I7" s="271"/>
      <c r="J7" s="147"/>
      <c r="K7" s="69"/>
      <c r="L7" s="69"/>
      <c r="M7" s="71"/>
      <c r="N7" s="71"/>
      <c r="O7" s="69"/>
      <c r="P7" s="69"/>
      <c r="Q7" s="69"/>
      <c r="R7" s="69"/>
      <c r="S7" s="69"/>
      <c r="T7" s="69"/>
      <c r="U7" s="69"/>
      <c r="V7" s="69"/>
      <c r="W7" s="69"/>
      <c r="X7" s="69"/>
      <c r="Y7" s="69"/>
      <c r="Z7" s="69"/>
      <c r="AA7" s="69"/>
      <c r="AB7" s="69"/>
      <c r="AC7" s="69"/>
      <c r="AD7" s="69"/>
      <c r="AE7" s="148"/>
      <c r="AF7" s="76"/>
      <c r="AH7" s="66" t="s">
        <v>36</v>
      </c>
      <c r="AJ7" s="44" t="s">
        <v>37</v>
      </c>
      <c r="AN7" s="1"/>
    </row>
    <row r="8" spans="1:64" ht="18" customHeight="1" thickBot="1">
      <c r="B8" s="10"/>
      <c r="C8" s="3"/>
      <c r="D8" s="3"/>
      <c r="E8" s="3"/>
      <c r="F8" s="5"/>
      <c r="G8" s="11"/>
      <c r="H8" s="11"/>
      <c r="I8" s="11"/>
      <c r="J8" s="11"/>
      <c r="K8" s="11"/>
      <c r="L8" s="11"/>
      <c r="M8" s="11"/>
      <c r="N8" s="11"/>
      <c r="O8" s="11"/>
      <c r="P8" s="11"/>
      <c r="Q8" s="11"/>
      <c r="R8" s="11"/>
      <c r="S8" s="11"/>
      <c r="T8" s="3"/>
      <c r="U8" s="3"/>
      <c r="V8" s="3"/>
      <c r="W8" s="11"/>
      <c r="X8" s="12" t="s">
        <v>152</v>
      </c>
      <c r="Y8" s="12"/>
      <c r="Z8" s="12"/>
      <c r="AA8" s="12"/>
      <c r="AB8" s="13" t="str">
        <f>IF(F7="","",F7-1988)</f>
        <v/>
      </c>
      <c r="AC8" s="5" t="s">
        <v>104</v>
      </c>
      <c r="AD8" s="5"/>
      <c r="AE8" s="14"/>
      <c r="AH8" s="67"/>
      <c r="AJ8" s="44" t="s">
        <v>77</v>
      </c>
      <c r="AN8" s="1"/>
    </row>
    <row r="9" spans="1:64" ht="18" customHeight="1" thickBot="1">
      <c r="B9" s="10"/>
      <c r="C9" s="3"/>
      <c r="D9" s="219" t="s">
        <v>14</v>
      </c>
      <c r="E9" s="225" t="s">
        <v>15</v>
      </c>
      <c r="F9" s="184" t="s">
        <v>16</v>
      </c>
      <c r="G9" s="177" t="s">
        <v>17</v>
      </c>
      <c r="H9" s="177" t="s">
        <v>18</v>
      </c>
      <c r="I9" s="177" t="s">
        <v>19</v>
      </c>
      <c r="J9" s="222" t="s">
        <v>20</v>
      </c>
      <c r="K9" s="211" t="s">
        <v>21</v>
      </c>
      <c r="L9" s="201" t="s">
        <v>22</v>
      </c>
      <c r="M9" s="198" t="s">
        <v>23</v>
      </c>
      <c r="N9" s="191" t="s">
        <v>24</v>
      </c>
      <c r="O9" s="192"/>
      <c r="P9" s="181" t="str">
        <f>IF(F7="","",DATE(F7,4,1))</f>
        <v/>
      </c>
      <c r="Q9" s="181"/>
      <c r="R9" s="181"/>
      <c r="S9" s="181"/>
      <c r="T9" s="57" t="s">
        <v>25</v>
      </c>
      <c r="U9" s="181" t="str">
        <f>IF(F7="","",DATE(F7+1,3,31))</f>
        <v/>
      </c>
      <c r="V9" s="181"/>
      <c r="W9" s="181"/>
      <c r="X9" s="181"/>
      <c r="Y9" s="61" t="s">
        <v>26</v>
      </c>
      <c r="Z9" s="102"/>
      <c r="AA9" s="58"/>
      <c r="AB9" s="153"/>
      <c r="AC9" s="154" t="s">
        <v>146</v>
      </c>
      <c r="AD9" s="41"/>
      <c r="AE9" s="14"/>
      <c r="AF9" s="15"/>
      <c r="AG9" s="15"/>
      <c r="AH9" s="44" t="s">
        <v>38</v>
      </c>
      <c r="AI9" s="44"/>
      <c r="AJ9" s="44" t="s">
        <v>12</v>
      </c>
      <c r="AN9" s="1"/>
    </row>
    <row r="10" spans="1:64" ht="20.100000000000001" customHeight="1" thickBot="1">
      <c r="B10" s="10"/>
      <c r="C10" s="3"/>
      <c r="D10" s="220"/>
      <c r="E10" s="226"/>
      <c r="F10" s="185"/>
      <c r="G10" s="178"/>
      <c r="H10" s="178"/>
      <c r="I10" s="178"/>
      <c r="J10" s="223"/>
      <c r="K10" s="212"/>
      <c r="L10" s="199"/>
      <c r="M10" s="199"/>
      <c r="N10" s="193" t="s">
        <v>27</v>
      </c>
      <c r="O10" s="173" t="s">
        <v>0</v>
      </c>
      <c r="P10" s="173" t="s">
        <v>1</v>
      </c>
      <c r="Q10" s="173" t="s">
        <v>2</v>
      </c>
      <c r="R10" s="173" t="s">
        <v>3</v>
      </c>
      <c r="S10" s="173" t="s">
        <v>4</v>
      </c>
      <c r="T10" s="173" t="s">
        <v>5</v>
      </c>
      <c r="U10" s="173" t="s">
        <v>6</v>
      </c>
      <c r="V10" s="173" t="s">
        <v>7</v>
      </c>
      <c r="W10" s="173" t="s">
        <v>8</v>
      </c>
      <c r="X10" s="173" t="s">
        <v>9</v>
      </c>
      <c r="Y10" s="196" t="s">
        <v>10</v>
      </c>
      <c r="Z10" s="189" t="s">
        <v>148</v>
      </c>
      <c r="AA10" s="187" t="s">
        <v>28</v>
      </c>
      <c r="AB10" s="182" t="s">
        <v>100</v>
      </c>
      <c r="AC10" s="182" t="s">
        <v>101</v>
      </c>
      <c r="AD10" s="43"/>
      <c r="AE10" s="14"/>
      <c r="AF10" s="15"/>
      <c r="AG10" s="15"/>
      <c r="AH10" s="47" t="s">
        <v>40</v>
      </c>
      <c r="AI10" s="44"/>
      <c r="AJ10" s="45" t="s">
        <v>39</v>
      </c>
      <c r="AN10" s="1"/>
    </row>
    <row r="11" spans="1:64" ht="18" customHeight="1">
      <c r="B11" s="10"/>
      <c r="C11" s="3"/>
      <c r="D11" s="221"/>
      <c r="E11" s="227"/>
      <c r="F11" s="186"/>
      <c r="G11" s="179"/>
      <c r="H11" s="179"/>
      <c r="I11" s="179"/>
      <c r="J11" s="224"/>
      <c r="K11" s="213"/>
      <c r="L11" s="200"/>
      <c r="M11" s="200"/>
      <c r="N11" s="194"/>
      <c r="O11" s="174"/>
      <c r="P11" s="174"/>
      <c r="Q11" s="174"/>
      <c r="R11" s="174"/>
      <c r="S11" s="174"/>
      <c r="T11" s="174"/>
      <c r="U11" s="174"/>
      <c r="V11" s="174"/>
      <c r="W11" s="174"/>
      <c r="X11" s="174"/>
      <c r="Y11" s="197"/>
      <c r="Z11" s="190"/>
      <c r="AA11" s="188"/>
      <c r="AB11" s="183"/>
      <c r="AC11" s="183"/>
      <c r="AD11" s="55"/>
      <c r="AE11" s="14"/>
      <c r="AF11" s="18"/>
      <c r="AG11" s="18"/>
      <c r="AH11" s="46"/>
      <c r="AI11" s="44"/>
      <c r="AJ11" s="44" t="s">
        <v>41</v>
      </c>
      <c r="AN11" s="1"/>
    </row>
    <row r="12" spans="1:64" s="22" customFormat="1" ht="19.5" customHeight="1">
      <c r="B12" s="20"/>
      <c r="C12" s="24"/>
      <c r="D12" s="112"/>
      <c r="E12" s="113"/>
      <c r="F12" s="114"/>
      <c r="G12" s="114"/>
      <c r="H12" s="115"/>
      <c r="I12" s="115"/>
      <c r="J12" s="115"/>
      <c r="K12" s="116"/>
      <c r="L12" s="117"/>
      <c r="M12" s="118"/>
      <c r="N12" s="162"/>
      <c r="O12" s="163"/>
      <c r="P12" s="163"/>
      <c r="Q12" s="163"/>
      <c r="R12" s="163"/>
      <c r="S12" s="163"/>
      <c r="T12" s="163"/>
      <c r="U12" s="163"/>
      <c r="V12" s="163"/>
      <c r="W12" s="163"/>
      <c r="X12" s="163"/>
      <c r="Y12" s="164"/>
      <c r="Z12" s="159"/>
      <c r="AA12" s="119"/>
      <c r="AB12" s="272"/>
      <c r="AC12" s="171"/>
      <c r="AD12" s="56"/>
      <c r="AE12" s="21"/>
      <c r="AH12" s="44" t="s">
        <v>43</v>
      </c>
      <c r="AI12" s="23"/>
      <c r="AJ12" s="44" t="s">
        <v>42</v>
      </c>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2" customFormat="1" ht="19.5" customHeight="1" thickBot="1">
      <c r="B13" s="20"/>
      <c r="C13" s="24"/>
      <c r="D13" s="112"/>
      <c r="E13" s="113"/>
      <c r="F13" s="114"/>
      <c r="G13" s="114"/>
      <c r="H13" s="115"/>
      <c r="I13" s="115"/>
      <c r="J13" s="115"/>
      <c r="K13" s="116"/>
      <c r="L13" s="117"/>
      <c r="M13" s="118"/>
      <c r="N13" s="162"/>
      <c r="O13" s="163"/>
      <c r="P13" s="163"/>
      <c r="Q13" s="163"/>
      <c r="R13" s="163"/>
      <c r="S13" s="163"/>
      <c r="T13" s="163"/>
      <c r="U13" s="163"/>
      <c r="V13" s="163"/>
      <c r="W13" s="163"/>
      <c r="X13" s="163"/>
      <c r="Y13" s="164"/>
      <c r="Z13" s="159"/>
      <c r="AA13" s="119">
        <f t="shared" ref="AA13:AA37" si="0">IF(Z13="",SUM(N13:Y13),SUM(N13:Y13)*Z13)</f>
        <v>0</v>
      </c>
      <c r="AB13" s="272"/>
      <c r="AC13" s="171"/>
      <c r="AD13" s="56"/>
      <c r="AE13" s="21"/>
      <c r="AH13" s="47" t="s">
        <v>44</v>
      </c>
      <c r="AI13" s="25"/>
      <c r="AJ13" s="44" t="s">
        <v>71</v>
      </c>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2" customFormat="1" ht="19.5" customHeight="1">
      <c r="B14" s="20"/>
      <c r="C14" s="24"/>
      <c r="D14" s="112"/>
      <c r="E14" s="113"/>
      <c r="F14" s="114"/>
      <c r="G14" s="114"/>
      <c r="H14" s="115"/>
      <c r="I14" s="115"/>
      <c r="J14" s="115"/>
      <c r="K14" s="116"/>
      <c r="L14" s="117"/>
      <c r="M14" s="118"/>
      <c r="N14" s="162"/>
      <c r="O14" s="163"/>
      <c r="P14" s="163"/>
      <c r="Q14" s="163"/>
      <c r="R14" s="163"/>
      <c r="S14" s="163"/>
      <c r="T14" s="163"/>
      <c r="U14" s="163"/>
      <c r="V14" s="163"/>
      <c r="W14" s="163"/>
      <c r="X14" s="163"/>
      <c r="Y14" s="164"/>
      <c r="Z14" s="159"/>
      <c r="AA14" s="119">
        <f t="shared" si="0"/>
        <v>0</v>
      </c>
      <c r="AB14" s="272"/>
      <c r="AC14" s="171"/>
      <c r="AD14" s="56"/>
      <c r="AE14" s="21"/>
      <c r="AH14" s="46"/>
      <c r="AI14" s="25"/>
      <c r="AJ14" s="44" t="s">
        <v>45</v>
      </c>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2" customFormat="1" ht="19.5" customHeight="1">
      <c r="B15" s="20"/>
      <c r="C15" s="24"/>
      <c r="D15" s="112"/>
      <c r="E15" s="113"/>
      <c r="F15" s="114"/>
      <c r="G15" s="114"/>
      <c r="H15" s="115"/>
      <c r="I15" s="115"/>
      <c r="J15" s="115"/>
      <c r="K15" s="116"/>
      <c r="L15" s="117"/>
      <c r="M15" s="118"/>
      <c r="N15" s="162"/>
      <c r="O15" s="163"/>
      <c r="P15" s="163"/>
      <c r="Q15" s="163"/>
      <c r="R15" s="163"/>
      <c r="S15" s="163"/>
      <c r="T15" s="163"/>
      <c r="U15" s="163"/>
      <c r="V15" s="163"/>
      <c r="W15" s="163"/>
      <c r="X15" s="163"/>
      <c r="Y15" s="164"/>
      <c r="Z15" s="159"/>
      <c r="AA15" s="119">
        <f t="shared" si="0"/>
        <v>0</v>
      </c>
      <c r="AB15" s="272"/>
      <c r="AC15" s="171"/>
      <c r="AD15" s="56"/>
      <c r="AE15" s="21"/>
      <c r="AH15" s="23" t="s">
        <v>47</v>
      </c>
      <c r="AI15" s="25"/>
      <c r="AJ15" s="44" t="s">
        <v>46</v>
      </c>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2" customFormat="1" ht="19.5" customHeight="1" thickBot="1">
      <c r="B16" s="20"/>
      <c r="C16" s="24"/>
      <c r="D16" s="112"/>
      <c r="E16" s="113"/>
      <c r="F16" s="114"/>
      <c r="G16" s="114"/>
      <c r="H16" s="115"/>
      <c r="I16" s="115"/>
      <c r="J16" s="115"/>
      <c r="K16" s="116"/>
      <c r="L16" s="117"/>
      <c r="M16" s="118"/>
      <c r="N16" s="162"/>
      <c r="O16" s="163"/>
      <c r="P16" s="163"/>
      <c r="Q16" s="163"/>
      <c r="R16" s="163"/>
      <c r="S16" s="163"/>
      <c r="T16" s="163"/>
      <c r="U16" s="163"/>
      <c r="V16" s="163"/>
      <c r="W16" s="163"/>
      <c r="X16" s="163"/>
      <c r="Y16" s="164"/>
      <c r="Z16" s="159"/>
      <c r="AA16" s="119">
        <f t="shared" si="0"/>
        <v>0</v>
      </c>
      <c r="AB16" s="272"/>
      <c r="AC16" s="171"/>
      <c r="AD16" s="56"/>
      <c r="AE16" s="21"/>
      <c r="AH16" s="66" t="s">
        <v>82</v>
      </c>
      <c r="AI16" s="26"/>
      <c r="AJ16" s="44" t="s">
        <v>72</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2" customFormat="1" ht="19.5" customHeight="1">
      <c r="B17" s="20"/>
      <c r="C17" s="24"/>
      <c r="D17" s="112"/>
      <c r="E17" s="113"/>
      <c r="F17" s="114"/>
      <c r="G17" s="114"/>
      <c r="H17" s="115"/>
      <c r="I17" s="115"/>
      <c r="J17" s="115"/>
      <c r="K17" s="116"/>
      <c r="L17" s="117"/>
      <c r="M17" s="118"/>
      <c r="N17" s="162"/>
      <c r="O17" s="163"/>
      <c r="P17" s="163"/>
      <c r="Q17" s="163"/>
      <c r="R17" s="163"/>
      <c r="S17" s="163"/>
      <c r="T17" s="163"/>
      <c r="U17" s="163"/>
      <c r="V17" s="163"/>
      <c r="W17" s="163"/>
      <c r="X17" s="163"/>
      <c r="Y17" s="164"/>
      <c r="Z17" s="159"/>
      <c r="AA17" s="119">
        <f t="shared" si="0"/>
        <v>0</v>
      </c>
      <c r="AB17" s="272"/>
      <c r="AC17" s="171"/>
      <c r="AD17" s="56"/>
      <c r="AE17" s="21"/>
      <c r="AH17" s="67"/>
      <c r="AI17" s="26"/>
      <c r="AJ17" s="44" t="s">
        <v>48</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2" customFormat="1" ht="19.5" customHeight="1">
      <c r="B18" s="20"/>
      <c r="C18" s="24"/>
      <c r="D18" s="112"/>
      <c r="E18" s="113"/>
      <c r="F18" s="114"/>
      <c r="G18" s="114"/>
      <c r="H18" s="115"/>
      <c r="I18" s="115"/>
      <c r="J18" s="115"/>
      <c r="K18" s="116"/>
      <c r="L18" s="117"/>
      <c r="M18" s="118"/>
      <c r="N18" s="162"/>
      <c r="O18" s="163"/>
      <c r="P18" s="163"/>
      <c r="Q18" s="163"/>
      <c r="R18" s="163"/>
      <c r="S18" s="163"/>
      <c r="T18" s="163"/>
      <c r="U18" s="163"/>
      <c r="V18" s="163"/>
      <c r="W18" s="163"/>
      <c r="X18" s="163"/>
      <c r="Y18" s="164"/>
      <c r="Z18" s="159"/>
      <c r="AA18" s="119">
        <f t="shared" si="0"/>
        <v>0</v>
      </c>
      <c r="AB18" s="272"/>
      <c r="AC18" s="171"/>
      <c r="AD18" s="56"/>
      <c r="AE18" s="21"/>
      <c r="AH18" s="23" t="s">
        <v>84</v>
      </c>
      <c r="AI18" s="26"/>
      <c r="AJ18" s="44" t="s">
        <v>49</v>
      </c>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2" customFormat="1" ht="19.5" customHeight="1">
      <c r="B19" s="20"/>
      <c r="C19" s="24"/>
      <c r="D19" s="112"/>
      <c r="E19" s="113"/>
      <c r="F19" s="114"/>
      <c r="G19" s="114"/>
      <c r="H19" s="115"/>
      <c r="I19" s="115"/>
      <c r="J19" s="115"/>
      <c r="K19" s="116"/>
      <c r="L19" s="117"/>
      <c r="M19" s="118"/>
      <c r="N19" s="162"/>
      <c r="O19" s="163"/>
      <c r="P19" s="163"/>
      <c r="Q19" s="163"/>
      <c r="R19" s="163"/>
      <c r="S19" s="163"/>
      <c r="T19" s="163"/>
      <c r="U19" s="163"/>
      <c r="V19" s="163"/>
      <c r="W19" s="163"/>
      <c r="X19" s="163"/>
      <c r="Y19" s="164"/>
      <c r="Z19" s="159"/>
      <c r="AA19" s="119">
        <f t="shared" si="0"/>
        <v>0</v>
      </c>
      <c r="AB19" s="272"/>
      <c r="AC19" s="171"/>
      <c r="AD19" s="56"/>
      <c r="AE19" s="21"/>
      <c r="AH19" s="44" t="s">
        <v>85</v>
      </c>
      <c r="AI19" s="26"/>
      <c r="AJ19" s="44" t="s">
        <v>50</v>
      </c>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2" customFormat="1" ht="19.5" customHeight="1">
      <c r="B20" s="20"/>
      <c r="C20" s="24"/>
      <c r="D20" s="112"/>
      <c r="E20" s="113"/>
      <c r="F20" s="114"/>
      <c r="G20" s="114"/>
      <c r="H20" s="115"/>
      <c r="I20" s="115"/>
      <c r="J20" s="115"/>
      <c r="K20" s="116"/>
      <c r="L20" s="117"/>
      <c r="M20" s="118"/>
      <c r="N20" s="162"/>
      <c r="O20" s="163"/>
      <c r="P20" s="163"/>
      <c r="Q20" s="163"/>
      <c r="R20" s="163"/>
      <c r="S20" s="163"/>
      <c r="T20" s="163"/>
      <c r="U20" s="163"/>
      <c r="V20" s="163"/>
      <c r="W20" s="163"/>
      <c r="X20" s="163"/>
      <c r="Y20" s="164"/>
      <c r="Z20" s="159"/>
      <c r="AA20" s="119">
        <f t="shared" si="0"/>
        <v>0</v>
      </c>
      <c r="AB20" s="272"/>
      <c r="AC20" s="171"/>
      <c r="AD20" s="56"/>
      <c r="AE20" s="21"/>
      <c r="AH20" s="44" t="s">
        <v>88</v>
      </c>
      <c r="AI20" s="26"/>
      <c r="AJ20" s="44" t="s">
        <v>51</v>
      </c>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2" customFormat="1" ht="19.5" customHeight="1">
      <c r="B21" s="20"/>
      <c r="C21" s="24"/>
      <c r="D21" s="112"/>
      <c r="E21" s="113"/>
      <c r="F21" s="114"/>
      <c r="G21" s="114"/>
      <c r="H21" s="115"/>
      <c r="I21" s="115"/>
      <c r="J21" s="115"/>
      <c r="K21" s="116"/>
      <c r="L21" s="117"/>
      <c r="M21" s="118"/>
      <c r="N21" s="162"/>
      <c r="O21" s="163"/>
      <c r="P21" s="163"/>
      <c r="Q21" s="163"/>
      <c r="R21" s="163"/>
      <c r="S21" s="163"/>
      <c r="T21" s="163"/>
      <c r="U21" s="163"/>
      <c r="V21" s="163"/>
      <c r="W21" s="163"/>
      <c r="X21" s="163"/>
      <c r="Y21" s="164"/>
      <c r="Z21" s="159"/>
      <c r="AA21" s="119">
        <f t="shared" si="0"/>
        <v>0</v>
      </c>
      <c r="AB21" s="272"/>
      <c r="AC21" s="171"/>
      <c r="AD21" s="56"/>
      <c r="AE21" s="21"/>
      <c r="AH21" s="44" t="s">
        <v>86</v>
      </c>
      <c r="AI21" s="26"/>
      <c r="AJ21" s="44" t="s">
        <v>52</v>
      </c>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2" customFormat="1" ht="19.5" customHeight="1">
      <c r="B22" s="20"/>
      <c r="C22" s="24"/>
      <c r="D22" s="112"/>
      <c r="E22" s="113"/>
      <c r="F22" s="114"/>
      <c r="G22" s="114"/>
      <c r="H22" s="115"/>
      <c r="I22" s="115"/>
      <c r="J22" s="115"/>
      <c r="K22" s="116"/>
      <c r="L22" s="117"/>
      <c r="M22" s="118"/>
      <c r="N22" s="162"/>
      <c r="O22" s="163"/>
      <c r="P22" s="163"/>
      <c r="Q22" s="163"/>
      <c r="R22" s="163"/>
      <c r="S22" s="163"/>
      <c r="T22" s="163"/>
      <c r="U22" s="163"/>
      <c r="V22" s="163"/>
      <c r="W22" s="163"/>
      <c r="X22" s="163"/>
      <c r="Y22" s="164"/>
      <c r="Z22" s="159"/>
      <c r="AA22" s="119">
        <f t="shared" si="0"/>
        <v>0</v>
      </c>
      <c r="AB22" s="272"/>
      <c r="AC22" s="171"/>
      <c r="AD22" s="56"/>
      <c r="AE22" s="21"/>
      <c r="AH22" s="44" t="s">
        <v>87</v>
      </c>
      <c r="AI22" s="25"/>
      <c r="AJ22" s="44" t="s">
        <v>53</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2" customFormat="1" ht="19.5" customHeight="1" thickBot="1">
      <c r="B23" s="20"/>
      <c r="C23" s="24"/>
      <c r="D23" s="112"/>
      <c r="E23" s="113"/>
      <c r="F23" s="114"/>
      <c r="G23" s="114"/>
      <c r="H23" s="115"/>
      <c r="I23" s="115"/>
      <c r="J23" s="115"/>
      <c r="K23" s="116"/>
      <c r="L23" s="117"/>
      <c r="M23" s="118"/>
      <c r="N23" s="162"/>
      <c r="O23" s="163"/>
      <c r="P23" s="163"/>
      <c r="Q23" s="163"/>
      <c r="R23" s="163"/>
      <c r="S23" s="163"/>
      <c r="T23" s="163"/>
      <c r="U23" s="163"/>
      <c r="V23" s="163"/>
      <c r="W23" s="163"/>
      <c r="X23" s="163"/>
      <c r="Y23" s="164"/>
      <c r="Z23" s="159"/>
      <c r="AA23" s="119">
        <f t="shared" si="0"/>
        <v>0</v>
      </c>
      <c r="AB23" s="272"/>
      <c r="AC23" s="171"/>
      <c r="AD23" s="56"/>
      <c r="AE23" s="21"/>
      <c r="AH23" s="47" t="s">
        <v>106</v>
      </c>
      <c r="AI23" s="25"/>
      <c r="AJ23" s="44" t="s">
        <v>54</v>
      </c>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22" customFormat="1" ht="19.5" customHeight="1">
      <c r="B24" s="20"/>
      <c r="C24" s="24"/>
      <c r="D24" s="112"/>
      <c r="E24" s="113"/>
      <c r="F24" s="114"/>
      <c r="G24" s="114"/>
      <c r="H24" s="115"/>
      <c r="I24" s="115"/>
      <c r="J24" s="115"/>
      <c r="K24" s="116"/>
      <c r="L24" s="117"/>
      <c r="M24" s="118"/>
      <c r="N24" s="162"/>
      <c r="O24" s="163"/>
      <c r="P24" s="163"/>
      <c r="Q24" s="163"/>
      <c r="R24" s="163"/>
      <c r="S24" s="163"/>
      <c r="T24" s="163"/>
      <c r="U24" s="163"/>
      <c r="V24" s="163"/>
      <c r="W24" s="163"/>
      <c r="X24" s="163"/>
      <c r="Y24" s="164"/>
      <c r="Z24" s="159"/>
      <c r="AA24" s="119">
        <f t="shared" si="0"/>
        <v>0</v>
      </c>
      <c r="AB24" s="272"/>
      <c r="AC24" s="171"/>
      <c r="AD24" s="56"/>
      <c r="AE24" s="21"/>
      <c r="AH24" s="46"/>
      <c r="AI24" s="24"/>
      <c r="AJ24" s="44" t="s">
        <v>73</v>
      </c>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22" customFormat="1" ht="19.5" customHeight="1">
      <c r="B25" s="20"/>
      <c r="C25" s="24"/>
      <c r="D25" s="112"/>
      <c r="E25" s="113"/>
      <c r="F25" s="114"/>
      <c r="G25" s="114"/>
      <c r="H25" s="115"/>
      <c r="I25" s="115"/>
      <c r="J25" s="115"/>
      <c r="K25" s="116"/>
      <c r="L25" s="117"/>
      <c r="M25" s="118"/>
      <c r="N25" s="162"/>
      <c r="O25" s="163"/>
      <c r="P25" s="163"/>
      <c r="Q25" s="163"/>
      <c r="R25" s="163"/>
      <c r="S25" s="163"/>
      <c r="T25" s="163"/>
      <c r="U25" s="163"/>
      <c r="V25" s="163"/>
      <c r="W25" s="163"/>
      <c r="X25" s="163"/>
      <c r="Y25" s="164"/>
      <c r="Z25" s="159"/>
      <c r="AA25" s="119">
        <f t="shared" si="0"/>
        <v>0</v>
      </c>
      <c r="AB25" s="272"/>
      <c r="AC25" s="171"/>
      <c r="AD25" s="56"/>
      <c r="AE25" s="21"/>
      <c r="AH25" s="86"/>
      <c r="AJ25" s="44" t="s">
        <v>57</v>
      </c>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s="22" customFormat="1" ht="19.5" customHeight="1">
      <c r="B26" s="20"/>
      <c r="C26" s="24"/>
      <c r="D26" s="112"/>
      <c r="E26" s="113"/>
      <c r="F26" s="114"/>
      <c r="G26" s="114"/>
      <c r="H26" s="115"/>
      <c r="I26" s="115"/>
      <c r="J26" s="115"/>
      <c r="K26" s="116"/>
      <c r="L26" s="117"/>
      <c r="M26" s="118"/>
      <c r="N26" s="162"/>
      <c r="O26" s="163"/>
      <c r="P26" s="163"/>
      <c r="Q26" s="163"/>
      <c r="R26" s="163"/>
      <c r="S26" s="163"/>
      <c r="T26" s="163"/>
      <c r="U26" s="163"/>
      <c r="V26" s="163"/>
      <c r="W26" s="163"/>
      <c r="X26" s="163"/>
      <c r="Y26" s="164"/>
      <c r="Z26" s="159"/>
      <c r="AA26" s="119">
        <f t="shared" si="0"/>
        <v>0</v>
      </c>
      <c r="AB26" s="272"/>
      <c r="AC26" s="171"/>
      <c r="AD26" s="56"/>
      <c r="AE26" s="21"/>
      <c r="AH26" s="86" t="s">
        <v>131</v>
      </c>
      <c r="AJ26" s="44" t="s">
        <v>58</v>
      </c>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s="22" customFormat="1" ht="19.5" customHeight="1">
      <c r="B27" s="20"/>
      <c r="C27" s="24"/>
      <c r="D27" s="112"/>
      <c r="E27" s="113"/>
      <c r="F27" s="114"/>
      <c r="G27" s="114"/>
      <c r="H27" s="115"/>
      <c r="I27" s="115"/>
      <c r="J27" s="115"/>
      <c r="K27" s="116"/>
      <c r="L27" s="117"/>
      <c r="M27" s="118"/>
      <c r="N27" s="162"/>
      <c r="O27" s="163"/>
      <c r="P27" s="163"/>
      <c r="Q27" s="163"/>
      <c r="R27" s="163"/>
      <c r="S27" s="163"/>
      <c r="T27" s="163"/>
      <c r="U27" s="163"/>
      <c r="V27" s="163"/>
      <c r="W27" s="163"/>
      <c r="X27" s="163"/>
      <c r="Y27" s="164"/>
      <c r="Z27" s="159"/>
      <c r="AA27" s="119">
        <f t="shared" si="0"/>
        <v>0</v>
      </c>
      <c r="AB27" s="272"/>
      <c r="AC27" s="171"/>
      <c r="AD27" s="56"/>
      <c r="AE27" s="21"/>
      <c r="AH27" s="86" t="s">
        <v>129</v>
      </c>
      <c r="AJ27" s="44" t="s">
        <v>59</v>
      </c>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s="22" customFormat="1" ht="19.5" customHeight="1">
      <c r="B28" s="20"/>
      <c r="C28" s="24"/>
      <c r="D28" s="112"/>
      <c r="E28" s="113"/>
      <c r="F28" s="114"/>
      <c r="G28" s="114"/>
      <c r="H28" s="115"/>
      <c r="I28" s="115"/>
      <c r="J28" s="115"/>
      <c r="K28" s="116"/>
      <c r="L28" s="117"/>
      <c r="M28" s="118"/>
      <c r="N28" s="162"/>
      <c r="O28" s="163"/>
      <c r="P28" s="163"/>
      <c r="Q28" s="163"/>
      <c r="R28" s="163"/>
      <c r="S28" s="163"/>
      <c r="T28" s="163"/>
      <c r="U28" s="163"/>
      <c r="V28" s="163"/>
      <c r="W28" s="163"/>
      <c r="X28" s="163"/>
      <c r="Y28" s="164"/>
      <c r="Z28" s="159"/>
      <c r="AA28" s="119">
        <f t="shared" si="0"/>
        <v>0</v>
      </c>
      <c r="AB28" s="272"/>
      <c r="AC28" s="171"/>
      <c r="AD28" s="56"/>
      <c r="AE28" s="21"/>
      <c r="AH28" s="86" t="s">
        <v>133</v>
      </c>
      <c r="AJ28" s="44" t="s">
        <v>78</v>
      </c>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19.5" customHeight="1" thickBot="1">
      <c r="B29" s="20"/>
      <c r="C29" s="24"/>
      <c r="D29" s="112"/>
      <c r="E29" s="113"/>
      <c r="F29" s="114"/>
      <c r="G29" s="114"/>
      <c r="H29" s="115"/>
      <c r="I29" s="115"/>
      <c r="J29" s="115"/>
      <c r="K29" s="116"/>
      <c r="L29" s="117"/>
      <c r="M29" s="118"/>
      <c r="N29" s="162"/>
      <c r="O29" s="163"/>
      <c r="P29" s="163"/>
      <c r="Q29" s="163"/>
      <c r="R29" s="163"/>
      <c r="S29" s="163"/>
      <c r="T29" s="163"/>
      <c r="U29" s="163"/>
      <c r="V29" s="163"/>
      <c r="W29" s="163"/>
      <c r="X29" s="163"/>
      <c r="Y29" s="164"/>
      <c r="Z29" s="159"/>
      <c r="AA29" s="119">
        <f t="shared" si="0"/>
        <v>0</v>
      </c>
      <c r="AB29" s="272"/>
      <c r="AC29" s="171"/>
      <c r="AD29" s="56"/>
      <c r="AE29" s="21"/>
      <c r="AH29" s="87"/>
      <c r="AI29" s="22"/>
      <c r="AJ29" s="44" t="s">
        <v>79</v>
      </c>
      <c r="AN29" s="1"/>
    </row>
    <row r="30" spans="2:64" ht="19.5" customHeight="1">
      <c r="B30" s="20"/>
      <c r="C30" s="3"/>
      <c r="D30" s="112"/>
      <c r="E30" s="113"/>
      <c r="F30" s="114"/>
      <c r="G30" s="114"/>
      <c r="H30" s="115"/>
      <c r="I30" s="115"/>
      <c r="J30" s="115"/>
      <c r="K30" s="114"/>
      <c r="L30" s="117"/>
      <c r="M30" s="121"/>
      <c r="N30" s="165"/>
      <c r="O30" s="166"/>
      <c r="P30" s="166"/>
      <c r="Q30" s="166"/>
      <c r="R30" s="166"/>
      <c r="S30" s="166"/>
      <c r="T30" s="166"/>
      <c r="U30" s="166"/>
      <c r="V30" s="166"/>
      <c r="W30" s="166"/>
      <c r="X30" s="166"/>
      <c r="Y30" s="167"/>
      <c r="Z30" s="160"/>
      <c r="AA30" s="119">
        <f t="shared" si="0"/>
        <v>0</v>
      </c>
      <c r="AB30" s="272"/>
      <c r="AC30" s="171"/>
      <c r="AD30" s="3"/>
      <c r="AE30" s="21"/>
      <c r="AI30" s="22"/>
      <c r="AJ30" s="44" t="s">
        <v>64</v>
      </c>
      <c r="AN30" s="1"/>
    </row>
    <row r="31" spans="2:64" ht="18.75" customHeight="1">
      <c r="B31" s="20"/>
      <c r="C31" s="3"/>
      <c r="D31" s="112"/>
      <c r="E31" s="113"/>
      <c r="F31" s="114"/>
      <c r="G31" s="114"/>
      <c r="H31" s="115"/>
      <c r="I31" s="115"/>
      <c r="J31" s="115"/>
      <c r="K31" s="114"/>
      <c r="L31" s="117"/>
      <c r="M31" s="121"/>
      <c r="N31" s="165"/>
      <c r="O31" s="166"/>
      <c r="P31" s="166"/>
      <c r="Q31" s="166"/>
      <c r="R31" s="166"/>
      <c r="S31" s="166"/>
      <c r="T31" s="166"/>
      <c r="U31" s="166"/>
      <c r="V31" s="166"/>
      <c r="W31" s="166"/>
      <c r="X31" s="166"/>
      <c r="Y31" s="167"/>
      <c r="Z31" s="160"/>
      <c r="AA31" s="119">
        <f t="shared" si="0"/>
        <v>0</v>
      </c>
      <c r="AB31" s="272"/>
      <c r="AC31" s="171"/>
      <c r="AD31" s="3"/>
      <c r="AE31" s="21"/>
      <c r="AJ31" s="44" t="s">
        <v>65</v>
      </c>
      <c r="AN31" s="1"/>
    </row>
    <row r="32" spans="2:64" ht="18" customHeight="1">
      <c r="B32" s="10"/>
      <c r="C32" s="3"/>
      <c r="D32" s="112"/>
      <c r="E32" s="113"/>
      <c r="F32" s="114"/>
      <c r="G32" s="114"/>
      <c r="H32" s="115"/>
      <c r="I32" s="115"/>
      <c r="J32" s="115"/>
      <c r="K32" s="114"/>
      <c r="L32" s="117"/>
      <c r="M32" s="121"/>
      <c r="N32" s="165"/>
      <c r="O32" s="166"/>
      <c r="P32" s="166"/>
      <c r="Q32" s="166"/>
      <c r="R32" s="166"/>
      <c r="S32" s="166"/>
      <c r="T32" s="166"/>
      <c r="U32" s="166"/>
      <c r="V32" s="166"/>
      <c r="W32" s="166"/>
      <c r="X32" s="166"/>
      <c r="Y32" s="167"/>
      <c r="Z32" s="160"/>
      <c r="AA32" s="119">
        <f t="shared" si="0"/>
        <v>0</v>
      </c>
      <c r="AB32" s="272"/>
      <c r="AC32" s="171"/>
      <c r="AD32" s="3"/>
      <c r="AE32" s="21"/>
      <c r="AJ32" s="44" t="s">
        <v>66</v>
      </c>
      <c r="AN32" s="1"/>
    </row>
    <row r="33" spans="2:40" ht="18" customHeight="1">
      <c r="B33" s="10"/>
      <c r="C33" s="3"/>
      <c r="D33" s="112"/>
      <c r="E33" s="113"/>
      <c r="F33" s="114"/>
      <c r="G33" s="114"/>
      <c r="H33" s="115"/>
      <c r="I33" s="115"/>
      <c r="J33" s="115"/>
      <c r="K33" s="114"/>
      <c r="L33" s="117"/>
      <c r="M33" s="118"/>
      <c r="N33" s="162"/>
      <c r="O33" s="163"/>
      <c r="P33" s="163"/>
      <c r="Q33" s="163"/>
      <c r="R33" s="163"/>
      <c r="S33" s="163"/>
      <c r="T33" s="163"/>
      <c r="U33" s="163"/>
      <c r="V33" s="163"/>
      <c r="W33" s="163"/>
      <c r="X33" s="163"/>
      <c r="Y33" s="164"/>
      <c r="Z33" s="159"/>
      <c r="AA33" s="119">
        <f t="shared" si="0"/>
        <v>0</v>
      </c>
      <c r="AB33" s="272"/>
      <c r="AC33" s="171"/>
      <c r="AD33" s="3"/>
      <c r="AE33" s="21"/>
      <c r="AJ33" s="44" t="s">
        <v>74</v>
      </c>
      <c r="AN33" s="1"/>
    </row>
    <row r="34" spans="2:40" ht="18" customHeight="1">
      <c r="B34" s="10"/>
      <c r="C34" s="3"/>
      <c r="D34" s="112"/>
      <c r="E34" s="113"/>
      <c r="F34" s="114"/>
      <c r="G34" s="114"/>
      <c r="H34" s="115"/>
      <c r="I34" s="115"/>
      <c r="J34" s="115"/>
      <c r="K34" s="114"/>
      <c r="L34" s="117"/>
      <c r="M34" s="118"/>
      <c r="N34" s="162"/>
      <c r="O34" s="163"/>
      <c r="P34" s="163"/>
      <c r="Q34" s="163"/>
      <c r="R34" s="163"/>
      <c r="S34" s="163"/>
      <c r="T34" s="163"/>
      <c r="U34" s="163"/>
      <c r="V34" s="163"/>
      <c r="W34" s="163"/>
      <c r="X34" s="163"/>
      <c r="Y34" s="164"/>
      <c r="Z34" s="159"/>
      <c r="AA34" s="119">
        <f t="shared" si="0"/>
        <v>0</v>
      </c>
      <c r="AB34" s="272"/>
      <c r="AC34" s="171"/>
      <c r="AD34" s="3"/>
      <c r="AE34" s="21"/>
      <c r="AJ34" s="44" t="s">
        <v>75</v>
      </c>
      <c r="AN34" s="1"/>
    </row>
    <row r="35" spans="2:40" ht="18" customHeight="1">
      <c r="B35" s="10"/>
      <c r="C35" s="3"/>
      <c r="D35" s="112"/>
      <c r="E35" s="113"/>
      <c r="F35" s="114"/>
      <c r="G35" s="114"/>
      <c r="H35" s="115"/>
      <c r="I35" s="115"/>
      <c r="J35" s="115"/>
      <c r="K35" s="114"/>
      <c r="L35" s="117"/>
      <c r="M35" s="118"/>
      <c r="N35" s="162"/>
      <c r="O35" s="163"/>
      <c r="P35" s="163"/>
      <c r="Q35" s="163"/>
      <c r="R35" s="163"/>
      <c r="S35" s="163"/>
      <c r="T35" s="163"/>
      <c r="U35" s="163"/>
      <c r="V35" s="163"/>
      <c r="W35" s="163"/>
      <c r="X35" s="163"/>
      <c r="Y35" s="164"/>
      <c r="Z35" s="159"/>
      <c r="AA35" s="119">
        <f t="shared" si="0"/>
        <v>0</v>
      </c>
      <c r="AB35" s="272"/>
      <c r="AC35" s="171"/>
      <c r="AD35" s="38"/>
      <c r="AE35" s="21"/>
      <c r="AJ35" s="44" t="s">
        <v>76</v>
      </c>
      <c r="AN35" s="1"/>
    </row>
    <row r="36" spans="2:40" ht="18" customHeight="1">
      <c r="B36" s="10"/>
      <c r="C36" s="3"/>
      <c r="D36" s="112"/>
      <c r="E36" s="113"/>
      <c r="F36" s="114"/>
      <c r="G36" s="114"/>
      <c r="H36" s="115"/>
      <c r="I36" s="115"/>
      <c r="J36" s="115"/>
      <c r="K36" s="114"/>
      <c r="L36" s="117"/>
      <c r="M36" s="118"/>
      <c r="N36" s="162"/>
      <c r="O36" s="163"/>
      <c r="P36" s="163"/>
      <c r="Q36" s="163"/>
      <c r="R36" s="163"/>
      <c r="S36" s="163"/>
      <c r="T36" s="163"/>
      <c r="U36" s="163"/>
      <c r="V36" s="163"/>
      <c r="W36" s="163"/>
      <c r="X36" s="163"/>
      <c r="Y36" s="164"/>
      <c r="Z36" s="159"/>
      <c r="AA36" s="119">
        <f t="shared" si="0"/>
        <v>0</v>
      </c>
      <c r="AB36" s="272"/>
      <c r="AC36" s="171"/>
      <c r="AD36" s="3"/>
      <c r="AE36" s="21"/>
      <c r="AJ36" s="44" t="s">
        <v>149</v>
      </c>
      <c r="AN36" s="1"/>
    </row>
    <row r="37" spans="2:40" ht="18" customHeight="1" thickBot="1">
      <c r="B37" s="10"/>
      <c r="C37" s="3"/>
      <c r="D37" s="122"/>
      <c r="E37" s="123"/>
      <c r="F37" s="124"/>
      <c r="G37" s="124"/>
      <c r="H37" s="125"/>
      <c r="I37" s="124"/>
      <c r="J37" s="125"/>
      <c r="K37" s="124"/>
      <c r="L37" s="126"/>
      <c r="M37" s="127"/>
      <c r="N37" s="168"/>
      <c r="O37" s="169"/>
      <c r="P37" s="169"/>
      <c r="Q37" s="169"/>
      <c r="R37" s="169"/>
      <c r="S37" s="169"/>
      <c r="T37" s="169"/>
      <c r="U37" s="169"/>
      <c r="V37" s="169"/>
      <c r="W37" s="169"/>
      <c r="X37" s="169"/>
      <c r="Y37" s="170"/>
      <c r="Z37" s="161"/>
      <c r="AA37" s="157">
        <f t="shared" si="0"/>
        <v>0</v>
      </c>
      <c r="AB37" s="273"/>
      <c r="AC37" s="172"/>
      <c r="AD37" s="3"/>
      <c r="AE37" s="21"/>
      <c r="AJ37" s="44" t="s">
        <v>150</v>
      </c>
      <c r="AN37" s="1"/>
    </row>
    <row r="38" spans="2:40" ht="18" customHeight="1" thickTop="1" thickBot="1">
      <c r="B38" s="10"/>
      <c r="C38" s="3"/>
      <c r="D38" s="27" t="s">
        <v>55</v>
      </c>
      <c r="E38" s="28"/>
      <c r="F38" s="28"/>
      <c r="G38" s="29" t="s">
        <v>56</v>
      </c>
      <c r="H38" s="29" t="s">
        <v>56</v>
      </c>
      <c r="I38" s="29" t="s">
        <v>56</v>
      </c>
      <c r="J38" s="29" t="s">
        <v>56</v>
      </c>
      <c r="K38" s="29" t="s">
        <v>56</v>
      </c>
      <c r="L38" s="30" t="s">
        <v>56</v>
      </c>
      <c r="M38" s="31" t="s">
        <v>13</v>
      </c>
      <c r="N38" s="32" t="s">
        <v>56</v>
      </c>
      <c r="O38" s="33" t="s">
        <v>56</v>
      </c>
      <c r="P38" s="33" t="s">
        <v>56</v>
      </c>
      <c r="Q38" s="33" t="s">
        <v>56</v>
      </c>
      <c r="R38" s="33" t="s">
        <v>56</v>
      </c>
      <c r="S38" s="33" t="s">
        <v>56</v>
      </c>
      <c r="T38" s="33" t="s">
        <v>56</v>
      </c>
      <c r="U38" s="33" t="s">
        <v>56</v>
      </c>
      <c r="V38" s="33" t="s">
        <v>56</v>
      </c>
      <c r="W38" s="33" t="s">
        <v>56</v>
      </c>
      <c r="X38" s="33" t="s">
        <v>56</v>
      </c>
      <c r="Y38" s="155" t="s">
        <v>56</v>
      </c>
      <c r="Z38" s="156" t="s">
        <v>56</v>
      </c>
      <c r="AA38" s="158" t="s">
        <v>56</v>
      </c>
      <c r="AB38" s="81" t="s">
        <v>105</v>
      </c>
      <c r="AC38" s="85" t="s">
        <v>105</v>
      </c>
      <c r="AD38" s="3"/>
      <c r="AE38" s="21"/>
      <c r="AJ38" s="44" t="s">
        <v>83</v>
      </c>
      <c r="AN38" s="1"/>
    </row>
    <row r="39" spans="2:40" ht="18" customHeight="1">
      <c r="B39" s="10"/>
      <c r="C39" s="3"/>
      <c r="D39" s="3"/>
      <c r="E39" s="3"/>
      <c r="F39" s="3"/>
      <c r="G39" s="3"/>
      <c r="H39" s="3"/>
      <c r="I39" s="3"/>
      <c r="J39" s="3"/>
      <c r="K39" s="3"/>
      <c r="L39" s="5"/>
      <c r="N39" s="3"/>
      <c r="O39" s="3"/>
      <c r="P39" s="3"/>
      <c r="Q39" s="3"/>
      <c r="R39" s="3"/>
      <c r="S39" s="3"/>
      <c r="T39" s="3"/>
      <c r="U39" s="3"/>
      <c r="V39" s="3"/>
      <c r="W39" s="3"/>
      <c r="X39" s="3"/>
      <c r="Y39" s="3"/>
      <c r="Z39" s="3"/>
      <c r="AA39" s="3"/>
      <c r="AB39" s="3"/>
      <c r="AC39" s="3"/>
      <c r="AD39" s="3"/>
      <c r="AE39" s="21"/>
      <c r="AF39" s="3"/>
      <c r="AJ39" s="44" t="s">
        <v>69</v>
      </c>
      <c r="AN39" s="1"/>
    </row>
    <row r="40" spans="2:40" ht="18" customHeight="1" thickBot="1">
      <c r="B40" s="10"/>
      <c r="C40" s="3"/>
      <c r="D40" s="3"/>
      <c r="E40" s="3" t="s">
        <v>80</v>
      </c>
      <c r="F40" s="5"/>
      <c r="G40" s="3"/>
      <c r="H40" s="3"/>
      <c r="I40" s="3"/>
      <c r="J40" s="3"/>
      <c r="K40" s="3"/>
      <c r="L40" s="5"/>
      <c r="N40" s="3"/>
      <c r="O40" s="3"/>
      <c r="P40" s="3"/>
      <c r="Q40" s="3"/>
      <c r="R40" s="3"/>
      <c r="S40" s="3"/>
      <c r="T40" s="69" t="s">
        <v>98</v>
      </c>
      <c r="U40" s="69"/>
      <c r="V40" s="69"/>
      <c r="W40" s="69"/>
      <c r="X40" s="69"/>
      <c r="Y40" s="69"/>
      <c r="Z40" s="69"/>
      <c r="AA40" s="69"/>
      <c r="AB40" s="3"/>
      <c r="AC40" s="3"/>
      <c r="AD40" s="3"/>
      <c r="AE40" s="21"/>
      <c r="AF40" s="3"/>
      <c r="AJ40" s="47" t="s">
        <v>70</v>
      </c>
      <c r="AN40" s="1"/>
    </row>
    <row r="41" spans="2:40" ht="18" customHeight="1" thickBot="1">
      <c r="B41" s="10"/>
      <c r="C41" s="3"/>
      <c r="D41" s="3"/>
      <c r="E41" s="52"/>
      <c r="F41" s="49" t="s">
        <v>81</v>
      </c>
      <c r="G41" s="234" t="s">
        <v>60</v>
      </c>
      <c r="H41" s="235"/>
      <c r="I41" s="238" t="s">
        <v>61</v>
      </c>
      <c r="J41" s="239"/>
      <c r="K41" s="239"/>
      <c r="L41" s="240"/>
      <c r="N41" s="3"/>
      <c r="O41" s="3"/>
      <c r="P41" s="3"/>
      <c r="Q41" s="3"/>
      <c r="R41" s="3"/>
      <c r="S41" s="3"/>
      <c r="T41" s="214"/>
      <c r="U41" s="214"/>
      <c r="V41" s="214"/>
      <c r="W41" s="214"/>
      <c r="X41" s="214"/>
      <c r="Y41" s="214"/>
      <c r="Z41" s="214"/>
      <c r="AA41" s="75">
        <f>SUMIF($F$12:$F$37,T41,$AA$12:$AA$37)</f>
        <v>0</v>
      </c>
      <c r="AB41" s="3"/>
      <c r="AC41" s="3"/>
      <c r="AD41" s="3"/>
      <c r="AE41" s="21"/>
      <c r="AF41" s="3"/>
    </row>
    <row r="42" spans="2:40" ht="18" customHeight="1">
      <c r="B42" s="10"/>
      <c r="C42" s="3"/>
      <c r="D42" s="3"/>
      <c r="E42" s="53" t="s">
        <v>62</v>
      </c>
      <c r="F42" s="50"/>
      <c r="G42" s="236"/>
      <c r="H42" s="237"/>
      <c r="I42" s="231"/>
      <c r="J42" s="232"/>
      <c r="K42" s="232"/>
      <c r="L42" s="233"/>
      <c r="N42" s="3"/>
      <c r="O42" s="3"/>
      <c r="P42" s="3"/>
      <c r="Q42" s="3"/>
      <c r="R42" s="3"/>
      <c r="S42" s="3"/>
      <c r="T42" s="214"/>
      <c r="U42" s="214"/>
      <c r="V42" s="214"/>
      <c r="W42" s="214"/>
      <c r="X42" s="214"/>
      <c r="Y42" s="214"/>
      <c r="Z42" s="214"/>
      <c r="AA42" s="75">
        <f ca="1">SUMIF($F$30:$F$37,T42,$AA$30:$AA$36)</f>
        <v>0</v>
      </c>
      <c r="AB42" s="3"/>
      <c r="AC42" s="3"/>
      <c r="AD42" s="3"/>
      <c r="AE42" s="21"/>
      <c r="AF42" s="3"/>
    </row>
    <row r="43" spans="2:40" ht="18" customHeight="1" thickBot="1">
      <c r="B43" s="10"/>
      <c r="C43" s="3"/>
      <c r="D43" s="3"/>
      <c r="E43" s="54" t="s">
        <v>63</v>
      </c>
      <c r="F43" s="51"/>
      <c r="G43" s="215"/>
      <c r="H43" s="216"/>
      <c r="I43" s="228"/>
      <c r="J43" s="229"/>
      <c r="K43" s="229"/>
      <c r="L43" s="230"/>
      <c r="N43" s="3"/>
      <c r="O43" s="3"/>
      <c r="P43" s="3"/>
      <c r="Q43" s="3"/>
      <c r="R43" s="3"/>
      <c r="S43" s="3"/>
      <c r="T43" s="214"/>
      <c r="U43" s="214"/>
      <c r="V43" s="214"/>
      <c r="W43" s="214"/>
      <c r="X43" s="214"/>
      <c r="Y43" s="214"/>
      <c r="Z43" s="214"/>
      <c r="AA43" s="75">
        <f t="shared" ref="AA43:AA50" si="1">SUMIF($F$30:$F$37,T43,$AA$30:$AA$37)</f>
        <v>0</v>
      </c>
      <c r="AB43" s="3"/>
      <c r="AC43" s="3"/>
      <c r="AD43" s="3"/>
      <c r="AE43" s="21"/>
      <c r="AF43" s="3"/>
    </row>
    <row r="44" spans="2:40" ht="18" customHeight="1">
      <c r="B44" s="10"/>
      <c r="C44" s="3"/>
      <c r="D44" s="3"/>
      <c r="E44" s="40"/>
      <c r="F44" s="2"/>
      <c r="G44" s="3"/>
      <c r="H44" s="3"/>
      <c r="I44" s="3"/>
      <c r="J44" s="3"/>
      <c r="K44" s="41"/>
      <c r="L44" s="41"/>
      <c r="M44" s="41"/>
      <c r="N44" s="41"/>
      <c r="O44" s="41"/>
      <c r="P44" s="41"/>
      <c r="Q44" s="41"/>
      <c r="R44" s="3"/>
      <c r="S44" s="3"/>
      <c r="T44" s="214"/>
      <c r="U44" s="214"/>
      <c r="V44" s="214"/>
      <c r="W44" s="214"/>
      <c r="X44" s="214"/>
      <c r="Y44" s="214"/>
      <c r="Z44" s="214"/>
      <c r="AA44" s="75">
        <f t="shared" si="1"/>
        <v>0</v>
      </c>
      <c r="AB44" s="3"/>
      <c r="AC44" s="3"/>
      <c r="AD44" s="3"/>
      <c r="AE44" s="21"/>
      <c r="AF44" s="3"/>
    </row>
    <row r="45" spans="2:40" ht="18" customHeight="1">
      <c r="B45" s="10"/>
      <c r="C45" s="3"/>
      <c r="D45" s="202" t="s">
        <v>147</v>
      </c>
      <c r="E45" s="203"/>
      <c r="F45" s="203"/>
      <c r="G45" s="203"/>
      <c r="H45" s="203"/>
      <c r="I45" s="203"/>
      <c r="J45" s="203"/>
      <c r="K45" s="203"/>
      <c r="L45" s="204"/>
      <c r="M45" s="74"/>
      <c r="N45" s="145"/>
      <c r="O45" s="145"/>
      <c r="P45" s="145"/>
      <c r="Q45" s="145"/>
      <c r="R45" s="145"/>
      <c r="S45" s="3"/>
      <c r="T45" s="214"/>
      <c r="U45" s="214"/>
      <c r="V45" s="214"/>
      <c r="W45" s="214"/>
      <c r="X45" s="214"/>
      <c r="Y45" s="214"/>
      <c r="Z45" s="214"/>
      <c r="AA45" s="75">
        <f t="shared" si="1"/>
        <v>0</v>
      </c>
      <c r="AB45" s="3"/>
      <c r="AC45" s="3"/>
      <c r="AD45" s="3"/>
      <c r="AE45" s="21"/>
      <c r="AF45" s="3"/>
    </row>
    <row r="46" spans="2:40" ht="18" customHeight="1">
      <c r="B46" s="10"/>
      <c r="C46" s="3"/>
      <c r="D46" s="205"/>
      <c r="E46" s="206"/>
      <c r="F46" s="206"/>
      <c r="G46" s="206"/>
      <c r="H46" s="206"/>
      <c r="I46" s="206"/>
      <c r="J46" s="206"/>
      <c r="K46" s="206"/>
      <c r="L46" s="207"/>
      <c r="M46" s="71"/>
      <c r="N46" s="145"/>
      <c r="O46" s="145"/>
      <c r="P46" s="145"/>
      <c r="Q46" s="145"/>
      <c r="R46" s="145"/>
      <c r="S46" s="3"/>
      <c r="T46" s="214"/>
      <c r="U46" s="214"/>
      <c r="V46" s="214"/>
      <c r="W46" s="214"/>
      <c r="X46" s="214"/>
      <c r="Y46" s="214"/>
      <c r="Z46" s="214"/>
      <c r="AA46" s="75">
        <f t="shared" si="1"/>
        <v>0</v>
      </c>
      <c r="AB46" s="3"/>
      <c r="AC46" s="3"/>
      <c r="AD46" s="3"/>
      <c r="AE46" s="21"/>
    </row>
    <row r="47" spans="2:40" ht="18" customHeight="1">
      <c r="B47" s="10"/>
      <c r="C47" s="3"/>
      <c r="D47" s="205"/>
      <c r="E47" s="206"/>
      <c r="F47" s="206"/>
      <c r="G47" s="206"/>
      <c r="H47" s="206"/>
      <c r="I47" s="206"/>
      <c r="J47" s="206"/>
      <c r="K47" s="206"/>
      <c r="L47" s="207"/>
      <c r="M47" s="71"/>
      <c r="N47" s="145"/>
      <c r="O47" s="145"/>
      <c r="P47" s="145"/>
      <c r="Q47" s="145"/>
      <c r="R47" s="145"/>
      <c r="S47" s="3"/>
      <c r="T47" s="214"/>
      <c r="U47" s="214"/>
      <c r="V47" s="214"/>
      <c r="W47" s="214"/>
      <c r="X47" s="214"/>
      <c r="Y47" s="214"/>
      <c r="Z47" s="214"/>
      <c r="AA47" s="75">
        <f t="shared" si="1"/>
        <v>0</v>
      </c>
      <c r="AB47" s="38"/>
      <c r="AC47" s="38"/>
      <c r="AD47" s="3"/>
      <c r="AE47" s="21"/>
    </row>
    <row r="48" spans="2:40" ht="18" customHeight="1">
      <c r="B48" s="10"/>
      <c r="C48" s="3"/>
      <c r="D48" s="205"/>
      <c r="E48" s="206"/>
      <c r="F48" s="206"/>
      <c r="G48" s="206"/>
      <c r="H48" s="206"/>
      <c r="I48" s="206"/>
      <c r="J48" s="206"/>
      <c r="K48" s="206"/>
      <c r="L48" s="207"/>
      <c r="M48" s="71"/>
      <c r="N48" s="145"/>
      <c r="O48" s="145"/>
      <c r="P48" s="145"/>
      <c r="Q48" s="145"/>
      <c r="R48" s="145"/>
      <c r="S48" s="3"/>
      <c r="T48" s="214"/>
      <c r="U48" s="214"/>
      <c r="V48" s="214"/>
      <c r="W48" s="214"/>
      <c r="X48" s="214"/>
      <c r="Y48" s="214"/>
      <c r="Z48" s="214"/>
      <c r="AA48" s="75">
        <f t="shared" si="1"/>
        <v>0</v>
      </c>
      <c r="AB48" s="3"/>
      <c r="AC48" s="3"/>
      <c r="AD48" s="3"/>
      <c r="AE48" s="14"/>
    </row>
    <row r="49" spans="2:31" ht="18" customHeight="1">
      <c r="B49" s="10"/>
      <c r="C49" s="3"/>
      <c r="D49" s="205"/>
      <c r="E49" s="206"/>
      <c r="F49" s="206"/>
      <c r="G49" s="206"/>
      <c r="H49" s="206"/>
      <c r="I49" s="206"/>
      <c r="J49" s="206"/>
      <c r="K49" s="206"/>
      <c r="L49" s="207"/>
      <c r="M49" s="71"/>
      <c r="N49" s="145"/>
      <c r="O49" s="145"/>
      <c r="P49" s="145"/>
      <c r="Q49" s="145"/>
      <c r="R49" s="145"/>
      <c r="S49" s="3"/>
      <c r="T49" s="214"/>
      <c r="U49" s="214"/>
      <c r="V49" s="214"/>
      <c r="W49" s="214"/>
      <c r="X49" s="214"/>
      <c r="Y49" s="214"/>
      <c r="Z49" s="214"/>
      <c r="AA49" s="75">
        <f t="shared" si="1"/>
        <v>0</v>
      </c>
      <c r="AB49" s="3"/>
      <c r="AC49" s="3"/>
      <c r="AD49" s="3"/>
      <c r="AE49" s="14"/>
    </row>
    <row r="50" spans="2:31" ht="18" customHeight="1">
      <c r="B50" s="10"/>
      <c r="C50" s="3"/>
      <c r="D50" s="205"/>
      <c r="E50" s="206"/>
      <c r="F50" s="206"/>
      <c r="G50" s="206"/>
      <c r="H50" s="206"/>
      <c r="I50" s="206"/>
      <c r="J50" s="206"/>
      <c r="K50" s="206"/>
      <c r="L50" s="207"/>
      <c r="M50" s="71"/>
      <c r="N50" s="145"/>
      <c r="O50" s="145"/>
      <c r="P50" s="145"/>
      <c r="Q50" s="145"/>
      <c r="R50" s="145"/>
      <c r="S50" s="3"/>
      <c r="T50" s="214"/>
      <c r="U50" s="214"/>
      <c r="V50" s="214"/>
      <c r="W50" s="214"/>
      <c r="X50" s="214"/>
      <c r="Y50" s="214"/>
      <c r="Z50" s="214"/>
      <c r="AA50" s="75">
        <f t="shared" si="1"/>
        <v>0</v>
      </c>
      <c r="AB50" s="3"/>
      <c r="AC50" s="3"/>
      <c r="AD50" s="3"/>
      <c r="AE50" s="14"/>
    </row>
    <row r="51" spans="2:31" ht="18" customHeight="1">
      <c r="B51" s="10"/>
      <c r="C51" s="3"/>
      <c r="D51" s="205"/>
      <c r="E51" s="206"/>
      <c r="F51" s="206"/>
      <c r="G51" s="206"/>
      <c r="H51" s="206"/>
      <c r="I51" s="206"/>
      <c r="J51" s="206"/>
      <c r="K51" s="206"/>
      <c r="L51" s="207"/>
      <c r="M51" s="71"/>
      <c r="N51" s="145"/>
      <c r="O51" s="145"/>
      <c r="P51" s="145"/>
      <c r="Q51" s="145"/>
      <c r="R51" s="145"/>
      <c r="S51" s="145"/>
      <c r="T51" s="3"/>
      <c r="U51" s="3"/>
      <c r="V51" s="3"/>
      <c r="W51" s="3"/>
      <c r="X51" s="3"/>
      <c r="Y51" s="3"/>
      <c r="Z51" s="3"/>
      <c r="AA51" s="3"/>
      <c r="AB51" s="3"/>
      <c r="AC51" s="3"/>
      <c r="AD51" s="3"/>
      <c r="AE51" s="14"/>
    </row>
    <row r="52" spans="2:31" ht="18" customHeight="1">
      <c r="B52" s="10"/>
      <c r="C52" s="3"/>
      <c r="D52" s="208"/>
      <c r="E52" s="209"/>
      <c r="F52" s="209"/>
      <c r="G52" s="209"/>
      <c r="H52" s="209"/>
      <c r="I52" s="209"/>
      <c r="J52" s="209"/>
      <c r="K52" s="209"/>
      <c r="L52" s="210"/>
      <c r="N52" s="3"/>
      <c r="O52" s="3"/>
      <c r="P52" s="3"/>
      <c r="Q52" s="3"/>
      <c r="R52" s="3"/>
      <c r="S52" s="3"/>
      <c r="T52" s="3"/>
      <c r="U52" s="3"/>
      <c r="V52" s="3"/>
      <c r="W52" s="3"/>
      <c r="X52" s="3"/>
      <c r="Y52" s="3"/>
      <c r="Z52" s="3"/>
      <c r="AA52" s="3"/>
      <c r="AB52" s="3"/>
      <c r="AC52" s="3"/>
      <c r="AD52" s="3"/>
      <c r="AE52" s="14"/>
    </row>
    <row r="53" spans="2:31" ht="18" customHeight="1">
      <c r="B53" s="10"/>
      <c r="C53" s="3"/>
      <c r="D53" s="3"/>
      <c r="E53" s="3"/>
      <c r="F53" s="3"/>
      <c r="G53" s="3"/>
      <c r="H53" s="3"/>
      <c r="I53" s="3"/>
      <c r="J53" s="3"/>
      <c r="K53" s="3"/>
      <c r="L53" s="5"/>
      <c r="N53" s="3"/>
      <c r="O53" s="3"/>
      <c r="P53" s="3"/>
      <c r="Q53" s="3"/>
      <c r="R53" s="3"/>
      <c r="S53" s="3"/>
      <c r="T53" s="3"/>
      <c r="U53" s="3"/>
      <c r="V53" s="3"/>
      <c r="W53" s="3"/>
      <c r="X53" s="3"/>
      <c r="Y53" s="3"/>
      <c r="Z53" s="3"/>
      <c r="AA53" s="3"/>
      <c r="AB53" s="3"/>
      <c r="AC53" s="3"/>
      <c r="AD53" s="38"/>
      <c r="AE53" s="14"/>
    </row>
    <row r="54" spans="2:31" ht="3" customHeight="1">
      <c r="B54" s="149"/>
      <c r="C54" s="42"/>
      <c r="D54" s="42"/>
      <c r="E54" s="42"/>
      <c r="F54" s="42"/>
      <c r="G54" s="42"/>
      <c r="H54" s="42"/>
      <c r="I54" s="42"/>
      <c r="J54" s="42"/>
      <c r="K54" s="42"/>
      <c r="L54" s="150"/>
      <c r="M54" s="150"/>
      <c r="N54" s="42"/>
      <c r="O54" s="42"/>
      <c r="P54" s="42"/>
      <c r="Q54" s="42"/>
      <c r="R54" s="42"/>
      <c r="S54" s="42"/>
      <c r="T54" s="42"/>
      <c r="U54" s="42"/>
      <c r="V54" s="42"/>
      <c r="W54" s="42"/>
      <c r="X54" s="42"/>
      <c r="Y54" s="42"/>
      <c r="Z54" s="42"/>
      <c r="AA54" s="42"/>
      <c r="AB54" s="42"/>
      <c r="AC54" s="42"/>
      <c r="AD54" s="42"/>
      <c r="AE54" s="151"/>
    </row>
    <row r="55" spans="2:31" ht="18" customHeight="1">
      <c r="B55" s="3"/>
      <c r="C55" s="3"/>
      <c r="D55" s="3"/>
      <c r="E55" s="3"/>
      <c r="F55" s="3"/>
      <c r="G55" s="3"/>
      <c r="H55" s="3"/>
      <c r="I55" s="3"/>
      <c r="J55" s="3"/>
      <c r="K55" s="3"/>
      <c r="L55" s="5"/>
      <c r="N55" s="3"/>
      <c r="O55" s="3"/>
      <c r="P55" s="3"/>
      <c r="Q55" s="3"/>
      <c r="R55" s="3"/>
      <c r="S55" s="3"/>
      <c r="T55" s="3"/>
      <c r="U55" s="3"/>
      <c r="V55" s="3"/>
      <c r="W55" s="3"/>
      <c r="X55" s="3"/>
      <c r="Y55" s="3"/>
      <c r="Z55" s="3"/>
      <c r="AA55" s="3"/>
      <c r="AB55" s="3"/>
      <c r="AC55" s="3"/>
      <c r="AD55" s="38" t="s">
        <v>151</v>
      </c>
      <c r="AE55" s="3"/>
    </row>
    <row r="56" spans="2:31" ht="18" customHeight="1">
      <c r="B56" s="3"/>
      <c r="C56" s="3"/>
      <c r="D56" s="3"/>
      <c r="E56" s="3"/>
      <c r="F56" s="3"/>
      <c r="G56" s="3"/>
      <c r="H56" s="3"/>
      <c r="I56" s="3"/>
      <c r="J56" s="3"/>
      <c r="K56" s="3"/>
      <c r="L56" s="5"/>
      <c r="N56" s="3"/>
      <c r="O56" s="3"/>
      <c r="P56" s="3"/>
      <c r="Q56" s="3"/>
      <c r="R56" s="3"/>
      <c r="S56" s="3"/>
      <c r="T56" s="3"/>
      <c r="U56" s="3"/>
      <c r="V56" s="3"/>
      <c r="W56" s="3"/>
      <c r="X56" s="3"/>
      <c r="Y56" s="3"/>
      <c r="Z56" s="3"/>
      <c r="AA56" s="3"/>
      <c r="AB56" s="3"/>
      <c r="AC56" s="3"/>
      <c r="AD56" s="3"/>
      <c r="AE56" s="152"/>
    </row>
    <row r="57" spans="2:31" ht="18" customHeight="1">
      <c r="B57" s="3"/>
      <c r="C57" s="3"/>
      <c r="D57" s="3"/>
      <c r="E57" s="3"/>
      <c r="F57" s="3"/>
      <c r="G57" s="3"/>
      <c r="H57" s="3"/>
      <c r="I57" s="3"/>
      <c r="J57" s="3"/>
      <c r="K57" s="3"/>
      <c r="L57" s="5"/>
      <c r="N57" s="3"/>
      <c r="O57" s="3"/>
      <c r="P57" s="3"/>
      <c r="Q57" s="3"/>
      <c r="R57" s="3"/>
      <c r="S57" s="3"/>
      <c r="T57" s="3"/>
      <c r="U57" s="3"/>
      <c r="V57" s="3"/>
      <c r="W57" s="3"/>
      <c r="X57" s="3"/>
      <c r="Y57" s="3"/>
      <c r="Z57" s="3"/>
      <c r="AA57" s="3"/>
      <c r="AB57" s="3"/>
      <c r="AC57" s="3"/>
      <c r="AD57" s="3"/>
      <c r="AE57" s="3"/>
    </row>
    <row r="58" spans="2:31" ht="18" customHeight="1">
      <c r="B58" s="3"/>
      <c r="C58" s="3"/>
      <c r="D58" s="3"/>
      <c r="E58" s="3"/>
      <c r="F58" s="3"/>
      <c r="G58" s="3"/>
      <c r="H58" s="3"/>
      <c r="I58" s="3"/>
      <c r="J58" s="3"/>
      <c r="K58" s="3"/>
      <c r="L58" s="5"/>
      <c r="N58" s="3"/>
      <c r="O58" s="3"/>
      <c r="P58" s="3"/>
      <c r="Q58" s="3"/>
      <c r="R58" s="3"/>
      <c r="S58" s="3"/>
      <c r="T58" s="3"/>
      <c r="U58" s="3"/>
      <c r="V58" s="3"/>
      <c r="W58" s="3"/>
      <c r="X58" s="3"/>
      <c r="Y58" s="3"/>
      <c r="Z58" s="3"/>
      <c r="AA58" s="3"/>
      <c r="AB58" s="3"/>
      <c r="AC58" s="3"/>
      <c r="AD58" s="3"/>
      <c r="AE58" s="3"/>
    </row>
    <row r="59" spans="2:31" ht="18" customHeight="1">
      <c r="B59" s="3"/>
      <c r="C59" s="3"/>
      <c r="D59" s="3"/>
      <c r="E59" s="3"/>
      <c r="F59" s="3"/>
      <c r="G59" s="3"/>
      <c r="H59" s="3"/>
      <c r="I59" s="3"/>
      <c r="J59" s="3"/>
      <c r="K59" s="3"/>
      <c r="L59" s="5"/>
      <c r="N59" s="3"/>
      <c r="O59" s="3"/>
      <c r="P59" s="3"/>
      <c r="Q59" s="3"/>
      <c r="R59" s="3"/>
      <c r="S59" s="3"/>
      <c r="T59" s="3"/>
      <c r="U59" s="3"/>
      <c r="V59" s="3"/>
      <c r="W59" s="3"/>
      <c r="X59" s="3"/>
      <c r="Y59" s="3"/>
      <c r="Z59" s="3"/>
      <c r="AA59" s="3"/>
      <c r="AB59" s="3"/>
      <c r="AC59" s="3"/>
      <c r="AD59" s="3"/>
      <c r="AE59" s="3"/>
    </row>
    <row r="60" spans="2:31" ht="18" customHeight="1">
      <c r="B60" s="3"/>
      <c r="C60" s="3"/>
      <c r="D60" s="3"/>
      <c r="E60" s="3"/>
      <c r="F60" s="3"/>
      <c r="G60" s="3"/>
      <c r="H60" s="3"/>
      <c r="I60" s="3"/>
      <c r="J60" s="3"/>
      <c r="K60" s="3"/>
      <c r="L60" s="5"/>
      <c r="N60" s="3"/>
      <c r="O60" s="3"/>
      <c r="P60" s="3"/>
      <c r="Q60" s="3"/>
      <c r="R60" s="3"/>
      <c r="S60" s="3"/>
      <c r="T60" s="3"/>
      <c r="U60" s="3"/>
      <c r="V60" s="3"/>
      <c r="W60" s="3"/>
      <c r="X60" s="3"/>
      <c r="Y60" s="3"/>
      <c r="Z60" s="3"/>
      <c r="AA60" s="3"/>
      <c r="AB60" s="3"/>
      <c r="AC60" s="3"/>
      <c r="AD60" s="3"/>
      <c r="AE60" s="3"/>
    </row>
    <row r="61" spans="2:31" ht="18" customHeight="1">
      <c r="B61" s="3"/>
      <c r="C61" s="3"/>
      <c r="D61" s="3"/>
      <c r="AD61" s="3"/>
      <c r="AE61" s="3"/>
    </row>
    <row r="62" spans="2:31" ht="18" customHeight="1">
      <c r="B62" s="3"/>
      <c r="C62" s="3"/>
      <c r="D62" s="3"/>
    </row>
    <row r="63" spans="2:31" ht="18" customHeight="1">
      <c r="B63" s="3"/>
      <c r="C63" s="3"/>
      <c r="D63" s="3"/>
    </row>
    <row r="64" spans="2:31" ht="18" customHeight="1">
      <c r="B64" s="3"/>
      <c r="C64" s="3"/>
      <c r="D64" s="3"/>
    </row>
    <row r="65" spans="2:4" ht="18" customHeight="1">
      <c r="B65" s="3"/>
      <c r="C65" s="3"/>
      <c r="D65" s="3"/>
    </row>
    <row r="66" spans="2:4" ht="18" customHeight="1">
      <c r="B66" s="3"/>
      <c r="C66" s="3"/>
      <c r="D66" s="3"/>
    </row>
    <row r="67" spans="2:4" ht="18" customHeight="1">
      <c r="B67" s="3"/>
      <c r="C67" s="3"/>
      <c r="D67" s="3"/>
    </row>
    <row r="68" spans="2:4" ht="18" customHeight="1">
      <c r="B68" s="3"/>
      <c r="C68" s="3"/>
      <c r="D68" s="3"/>
    </row>
    <row r="69" spans="2:4" ht="18" customHeight="1">
      <c r="B69" s="3"/>
      <c r="C69" s="3"/>
      <c r="D69" s="3"/>
    </row>
    <row r="70" spans="2:4" ht="18" customHeight="1">
      <c r="B70" s="3"/>
      <c r="C70" s="3"/>
      <c r="D70" s="3"/>
    </row>
    <row r="71" spans="2:4" ht="18" customHeight="1">
      <c r="B71" s="3"/>
      <c r="C71" s="3"/>
      <c r="D71" s="3"/>
    </row>
    <row r="72" spans="2:4" ht="18" customHeight="1">
      <c r="B72" s="3"/>
      <c r="C72" s="3"/>
      <c r="D72" s="3"/>
    </row>
    <row r="73" spans="2:4" ht="18" customHeight="1">
      <c r="B73" s="3"/>
      <c r="C73" s="3"/>
      <c r="D73" s="3"/>
    </row>
    <row r="74" spans="2:4" ht="18" customHeight="1">
      <c r="B74" s="3"/>
      <c r="C74" s="3"/>
      <c r="D74" s="3"/>
    </row>
    <row r="75" spans="2:4" ht="18" customHeight="1">
      <c r="B75" s="3"/>
      <c r="C75" s="3"/>
      <c r="D75" s="3"/>
    </row>
    <row r="76" spans="2:4" ht="18" customHeight="1">
      <c r="B76" s="3"/>
      <c r="C76" s="3"/>
      <c r="D76" s="3"/>
    </row>
    <row r="77" spans="2:4" ht="18" customHeight="1">
      <c r="B77" s="3"/>
      <c r="C77" s="3"/>
      <c r="D77" s="3"/>
    </row>
    <row r="78" spans="2:4" ht="18" customHeight="1">
      <c r="B78" s="3"/>
      <c r="C78" s="3"/>
      <c r="D78" s="3"/>
    </row>
    <row r="79" spans="2:4" ht="18" customHeight="1">
      <c r="B79" s="3"/>
      <c r="C79" s="3"/>
      <c r="D79" s="3"/>
    </row>
    <row r="80" spans="2:4" ht="18" customHeight="1">
      <c r="B80" s="3"/>
      <c r="C80" s="3"/>
      <c r="D80" s="3"/>
    </row>
    <row r="81" spans="2:4" ht="18" customHeight="1">
      <c r="B81" s="3"/>
      <c r="C81" s="3"/>
      <c r="D81" s="3"/>
    </row>
    <row r="82" spans="2:4" ht="18" customHeight="1">
      <c r="B82" s="3"/>
      <c r="C82" s="3"/>
      <c r="D82" s="3"/>
    </row>
    <row r="83" spans="2:4" ht="18" customHeight="1">
      <c r="B83" s="3"/>
      <c r="C83" s="3"/>
      <c r="D83" s="3"/>
    </row>
    <row r="84" spans="2:4" ht="18" customHeight="1">
      <c r="B84" s="3"/>
      <c r="C84" s="3"/>
      <c r="D84" s="3"/>
    </row>
    <row r="85" spans="2:4" ht="18" customHeight="1">
      <c r="B85" s="3"/>
      <c r="C85" s="3"/>
      <c r="D85" s="3"/>
    </row>
    <row r="86" spans="2:4" ht="18" customHeight="1">
      <c r="B86" s="3"/>
      <c r="C86" s="3"/>
      <c r="D86" s="3"/>
    </row>
    <row r="87" spans="2:4" ht="18" customHeight="1">
      <c r="B87" s="3"/>
      <c r="C87" s="3"/>
      <c r="D87" s="3"/>
    </row>
    <row r="88" spans="2:4" ht="18" customHeight="1">
      <c r="B88" s="3"/>
      <c r="C88" s="3"/>
      <c r="D88" s="3"/>
    </row>
    <row r="89" spans="2:4" ht="18" customHeight="1">
      <c r="B89" s="3"/>
      <c r="C89" s="3"/>
      <c r="D89" s="3"/>
    </row>
    <row r="90" spans="2:4" ht="18" customHeight="1">
      <c r="B90" s="3"/>
      <c r="C90" s="3"/>
      <c r="D90" s="3"/>
    </row>
    <row r="91" spans="2:4" ht="18" customHeight="1">
      <c r="B91" s="3"/>
      <c r="C91" s="3"/>
      <c r="D91" s="3"/>
    </row>
    <row r="92" spans="2:4" ht="18" customHeight="1">
      <c r="B92" s="3"/>
      <c r="C92" s="3"/>
      <c r="D92" s="3"/>
    </row>
    <row r="93" spans="2:4" ht="18" customHeight="1">
      <c r="B93" s="3"/>
      <c r="C93" s="3"/>
      <c r="D93" s="3"/>
    </row>
    <row r="94" spans="2:4" ht="18" customHeight="1">
      <c r="B94" s="3"/>
      <c r="C94" s="3"/>
      <c r="D94" s="3"/>
    </row>
    <row r="95" spans="2:4" ht="18" customHeight="1">
      <c r="B95" s="3"/>
      <c r="C95" s="3"/>
      <c r="D95" s="3"/>
    </row>
    <row r="96" spans="2:4" ht="18" customHeight="1">
      <c r="B96" s="3"/>
      <c r="C96" s="3"/>
      <c r="D96" s="3"/>
    </row>
    <row r="97" spans="2:4" ht="18" customHeight="1">
      <c r="B97" s="3"/>
      <c r="C97" s="3"/>
      <c r="D97" s="3"/>
    </row>
    <row r="98" spans="2:4" ht="18" customHeight="1">
      <c r="B98" s="3"/>
      <c r="C98" s="3"/>
      <c r="D98" s="3"/>
    </row>
    <row r="99" spans="2:4" ht="18" customHeight="1">
      <c r="B99" s="3"/>
      <c r="C99" s="3"/>
      <c r="D99" s="3"/>
    </row>
    <row r="100" spans="2:4" ht="18" customHeight="1">
      <c r="B100" s="3"/>
      <c r="C100" s="3"/>
      <c r="D100" s="3"/>
    </row>
    <row r="101" spans="2:4" ht="18" customHeight="1">
      <c r="B101" s="3"/>
      <c r="C101" s="3"/>
      <c r="D101" s="3"/>
    </row>
    <row r="102" spans="2:4" ht="18" customHeight="1">
      <c r="B102" s="3"/>
      <c r="C102" s="3"/>
      <c r="D102" s="3"/>
    </row>
    <row r="103" spans="2:4" ht="18" customHeight="1">
      <c r="B103" s="3"/>
      <c r="C103" s="3"/>
      <c r="D103" s="3"/>
    </row>
    <row r="104" spans="2:4" ht="18" customHeight="1">
      <c r="B104" s="3"/>
      <c r="C104" s="3"/>
      <c r="D104" s="3"/>
    </row>
    <row r="105" spans="2:4" ht="18" customHeight="1">
      <c r="B105" s="3"/>
      <c r="C105" s="3"/>
      <c r="D105" s="3"/>
    </row>
    <row r="106" spans="2:4" ht="18" customHeight="1">
      <c r="B106" s="3"/>
      <c r="C106" s="3"/>
      <c r="D106" s="3"/>
    </row>
    <row r="107" spans="2:4" ht="18" customHeight="1">
      <c r="B107" s="3"/>
      <c r="C107" s="3"/>
      <c r="D107" s="3"/>
    </row>
    <row r="108" spans="2:4" ht="18" customHeight="1">
      <c r="B108" s="3"/>
      <c r="C108" s="3"/>
      <c r="D108" s="3"/>
    </row>
    <row r="109" spans="2:4" ht="18" customHeight="1">
      <c r="B109" s="3"/>
      <c r="C109" s="3"/>
      <c r="D109" s="3"/>
    </row>
    <row r="110" spans="2:4" ht="18" customHeight="1">
      <c r="B110" s="3"/>
      <c r="C110" s="3"/>
      <c r="D110" s="3"/>
    </row>
    <row r="111" spans="2:4" ht="18" customHeight="1">
      <c r="B111" s="3"/>
      <c r="C111" s="3"/>
      <c r="D111" s="3"/>
    </row>
    <row r="112" spans="2:4" ht="18" customHeight="1">
      <c r="B112" s="3"/>
      <c r="C112" s="3"/>
      <c r="D112" s="3"/>
    </row>
    <row r="113" spans="2:4" ht="18" customHeight="1">
      <c r="B113" s="3"/>
      <c r="C113" s="3"/>
      <c r="D113" s="3"/>
    </row>
    <row r="114" spans="2:4" ht="18" customHeight="1">
      <c r="B114" s="3"/>
      <c r="C114" s="3"/>
      <c r="D114" s="3"/>
    </row>
    <row r="115" spans="2:4" ht="18" customHeight="1">
      <c r="B115" s="3"/>
      <c r="C115" s="3"/>
      <c r="D115" s="3"/>
    </row>
    <row r="116" spans="2:4" ht="18" customHeight="1">
      <c r="B116" s="3"/>
      <c r="C116" s="3"/>
      <c r="D116" s="3"/>
    </row>
    <row r="117" spans="2:4" ht="18" customHeight="1">
      <c r="B117" s="3"/>
      <c r="C117" s="3"/>
      <c r="D117" s="3"/>
    </row>
    <row r="118" spans="2:4" ht="18" customHeight="1">
      <c r="B118" s="3"/>
      <c r="C118" s="3"/>
      <c r="D118" s="3"/>
    </row>
    <row r="119" spans="2:4" ht="18" customHeight="1">
      <c r="B119" s="3"/>
      <c r="C119" s="3"/>
      <c r="D119" s="3"/>
    </row>
    <row r="120" spans="2:4" ht="18" customHeight="1">
      <c r="B120" s="3"/>
      <c r="C120" s="3"/>
      <c r="D120" s="3"/>
    </row>
    <row r="121" spans="2:4" ht="18" customHeight="1">
      <c r="B121" s="3"/>
      <c r="C121" s="3"/>
      <c r="D121" s="3"/>
    </row>
    <row r="122" spans="2:4" ht="18" customHeight="1">
      <c r="B122" s="3"/>
      <c r="C122" s="3"/>
      <c r="D122" s="3"/>
    </row>
    <row r="123" spans="2:4" ht="18" customHeight="1">
      <c r="B123" s="3"/>
      <c r="C123" s="3"/>
      <c r="D123" s="3"/>
    </row>
    <row r="124" spans="2:4" ht="18" customHeight="1">
      <c r="B124" s="3"/>
      <c r="C124" s="3"/>
      <c r="D124" s="3"/>
    </row>
    <row r="125" spans="2:4" ht="18" customHeight="1">
      <c r="B125" s="3"/>
      <c r="C125" s="3"/>
      <c r="D125" s="3"/>
    </row>
    <row r="126" spans="2:4" ht="18" customHeight="1">
      <c r="B126" s="3"/>
      <c r="C126" s="3"/>
      <c r="D126" s="3"/>
    </row>
    <row r="127" spans="2:4" ht="18" customHeight="1">
      <c r="B127" s="3"/>
      <c r="C127" s="3"/>
      <c r="D127" s="3"/>
    </row>
    <row r="128" spans="2:4" ht="18" customHeight="1">
      <c r="B128" s="3"/>
      <c r="C128" s="3"/>
      <c r="D128" s="3"/>
    </row>
    <row r="129" spans="2:4" ht="18" customHeight="1">
      <c r="B129" s="3"/>
      <c r="C129" s="3"/>
      <c r="D129" s="3"/>
    </row>
    <row r="130" spans="2:4" ht="18" customHeight="1">
      <c r="B130" s="3"/>
      <c r="C130" s="3"/>
      <c r="D130" s="3"/>
    </row>
    <row r="131" spans="2:4" ht="18" customHeight="1">
      <c r="B131" s="3"/>
      <c r="C131" s="3"/>
      <c r="D131" s="3"/>
    </row>
    <row r="132" spans="2:4" ht="18" customHeight="1">
      <c r="B132" s="3"/>
      <c r="C132" s="3"/>
      <c r="D132" s="3"/>
    </row>
    <row r="133" spans="2:4" ht="18" customHeight="1">
      <c r="B133" s="3"/>
      <c r="C133" s="3"/>
      <c r="D133" s="3"/>
    </row>
    <row r="134" spans="2:4" ht="18" customHeight="1">
      <c r="B134" s="3"/>
      <c r="C134" s="3"/>
      <c r="D134" s="3"/>
    </row>
    <row r="135" spans="2:4" ht="18" customHeight="1">
      <c r="B135" s="3"/>
      <c r="C135" s="3"/>
      <c r="D135" s="3"/>
    </row>
    <row r="136" spans="2:4" ht="18" customHeight="1">
      <c r="B136" s="3"/>
      <c r="C136" s="3"/>
      <c r="D136" s="3"/>
    </row>
    <row r="137" spans="2:4" ht="18" customHeight="1">
      <c r="B137" s="3"/>
      <c r="C137" s="3"/>
      <c r="D137" s="3"/>
    </row>
    <row r="138" spans="2:4" ht="18" customHeight="1">
      <c r="B138" s="3"/>
      <c r="C138" s="3"/>
      <c r="D138" s="3"/>
    </row>
    <row r="139" spans="2:4" ht="18" customHeight="1">
      <c r="B139" s="3"/>
      <c r="C139" s="3"/>
      <c r="D139" s="3"/>
    </row>
    <row r="140" spans="2:4" ht="18" customHeight="1">
      <c r="B140" s="3"/>
      <c r="C140" s="3"/>
      <c r="D140" s="3"/>
    </row>
    <row r="141" spans="2:4" ht="18" customHeight="1">
      <c r="B141" s="3"/>
      <c r="C141" s="3"/>
      <c r="D141" s="3"/>
    </row>
    <row r="142" spans="2:4" ht="18" customHeight="1">
      <c r="B142" s="3"/>
      <c r="C142" s="3"/>
      <c r="D142" s="3"/>
    </row>
    <row r="143" spans="2:4" ht="18" customHeight="1">
      <c r="B143" s="3"/>
      <c r="C143" s="3"/>
      <c r="D143" s="3"/>
    </row>
    <row r="144" spans="2:4" ht="18" customHeight="1">
      <c r="B144" s="3"/>
      <c r="C144" s="3"/>
      <c r="D144" s="3"/>
    </row>
    <row r="145" spans="2:4" ht="18" customHeight="1">
      <c r="B145" s="3"/>
      <c r="C145" s="3"/>
      <c r="D145" s="3"/>
    </row>
    <row r="146" spans="2:4" ht="18" customHeight="1">
      <c r="B146" s="3"/>
      <c r="C146" s="3"/>
      <c r="D146" s="3"/>
    </row>
    <row r="147" spans="2:4" ht="18" customHeight="1">
      <c r="B147" s="3"/>
      <c r="C147" s="3"/>
      <c r="D147" s="3"/>
    </row>
    <row r="148" spans="2:4" ht="18" customHeight="1">
      <c r="B148" s="3"/>
      <c r="C148" s="3"/>
      <c r="D148" s="3"/>
    </row>
    <row r="149" spans="2:4" ht="18" customHeight="1">
      <c r="B149" s="3"/>
      <c r="C149" s="3"/>
      <c r="D149" s="3"/>
    </row>
    <row r="150" spans="2:4" ht="18" customHeight="1">
      <c r="B150" s="3"/>
      <c r="C150" s="3"/>
      <c r="D150" s="3"/>
    </row>
    <row r="151" spans="2:4" ht="18" customHeight="1">
      <c r="B151" s="3"/>
      <c r="C151" s="3"/>
      <c r="D151" s="3"/>
    </row>
    <row r="152" spans="2:4" ht="18" customHeight="1">
      <c r="B152" s="3"/>
      <c r="C152" s="3"/>
      <c r="D152" s="3"/>
    </row>
    <row r="153" spans="2:4" ht="18" customHeight="1">
      <c r="B153" s="3"/>
      <c r="C153" s="3"/>
      <c r="D153" s="3"/>
    </row>
    <row r="154" spans="2:4" ht="18" customHeight="1">
      <c r="B154" s="3"/>
      <c r="C154" s="3"/>
      <c r="D154" s="3"/>
    </row>
    <row r="155" spans="2:4" ht="18" customHeight="1">
      <c r="B155" s="3"/>
      <c r="C155" s="3"/>
      <c r="D155" s="3"/>
    </row>
    <row r="156" spans="2:4" ht="18" customHeight="1">
      <c r="B156" s="3"/>
      <c r="C156" s="3"/>
      <c r="D156" s="3"/>
    </row>
    <row r="157" spans="2:4" ht="18" customHeight="1">
      <c r="B157" s="3"/>
      <c r="C157" s="3"/>
      <c r="D157" s="3"/>
    </row>
    <row r="158" spans="2:4" ht="18" customHeight="1">
      <c r="B158" s="3"/>
      <c r="C158" s="3"/>
      <c r="D158" s="3"/>
    </row>
    <row r="159" spans="2:4" ht="18" customHeight="1">
      <c r="B159" s="3"/>
      <c r="C159" s="3"/>
      <c r="D159" s="3"/>
    </row>
    <row r="160" spans="2:4" ht="18" customHeight="1">
      <c r="B160" s="3"/>
      <c r="C160" s="3"/>
      <c r="D160" s="3"/>
    </row>
    <row r="161" spans="2:4" ht="18" customHeight="1">
      <c r="B161" s="3"/>
      <c r="C161" s="3"/>
      <c r="D161" s="3"/>
    </row>
    <row r="162" spans="2:4" ht="18" customHeight="1">
      <c r="B162" s="3"/>
      <c r="C162" s="3"/>
      <c r="D162" s="3"/>
    </row>
    <row r="163" spans="2:4" ht="18" customHeight="1">
      <c r="B163" s="3"/>
      <c r="C163" s="3"/>
      <c r="D163" s="3"/>
    </row>
    <row r="164" spans="2:4" ht="18" customHeight="1">
      <c r="B164" s="3"/>
      <c r="C164" s="3"/>
      <c r="D164" s="3"/>
    </row>
    <row r="165" spans="2:4" ht="18" customHeight="1">
      <c r="B165" s="3"/>
      <c r="C165" s="3"/>
      <c r="D165" s="3"/>
    </row>
    <row r="166" spans="2:4" ht="18" customHeight="1">
      <c r="B166" s="3"/>
      <c r="C166" s="3"/>
      <c r="D166" s="3"/>
    </row>
    <row r="167" spans="2:4" ht="18" customHeight="1">
      <c r="B167" s="3"/>
      <c r="C167" s="3"/>
      <c r="D167" s="3"/>
    </row>
    <row r="168" spans="2:4" ht="18" customHeight="1">
      <c r="B168" s="3"/>
      <c r="C168" s="42"/>
      <c r="D168" s="3"/>
    </row>
    <row r="169" spans="2:4" ht="18" customHeight="1">
      <c r="B169" s="3"/>
      <c r="C169" s="3"/>
      <c r="D169" s="3"/>
    </row>
    <row r="170" spans="2:4" ht="18" customHeight="1">
      <c r="B170" s="3"/>
      <c r="C170" s="3"/>
      <c r="D170" s="3"/>
    </row>
    <row r="171" spans="2:4" ht="18" customHeight="1">
      <c r="B171" s="3"/>
      <c r="C171" s="3"/>
      <c r="D171" s="3"/>
    </row>
    <row r="172" spans="2:4" ht="18" customHeight="1">
      <c r="B172" s="3"/>
      <c r="C172" s="3"/>
      <c r="D172" s="3"/>
    </row>
    <row r="173" spans="2:4" ht="18" customHeight="1">
      <c r="B173" s="42"/>
      <c r="C173" s="3"/>
      <c r="D173" s="3"/>
    </row>
    <row r="174" spans="2:4" ht="18" customHeight="1">
      <c r="B174" s="3"/>
      <c r="C174" s="3"/>
      <c r="D174" s="3"/>
    </row>
    <row r="175" spans="2:4" ht="18" hidden="1" customHeight="1">
      <c r="B175" s="3"/>
      <c r="C175" s="3"/>
      <c r="D175" s="3"/>
    </row>
    <row r="176" spans="2:4">
      <c r="B176" s="3"/>
      <c r="C176" s="3"/>
      <c r="D176" s="3"/>
    </row>
    <row r="177" spans="2:4">
      <c r="B177" s="3"/>
      <c r="C177" s="3"/>
      <c r="D177" s="3"/>
    </row>
    <row r="178" spans="2:4">
      <c r="B178" s="3"/>
      <c r="C178" s="3"/>
      <c r="D178" s="3"/>
    </row>
    <row r="179" spans="2:4">
      <c r="B179" s="3"/>
      <c r="C179" s="3"/>
      <c r="D179" s="3"/>
    </row>
    <row r="180" spans="2:4">
      <c r="B180" s="3"/>
      <c r="C180" s="3"/>
      <c r="D180" s="3"/>
    </row>
    <row r="181" spans="2:4">
      <c r="B181" s="3"/>
      <c r="C181" s="3"/>
      <c r="D181" s="3"/>
    </row>
    <row r="182" spans="2:4">
      <c r="B182" s="3"/>
      <c r="C182" s="3"/>
      <c r="D182" s="3"/>
    </row>
    <row r="183" spans="2:4">
      <c r="B183" s="3"/>
      <c r="C183" s="3"/>
      <c r="D183" s="3"/>
    </row>
    <row r="184" spans="2:4">
      <c r="B184" s="3"/>
      <c r="C184" s="3"/>
      <c r="D184" s="3"/>
    </row>
    <row r="185" spans="2:4">
      <c r="B185" s="3"/>
      <c r="C185" s="3"/>
      <c r="D185" s="3"/>
    </row>
    <row r="186" spans="2:4">
      <c r="B186" s="3"/>
      <c r="C186" s="3"/>
      <c r="D186" s="3"/>
    </row>
    <row r="187" spans="2:4">
      <c r="B187" s="3"/>
      <c r="C187" s="3"/>
      <c r="D187" s="3"/>
    </row>
    <row r="188" spans="2:4">
      <c r="B188" s="3"/>
      <c r="C188" s="3"/>
      <c r="D188" s="3"/>
    </row>
    <row r="189" spans="2:4">
      <c r="B189" s="3"/>
      <c r="C189" s="3"/>
      <c r="D189" s="3"/>
    </row>
    <row r="190" spans="2:4">
      <c r="B190" s="3"/>
      <c r="C190" s="3"/>
      <c r="D190" s="3"/>
    </row>
    <row r="191" spans="2:4">
      <c r="B191" s="3"/>
      <c r="C191" s="3"/>
      <c r="D191" s="3"/>
    </row>
    <row r="192" spans="2:4">
      <c r="B192" s="3"/>
      <c r="C192" s="3"/>
      <c r="D192" s="3"/>
    </row>
    <row r="193" spans="2:4">
      <c r="B193" s="3"/>
      <c r="C193" s="3"/>
      <c r="D193" s="3"/>
    </row>
    <row r="194" spans="2:4">
      <c r="B194" s="3"/>
      <c r="C194" s="3"/>
      <c r="D194" s="3"/>
    </row>
    <row r="195" spans="2:4">
      <c r="B195" s="3"/>
      <c r="C195" s="3"/>
      <c r="D195" s="3"/>
    </row>
    <row r="196" spans="2:4">
      <c r="B196" s="3"/>
      <c r="D196" s="3"/>
    </row>
    <row r="197" spans="2:4">
      <c r="B197" s="3"/>
      <c r="D197" s="3"/>
    </row>
    <row r="198" spans="2:4">
      <c r="B198" s="3"/>
      <c r="D198" s="3"/>
    </row>
    <row r="199" spans="2:4">
      <c r="B199" s="3"/>
      <c r="D199" s="3"/>
    </row>
    <row r="200" spans="2:4">
      <c r="B200" s="3"/>
      <c r="D200" s="3"/>
    </row>
    <row r="201" spans="2:4">
      <c r="D201" s="3"/>
    </row>
    <row r="202" spans="2:4">
      <c r="D202" s="3"/>
    </row>
    <row r="203" spans="2:4">
      <c r="D203" s="3"/>
    </row>
    <row r="204" spans="2:4">
      <c r="D204" s="3"/>
    </row>
    <row r="205" spans="2:4">
      <c r="D205" s="3"/>
    </row>
    <row r="206" spans="2:4">
      <c r="D206" s="3"/>
    </row>
    <row r="207" spans="2:4">
      <c r="D207" s="3"/>
    </row>
    <row r="208" spans="2:4">
      <c r="D208" s="3"/>
    </row>
    <row r="209" spans="4:4">
      <c r="D209" s="3"/>
    </row>
    <row r="210" spans="4:4">
      <c r="D210" s="3"/>
    </row>
    <row r="211" spans="4:4">
      <c r="D211" s="3"/>
    </row>
    <row r="212" spans="4:4">
      <c r="D212" s="3"/>
    </row>
    <row r="213" spans="4:4">
      <c r="D213" s="3"/>
    </row>
    <row r="214" spans="4:4">
      <c r="D214" s="3"/>
    </row>
  </sheetData>
  <sheetProtection password="C107" sheet="1" objects="1" scenarios="1" formatCells="0" formatRows="0"/>
  <mergeCells count="57">
    <mergeCell ref="I43:L43"/>
    <mergeCell ref="P10:P11"/>
    <mergeCell ref="O10:O11"/>
    <mergeCell ref="I42:L42"/>
    <mergeCell ref="G41:H41"/>
    <mergeCell ref="G42:H42"/>
    <mergeCell ref="I41:L41"/>
    <mergeCell ref="D5:E5"/>
    <mergeCell ref="D6:E6"/>
    <mergeCell ref="D7:E7"/>
    <mergeCell ref="D9:D11"/>
    <mergeCell ref="J9:J11"/>
    <mergeCell ref="E9:E11"/>
    <mergeCell ref="D45:L52"/>
    <mergeCell ref="R10:R11"/>
    <mergeCell ref="T10:T11"/>
    <mergeCell ref="I9:I11"/>
    <mergeCell ref="K9:K11"/>
    <mergeCell ref="T47:Z47"/>
    <mergeCell ref="T48:Z48"/>
    <mergeCell ref="T49:Z49"/>
    <mergeCell ref="T50:Z50"/>
    <mergeCell ref="T41:Z41"/>
    <mergeCell ref="T42:Z42"/>
    <mergeCell ref="T43:Z43"/>
    <mergeCell ref="G43:H43"/>
    <mergeCell ref="T44:Z44"/>
    <mergeCell ref="T45:Z45"/>
    <mergeCell ref="T46:Z46"/>
    <mergeCell ref="S10:S11"/>
    <mergeCell ref="N9:O9"/>
    <mergeCell ref="N10:N11"/>
    <mergeCell ref="G9:G11"/>
    <mergeCell ref="AB6:AC6"/>
    <mergeCell ref="Y10:Y11"/>
    <mergeCell ref="U9:X9"/>
    <mergeCell ref="Y6:AA6"/>
    <mergeCell ref="X10:X11"/>
    <mergeCell ref="M9:M11"/>
    <mergeCell ref="L9:L11"/>
    <mergeCell ref="Q10:Q11"/>
    <mergeCell ref="AB5:AC5"/>
    <mergeCell ref="U10:U11"/>
    <mergeCell ref="C4:AD4"/>
    <mergeCell ref="F5:I5"/>
    <mergeCell ref="F6:I6"/>
    <mergeCell ref="F7:I7"/>
    <mergeCell ref="H9:H11"/>
    <mergeCell ref="Y5:AA5"/>
    <mergeCell ref="P9:S9"/>
    <mergeCell ref="AC10:AC11"/>
    <mergeCell ref="AB10:AB11"/>
    <mergeCell ref="F9:F11"/>
    <mergeCell ref="AA10:AA11"/>
    <mergeCell ref="Z10:Z11"/>
    <mergeCell ref="V10:V11"/>
    <mergeCell ref="W10:W11"/>
  </mergeCells>
  <phoneticPr fontId="19"/>
  <dataValidations xWindow="589" yWindow="340" count="7">
    <dataValidation type="list" allowBlank="1" showInputMessage="1" showErrorMessage="1" sqref="T41:T50">
      <formula1>$AJ$5:$AJ$40</formula1>
    </dataValidation>
    <dataValidation type="whole" allowBlank="1" showInputMessage="1" showErrorMessage="1" sqref="J7">
      <formula1>2002</formula1>
      <formula2>2100</formula2>
    </dataValidation>
    <dataValidation type="list" allowBlank="1" showInputMessage="1" showErrorMessage="1" sqref="AB12:AB37">
      <formula1>$AH$24:$AH$29</formula1>
    </dataValidation>
    <dataValidation imeMode="off" allowBlank="1" showInputMessage="1" showErrorMessage="1" sqref="AB5:AC6 N12:Y37 Z12:Z37 AC12:AC37"/>
    <dataValidation type="whole" imeMode="off" allowBlank="1" showInputMessage="1" showErrorMessage="1" sqref="F7:I7">
      <formula1>2002</formula1>
      <formula2>2100</formula2>
    </dataValidation>
    <dataValidation imeMode="hiragana" allowBlank="1" showInputMessage="1" showErrorMessage="1" sqref="F5:I5 E12:M37"/>
    <dataValidation type="whole" imeMode="off" allowBlank="1" showInputMessage="1" showErrorMessage="1" sqref="F6:I6">
      <formula1>1</formula1>
      <formula2>2500</formula2>
    </dataValidation>
  </dataValidations>
  <printOptions horizontalCentered="1"/>
  <pageMargins left="0.19685039370078741" right="0.19685039370078741" top="0.43307086614173229" bottom="0.43307086614173229" header="0.23622047244094491" footer="0.43307086614173229"/>
  <pageSetup paperSize="9" scale="58" fitToHeight="0" orientation="landscape" r:id="rId1"/>
  <headerFooter alignWithMargins="0">
    <oddHeader xml:space="preserve">&amp;L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316"/>
  <sheetViews>
    <sheetView showGridLines="0" showZeros="0" view="pageBreakPreview" zoomScaleNormal="100" workbookViewId="0">
      <selection activeCell="O5" sqref="O5"/>
    </sheetView>
  </sheetViews>
  <sheetFormatPr defaultColWidth="9" defaultRowHeight="13.5"/>
  <cols>
    <col min="1" max="1" width="2.125" style="1" customWidth="1"/>
    <col min="2" max="2" width="0.625" style="1" customWidth="1"/>
    <col min="3" max="3" width="2.125" style="1" customWidth="1"/>
    <col min="4" max="4" width="7" style="1" customWidth="1"/>
    <col min="5" max="6" width="20.125" style="1" customWidth="1"/>
    <col min="7" max="7" width="7.375" style="1" customWidth="1"/>
    <col min="8" max="8" width="5" style="1" hidden="1" customWidth="1"/>
    <col min="9" max="9" width="12.125" style="1" hidden="1" customWidth="1"/>
    <col min="10" max="10" width="5" style="1" hidden="1" customWidth="1"/>
    <col min="11" max="11" width="8.25" style="1" hidden="1" customWidth="1"/>
    <col min="12" max="12" width="4.25" style="4" hidden="1" customWidth="1"/>
    <col min="13" max="13" width="4.25" style="5" customWidth="1"/>
    <col min="14" max="24" width="6.25" style="1" customWidth="1"/>
    <col min="25" max="25" width="6.125" style="1" customWidth="1"/>
    <col min="26" max="26" width="6.25" style="1" hidden="1" customWidth="1"/>
    <col min="27" max="27" width="9" style="1"/>
    <col min="28" max="28" width="9" style="1" hidden="1" customWidth="1"/>
    <col min="29" max="30" width="12.125" style="1" hidden="1" customWidth="1"/>
    <col min="31" max="31" width="0.25" style="1" hidden="1" customWidth="1"/>
    <col min="32" max="33" width="9" style="1" hidden="1" customWidth="1"/>
    <col min="34" max="34" width="0" style="1" hidden="1" customWidth="1"/>
    <col min="35" max="36" width="9" style="1"/>
    <col min="37" max="37" width="2.125" style="1" customWidth="1"/>
    <col min="38" max="38" width="0.625" style="1" customWidth="1"/>
    <col min="39" max="39" width="2.375" style="1" customWidth="1"/>
    <col min="40" max="40" width="4.625" style="1" customWidth="1"/>
    <col min="41" max="41" width="19" style="1" customWidth="1"/>
    <col min="42" max="42" width="14.25" style="1" customWidth="1"/>
    <col min="43" max="43" width="29.625" style="1" customWidth="1"/>
    <col min="44" max="45" width="23.875" style="1" customWidth="1"/>
    <col min="46" max="46" width="29.625" style="1" customWidth="1"/>
    <col min="47" max="47" width="29.625" style="6" customWidth="1"/>
    <col min="48" max="51" width="29.625" style="1" customWidth="1"/>
    <col min="52" max="52" width="12.25" style="1" customWidth="1"/>
    <col min="53" max="53" width="16.125" style="1" customWidth="1"/>
    <col min="54" max="54" width="18" style="1" customWidth="1"/>
    <col min="55" max="55" width="16.125" style="1" customWidth="1"/>
    <col min="56" max="56" width="20" style="1" customWidth="1"/>
    <col min="57" max="59" width="6.75" style="1" customWidth="1"/>
    <col min="60" max="61" width="12.25" style="1" customWidth="1"/>
    <col min="62" max="62" width="14.125" style="1" customWidth="1"/>
    <col min="63" max="64" width="8.5" style="1" customWidth="1"/>
    <col min="65" max="65" width="11.25" style="1" customWidth="1"/>
    <col min="66" max="66" width="10.25" style="1" customWidth="1"/>
    <col min="67" max="68" width="13.125" style="1" customWidth="1"/>
    <col min="69" max="69" width="10.25" style="1" customWidth="1"/>
    <col min="70" max="70" width="16.125" style="1" customWidth="1"/>
    <col min="71" max="72" width="5" style="1" customWidth="1"/>
    <col min="73" max="74" width="28.75" style="1" customWidth="1"/>
    <col min="75" max="75" width="29.625" style="1" customWidth="1"/>
    <col min="76" max="76" width="20" style="1" customWidth="1"/>
    <col min="77" max="77" width="21.875" style="1" customWidth="1"/>
    <col min="78" max="78" width="0.125" style="1" customWidth="1"/>
    <col min="79" max="79" width="18.5" style="1" customWidth="1"/>
    <col min="80" max="82" width="27.625" style="1" customWidth="1"/>
    <col min="83" max="85" width="26.125" style="1" customWidth="1"/>
    <col min="86" max="86" width="22.25" style="1" customWidth="1"/>
    <col min="87" max="87" width="25.375" style="1" customWidth="1"/>
    <col min="88" max="88" width="14" style="1" customWidth="1"/>
    <col min="89" max="90" width="15.5" style="1" customWidth="1"/>
    <col min="91" max="16384" width="9" style="1"/>
  </cols>
  <sheetData>
    <row r="1" spans="1:71" ht="12" customHeight="1">
      <c r="A1" s="1" t="s">
        <v>89</v>
      </c>
      <c r="B1" s="3"/>
      <c r="C1" s="3"/>
    </row>
    <row r="2" spans="1:71" ht="3.75" customHeight="1">
      <c r="B2" s="62"/>
      <c r="C2" s="63"/>
      <c r="D2" s="7"/>
      <c r="E2" s="7"/>
      <c r="F2" s="7"/>
      <c r="G2" s="7"/>
      <c r="H2" s="7"/>
      <c r="I2" s="7"/>
      <c r="J2" s="7"/>
      <c r="K2" s="7"/>
      <c r="L2" s="8"/>
      <c r="M2" s="8"/>
      <c r="N2" s="7"/>
      <c r="O2" s="7"/>
      <c r="P2" s="7"/>
      <c r="Q2" s="7"/>
      <c r="R2" s="7"/>
      <c r="S2" s="7"/>
      <c r="T2" s="7"/>
      <c r="U2" s="7"/>
      <c r="V2" s="7"/>
      <c r="W2" s="7"/>
      <c r="X2" s="7"/>
      <c r="Y2" s="7"/>
      <c r="Z2" s="7"/>
      <c r="AA2" s="7"/>
      <c r="AB2" s="7"/>
      <c r="AC2" s="7"/>
      <c r="AD2" s="7"/>
      <c r="AE2" s="7"/>
      <c r="AF2" s="7"/>
      <c r="AG2" s="7"/>
      <c r="AH2" s="7"/>
      <c r="AI2" s="7"/>
      <c r="AJ2" s="7"/>
      <c r="AK2" s="7"/>
      <c r="AL2" s="9"/>
    </row>
    <row r="3" spans="1:71" ht="19.5" customHeight="1">
      <c r="B3" s="48"/>
      <c r="C3" s="2"/>
      <c r="D3" s="3"/>
      <c r="E3" s="3"/>
      <c r="F3" s="3"/>
      <c r="G3" s="3"/>
      <c r="H3" s="3"/>
      <c r="I3" s="3"/>
      <c r="J3" s="3"/>
      <c r="K3" s="3"/>
      <c r="L3" s="5"/>
      <c r="N3" s="3"/>
      <c r="O3" s="3"/>
      <c r="P3" s="3"/>
      <c r="Q3" s="3"/>
      <c r="R3" s="3"/>
      <c r="S3" s="3"/>
      <c r="T3" s="3"/>
      <c r="U3" s="3"/>
      <c r="V3" s="3"/>
      <c r="W3" s="3"/>
      <c r="X3" s="3"/>
      <c r="Y3" s="3"/>
      <c r="Z3" s="3"/>
      <c r="AA3" s="3"/>
      <c r="AB3" s="3"/>
      <c r="AC3" s="3"/>
      <c r="AD3" s="3"/>
      <c r="AE3" s="3"/>
      <c r="AF3" s="3"/>
      <c r="AG3" s="3"/>
      <c r="AH3" s="3"/>
      <c r="AI3" s="3"/>
      <c r="AJ3" s="3"/>
      <c r="AK3" s="3"/>
      <c r="AL3" s="3"/>
      <c r="AM3" s="10"/>
    </row>
    <row r="4" spans="1:71" ht="19.5" customHeight="1" thickBot="1">
      <c r="B4" s="48"/>
      <c r="C4" s="69"/>
      <c r="D4" s="70"/>
      <c r="E4" s="70"/>
      <c r="F4" s="70"/>
      <c r="G4" s="70"/>
      <c r="H4" s="70"/>
      <c r="I4" s="70"/>
      <c r="J4" s="70"/>
      <c r="K4" s="69"/>
      <c r="L4" s="69"/>
      <c r="M4" s="71"/>
      <c r="N4" s="69"/>
      <c r="O4" s="69"/>
      <c r="P4" s="73" t="s">
        <v>90</v>
      </c>
      <c r="Q4" s="69"/>
      <c r="R4" s="69"/>
      <c r="S4" s="69"/>
      <c r="T4" s="69"/>
      <c r="U4" s="69"/>
      <c r="V4" s="69"/>
      <c r="W4" s="69"/>
      <c r="X4" s="69"/>
      <c r="Y4" s="69"/>
      <c r="Z4" s="69"/>
      <c r="AA4" s="69"/>
      <c r="AB4" s="69"/>
      <c r="AC4" s="69"/>
      <c r="AD4" s="69"/>
      <c r="AE4" s="69"/>
      <c r="AF4" s="69"/>
      <c r="AG4" s="69"/>
      <c r="AH4" s="69"/>
      <c r="AI4" s="69"/>
      <c r="AJ4" s="69"/>
      <c r="AK4" s="69"/>
      <c r="AL4" s="69"/>
      <c r="AM4" s="76"/>
      <c r="AU4" s="19"/>
    </row>
    <row r="5" spans="1:71" ht="19.5" customHeight="1">
      <c r="B5" s="48"/>
      <c r="C5" s="69"/>
      <c r="D5" s="217" t="s">
        <v>91</v>
      </c>
      <c r="E5" s="218"/>
      <c r="F5" s="256" t="s">
        <v>135</v>
      </c>
      <c r="G5" s="257"/>
      <c r="H5" s="257"/>
      <c r="I5" s="257"/>
      <c r="J5" s="258"/>
      <c r="K5" s="69"/>
      <c r="L5" s="69"/>
      <c r="M5" s="71"/>
      <c r="N5" s="71"/>
      <c r="O5" s="69"/>
      <c r="P5" s="69"/>
      <c r="Q5" s="69"/>
      <c r="R5" s="69"/>
      <c r="S5" s="69"/>
      <c r="T5" s="69"/>
      <c r="U5" s="69"/>
      <c r="V5" s="69"/>
      <c r="W5" s="69"/>
      <c r="X5" s="72"/>
      <c r="Y5" s="72"/>
      <c r="Z5" s="72"/>
      <c r="AA5" s="72"/>
      <c r="AB5" s="72"/>
      <c r="AC5" s="72"/>
      <c r="AD5" s="72"/>
      <c r="AE5" s="72"/>
      <c r="AF5" s="72"/>
      <c r="AG5" s="180" t="s">
        <v>92</v>
      </c>
      <c r="AH5" s="180"/>
      <c r="AI5" s="259">
        <v>41901</v>
      </c>
      <c r="AJ5" s="260"/>
      <c r="AK5" s="3"/>
      <c r="AL5" s="3"/>
      <c r="AM5" s="10"/>
      <c r="AO5" s="46"/>
      <c r="AP5" s="6"/>
      <c r="AQ5" s="46"/>
      <c r="AU5" s="1"/>
    </row>
    <row r="6" spans="1:71" ht="19.5" customHeight="1">
      <c r="B6" s="48"/>
      <c r="C6" s="69"/>
      <c r="D6" s="217" t="s">
        <v>93</v>
      </c>
      <c r="E6" s="218"/>
      <c r="F6" s="261">
        <v>9999</v>
      </c>
      <c r="G6" s="262"/>
      <c r="H6" s="262"/>
      <c r="I6" s="262"/>
      <c r="J6" s="263"/>
      <c r="K6" s="69"/>
      <c r="L6" s="69"/>
      <c r="M6" s="71"/>
      <c r="N6" s="71"/>
      <c r="O6" s="69"/>
      <c r="P6" s="69"/>
      <c r="Q6" s="69"/>
      <c r="R6" s="69"/>
      <c r="S6" s="69"/>
      <c r="T6" s="69"/>
      <c r="U6" s="69"/>
      <c r="V6" s="69"/>
      <c r="W6" s="69"/>
      <c r="X6" s="72"/>
      <c r="Y6" s="72"/>
      <c r="Z6" s="72"/>
      <c r="AA6" s="72"/>
      <c r="AB6" s="72"/>
      <c r="AC6" s="72"/>
      <c r="AD6" s="72"/>
      <c r="AE6" s="72"/>
      <c r="AF6" s="72"/>
      <c r="AG6" s="180" t="s">
        <v>94</v>
      </c>
      <c r="AH6" s="180"/>
      <c r="AI6" s="264">
        <v>1</v>
      </c>
      <c r="AJ6" s="264"/>
      <c r="AM6" s="10"/>
      <c r="AO6" s="23" t="s">
        <v>34</v>
      </c>
      <c r="AP6" s="6"/>
      <c r="AQ6" s="44" t="s">
        <v>35</v>
      </c>
      <c r="AU6" s="1"/>
    </row>
    <row r="7" spans="1:71" ht="19.5" customHeight="1" thickBot="1">
      <c r="B7" s="48"/>
      <c r="C7" s="69"/>
      <c r="D7" s="217" t="s">
        <v>95</v>
      </c>
      <c r="E7" s="218"/>
      <c r="F7" s="253">
        <v>2014</v>
      </c>
      <c r="G7" s="254"/>
      <c r="H7" s="254"/>
      <c r="I7" s="254"/>
      <c r="J7" s="255"/>
      <c r="K7" s="69"/>
      <c r="L7" s="69"/>
      <c r="M7" s="71"/>
      <c r="N7" s="71"/>
      <c r="O7" s="69"/>
      <c r="P7" s="69"/>
      <c r="Q7" s="69"/>
      <c r="R7" s="69"/>
      <c r="S7" s="69"/>
      <c r="T7" s="69"/>
      <c r="U7" s="69"/>
      <c r="V7" s="69"/>
      <c r="W7" s="69"/>
      <c r="X7" s="69"/>
      <c r="Y7" s="69"/>
      <c r="Z7" s="69"/>
      <c r="AA7" s="69"/>
      <c r="AB7" s="69"/>
      <c r="AC7" s="69"/>
      <c r="AD7" s="69"/>
      <c r="AE7" s="69"/>
      <c r="AF7" s="69"/>
      <c r="AG7" s="69"/>
      <c r="AH7" s="69"/>
      <c r="AI7" s="69"/>
      <c r="AJ7" s="69"/>
      <c r="AK7" s="69"/>
      <c r="AL7" s="69"/>
      <c r="AM7" s="76"/>
      <c r="AO7" s="66" t="s">
        <v>36</v>
      </c>
      <c r="AQ7" s="44" t="s">
        <v>37</v>
      </c>
      <c r="AU7" s="1"/>
    </row>
    <row r="8" spans="1:71" ht="18" customHeight="1" thickBot="1">
      <c r="B8" s="10"/>
      <c r="C8" s="3"/>
      <c r="D8" s="3"/>
      <c r="E8" s="3"/>
      <c r="F8" s="5"/>
      <c r="G8" s="11"/>
      <c r="H8" s="11"/>
      <c r="I8" s="11"/>
      <c r="J8" s="11"/>
      <c r="K8" s="11"/>
      <c r="L8" s="11"/>
      <c r="M8" s="11"/>
      <c r="N8" s="11"/>
      <c r="O8" s="11"/>
      <c r="P8" s="11"/>
      <c r="Q8" s="11"/>
      <c r="R8" s="11"/>
      <c r="S8" s="11"/>
      <c r="T8" s="11"/>
      <c r="U8" s="11"/>
      <c r="V8" s="11"/>
      <c r="W8" s="11"/>
      <c r="X8" s="11"/>
      <c r="Y8" s="11"/>
      <c r="Z8" s="11"/>
      <c r="AA8" s="3"/>
      <c r="AB8" s="3"/>
      <c r="AC8" s="12" t="s">
        <v>103</v>
      </c>
      <c r="AD8" s="12"/>
      <c r="AE8" s="12"/>
      <c r="AF8" s="13">
        <f>IF(F7="","",F7)</f>
        <v>2014</v>
      </c>
      <c r="AG8" s="5" t="s">
        <v>104</v>
      </c>
      <c r="AH8" s="5"/>
      <c r="AI8" s="5"/>
      <c r="AJ8" s="5"/>
      <c r="AK8" s="5"/>
      <c r="AL8" s="14"/>
      <c r="AO8" s="67"/>
      <c r="AQ8" s="44" t="s">
        <v>77</v>
      </c>
      <c r="AU8" s="1"/>
    </row>
    <row r="9" spans="1:71" ht="18" customHeight="1" thickBot="1">
      <c r="B9" s="10"/>
      <c r="C9" s="3"/>
      <c r="D9" s="219" t="s">
        <v>14</v>
      </c>
      <c r="E9" s="225" t="s">
        <v>15</v>
      </c>
      <c r="F9" s="184" t="s">
        <v>16</v>
      </c>
      <c r="G9" s="177" t="s">
        <v>17</v>
      </c>
      <c r="H9" s="177" t="s">
        <v>18</v>
      </c>
      <c r="I9" s="177" t="s">
        <v>19</v>
      </c>
      <c r="J9" s="222" t="s">
        <v>20</v>
      </c>
      <c r="K9" s="211" t="s">
        <v>21</v>
      </c>
      <c r="L9" s="201" t="s">
        <v>22</v>
      </c>
      <c r="M9" s="198" t="s">
        <v>23</v>
      </c>
      <c r="N9" s="191" t="s">
        <v>24</v>
      </c>
      <c r="O9" s="192"/>
      <c r="P9" s="181">
        <f>IF(F7="","",DATE(F7,4,1))</f>
        <v>41730</v>
      </c>
      <c r="Q9" s="181"/>
      <c r="R9" s="181"/>
      <c r="S9" s="181"/>
      <c r="T9" s="57" t="s">
        <v>25</v>
      </c>
      <c r="U9" s="181">
        <f>IF(F7="","",DATE(F7+1,3,31))</f>
        <v>42094</v>
      </c>
      <c r="V9" s="181"/>
      <c r="W9" s="181"/>
      <c r="X9" s="181"/>
      <c r="Y9" s="61" t="s">
        <v>26</v>
      </c>
      <c r="Z9" s="102"/>
      <c r="AA9" s="58"/>
      <c r="AB9" s="58"/>
      <c r="AC9" s="59"/>
      <c r="AD9" s="59"/>
      <c r="AE9" s="59"/>
      <c r="AF9" s="59"/>
      <c r="AG9" s="60"/>
      <c r="AH9" s="251"/>
      <c r="AI9" s="252"/>
      <c r="AJ9" s="78" t="s">
        <v>99</v>
      </c>
      <c r="AK9" s="41"/>
      <c r="AL9" s="14"/>
      <c r="AM9" s="15"/>
      <c r="AN9" s="15"/>
      <c r="AO9" s="44" t="s">
        <v>38</v>
      </c>
      <c r="AP9" s="44"/>
      <c r="AQ9" s="44" t="s">
        <v>12</v>
      </c>
      <c r="AU9" s="1"/>
    </row>
    <row r="10" spans="1:71" ht="20.100000000000001" customHeight="1" thickBot="1">
      <c r="B10" s="10"/>
      <c r="C10" s="3"/>
      <c r="D10" s="220"/>
      <c r="E10" s="226"/>
      <c r="F10" s="185"/>
      <c r="G10" s="178"/>
      <c r="H10" s="178"/>
      <c r="I10" s="178"/>
      <c r="J10" s="223"/>
      <c r="K10" s="212"/>
      <c r="L10" s="199"/>
      <c r="M10" s="199"/>
      <c r="N10" s="193" t="s">
        <v>27</v>
      </c>
      <c r="O10" s="173" t="s">
        <v>0</v>
      </c>
      <c r="P10" s="173" t="s">
        <v>1</v>
      </c>
      <c r="Q10" s="173" t="s">
        <v>2</v>
      </c>
      <c r="R10" s="173" t="s">
        <v>3</v>
      </c>
      <c r="S10" s="173" t="s">
        <v>4</v>
      </c>
      <c r="T10" s="173" t="s">
        <v>5</v>
      </c>
      <c r="U10" s="173" t="s">
        <v>6</v>
      </c>
      <c r="V10" s="173" t="s">
        <v>7</v>
      </c>
      <c r="W10" s="173" t="s">
        <v>8</v>
      </c>
      <c r="X10" s="173" t="s">
        <v>9</v>
      </c>
      <c r="Y10" s="248" t="s">
        <v>10</v>
      </c>
      <c r="Z10" s="99"/>
      <c r="AA10" s="187" t="s">
        <v>28</v>
      </c>
      <c r="AB10" s="101"/>
      <c r="AC10" s="16" t="s">
        <v>29</v>
      </c>
      <c r="AD10" s="16"/>
      <c r="AE10" s="16"/>
      <c r="AF10" s="16" t="s">
        <v>30</v>
      </c>
      <c r="AG10" s="16" t="s">
        <v>31</v>
      </c>
      <c r="AH10" s="249" t="s">
        <v>130</v>
      </c>
      <c r="AI10" s="182" t="s">
        <v>100</v>
      </c>
      <c r="AJ10" s="182" t="s">
        <v>101</v>
      </c>
      <c r="AK10" s="43"/>
      <c r="AL10" s="14"/>
      <c r="AM10" s="15"/>
      <c r="AN10" s="15"/>
      <c r="AO10" s="47" t="s">
        <v>40</v>
      </c>
      <c r="AP10" s="44"/>
      <c r="AQ10" s="45" t="s">
        <v>39</v>
      </c>
      <c r="AU10" s="1"/>
    </row>
    <row r="11" spans="1:71" ht="18" customHeight="1">
      <c r="B11" s="10"/>
      <c r="C11" s="3"/>
      <c r="D11" s="221"/>
      <c r="E11" s="227"/>
      <c r="F11" s="186"/>
      <c r="G11" s="179"/>
      <c r="H11" s="179"/>
      <c r="I11" s="179"/>
      <c r="J11" s="224"/>
      <c r="K11" s="213"/>
      <c r="L11" s="200"/>
      <c r="M11" s="200"/>
      <c r="N11" s="194"/>
      <c r="O11" s="174"/>
      <c r="P11" s="174"/>
      <c r="Q11" s="174"/>
      <c r="R11" s="174"/>
      <c r="S11" s="174"/>
      <c r="T11" s="174"/>
      <c r="U11" s="174"/>
      <c r="V11" s="174"/>
      <c r="W11" s="174"/>
      <c r="X11" s="174"/>
      <c r="Y11" s="200"/>
      <c r="Z11" s="100"/>
      <c r="AA11" s="188"/>
      <c r="AB11" s="104"/>
      <c r="AC11" s="17" t="s">
        <v>32</v>
      </c>
      <c r="AD11" s="17"/>
      <c r="AE11" s="17"/>
      <c r="AF11" s="17" t="s">
        <v>11</v>
      </c>
      <c r="AG11" s="17" t="s">
        <v>33</v>
      </c>
      <c r="AH11" s="250"/>
      <c r="AI11" s="183"/>
      <c r="AJ11" s="183"/>
      <c r="AK11" s="55"/>
      <c r="AL11" s="14"/>
      <c r="AM11" s="18"/>
      <c r="AN11" s="18"/>
      <c r="AO11" s="46"/>
      <c r="AP11" s="44"/>
      <c r="AQ11" s="44" t="s">
        <v>41</v>
      </c>
      <c r="AU11" s="1"/>
    </row>
    <row r="12" spans="1:71" s="22" customFormat="1" ht="19.5" customHeight="1">
      <c r="B12" s="20"/>
      <c r="C12" s="24"/>
      <c r="D12" s="112" t="s">
        <v>136</v>
      </c>
      <c r="E12" s="113" t="s">
        <v>121</v>
      </c>
      <c r="F12" s="114" t="s">
        <v>41</v>
      </c>
      <c r="G12" s="114"/>
      <c r="H12" s="115" t="s">
        <v>34</v>
      </c>
      <c r="I12" s="115"/>
      <c r="J12" s="115"/>
      <c r="K12" s="116"/>
      <c r="L12" s="117" t="s">
        <v>134</v>
      </c>
      <c r="M12" s="118"/>
      <c r="N12" s="88">
        <v>1169</v>
      </c>
      <c r="O12" s="134">
        <v>1575</v>
      </c>
      <c r="P12" s="134">
        <v>1733</v>
      </c>
      <c r="Q12" s="134">
        <v>1492</v>
      </c>
      <c r="R12" s="134">
        <v>1047</v>
      </c>
      <c r="S12" s="134">
        <v>602</v>
      </c>
      <c r="T12" s="89">
        <v>1055</v>
      </c>
      <c r="U12" s="134">
        <v>1890</v>
      </c>
      <c r="V12" s="134">
        <v>1440</v>
      </c>
      <c r="W12" s="134">
        <v>1963</v>
      </c>
      <c r="X12" s="134">
        <v>555</v>
      </c>
      <c r="Y12" s="138">
        <v>1919</v>
      </c>
      <c r="Z12" s="103">
        <v>152407</v>
      </c>
      <c r="AA12" s="119">
        <f>SUM(N12:Y12)</f>
        <v>16440</v>
      </c>
      <c r="AB12" s="105"/>
      <c r="AC12" s="109"/>
      <c r="AD12" s="109"/>
      <c r="AE12" s="109"/>
      <c r="AF12" s="120"/>
      <c r="AG12" s="120"/>
      <c r="AH12" s="79">
        <f t="shared" ref="AH12:AH22" si="0">IF(AA12="","",AA12/$AG$42)</f>
        <v>0.17186944612875574</v>
      </c>
      <c r="AI12" s="97" t="s">
        <v>129</v>
      </c>
      <c r="AJ12" s="82">
        <f>SUM(O12,P12,Q12,R12,S12,U12,V12,W12,X12,Y12)/$AG$42</f>
        <v>0.14861898091036443</v>
      </c>
      <c r="AK12" s="56"/>
      <c r="AL12" s="21"/>
      <c r="AO12" s="44" t="s">
        <v>43</v>
      </c>
      <c r="AP12" s="23"/>
      <c r="AQ12" s="44" t="s">
        <v>42</v>
      </c>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row>
    <row r="13" spans="1:71" s="22" customFormat="1" ht="19.5" customHeight="1" thickBot="1">
      <c r="B13" s="20"/>
      <c r="C13" s="24"/>
      <c r="D13" s="112" t="s">
        <v>137</v>
      </c>
      <c r="E13" s="113" t="s">
        <v>121</v>
      </c>
      <c r="F13" s="114" t="s">
        <v>41</v>
      </c>
      <c r="G13" s="114"/>
      <c r="H13" s="115" t="s">
        <v>34</v>
      </c>
      <c r="I13" s="115"/>
      <c r="J13" s="115"/>
      <c r="K13" s="116"/>
      <c r="L13" s="117" t="s">
        <v>134</v>
      </c>
      <c r="M13" s="118"/>
      <c r="N13" s="135">
        <v>514</v>
      </c>
      <c r="O13" s="89">
        <v>605</v>
      </c>
      <c r="P13" s="134">
        <v>937</v>
      </c>
      <c r="Q13" s="89">
        <v>845</v>
      </c>
      <c r="R13" s="134">
        <v>567</v>
      </c>
      <c r="S13" s="89">
        <v>948</v>
      </c>
      <c r="T13" s="134">
        <v>879</v>
      </c>
      <c r="U13" s="89">
        <v>822</v>
      </c>
      <c r="V13" s="134">
        <v>523</v>
      </c>
      <c r="W13" s="89">
        <v>508</v>
      </c>
      <c r="X13" s="134">
        <v>725</v>
      </c>
      <c r="Y13" s="90">
        <v>927</v>
      </c>
      <c r="Z13" s="103">
        <v>89450</v>
      </c>
      <c r="AA13" s="119">
        <f t="shared" ref="AA13:AA37" si="1">SUM(N13:Y13)</f>
        <v>8800</v>
      </c>
      <c r="AB13" s="105"/>
      <c r="AC13" s="109"/>
      <c r="AD13" s="109"/>
      <c r="AE13" s="109"/>
      <c r="AF13" s="120"/>
      <c r="AG13" s="120"/>
      <c r="AH13" s="79">
        <f t="shared" si="0"/>
        <v>9.1998243669893578E-2</v>
      </c>
      <c r="AI13" s="97" t="s">
        <v>129</v>
      </c>
      <c r="AJ13" s="82">
        <f>SUM(N13,P13,R13,T13,V13,X13)/$AG$42</f>
        <v>4.3333263637694193E-2</v>
      </c>
      <c r="AK13" s="56"/>
      <c r="AL13" s="21"/>
      <c r="AO13" s="47" t="s">
        <v>44</v>
      </c>
      <c r="AP13" s="25"/>
      <c r="AQ13" s="44" t="s">
        <v>71</v>
      </c>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row>
    <row r="14" spans="1:71" s="22" customFormat="1" ht="19.5" customHeight="1">
      <c r="B14" s="20"/>
      <c r="C14" s="24"/>
      <c r="D14" s="112" t="s">
        <v>138</v>
      </c>
      <c r="E14" s="113" t="s">
        <v>121</v>
      </c>
      <c r="F14" s="114" t="s">
        <v>41</v>
      </c>
      <c r="G14" s="114"/>
      <c r="H14" s="115" t="s">
        <v>34</v>
      </c>
      <c r="I14" s="115"/>
      <c r="J14" s="115"/>
      <c r="K14" s="114"/>
      <c r="L14" s="117" t="s">
        <v>134</v>
      </c>
      <c r="M14" s="121"/>
      <c r="N14" s="91">
        <v>747</v>
      </c>
      <c r="O14" s="136">
        <v>982</v>
      </c>
      <c r="P14" s="92">
        <v>899</v>
      </c>
      <c r="Q14" s="136">
        <v>617</v>
      </c>
      <c r="R14" s="92">
        <v>976</v>
      </c>
      <c r="S14" s="136">
        <v>564</v>
      </c>
      <c r="T14" s="92">
        <v>876</v>
      </c>
      <c r="U14" s="136">
        <v>883</v>
      </c>
      <c r="V14" s="92">
        <v>511</v>
      </c>
      <c r="W14" s="136">
        <v>972</v>
      </c>
      <c r="X14" s="92">
        <v>741</v>
      </c>
      <c r="Y14" s="137">
        <v>886</v>
      </c>
      <c r="Z14" s="103">
        <v>93995</v>
      </c>
      <c r="AA14" s="119">
        <f t="shared" si="1"/>
        <v>9654</v>
      </c>
      <c r="AB14" s="105"/>
      <c r="AC14" s="109"/>
      <c r="AD14" s="109"/>
      <c r="AE14" s="109"/>
      <c r="AF14" s="120"/>
      <c r="AG14" s="120"/>
      <c r="AH14" s="79">
        <f t="shared" si="0"/>
        <v>0.10092625504422188</v>
      </c>
      <c r="AI14" s="97" t="s">
        <v>129</v>
      </c>
      <c r="AJ14" s="82">
        <f>SUM(O14,Q14,S14,U14,W14,Y14)/$AG$42</f>
        <v>5.1268112154222507E-2</v>
      </c>
      <c r="AK14" s="56"/>
      <c r="AL14" s="21"/>
      <c r="AO14" s="46"/>
      <c r="AP14" s="25"/>
      <c r="AQ14" s="44" t="s">
        <v>45</v>
      </c>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2" customFormat="1" ht="19.5" customHeight="1">
      <c r="B15" s="20"/>
      <c r="C15" s="24"/>
      <c r="D15" s="112" t="s">
        <v>139</v>
      </c>
      <c r="E15" s="113" t="s">
        <v>121</v>
      </c>
      <c r="F15" s="114" t="s">
        <v>41</v>
      </c>
      <c r="G15" s="114"/>
      <c r="H15" s="115" t="s">
        <v>34</v>
      </c>
      <c r="I15" s="115"/>
      <c r="J15" s="115"/>
      <c r="K15" s="114"/>
      <c r="L15" s="117" t="s">
        <v>134</v>
      </c>
      <c r="M15" s="121"/>
      <c r="N15" s="91">
        <v>689</v>
      </c>
      <c r="O15" s="92">
        <v>503</v>
      </c>
      <c r="P15" s="92">
        <v>833</v>
      </c>
      <c r="Q15" s="92">
        <v>885</v>
      </c>
      <c r="R15" s="136">
        <v>997</v>
      </c>
      <c r="S15" s="92">
        <v>960</v>
      </c>
      <c r="T15" s="92">
        <v>862</v>
      </c>
      <c r="U15" s="92">
        <v>570</v>
      </c>
      <c r="V15" s="92">
        <v>959</v>
      </c>
      <c r="W15" s="92">
        <v>647</v>
      </c>
      <c r="X15" s="92">
        <v>926</v>
      </c>
      <c r="Y15" s="93">
        <v>791</v>
      </c>
      <c r="Z15" s="103">
        <v>94568</v>
      </c>
      <c r="AA15" s="119">
        <f t="shared" si="1"/>
        <v>9622</v>
      </c>
      <c r="AB15" s="105"/>
      <c r="AC15" s="109"/>
      <c r="AD15" s="109"/>
      <c r="AE15" s="109"/>
      <c r="AF15" s="120"/>
      <c r="AG15" s="120"/>
      <c r="AH15" s="79">
        <f t="shared" si="0"/>
        <v>0.10059171597633136</v>
      </c>
      <c r="AI15" s="97" t="s">
        <v>129</v>
      </c>
      <c r="AJ15" s="82">
        <f>SUM(R15)/$AG$42</f>
        <v>1.0422982833964079E-2</v>
      </c>
      <c r="AK15" s="56"/>
      <c r="AL15" s="21"/>
      <c r="AO15" s="23" t="s">
        <v>47</v>
      </c>
      <c r="AP15" s="25"/>
      <c r="AQ15" s="44" t="s">
        <v>46</v>
      </c>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2" customFormat="1" ht="19.5" hidden="1" customHeight="1" thickBot="1">
      <c r="B16" s="20"/>
      <c r="C16" s="24"/>
      <c r="D16" s="112" t="s">
        <v>140</v>
      </c>
      <c r="E16" s="113" t="s">
        <v>121</v>
      </c>
      <c r="F16" s="114" t="s">
        <v>41</v>
      </c>
      <c r="G16" s="114"/>
      <c r="H16" s="115" t="s">
        <v>34</v>
      </c>
      <c r="I16" s="115"/>
      <c r="J16" s="115"/>
      <c r="K16" s="114"/>
      <c r="L16" s="117" t="s">
        <v>134</v>
      </c>
      <c r="M16" s="121"/>
      <c r="N16" s="91">
        <v>814</v>
      </c>
      <c r="O16" s="92">
        <v>652</v>
      </c>
      <c r="P16" s="92">
        <v>585</v>
      </c>
      <c r="Q16" s="92">
        <v>964</v>
      </c>
      <c r="R16" s="92">
        <v>696</v>
      </c>
      <c r="S16" s="92">
        <v>662</v>
      </c>
      <c r="T16" s="92">
        <v>735</v>
      </c>
      <c r="U16" s="92">
        <v>970</v>
      </c>
      <c r="V16" s="92">
        <v>612</v>
      </c>
      <c r="W16" s="92">
        <v>535</v>
      </c>
      <c r="X16" s="92">
        <v>757</v>
      </c>
      <c r="Y16" s="93">
        <v>793</v>
      </c>
      <c r="Z16" s="103">
        <v>88883</v>
      </c>
      <c r="AA16" s="119">
        <f t="shared" si="1"/>
        <v>8775</v>
      </c>
      <c r="AB16" s="105"/>
      <c r="AC16" s="109"/>
      <c r="AD16" s="109"/>
      <c r="AE16" s="109"/>
      <c r="AF16" s="120"/>
      <c r="AG16" s="120"/>
      <c r="AH16" s="79">
        <f t="shared" si="0"/>
        <v>9.1736885023104106E-2</v>
      </c>
      <c r="AI16" s="97"/>
      <c r="AJ16" s="82"/>
      <c r="AK16" s="56"/>
      <c r="AL16" s="21"/>
      <c r="AO16" s="66" t="s">
        <v>82</v>
      </c>
      <c r="AP16" s="26"/>
      <c r="AQ16" s="44" t="s">
        <v>72</v>
      </c>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2:71" s="22" customFormat="1" ht="19.5" hidden="1" customHeight="1">
      <c r="B17" s="20"/>
      <c r="C17" s="24"/>
      <c r="D17" s="112" t="s">
        <v>107</v>
      </c>
      <c r="E17" s="113" t="s">
        <v>121</v>
      </c>
      <c r="F17" s="114" t="s">
        <v>41</v>
      </c>
      <c r="G17" s="114"/>
      <c r="H17" s="115" t="s">
        <v>34</v>
      </c>
      <c r="I17" s="115"/>
      <c r="J17" s="115"/>
      <c r="K17" s="114"/>
      <c r="L17" s="117" t="s">
        <v>134</v>
      </c>
      <c r="M17" s="121"/>
      <c r="N17" s="91">
        <v>560</v>
      </c>
      <c r="O17" s="92">
        <v>850</v>
      </c>
      <c r="P17" s="92">
        <v>808</v>
      </c>
      <c r="Q17" s="92">
        <v>646</v>
      </c>
      <c r="R17" s="92">
        <v>537</v>
      </c>
      <c r="S17" s="92">
        <v>889</v>
      </c>
      <c r="T17" s="92">
        <v>508</v>
      </c>
      <c r="U17" s="92">
        <v>522</v>
      </c>
      <c r="V17" s="92">
        <v>928</v>
      </c>
      <c r="W17" s="92">
        <v>854</v>
      </c>
      <c r="X17" s="92">
        <v>830</v>
      </c>
      <c r="Y17" s="93">
        <v>545</v>
      </c>
      <c r="Z17" s="103">
        <v>91901</v>
      </c>
      <c r="AA17" s="119">
        <f t="shared" si="1"/>
        <v>8477</v>
      </c>
      <c r="AB17" s="105"/>
      <c r="AC17" s="109"/>
      <c r="AD17" s="109"/>
      <c r="AE17" s="109"/>
      <c r="AF17" s="120"/>
      <c r="AG17" s="120"/>
      <c r="AH17" s="79">
        <f t="shared" si="0"/>
        <v>8.8621489953373614E-2</v>
      </c>
      <c r="AI17" s="97"/>
      <c r="AJ17" s="82"/>
      <c r="AK17" s="56"/>
      <c r="AL17" s="21"/>
      <c r="AO17" s="67"/>
      <c r="AP17" s="26"/>
      <c r="AQ17" s="44" t="s">
        <v>48</v>
      </c>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row>
    <row r="18" spans="2:71" s="22" customFormat="1" ht="19.5" hidden="1" customHeight="1">
      <c r="B18" s="20"/>
      <c r="C18" s="24"/>
      <c r="D18" s="112" t="s">
        <v>108</v>
      </c>
      <c r="E18" s="113" t="s">
        <v>121</v>
      </c>
      <c r="F18" s="114" t="s">
        <v>41</v>
      </c>
      <c r="G18" s="114"/>
      <c r="H18" s="115" t="s">
        <v>34</v>
      </c>
      <c r="I18" s="115"/>
      <c r="J18" s="115"/>
      <c r="K18" s="114"/>
      <c r="L18" s="117" t="s">
        <v>134</v>
      </c>
      <c r="M18" s="121"/>
      <c r="N18" s="91">
        <v>961</v>
      </c>
      <c r="O18" s="92">
        <v>685</v>
      </c>
      <c r="P18" s="92">
        <v>783</v>
      </c>
      <c r="Q18" s="92">
        <v>695</v>
      </c>
      <c r="R18" s="92">
        <v>941</v>
      </c>
      <c r="S18" s="92">
        <v>529</v>
      </c>
      <c r="T18" s="92">
        <v>866</v>
      </c>
      <c r="U18" s="92">
        <v>592</v>
      </c>
      <c r="V18" s="92">
        <v>730</v>
      </c>
      <c r="W18" s="92">
        <v>528</v>
      </c>
      <c r="X18" s="92">
        <v>508</v>
      </c>
      <c r="Y18" s="93">
        <v>569</v>
      </c>
      <c r="Z18" s="103">
        <v>96860</v>
      </c>
      <c r="AA18" s="119">
        <f t="shared" si="1"/>
        <v>8387</v>
      </c>
      <c r="AB18" s="105"/>
      <c r="AC18" s="109"/>
      <c r="AD18" s="109"/>
      <c r="AE18" s="109"/>
      <c r="AF18" s="120"/>
      <c r="AG18" s="120"/>
      <c r="AH18" s="79">
        <f t="shared" si="0"/>
        <v>8.7680598824931524E-2</v>
      </c>
      <c r="AI18" s="97"/>
      <c r="AJ18" s="82"/>
      <c r="AK18" s="56"/>
      <c r="AL18" s="21"/>
      <c r="AO18" s="23" t="s">
        <v>84</v>
      </c>
      <c r="AP18" s="26"/>
      <c r="AQ18" s="44" t="s">
        <v>49</v>
      </c>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row>
    <row r="19" spans="2:71" s="22" customFormat="1" ht="19.5" hidden="1" customHeight="1">
      <c r="B19" s="20"/>
      <c r="C19" s="24"/>
      <c r="D19" s="112" t="s">
        <v>109</v>
      </c>
      <c r="E19" s="113" t="s">
        <v>121</v>
      </c>
      <c r="F19" s="114" t="s">
        <v>41</v>
      </c>
      <c r="G19" s="114"/>
      <c r="H19" s="115" t="s">
        <v>34</v>
      </c>
      <c r="I19" s="115"/>
      <c r="J19" s="115"/>
      <c r="K19" s="114"/>
      <c r="L19" s="117" t="s">
        <v>134</v>
      </c>
      <c r="M19" s="118"/>
      <c r="N19" s="88">
        <v>760</v>
      </c>
      <c r="O19" s="89">
        <v>593</v>
      </c>
      <c r="P19" s="89">
        <v>909</v>
      </c>
      <c r="Q19" s="89">
        <v>976</v>
      </c>
      <c r="R19" s="89">
        <v>594</v>
      </c>
      <c r="S19" s="89">
        <v>547</v>
      </c>
      <c r="T19" s="89">
        <v>995</v>
      </c>
      <c r="U19" s="89">
        <v>582</v>
      </c>
      <c r="V19" s="89">
        <v>975</v>
      </c>
      <c r="W19" s="89">
        <v>829</v>
      </c>
      <c r="X19" s="89">
        <v>557</v>
      </c>
      <c r="Y19" s="90">
        <v>937</v>
      </c>
      <c r="Z19" s="103">
        <v>86549</v>
      </c>
      <c r="AA19" s="105">
        <f t="shared" si="1"/>
        <v>9254</v>
      </c>
      <c r="AB19" s="105"/>
      <c r="AC19" s="109"/>
      <c r="AD19" s="109"/>
      <c r="AE19" s="109"/>
      <c r="AF19" s="120"/>
      <c r="AG19" s="120"/>
      <c r="AH19" s="79">
        <f t="shared" si="0"/>
        <v>9.6744516695590352E-2</v>
      </c>
      <c r="AI19" s="97"/>
      <c r="AJ19" s="82"/>
      <c r="AK19" s="56"/>
      <c r="AL19" s="21"/>
      <c r="AO19" s="44" t="s">
        <v>85</v>
      </c>
      <c r="AP19" s="26"/>
      <c r="AQ19" s="44" t="s">
        <v>50</v>
      </c>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row>
    <row r="20" spans="2:71" s="22" customFormat="1" ht="19.5" hidden="1" customHeight="1">
      <c r="B20" s="20"/>
      <c r="C20" s="24"/>
      <c r="D20" s="112" t="s">
        <v>110</v>
      </c>
      <c r="E20" s="113" t="s">
        <v>121</v>
      </c>
      <c r="F20" s="114" t="s">
        <v>41</v>
      </c>
      <c r="G20" s="114"/>
      <c r="H20" s="115" t="s">
        <v>34</v>
      </c>
      <c r="I20" s="115"/>
      <c r="J20" s="115"/>
      <c r="K20" s="114"/>
      <c r="L20" s="117" t="s">
        <v>134</v>
      </c>
      <c r="M20" s="118"/>
      <c r="N20" s="88">
        <v>819</v>
      </c>
      <c r="O20" s="89">
        <v>652</v>
      </c>
      <c r="P20" s="89">
        <v>558</v>
      </c>
      <c r="Q20" s="89">
        <v>798</v>
      </c>
      <c r="R20" s="89">
        <v>714</v>
      </c>
      <c r="S20" s="89">
        <v>856</v>
      </c>
      <c r="T20" s="89">
        <v>871</v>
      </c>
      <c r="U20" s="89">
        <v>603</v>
      </c>
      <c r="V20" s="89">
        <v>955</v>
      </c>
      <c r="W20" s="89">
        <v>754</v>
      </c>
      <c r="X20" s="89">
        <v>551</v>
      </c>
      <c r="Y20" s="90">
        <v>982</v>
      </c>
      <c r="Z20" s="103">
        <v>97985</v>
      </c>
      <c r="AA20" s="105">
        <f t="shared" si="1"/>
        <v>9113</v>
      </c>
      <c r="AB20" s="105"/>
      <c r="AC20" s="109"/>
      <c r="AD20" s="109"/>
      <c r="AE20" s="109"/>
      <c r="AF20" s="120"/>
      <c r="AG20" s="120"/>
      <c r="AH20" s="79">
        <f t="shared" si="0"/>
        <v>9.5270453927697743E-2</v>
      </c>
      <c r="AI20" s="97"/>
      <c r="AJ20" s="82"/>
      <c r="AK20" s="56"/>
      <c r="AL20" s="21"/>
      <c r="AO20" s="44" t="s">
        <v>88</v>
      </c>
      <c r="AP20" s="26"/>
      <c r="AQ20" s="44" t="s">
        <v>51</v>
      </c>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row>
    <row r="21" spans="2:71" s="22" customFormat="1" ht="19.5" customHeight="1">
      <c r="B21" s="20"/>
      <c r="C21" s="24"/>
      <c r="D21" s="112" t="s">
        <v>141</v>
      </c>
      <c r="E21" s="113" t="s">
        <v>121</v>
      </c>
      <c r="F21" s="114" t="s">
        <v>41</v>
      </c>
      <c r="G21" s="114"/>
      <c r="H21" s="115" t="s">
        <v>34</v>
      </c>
      <c r="I21" s="115"/>
      <c r="J21" s="115"/>
      <c r="K21" s="114"/>
      <c r="L21" s="117" t="s">
        <v>134</v>
      </c>
      <c r="M21" s="118"/>
      <c r="N21" s="135">
        <v>519</v>
      </c>
      <c r="O21" s="134">
        <v>884</v>
      </c>
      <c r="P21" s="134">
        <v>513</v>
      </c>
      <c r="Q21" s="134">
        <v>903</v>
      </c>
      <c r="R21" s="134">
        <v>713</v>
      </c>
      <c r="S21" s="134">
        <v>917</v>
      </c>
      <c r="T21" s="89"/>
      <c r="U21" s="89"/>
      <c r="V21" s="89"/>
      <c r="W21" s="89"/>
      <c r="X21" s="89"/>
      <c r="Y21" s="90"/>
      <c r="Z21" s="103">
        <v>95431</v>
      </c>
      <c r="AA21" s="105">
        <f t="shared" si="1"/>
        <v>4449</v>
      </c>
      <c r="AB21" s="105"/>
      <c r="AC21" s="109"/>
      <c r="AD21" s="109"/>
      <c r="AE21" s="109"/>
      <c r="AF21" s="120"/>
      <c r="AG21" s="120"/>
      <c r="AH21" s="79">
        <f t="shared" si="0"/>
        <v>4.6511384782654153E-2</v>
      </c>
      <c r="AI21" s="97" t="s">
        <v>131</v>
      </c>
      <c r="AJ21" s="82">
        <f>SUM(N21,O21,P21,R21,Q21)/$AG$42</f>
        <v>3.6924749618416373E-2</v>
      </c>
      <c r="AK21" s="56"/>
      <c r="AL21" s="21"/>
      <c r="AO21" s="44" t="s">
        <v>86</v>
      </c>
      <c r="AP21" s="26"/>
      <c r="AQ21" s="44" t="s">
        <v>52</v>
      </c>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row>
    <row r="22" spans="2:71" s="22" customFormat="1" ht="19.5" customHeight="1">
      <c r="B22" s="20"/>
      <c r="C22" s="24"/>
      <c r="D22" s="112" t="s">
        <v>142</v>
      </c>
      <c r="E22" s="113" t="s">
        <v>121</v>
      </c>
      <c r="F22" s="114" t="s">
        <v>41</v>
      </c>
      <c r="G22" s="114"/>
      <c r="H22" s="115" t="s">
        <v>34</v>
      </c>
      <c r="I22" s="115"/>
      <c r="J22" s="115"/>
      <c r="K22" s="114"/>
      <c r="L22" s="117" t="s">
        <v>134</v>
      </c>
      <c r="M22" s="118"/>
      <c r="N22" s="88">
        <v>205</v>
      </c>
      <c r="O22" s="89">
        <v>292</v>
      </c>
      <c r="P22" s="89">
        <v>63</v>
      </c>
      <c r="Q22" s="89">
        <v>55</v>
      </c>
      <c r="R22" s="89">
        <v>358</v>
      </c>
      <c r="S22" s="89">
        <v>382</v>
      </c>
      <c r="T22" s="89">
        <v>192</v>
      </c>
      <c r="U22" s="89">
        <v>44</v>
      </c>
      <c r="V22" s="89">
        <v>164</v>
      </c>
      <c r="W22" s="89">
        <v>242</v>
      </c>
      <c r="X22" s="89">
        <v>207</v>
      </c>
      <c r="Y22" s="90">
        <v>479</v>
      </c>
      <c r="Z22" s="103">
        <v>80536</v>
      </c>
      <c r="AA22" s="105">
        <f t="shared" si="1"/>
        <v>2683</v>
      </c>
      <c r="AB22" s="105"/>
      <c r="AC22" s="129"/>
      <c r="AD22" s="129"/>
      <c r="AE22" s="129"/>
      <c r="AF22" s="130"/>
      <c r="AG22" s="130"/>
      <c r="AH22" s="79">
        <f t="shared" si="0"/>
        <v>2.8049009973445962E-2</v>
      </c>
      <c r="AI22" s="97"/>
      <c r="AJ22" s="82"/>
      <c r="AK22" s="56"/>
      <c r="AL22" s="21"/>
      <c r="AO22" s="44" t="s">
        <v>87</v>
      </c>
      <c r="AP22" s="25"/>
      <c r="AQ22" s="44" t="s">
        <v>53</v>
      </c>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row>
    <row r="23" spans="2:71" s="22" customFormat="1" ht="19.5" customHeight="1" thickBot="1">
      <c r="B23" s="20"/>
      <c r="C23" s="24"/>
      <c r="D23" s="112" t="s">
        <v>143</v>
      </c>
      <c r="E23" s="113" t="s">
        <v>121</v>
      </c>
      <c r="F23" s="114" t="s">
        <v>127</v>
      </c>
      <c r="G23" s="114" t="s">
        <v>84</v>
      </c>
      <c r="H23" s="115" t="s">
        <v>34</v>
      </c>
      <c r="I23" s="114"/>
      <c r="J23" s="115"/>
      <c r="K23" s="114" t="s">
        <v>43</v>
      </c>
      <c r="L23" s="117" t="s">
        <v>123</v>
      </c>
      <c r="M23" s="118"/>
      <c r="N23" s="135">
        <v>91001</v>
      </c>
      <c r="O23" s="140">
        <v>57885</v>
      </c>
      <c r="P23" s="140">
        <v>61536</v>
      </c>
      <c r="Q23" s="134">
        <v>74511</v>
      </c>
      <c r="R23" s="89">
        <v>57289</v>
      </c>
      <c r="S23" s="89">
        <v>29612</v>
      </c>
      <c r="T23" s="134">
        <v>79414</v>
      </c>
      <c r="U23" s="89">
        <v>27283</v>
      </c>
      <c r="V23" s="140">
        <v>84280</v>
      </c>
      <c r="W23" s="134">
        <v>86353</v>
      </c>
      <c r="X23" s="134">
        <v>145379</v>
      </c>
      <c r="Y23" s="138">
        <v>114858</v>
      </c>
      <c r="Z23" s="103"/>
      <c r="AA23" s="105">
        <f t="shared" si="1"/>
        <v>909401</v>
      </c>
      <c r="AB23" s="105"/>
      <c r="AC23" s="110"/>
      <c r="AD23" s="110"/>
      <c r="AE23" s="110"/>
      <c r="AF23" s="120"/>
      <c r="AG23" s="120"/>
      <c r="AH23" s="79">
        <f t="shared" ref="AH23:AH37" si="2">IF(AA23="","",AA23/$AG$43)</f>
        <v>0.23444780564416876</v>
      </c>
      <c r="AI23" s="97" t="s">
        <v>129</v>
      </c>
      <c r="AJ23" s="82">
        <f>SUM(N23,T23,Q23,W23,X23,Y23)/$AG$43</f>
        <v>0.15249557478319917</v>
      </c>
      <c r="AK23" s="56"/>
      <c r="AL23" s="21"/>
      <c r="AO23" s="47" t="s">
        <v>106</v>
      </c>
      <c r="AP23" s="25"/>
      <c r="AQ23" s="44" t="s">
        <v>54</v>
      </c>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row>
    <row r="24" spans="2:71" s="22" customFormat="1" ht="19.5" customHeight="1">
      <c r="B24" s="20"/>
      <c r="C24" s="24"/>
      <c r="D24" s="112" t="s">
        <v>144</v>
      </c>
      <c r="E24" s="113" t="s">
        <v>121</v>
      </c>
      <c r="F24" s="114" t="s">
        <v>127</v>
      </c>
      <c r="G24" s="114" t="s">
        <v>84</v>
      </c>
      <c r="H24" s="115" t="s">
        <v>34</v>
      </c>
      <c r="I24" s="114"/>
      <c r="J24" s="115"/>
      <c r="K24" s="114" t="s">
        <v>43</v>
      </c>
      <c r="L24" s="117" t="s">
        <v>122</v>
      </c>
      <c r="M24" s="118"/>
      <c r="N24" s="88">
        <v>72071</v>
      </c>
      <c r="O24" s="134">
        <v>92285</v>
      </c>
      <c r="P24" s="89">
        <v>38479</v>
      </c>
      <c r="Q24" s="134">
        <v>10438</v>
      </c>
      <c r="R24" s="134">
        <v>99674</v>
      </c>
      <c r="S24" s="89">
        <v>51043</v>
      </c>
      <c r="T24" s="89">
        <v>0</v>
      </c>
      <c r="U24" s="89">
        <v>0</v>
      </c>
      <c r="V24" s="89">
        <v>0</v>
      </c>
      <c r="W24" s="89">
        <v>0</v>
      </c>
      <c r="X24" s="89">
        <v>0</v>
      </c>
      <c r="Y24" s="90">
        <v>0</v>
      </c>
      <c r="Z24" s="103"/>
      <c r="AA24" s="105">
        <f t="shared" si="1"/>
        <v>363990</v>
      </c>
      <c r="AB24" s="105"/>
      <c r="AC24" s="110"/>
      <c r="AD24" s="110"/>
      <c r="AE24" s="110"/>
      <c r="AF24" s="120"/>
      <c r="AG24" s="120"/>
      <c r="AH24" s="79">
        <f t="shared" si="2"/>
        <v>9.3838314205087717E-2</v>
      </c>
      <c r="AI24" s="97" t="s">
        <v>131</v>
      </c>
      <c r="AJ24" s="82">
        <f>SUM(O24,Q24,R24)/$AG$43</f>
        <v>5.2178887552315006E-2</v>
      </c>
      <c r="AK24" s="56"/>
      <c r="AL24" s="21"/>
      <c r="AO24" s="46"/>
      <c r="AP24" s="24"/>
      <c r="AQ24" s="44" t="s">
        <v>73</v>
      </c>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row>
    <row r="25" spans="2:71" s="22" customFormat="1" ht="19.5" customHeight="1">
      <c r="B25" s="20"/>
      <c r="C25" s="24"/>
      <c r="D25" s="112" t="s">
        <v>111</v>
      </c>
      <c r="E25" s="113" t="s">
        <v>121</v>
      </c>
      <c r="F25" s="114" t="s">
        <v>127</v>
      </c>
      <c r="G25" s="114" t="s">
        <v>84</v>
      </c>
      <c r="H25" s="115" t="s">
        <v>34</v>
      </c>
      <c r="I25" s="114"/>
      <c r="J25" s="115"/>
      <c r="K25" s="114" t="s">
        <v>44</v>
      </c>
      <c r="L25" s="117" t="s">
        <v>122</v>
      </c>
      <c r="M25" s="118"/>
      <c r="N25" s="141">
        <v>35247</v>
      </c>
      <c r="O25" s="89">
        <v>32315</v>
      </c>
      <c r="P25" s="140">
        <v>44888</v>
      </c>
      <c r="Q25" s="89">
        <v>58490</v>
      </c>
      <c r="R25" s="140">
        <v>89213</v>
      </c>
      <c r="S25" s="89">
        <v>11331</v>
      </c>
      <c r="T25" s="140">
        <v>18570</v>
      </c>
      <c r="U25" s="89">
        <v>54938</v>
      </c>
      <c r="V25" s="134">
        <v>97215</v>
      </c>
      <c r="W25" s="89">
        <v>83061</v>
      </c>
      <c r="X25" s="134">
        <v>92201</v>
      </c>
      <c r="Y25" s="90">
        <v>93036</v>
      </c>
      <c r="Z25" s="103"/>
      <c r="AA25" s="105">
        <f t="shared" si="1"/>
        <v>710505</v>
      </c>
      <c r="AB25" s="105"/>
      <c r="AC25" s="110"/>
      <c r="AD25" s="110"/>
      <c r="AE25" s="110"/>
      <c r="AF25" s="120"/>
      <c r="AG25" s="120"/>
      <c r="AH25" s="79">
        <f t="shared" si="2"/>
        <v>0.18317149216815257</v>
      </c>
      <c r="AI25" s="97" t="s">
        <v>129</v>
      </c>
      <c r="AJ25" s="82">
        <f>SUM(V25,X25)/$AG$43</f>
        <v>4.883232540309046E-2</v>
      </c>
      <c r="AK25" s="56"/>
      <c r="AL25" s="21"/>
      <c r="AO25" s="86" t="s">
        <v>128</v>
      </c>
      <c r="AQ25" s="44" t="s">
        <v>57</v>
      </c>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row>
    <row r="26" spans="2:71" s="22" customFormat="1" ht="19.5" customHeight="1">
      <c r="B26" s="20"/>
      <c r="C26" s="24"/>
      <c r="D26" s="112" t="s">
        <v>112</v>
      </c>
      <c r="E26" s="113" t="s">
        <v>121</v>
      </c>
      <c r="F26" s="114" t="s">
        <v>127</v>
      </c>
      <c r="G26" s="114" t="s">
        <v>84</v>
      </c>
      <c r="H26" s="115" t="s">
        <v>34</v>
      </c>
      <c r="I26" s="114"/>
      <c r="J26" s="115"/>
      <c r="K26" s="114" t="s">
        <v>44</v>
      </c>
      <c r="L26" s="117" t="s">
        <v>122</v>
      </c>
      <c r="M26" s="121"/>
      <c r="N26" s="91">
        <v>91435</v>
      </c>
      <c r="O26" s="142">
        <v>51347</v>
      </c>
      <c r="P26" s="92">
        <v>40044</v>
      </c>
      <c r="Q26" s="142">
        <v>53084</v>
      </c>
      <c r="R26" s="92">
        <v>44864</v>
      </c>
      <c r="S26" s="136">
        <v>81548</v>
      </c>
      <c r="T26" s="92">
        <v>90562</v>
      </c>
      <c r="U26" s="142">
        <v>74317</v>
      </c>
      <c r="V26" s="92">
        <v>94398</v>
      </c>
      <c r="W26" s="142">
        <v>51136</v>
      </c>
      <c r="X26" s="92">
        <v>21818</v>
      </c>
      <c r="Y26" s="137">
        <v>91418</v>
      </c>
      <c r="Z26" s="103"/>
      <c r="AA26" s="105">
        <f t="shared" si="1"/>
        <v>785971</v>
      </c>
      <c r="AB26" s="119"/>
      <c r="AC26" s="129"/>
      <c r="AD26" s="129"/>
      <c r="AE26" s="129"/>
      <c r="AF26" s="130"/>
      <c r="AG26" s="130"/>
      <c r="AH26" s="79">
        <f t="shared" si="2"/>
        <v>0.2026269778128163</v>
      </c>
      <c r="AI26" s="98" t="s">
        <v>129</v>
      </c>
      <c r="AJ26" s="82">
        <f>SUM(S26,Y26)/$AG$43</f>
        <v>4.4591438926336449E-2</v>
      </c>
      <c r="AK26" s="56"/>
      <c r="AL26" s="21"/>
      <c r="AO26" s="86" t="s">
        <v>131</v>
      </c>
      <c r="AQ26" s="44" t="s">
        <v>58</v>
      </c>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row>
    <row r="27" spans="2:71" s="22" customFormat="1" ht="19.5" customHeight="1">
      <c r="B27" s="20"/>
      <c r="C27" s="24"/>
      <c r="D27" s="112" t="s">
        <v>113</v>
      </c>
      <c r="E27" s="113" t="s">
        <v>121</v>
      </c>
      <c r="F27" s="114" t="s">
        <v>127</v>
      </c>
      <c r="G27" s="114" t="s">
        <v>84</v>
      </c>
      <c r="H27" s="115" t="s">
        <v>34</v>
      </c>
      <c r="I27" s="115"/>
      <c r="J27" s="115"/>
      <c r="K27" s="116" t="s">
        <v>44</v>
      </c>
      <c r="L27" s="117" t="s">
        <v>122</v>
      </c>
      <c r="M27" s="121"/>
      <c r="N27" s="91">
        <v>17310</v>
      </c>
      <c r="O27" s="92">
        <v>42213</v>
      </c>
      <c r="P27" s="142">
        <v>90990</v>
      </c>
      <c r="Q27" s="92">
        <v>55366</v>
      </c>
      <c r="R27" s="136">
        <v>96590</v>
      </c>
      <c r="S27" s="136">
        <v>95078</v>
      </c>
      <c r="T27" s="142">
        <v>91370</v>
      </c>
      <c r="U27" s="92">
        <v>38000</v>
      </c>
      <c r="V27" s="92">
        <v>39040</v>
      </c>
      <c r="W27" s="92">
        <v>51776</v>
      </c>
      <c r="X27" s="136">
        <v>97564</v>
      </c>
      <c r="Y27" s="93">
        <v>73031</v>
      </c>
      <c r="Z27" s="103"/>
      <c r="AA27" s="105">
        <f t="shared" si="1"/>
        <v>788328</v>
      </c>
      <c r="AB27" s="119"/>
      <c r="AC27" s="131"/>
      <c r="AD27" s="131"/>
      <c r="AE27" s="131"/>
      <c r="AF27" s="130"/>
      <c r="AG27" s="130"/>
      <c r="AH27" s="79">
        <f t="shared" si="2"/>
        <v>0.20323462337061016</v>
      </c>
      <c r="AI27" s="97" t="s">
        <v>129</v>
      </c>
      <c r="AJ27" s="82">
        <f>SUM(R27:S27,X27)/$AG$43</f>
        <v>7.4565354251946298E-2</v>
      </c>
      <c r="AK27" s="56"/>
      <c r="AL27" s="21"/>
      <c r="AO27" s="86" t="s">
        <v>129</v>
      </c>
      <c r="AQ27" s="44" t="s">
        <v>59</v>
      </c>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row>
    <row r="28" spans="2:71" s="22" customFormat="1" ht="19.5" hidden="1" customHeight="1">
      <c r="B28" s="20"/>
      <c r="C28" s="3"/>
      <c r="D28" s="112" t="s">
        <v>114</v>
      </c>
      <c r="E28" s="113" t="s">
        <v>121</v>
      </c>
      <c r="F28" s="114" t="s">
        <v>127</v>
      </c>
      <c r="G28" s="114" t="s">
        <v>84</v>
      </c>
      <c r="H28" s="115" t="s">
        <v>34</v>
      </c>
      <c r="I28" s="115"/>
      <c r="J28" s="115"/>
      <c r="K28" s="116" t="s">
        <v>44</v>
      </c>
      <c r="L28" s="117" t="s">
        <v>122</v>
      </c>
      <c r="M28" s="118"/>
      <c r="N28" s="88">
        <v>1074</v>
      </c>
      <c r="O28" s="89">
        <v>9006</v>
      </c>
      <c r="P28" s="89">
        <v>5838</v>
      </c>
      <c r="Q28" s="89">
        <v>2484</v>
      </c>
      <c r="R28" s="89">
        <v>7778</v>
      </c>
      <c r="S28" s="89">
        <v>4018</v>
      </c>
      <c r="T28" s="89">
        <v>5321</v>
      </c>
      <c r="U28" s="89">
        <v>6865</v>
      </c>
      <c r="V28" s="89">
        <v>2956</v>
      </c>
      <c r="W28" s="89">
        <v>2184</v>
      </c>
      <c r="X28" s="89">
        <v>451</v>
      </c>
      <c r="Y28" s="90">
        <v>1668</v>
      </c>
      <c r="Z28" s="103"/>
      <c r="AA28" s="105">
        <f t="shared" si="1"/>
        <v>49643</v>
      </c>
      <c r="AB28" s="105"/>
      <c r="AC28" s="109"/>
      <c r="AD28" s="109"/>
      <c r="AE28" s="109"/>
      <c r="AF28" s="120"/>
      <c r="AG28" s="120"/>
      <c r="AH28" s="79">
        <f t="shared" si="2"/>
        <v>1.2798196192431577E-2</v>
      </c>
      <c r="AI28" s="97"/>
      <c r="AJ28" s="82"/>
      <c r="AK28" s="3"/>
      <c r="AL28" s="21"/>
      <c r="AO28" s="86" t="s">
        <v>132</v>
      </c>
      <c r="AQ28" s="44" t="s">
        <v>78</v>
      </c>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2:71" ht="19.5" hidden="1" customHeight="1" thickBot="1">
      <c r="B29" s="20"/>
      <c r="C29" s="3"/>
      <c r="D29" s="112" t="s">
        <v>115</v>
      </c>
      <c r="E29" s="113" t="s">
        <v>121</v>
      </c>
      <c r="F29" s="114" t="s">
        <v>127</v>
      </c>
      <c r="G29" s="114" t="s">
        <v>84</v>
      </c>
      <c r="H29" s="115" t="s">
        <v>34</v>
      </c>
      <c r="I29" s="115"/>
      <c r="J29" s="115"/>
      <c r="K29" s="114" t="s">
        <v>44</v>
      </c>
      <c r="L29" s="117" t="s">
        <v>122</v>
      </c>
      <c r="M29" s="121"/>
      <c r="N29" s="91">
        <v>28</v>
      </c>
      <c r="O29" s="92">
        <v>8958</v>
      </c>
      <c r="P29" s="92">
        <v>6275</v>
      </c>
      <c r="Q29" s="92">
        <v>8619</v>
      </c>
      <c r="R29" s="92">
        <v>6410</v>
      </c>
      <c r="S29" s="92">
        <v>2968</v>
      </c>
      <c r="T29" s="92">
        <v>8578</v>
      </c>
      <c r="U29" s="92">
        <v>9238</v>
      </c>
      <c r="V29" s="92">
        <v>2054</v>
      </c>
      <c r="W29" s="92">
        <v>6087</v>
      </c>
      <c r="X29" s="92">
        <v>9695</v>
      </c>
      <c r="Y29" s="93">
        <v>639</v>
      </c>
      <c r="Z29" s="103"/>
      <c r="AA29" s="105">
        <f t="shared" si="1"/>
        <v>69549</v>
      </c>
      <c r="AB29" s="105"/>
      <c r="AC29" s="109"/>
      <c r="AD29" s="109"/>
      <c r="AE29" s="109"/>
      <c r="AF29" s="120"/>
      <c r="AG29" s="120"/>
      <c r="AH29" s="79">
        <f t="shared" si="2"/>
        <v>1.7930055536277498E-2</v>
      </c>
      <c r="AI29" s="97"/>
      <c r="AJ29" s="82"/>
      <c r="AK29" s="3"/>
      <c r="AL29" s="21"/>
      <c r="AO29" s="87" t="s">
        <v>133</v>
      </c>
      <c r="AP29" s="22"/>
      <c r="AQ29" s="44" t="s">
        <v>79</v>
      </c>
      <c r="AU29" s="1"/>
    </row>
    <row r="30" spans="2:71" ht="19.5" hidden="1" customHeight="1">
      <c r="B30" s="20"/>
      <c r="C30" s="3"/>
      <c r="D30" s="112" t="s">
        <v>116</v>
      </c>
      <c r="E30" s="113" t="s">
        <v>121</v>
      </c>
      <c r="F30" s="114" t="s">
        <v>127</v>
      </c>
      <c r="G30" s="114" t="s">
        <v>84</v>
      </c>
      <c r="H30" s="115" t="s">
        <v>34</v>
      </c>
      <c r="I30" s="115"/>
      <c r="J30" s="115"/>
      <c r="K30" s="114" t="s">
        <v>44</v>
      </c>
      <c r="L30" s="117" t="s">
        <v>122</v>
      </c>
      <c r="M30" s="121"/>
      <c r="N30" s="91">
        <v>4060</v>
      </c>
      <c r="O30" s="92">
        <v>1530</v>
      </c>
      <c r="P30" s="92">
        <v>5608</v>
      </c>
      <c r="Q30" s="92">
        <v>7601</v>
      </c>
      <c r="R30" s="92">
        <v>404</v>
      </c>
      <c r="S30" s="92">
        <v>1135</v>
      </c>
      <c r="T30" s="92">
        <v>195</v>
      </c>
      <c r="U30" s="92">
        <v>139</v>
      </c>
      <c r="V30" s="92">
        <v>8918</v>
      </c>
      <c r="W30" s="92">
        <v>56</v>
      </c>
      <c r="X30" s="92">
        <v>5637</v>
      </c>
      <c r="Y30" s="93">
        <v>7309</v>
      </c>
      <c r="Z30" s="103"/>
      <c r="AA30" s="105">
        <f t="shared" si="1"/>
        <v>42592</v>
      </c>
      <c r="AB30" s="105"/>
      <c r="AC30" s="109"/>
      <c r="AD30" s="109"/>
      <c r="AE30" s="109"/>
      <c r="AF30" s="120"/>
      <c r="AG30" s="120"/>
      <c r="AH30" s="79">
        <f t="shared" si="2"/>
        <v>1.0980415612030815E-2</v>
      </c>
      <c r="AI30" s="97"/>
      <c r="AJ30" s="82"/>
      <c r="AK30" s="3"/>
      <c r="AL30" s="21"/>
      <c r="AP30" s="22"/>
      <c r="AQ30" s="44" t="s">
        <v>64</v>
      </c>
      <c r="AU30" s="1"/>
    </row>
    <row r="31" spans="2:71" ht="18.75" hidden="1" customHeight="1">
      <c r="B31" s="20"/>
      <c r="C31" s="3"/>
      <c r="D31" s="112" t="s">
        <v>117</v>
      </c>
      <c r="E31" s="113" t="s">
        <v>121</v>
      </c>
      <c r="F31" s="114" t="s">
        <v>127</v>
      </c>
      <c r="G31" s="114" t="s">
        <v>84</v>
      </c>
      <c r="H31" s="115" t="s">
        <v>34</v>
      </c>
      <c r="I31" s="115"/>
      <c r="J31" s="115"/>
      <c r="K31" s="114" t="s">
        <v>44</v>
      </c>
      <c r="L31" s="117" t="s">
        <v>122</v>
      </c>
      <c r="M31" s="121"/>
      <c r="N31" s="91">
        <v>4020</v>
      </c>
      <c r="O31" s="92">
        <v>2758</v>
      </c>
      <c r="P31" s="92">
        <v>2766</v>
      </c>
      <c r="Q31" s="92">
        <v>3721</v>
      </c>
      <c r="R31" s="92">
        <v>7413</v>
      </c>
      <c r="S31" s="92">
        <v>8609</v>
      </c>
      <c r="T31" s="92">
        <v>9169</v>
      </c>
      <c r="U31" s="92">
        <v>4354</v>
      </c>
      <c r="V31" s="92">
        <v>1037</v>
      </c>
      <c r="W31" s="92">
        <v>5905</v>
      </c>
      <c r="X31" s="92">
        <v>4267</v>
      </c>
      <c r="Y31" s="93">
        <v>2331</v>
      </c>
      <c r="Z31" s="103"/>
      <c r="AA31" s="105">
        <f t="shared" si="1"/>
        <v>56350</v>
      </c>
      <c r="AB31" s="105"/>
      <c r="AC31" s="109"/>
      <c r="AD31" s="109"/>
      <c r="AE31" s="109"/>
      <c r="AF31" s="120"/>
      <c r="AG31" s="120"/>
      <c r="AH31" s="79">
        <f t="shared" si="2"/>
        <v>1.4527291973561618E-2</v>
      </c>
      <c r="AI31" s="97"/>
      <c r="AJ31" s="82"/>
      <c r="AK31" s="3"/>
      <c r="AL31" s="21"/>
      <c r="AQ31" s="44" t="s">
        <v>65</v>
      </c>
      <c r="AU31" s="1"/>
    </row>
    <row r="32" spans="2:71" ht="18" hidden="1" customHeight="1">
      <c r="B32" s="10"/>
      <c r="C32" s="3"/>
      <c r="D32" s="112" t="s">
        <v>118</v>
      </c>
      <c r="E32" s="113" t="s">
        <v>121</v>
      </c>
      <c r="F32" s="114" t="s">
        <v>127</v>
      </c>
      <c r="G32" s="114" t="s">
        <v>84</v>
      </c>
      <c r="H32" s="115" t="s">
        <v>34</v>
      </c>
      <c r="I32" s="115"/>
      <c r="J32" s="115"/>
      <c r="K32" s="114" t="s">
        <v>44</v>
      </c>
      <c r="L32" s="117" t="s">
        <v>122</v>
      </c>
      <c r="M32" s="121"/>
      <c r="N32" s="91">
        <v>8357</v>
      </c>
      <c r="O32" s="92">
        <v>8644</v>
      </c>
      <c r="P32" s="92">
        <v>9713</v>
      </c>
      <c r="Q32" s="92">
        <v>6137</v>
      </c>
      <c r="R32" s="92">
        <v>2152</v>
      </c>
      <c r="S32" s="92">
        <v>9446</v>
      </c>
      <c r="T32" s="92">
        <v>9453</v>
      </c>
      <c r="U32" s="92">
        <v>5608</v>
      </c>
      <c r="V32" s="92">
        <v>7044</v>
      </c>
      <c r="W32" s="92">
        <v>388</v>
      </c>
      <c r="X32" s="92">
        <v>2366</v>
      </c>
      <c r="Y32" s="93">
        <v>9549</v>
      </c>
      <c r="Z32" s="103"/>
      <c r="AA32" s="105">
        <f t="shared" si="1"/>
        <v>78857</v>
      </c>
      <c r="AB32" s="105"/>
      <c r="AC32" s="109"/>
      <c r="AD32" s="109"/>
      <c r="AE32" s="109"/>
      <c r="AF32" s="120"/>
      <c r="AG32" s="120"/>
      <c r="AH32" s="79">
        <f t="shared" si="2"/>
        <v>2.0329701209567851E-2</v>
      </c>
      <c r="AI32" s="97"/>
      <c r="AJ32" s="82"/>
      <c r="AK32" s="3"/>
      <c r="AL32" s="14"/>
      <c r="AQ32" s="44" t="s">
        <v>66</v>
      </c>
      <c r="AU32" s="1"/>
    </row>
    <row r="33" spans="2:47" ht="18" customHeight="1">
      <c r="B33" s="10"/>
      <c r="C33" s="3"/>
      <c r="D33" s="112" t="s">
        <v>119</v>
      </c>
      <c r="E33" s="113" t="s">
        <v>121</v>
      </c>
      <c r="F33" s="114" t="s">
        <v>127</v>
      </c>
      <c r="G33" s="114" t="s">
        <v>84</v>
      </c>
      <c r="H33" s="115" t="s">
        <v>34</v>
      </c>
      <c r="I33" s="115"/>
      <c r="J33" s="115"/>
      <c r="K33" s="114" t="s">
        <v>44</v>
      </c>
      <c r="L33" s="117" t="s">
        <v>122</v>
      </c>
      <c r="M33" s="121"/>
      <c r="N33" s="139">
        <v>6787</v>
      </c>
      <c r="O33" s="92">
        <v>389</v>
      </c>
      <c r="P33" s="92">
        <v>243</v>
      </c>
      <c r="Q33" s="92">
        <v>0</v>
      </c>
      <c r="R33" s="92">
        <v>0</v>
      </c>
      <c r="S33" s="92">
        <v>0</v>
      </c>
      <c r="T33" s="92">
        <v>0</v>
      </c>
      <c r="U33" s="92">
        <v>0</v>
      </c>
      <c r="V33" s="136">
        <v>4829</v>
      </c>
      <c r="W33" s="136">
        <v>6897</v>
      </c>
      <c r="X33" s="92">
        <v>2437</v>
      </c>
      <c r="Y33" s="93">
        <v>2138</v>
      </c>
      <c r="Z33" s="103"/>
      <c r="AA33" s="105">
        <f t="shared" si="1"/>
        <v>23720</v>
      </c>
      <c r="AB33" s="105"/>
      <c r="AC33" s="109"/>
      <c r="AD33" s="109"/>
      <c r="AE33" s="109"/>
      <c r="AF33" s="120"/>
      <c r="AG33" s="120"/>
      <c r="AH33" s="79">
        <f t="shared" si="2"/>
        <v>6.115126275295148E-3</v>
      </c>
      <c r="AI33" s="97" t="s">
        <v>131</v>
      </c>
      <c r="AJ33" s="82">
        <f>SUM(N33,V33:W33)/$AG$43</f>
        <v>4.7727374677293032E-3</v>
      </c>
      <c r="AK33" s="3"/>
      <c r="AL33" s="14"/>
      <c r="AQ33" s="44" t="s">
        <v>74</v>
      </c>
      <c r="AU33" s="1"/>
    </row>
    <row r="34" spans="2:47" ht="18" customHeight="1">
      <c r="B34" s="10"/>
      <c r="C34" s="3"/>
      <c r="D34" s="112" t="s">
        <v>120</v>
      </c>
      <c r="E34" s="113" t="s">
        <v>121</v>
      </c>
      <c r="F34" s="114" t="s">
        <v>127</v>
      </c>
      <c r="G34" s="114" t="s">
        <v>84</v>
      </c>
      <c r="H34" s="115" t="s">
        <v>34</v>
      </c>
      <c r="I34" s="115"/>
      <c r="J34" s="115"/>
      <c r="K34" s="114" t="s">
        <v>44</v>
      </c>
      <c r="L34" s="117" t="s">
        <v>122</v>
      </c>
      <c r="M34" s="118"/>
      <c r="N34" s="88">
        <v>2655</v>
      </c>
      <c r="O34" s="89">
        <v>293</v>
      </c>
      <c r="P34" s="89">
        <v>302</v>
      </c>
      <c r="Q34" s="89">
        <v>9738</v>
      </c>
      <c r="R34" s="89">
        <v>3768</v>
      </c>
      <c r="S34" s="89">
        <v>8551</v>
      </c>
      <c r="T34" s="89">
        <v>890</v>
      </c>
      <c r="U34" s="89">
        <v>4836</v>
      </c>
      <c r="V34" s="89">
        <v>6983</v>
      </c>
      <c r="W34" s="89">
        <v>9006</v>
      </c>
      <c r="X34" s="89">
        <v>5688</v>
      </c>
      <c r="Y34" s="90">
        <v>5276</v>
      </c>
      <c r="Z34" s="103"/>
      <c r="AA34" s="105">
        <f t="shared" si="1"/>
        <v>57986</v>
      </c>
      <c r="AB34" s="105"/>
      <c r="AC34" s="109"/>
      <c r="AD34" s="109"/>
      <c r="AE34" s="109"/>
      <c r="AF34" s="120"/>
      <c r="AG34" s="120"/>
      <c r="AH34" s="79">
        <f t="shared" si="2"/>
        <v>1.4949060379395633E-2</v>
      </c>
      <c r="AI34" s="97"/>
      <c r="AJ34" s="82"/>
      <c r="AK34" s="3"/>
      <c r="AL34" s="14"/>
      <c r="AQ34" s="44" t="s">
        <v>75</v>
      </c>
      <c r="AU34" s="1"/>
    </row>
    <row r="35" spans="2:47" ht="18" customHeight="1">
      <c r="B35" s="10"/>
      <c r="C35" s="3"/>
      <c r="D35" s="112" t="s">
        <v>124</v>
      </c>
      <c r="E35" s="113" t="s">
        <v>121</v>
      </c>
      <c r="F35" s="114" t="s">
        <v>127</v>
      </c>
      <c r="G35" s="114" t="s">
        <v>84</v>
      </c>
      <c r="H35" s="115" t="s">
        <v>34</v>
      </c>
      <c r="I35" s="115"/>
      <c r="J35" s="115"/>
      <c r="K35" s="114" t="s">
        <v>44</v>
      </c>
      <c r="L35" s="117" t="s">
        <v>122</v>
      </c>
      <c r="M35" s="118"/>
      <c r="N35" s="135">
        <v>7881</v>
      </c>
      <c r="O35" s="134">
        <v>8332</v>
      </c>
      <c r="P35" s="89">
        <v>3656</v>
      </c>
      <c r="Q35" s="134">
        <v>8988</v>
      </c>
      <c r="R35" s="89">
        <v>6863</v>
      </c>
      <c r="S35" s="134">
        <v>8628</v>
      </c>
      <c r="T35" s="89">
        <v>4000</v>
      </c>
      <c r="U35" s="89">
        <v>4809</v>
      </c>
      <c r="V35" s="89">
        <v>0</v>
      </c>
      <c r="W35" s="89">
        <v>0</v>
      </c>
      <c r="X35" s="89">
        <v>0</v>
      </c>
      <c r="Y35" s="90">
        <v>0</v>
      </c>
      <c r="Z35" s="103"/>
      <c r="AA35" s="105">
        <f t="shared" si="1"/>
        <v>53157</v>
      </c>
      <c r="AB35" s="105"/>
      <c r="AC35" s="109"/>
      <c r="AD35" s="109"/>
      <c r="AE35" s="109"/>
      <c r="AF35" s="120"/>
      <c r="AG35" s="120"/>
      <c r="AH35" s="79">
        <f t="shared" si="2"/>
        <v>1.3704121729167967E-2</v>
      </c>
      <c r="AI35" s="97" t="s">
        <v>131</v>
      </c>
      <c r="AJ35" s="82">
        <f>SUM(N35:O35,Q35,S35)/$AG$43</f>
        <v>8.7212734724687845E-3</v>
      </c>
      <c r="AK35" s="3"/>
      <c r="AL35" s="14"/>
      <c r="AQ35" s="44" t="s">
        <v>76</v>
      </c>
      <c r="AU35" s="1"/>
    </row>
    <row r="36" spans="2:47" ht="18" customHeight="1">
      <c r="B36" s="10"/>
      <c r="C36" s="3"/>
      <c r="D36" s="112" t="s">
        <v>125</v>
      </c>
      <c r="E36" s="113" t="s">
        <v>121</v>
      </c>
      <c r="F36" s="114" t="s">
        <v>127</v>
      </c>
      <c r="G36" s="114" t="s">
        <v>84</v>
      </c>
      <c r="H36" s="115" t="s">
        <v>34</v>
      </c>
      <c r="I36" s="115"/>
      <c r="J36" s="115"/>
      <c r="K36" s="114" t="s">
        <v>44</v>
      </c>
      <c r="L36" s="117" t="s">
        <v>122</v>
      </c>
      <c r="M36" s="118"/>
      <c r="N36" s="88">
        <v>6504</v>
      </c>
      <c r="O36" s="89">
        <v>2765</v>
      </c>
      <c r="P36" s="89">
        <v>3306</v>
      </c>
      <c r="Q36" s="89">
        <v>8106</v>
      </c>
      <c r="R36" s="89">
        <v>4482</v>
      </c>
      <c r="S36" s="89">
        <v>1419</v>
      </c>
      <c r="T36" s="89">
        <v>4951</v>
      </c>
      <c r="U36" s="89">
        <v>187</v>
      </c>
      <c r="V36" s="89">
        <v>8687</v>
      </c>
      <c r="W36" s="89">
        <v>7389</v>
      </c>
      <c r="X36" s="89">
        <v>2693</v>
      </c>
      <c r="Y36" s="90">
        <v>6922</v>
      </c>
      <c r="Z36" s="103"/>
      <c r="AA36" s="105">
        <f t="shared" si="1"/>
        <v>57411</v>
      </c>
      <c r="AB36" s="105"/>
      <c r="AC36" s="109"/>
      <c r="AD36" s="109"/>
      <c r="AE36" s="109"/>
      <c r="AF36" s="120"/>
      <c r="AG36" s="120"/>
      <c r="AH36" s="79">
        <f t="shared" si="2"/>
        <v>1.4800822706196025E-2</v>
      </c>
      <c r="AI36" s="97"/>
      <c r="AJ36" s="82"/>
      <c r="AK36" s="38"/>
      <c r="AL36" s="14"/>
      <c r="AQ36" s="44" t="s">
        <v>67</v>
      </c>
      <c r="AU36" s="1"/>
    </row>
    <row r="37" spans="2:47" ht="18" customHeight="1">
      <c r="B37" s="10"/>
      <c r="C37" s="3"/>
      <c r="D37" s="112" t="s">
        <v>126</v>
      </c>
      <c r="E37" s="113" t="s">
        <v>145</v>
      </c>
      <c r="F37" s="114" t="s">
        <v>127</v>
      </c>
      <c r="G37" s="114" t="s">
        <v>84</v>
      </c>
      <c r="H37" s="115" t="s">
        <v>34</v>
      </c>
      <c r="I37" s="115"/>
      <c r="J37" s="115"/>
      <c r="K37" s="114" t="s">
        <v>44</v>
      </c>
      <c r="L37" s="117" t="s">
        <v>122</v>
      </c>
      <c r="M37" s="118"/>
      <c r="N37" s="88">
        <v>3536</v>
      </c>
      <c r="O37" s="89">
        <v>1866</v>
      </c>
      <c r="P37" s="89">
        <v>2568</v>
      </c>
      <c r="Q37" s="89">
        <v>778</v>
      </c>
      <c r="R37" s="89">
        <v>7581</v>
      </c>
      <c r="S37" s="134">
        <v>7515</v>
      </c>
      <c r="T37" s="134">
        <v>9806</v>
      </c>
      <c r="U37" s="134">
        <v>242</v>
      </c>
      <c r="V37" s="89">
        <v>3237</v>
      </c>
      <c r="W37" s="89">
        <v>1803</v>
      </c>
      <c r="X37" s="89">
        <v>3699</v>
      </c>
      <c r="Y37" s="90">
        <v>7953</v>
      </c>
      <c r="Z37" s="103"/>
      <c r="AA37" s="105">
        <f t="shared" si="1"/>
        <v>50584</v>
      </c>
      <c r="AB37" s="105"/>
      <c r="AC37" s="110"/>
      <c r="AD37" s="110"/>
      <c r="AE37" s="110"/>
      <c r="AF37" s="120"/>
      <c r="AG37" s="120"/>
      <c r="AH37" s="79">
        <f t="shared" si="2"/>
        <v>1.304079036718085E-2</v>
      </c>
      <c r="AI37" s="97" t="s">
        <v>132</v>
      </c>
      <c r="AJ37" s="82">
        <f>SUM(S37:U37)/$AG$43</f>
        <v>4.5278230511386457E-3</v>
      </c>
      <c r="AK37" s="3"/>
      <c r="AL37" s="14"/>
      <c r="AQ37" s="44" t="s">
        <v>68</v>
      </c>
      <c r="AU37" s="1"/>
    </row>
    <row r="38" spans="2:47" ht="18" customHeight="1" thickBot="1">
      <c r="B38" s="10"/>
      <c r="C38" s="3"/>
      <c r="D38" s="122"/>
      <c r="E38" s="123"/>
      <c r="F38" s="124"/>
      <c r="G38" s="124"/>
      <c r="H38" s="125"/>
      <c r="I38" s="124"/>
      <c r="J38" s="125"/>
      <c r="K38" s="124"/>
      <c r="L38" s="126"/>
      <c r="M38" s="127"/>
      <c r="N38" s="94"/>
      <c r="O38" s="95"/>
      <c r="P38" s="95"/>
      <c r="Q38" s="95"/>
      <c r="R38" s="95"/>
      <c r="S38" s="95"/>
      <c r="T38" s="95"/>
      <c r="U38" s="95"/>
      <c r="V38" s="95"/>
      <c r="W38" s="95"/>
      <c r="X38" s="95"/>
      <c r="Y38" s="96"/>
      <c r="Z38" s="107"/>
      <c r="AA38" s="106"/>
      <c r="AB38" s="106"/>
      <c r="AC38" s="111"/>
      <c r="AD38" s="111"/>
      <c r="AE38" s="111"/>
      <c r="AF38" s="128"/>
      <c r="AG38" s="128"/>
      <c r="AH38" s="80" t="str">
        <f>IF(AG38="","",AG38/$AG$39)</f>
        <v/>
      </c>
      <c r="AI38" s="98"/>
      <c r="AJ38" s="83"/>
      <c r="AK38" s="3"/>
      <c r="AL38" s="14"/>
      <c r="AQ38" s="44" t="s">
        <v>83</v>
      </c>
      <c r="AU38" s="1"/>
    </row>
    <row r="39" spans="2:47" ht="18" customHeight="1" thickTop="1" thickBot="1">
      <c r="B39" s="10"/>
      <c r="C39" s="3"/>
      <c r="D39" s="27" t="s">
        <v>55</v>
      </c>
      <c r="E39" s="28"/>
      <c r="F39" s="28"/>
      <c r="G39" s="29" t="s">
        <v>56</v>
      </c>
      <c r="H39" s="29" t="s">
        <v>56</v>
      </c>
      <c r="I39" s="29" t="s">
        <v>56</v>
      </c>
      <c r="J39" s="29" t="s">
        <v>56</v>
      </c>
      <c r="K39" s="29" t="s">
        <v>56</v>
      </c>
      <c r="L39" s="30" t="s">
        <v>56</v>
      </c>
      <c r="M39" s="31" t="s">
        <v>13</v>
      </c>
      <c r="N39" s="32" t="s">
        <v>56</v>
      </c>
      <c r="O39" s="33" t="s">
        <v>56</v>
      </c>
      <c r="P39" s="33" t="s">
        <v>56</v>
      </c>
      <c r="Q39" s="33" t="s">
        <v>56</v>
      </c>
      <c r="R39" s="33" t="s">
        <v>56</v>
      </c>
      <c r="S39" s="33" t="s">
        <v>56</v>
      </c>
      <c r="T39" s="33" t="s">
        <v>56</v>
      </c>
      <c r="U39" s="33" t="s">
        <v>56</v>
      </c>
      <c r="V39" s="33" t="s">
        <v>56</v>
      </c>
      <c r="W39" s="33" t="s">
        <v>56</v>
      </c>
      <c r="X39" s="33" t="s">
        <v>56</v>
      </c>
      <c r="Y39" s="34" t="s">
        <v>56</v>
      </c>
      <c r="Z39" s="108"/>
      <c r="AA39" s="36" t="s">
        <v>56</v>
      </c>
      <c r="AB39" s="36"/>
      <c r="AC39" s="35" t="s">
        <v>56</v>
      </c>
      <c r="AD39" s="35"/>
      <c r="AE39" s="35"/>
      <c r="AF39" s="37">
        <f>SUM(AF27:AF38)</f>
        <v>0</v>
      </c>
      <c r="AG39" s="37">
        <f>INT(SUM(AG27:AG38))</f>
        <v>0</v>
      </c>
      <c r="AH39" s="84" t="s">
        <v>56</v>
      </c>
      <c r="AI39" s="81" t="s">
        <v>56</v>
      </c>
      <c r="AJ39" s="85" t="s">
        <v>56</v>
      </c>
      <c r="AK39" s="3"/>
      <c r="AL39" s="14"/>
      <c r="AQ39" s="44" t="s">
        <v>69</v>
      </c>
      <c r="AU39" s="1"/>
    </row>
    <row r="40" spans="2:47" ht="18" customHeight="1" thickBot="1">
      <c r="B40" s="10"/>
      <c r="C40" s="3"/>
      <c r="D40" s="3"/>
      <c r="E40" s="3"/>
      <c r="F40" s="3"/>
      <c r="G40" s="3"/>
      <c r="H40" s="3"/>
      <c r="I40" s="3"/>
      <c r="J40" s="3"/>
      <c r="K40" s="3"/>
      <c r="L40" s="5"/>
      <c r="N40" s="3"/>
      <c r="O40" s="3"/>
      <c r="P40" s="3"/>
      <c r="Q40" s="3"/>
      <c r="R40" s="3"/>
      <c r="S40" s="3"/>
      <c r="T40" s="3"/>
      <c r="U40" s="3"/>
      <c r="V40" s="3"/>
      <c r="W40" s="3"/>
      <c r="X40" s="3"/>
      <c r="Y40" s="3"/>
      <c r="Z40" s="3"/>
      <c r="AA40" s="3"/>
      <c r="AB40" s="3"/>
      <c r="AC40" s="3"/>
      <c r="AD40" s="3"/>
      <c r="AE40" s="3"/>
      <c r="AF40" s="3"/>
      <c r="AG40" s="3"/>
      <c r="AH40" s="3"/>
      <c r="AI40" s="3"/>
      <c r="AJ40" s="3"/>
      <c r="AK40" s="3"/>
      <c r="AL40" s="68"/>
      <c r="AQ40" s="47" t="s">
        <v>70</v>
      </c>
      <c r="AU40" s="1"/>
    </row>
    <row r="41" spans="2:47" ht="18" customHeight="1" thickBot="1">
      <c r="B41" s="10"/>
      <c r="C41" s="3"/>
      <c r="D41" s="3"/>
      <c r="E41" s="3" t="s">
        <v>80</v>
      </c>
      <c r="F41" s="5"/>
      <c r="G41" s="3"/>
      <c r="H41" s="3"/>
      <c r="I41" s="3"/>
      <c r="J41" s="3"/>
      <c r="K41" s="3"/>
      <c r="L41" s="5"/>
      <c r="N41" s="3"/>
      <c r="O41" s="3"/>
      <c r="P41" s="3"/>
      <c r="Q41" s="3"/>
      <c r="R41" s="3"/>
      <c r="S41" s="3"/>
      <c r="T41" s="3"/>
      <c r="U41" s="3"/>
      <c r="V41" s="3"/>
      <c r="W41" s="3"/>
      <c r="X41" s="3"/>
      <c r="Y41" s="64"/>
      <c r="Z41" s="64"/>
      <c r="AA41" s="69" t="s">
        <v>98</v>
      </c>
      <c r="AB41" s="69"/>
      <c r="AC41" s="72"/>
      <c r="AD41" s="72"/>
      <c r="AE41" s="72"/>
      <c r="AF41" s="72"/>
      <c r="AG41" s="72"/>
      <c r="AH41" s="3"/>
      <c r="AI41" s="3"/>
      <c r="AJ41" s="3"/>
      <c r="AK41" s="3"/>
      <c r="AL41" s="14"/>
      <c r="AU41" s="1"/>
    </row>
    <row r="42" spans="2:47" ht="18" customHeight="1" thickBot="1">
      <c r="B42" s="10"/>
      <c r="C42" s="3"/>
      <c r="D42" s="3"/>
      <c r="E42" s="52"/>
      <c r="F42" s="49" t="s">
        <v>81</v>
      </c>
      <c r="G42" s="234" t="s">
        <v>60</v>
      </c>
      <c r="H42" s="235"/>
      <c r="I42" s="238" t="s">
        <v>61</v>
      </c>
      <c r="J42" s="239"/>
      <c r="K42" s="239"/>
      <c r="L42" s="240"/>
      <c r="N42" s="3"/>
      <c r="O42" s="3"/>
      <c r="P42" s="3"/>
      <c r="Q42" s="3"/>
      <c r="R42" s="3"/>
      <c r="S42" s="3"/>
      <c r="T42" s="3"/>
      <c r="U42" s="3"/>
      <c r="V42" s="39"/>
      <c r="W42" s="39"/>
      <c r="X42" s="39"/>
      <c r="Y42" s="39"/>
      <c r="Z42" s="39"/>
      <c r="AA42" s="247" t="s">
        <v>41</v>
      </c>
      <c r="AB42" s="247"/>
      <c r="AC42" s="247"/>
      <c r="AD42" s="247"/>
      <c r="AE42" s="247"/>
      <c r="AF42" s="247"/>
      <c r="AG42" s="75">
        <f>SUMIF($F$12:$F$38,AA42,$AA$12:$AB$38)</f>
        <v>95654</v>
      </c>
      <c r="AH42" s="143"/>
      <c r="AI42" s="3"/>
      <c r="AJ42" s="3"/>
      <c r="AK42" s="3"/>
      <c r="AL42" s="14"/>
      <c r="AU42" s="1"/>
    </row>
    <row r="43" spans="2:47" ht="18" customHeight="1">
      <c r="B43" s="10"/>
      <c r="C43" s="3"/>
      <c r="D43" s="3"/>
      <c r="E43" s="53" t="s">
        <v>62</v>
      </c>
      <c r="F43" s="50"/>
      <c r="G43" s="236"/>
      <c r="H43" s="237"/>
      <c r="I43" s="231"/>
      <c r="J43" s="232"/>
      <c r="K43" s="232"/>
      <c r="L43" s="233"/>
      <c r="N43" s="3"/>
      <c r="O43" s="3"/>
      <c r="P43" s="3"/>
      <c r="Q43" s="3"/>
      <c r="R43" s="3"/>
      <c r="S43" s="3"/>
      <c r="T43" s="3"/>
      <c r="U43" s="3"/>
      <c r="V43" s="65"/>
      <c r="W43" s="65"/>
      <c r="X43" s="65"/>
      <c r="Y43" s="65"/>
      <c r="Z43" s="65"/>
      <c r="AA43" s="241" t="s">
        <v>78</v>
      </c>
      <c r="AB43" s="242"/>
      <c r="AC43" s="242"/>
      <c r="AD43" s="242"/>
      <c r="AE43" s="242"/>
      <c r="AF43" s="243"/>
      <c r="AG43" s="75">
        <f>SUMIF($F$27:$F$38,AA43,$AA$23:$AB$37)</f>
        <v>3878906</v>
      </c>
      <c r="AH43" s="143"/>
      <c r="AI43" s="3"/>
      <c r="AJ43" s="3"/>
      <c r="AK43" s="3"/>
      <c r="AL43" s="14"/>
      <c r="AU43" s="1"/>
    </row>
    <row r="44" spans="2:47" ht="18" customHeight="1" thickBot="1">
      <c r="B44" s="10"/>
      <c r="C44" s="7"/>
      <c r="D44" s="3"/>
      <c r="E44" s="54" t="s">
        <v>63</v>
      </c>
      <c r="F44" s="51"/>
      <c r="G44" s="215"/>
      <c r="H44" s="216"/>
      <c r="I44" s="228"/>
      <c r="J44" s="229"/>
      <c r="K44" s="229"/>
      <c r="L44" s="230"/>
      <c r="N44" s="3"/>
      <c r="O44" s="3"/>
      <c r="P44" s="3"/>
      <c r="Q44" s="3"/>
      <c r="R44" s="3"/>
      <c r="S44" s="3"/>
      <c r="T44" s="3"/>
      <c r="U44" s="3"/>
      <c r="V44" s="65"/>
      <c r="W44" s="65"/>
      <c r="X44" s="65"/>
      <c r="Y44" s="65"/>
      <c r="Z44" s="65"/>
      <c r="AA44" s="241"/>
      <c r="AB44" s="242"/>
      <c r="AC44" s="242"/>
      <c r="AD44" s="242"/>
      <c r="AE44" s="242"/>
      <c r="AF44" s="243"/>
      <c r="AG44" s="75">
        <f t="shared" ref="AG44:AG51" si="3">SUMIF($F$27:$F$38,AA44,$AA$27:$AA$38)</f>
        <v>0</v>
      </c>
      <c r="AH44" s="10"/>
      <c r="AI44" s="3"/>
      <c r="AJ44" s="3"/>
      <c r="AK44" s="77" t="s">
        <v>102</v>
      </c>
      <c r="AL44" s="14"/>
      <c r="AU44" s="1"/>
    </row>
    <row r="45" spans="2:47" ht="18" customHeight="1">
      <c r="B45" s="10"/>
      <c r="C45" s="3"/>
      <c r="D45" s="3"/>
      <c r="E45" s="40"/>
      <c r="F45" s="2"/>
      <c r="G45" s="3"/>
      <c r="H45" s="3"/>
      <c r="I45" s="3"/>
      <c r="J45" s="3"/>
      <c r="K45" s="41"/>
      <c r="L45" s="41"/>
      <c r="M45" s="41"/>
      <c r="N45" s="41"/>
      <c r="O45" s="41"/>
      <c r="P45" s="41"/>
      <c r="Q45" s="41"/>
      <c r="R45" s="3"/>
      <c r="S45" s="3"/>
      <c r="T45" s="3"/>
      <c r="U45" s="3"/>
      <c r="V45" s="3"/>
      <c r="W45" s="3"/>
      <c r="X45" s="3"/>
      <c r="Y45" s="3"/>
      <c r="Z45" s="3"/>
      <c r="AA45" s="241"/>
      <c r="AB45" s="242"/>
      <c r="AC45" s="242"/>
      <c r="AD45" s="242"/>
      <c r="AE45" s="242"/>
      <c r="AF45" s="243"/>
      <c r="AG45" s="75">
        <f t="shared" si="3"/>
        <v>0</v>
      </c>
      <c r="AH45" s="10"/>
      <c r="AI45" s="3"/>
      <c r="AJ45" s="3"/>
      <c r="AK45" s="3"/>
      <c r="AL45" s="14"/>
      <c r="AU45" s="1"/>
    </row>
    <row r="46" spans="2:47" ht="18" customHeight="1">
      <c r="B46" s="10"/>
      <c r="C46" s="3"/>
      <c r="D46" s="202" t="s">
        <v>96</v>
      </c>
      <c r="E46" s="203"/>
      <c r="F46" s="203"/>
      <c r="G46" s="203"/>
      <c r="H46" s="203"/>
      <c r="I46" s="203"/>
      <c r="J46" s="203"/>
      <c r="K46" s="203"/>
      <c r="L46" s="204"/>
      <c r="M46" s="74"/>
      <c r="N46" s="202" t="s">
        <v>97</v>
      </c>
      <c r="O46" s="203"/>
      <c r="P46" s="203"/>
      <c r="Q46" s="203"/>
      <c r="R46" s="203"/>
      <c r="S46" s="203"/>
      <c r="T46" s="203"/>
      <c r="U46" s="203"/>
      <c r="V46" s="203"/>
      <c r="W46" s="203"/>
      <c r="X46" s="204"/>
      <c r="Y46" s="3"/>
      <c r="Z46" s="3"/>
      <c r="AA46" s="241"/>
      <c r="AB46" s="242"/>
      <c r="AC46" s="242"/>
      <c r="AD46" s="242"/>
      <c r="AE46" s="242"/>
      <c r="AF46" s="243"/>
      <c r="AG46" s="75">
        <f t="shared" si="3"/>
        <v>0</v>
      </c>
      <c r="AH46" s="10"/>
      <c r="AI46" s="3"/>
      <c r="AJ46" s="3"/>
      <c r="AL46" s="14"/>
    </row>
    <row r="47" spans="2:47" ht="19.5" customHeight="1">
      <c r="B47" s="10"/>
      <c r="C47" s="3"/>
      <c r="D47" s="205"/>
      <c r="E47" s="206"/>
      <c r="F47" s="206"/>
      <c r="G47" s="206"/>
      <c r="H47" s="206"/>
      <c r="I47" s="206"/>
      <c r="J47" s="206"/>
      <c r="K47" s="206"/>
      <c r="L47" s="207"/>
      <c r="M47" s="71"/>
      <c r="N47" s="205"/>
      <c r="O47" s="206"/>
      <c r="P47" s="206"/>
      <c r="Q47" s="206"/>
      <c r="R47" s="206"/>
      <c r="S47" s="206"/>
      <c r="T47" s="206"/>
      <c r="U47" s="206"/>
      <c r="V47" s="206"/>
      <c r="W47" s="206"/>
      <c r="X47" s="207"/>
      <c r="Y47" s="3"/>
      <c r="Z47" s="3"/>
      <c r="AA47" s="241"/>
      <c r="AB47" s="242"/>
      <c r="AC47" s="242"/>
      <c r="AD47" s="242"/>
      <c r="AE47" s="242"/>
      <c r="AF47" s="243"/>
      <c r="AG47" s="75">
        <f t="shared" si="3"/>
        <v>0</v>
      </c>
      <c r="AH47" s="10"/>
      <c r="AI47" s="3"/>
      <c r="AJ47" s="3"/>
      <c r="AL47" s="14"/>
    </row>
    <row r="48" spans="2:47" ht="18" customHeight="1">
      <c r="B48" s="7"/>
      <c r="C48" s="3"/>
      <c r="D48" s="205"/>
      <c r="E48" s="206"/>
      <c r="F48" s="206"/>
      <c r="G48" s="206"/>
      <c r="H48" s="206"/>
      <c r="I48" s="206"/>
      <c r="J48" s="206"/>
      <c r="K48" s="206"/>
      <c r="L48" s="207"/>
      <c r="M48" s="71"/>
      <c r="N48" s="205"/>
      <c r="O48" s="206"/>
      <c r="P48" s="206"/>
      <c r="Q48" s="206"/>
      <c r="R48" s="206"/>
      <c r="S48" s="206"/>
      <c r="T48" s="206"/>
      <c r="U48" s="206"/>
      <c r="V48" s="206"/>
      <c r="W48" s="206"/>
      <c r="X48" s="207"/>
      <c r="Y48" s="3"/>
      <c r="Z48" s="3"/>
      <c r="AA48" s="241"/>
      <c r="AB48" s="242"/>
      <c r="AC48" s="242"/>
      <c r="AD48" s="242"/>
      <c r="AE48" s="242"/>
      <c r="AF48" s="243"/>
      <c r="AG48" s="75">
        <f t="shared" si="3"/>
        <v>0</v>
      </c>
      <c r="AH48" s="144"/>
      <c r="AI48" s="38"/>
      <c r="AJ48" s="38"/>
      <c r="AL48" s="7"/>
    </row>
    <row r="49" spans="2:38" ht="18" customHeight="1">
      <c r="B49" s="3"/>
      <c r="C49" s="3"/>
      <c r="D49" s="205"/>
      <c r="E49" s="206"/>
      <c r="F49" s="206"/>
      <c r="G49" s="206"/>
      <c r="H49" s="206"/>
      <c r="I49" s="206"/>
      <c r="J49" s="206"/>
      <c r="K49" s="206"/>
      <c r="L49" s="207"/>
      <c r="M49" s="71"/>
      <c r="N49" s="205"/>
      <c r="O49" s="206"/>
      <c r="P49" s="206"/>
      <c r="Q49" s="206"/>
      <c r="R49" s="206"/>
      <c r="S49" s="206"/>
      <c r="T49" s="206"/>
      <c r="U49" s="206"/>
      <c r="V49" s="206"/>
      <c r="W49" s="206"/>
      <c r="X49" s="207"/>
      <c r="Y49" s="3"/>
      <c r="Z49" s="3"/>
      <c r="AA49" s="241"/>
      <c r="AB49" s="242"/>
      <c r="AC49" s="242"/>
      <c r="AD49" s="242"/>
      <c r="AE49" s="242"/>
      <c r="AF49" s="243"/>
      <c r="AG49" s="75">
        <f t="shared" si="3"/>
        <v>0</v>
      </c>
      <c r="AH49" s="10"/>
      <c r="AI49" s="3"/>
      <c r="AJ49" s="3"/>
      <c r="AL49" s="3"/>
    </row>
    <row r="50" spans="2:38" ht="18" customHeight="1">
      <c r="B50" s="3"/>
      <c r="C50" s="3"/>
      <c r="D50" s="205"/>
      <c r="E50" s="206"/>
      <c r="F50" s="206"/>
      <c r="G50" s="206"/>
      <c r="H50" s="206"/>
      <c r="I50" s="206"/>
      <c r="J50" s="206"/>
      <c r="K50" s="206"/>
      <c r="L50" s="207"/>
      <c r="M50" s="71"/>
      <c r="N50" s="205"/>
      <c r="O50" s="206"/>
      <c r="P50" s="206"/>
      <c r="Q50" s="206"/>
      <c r="R50" s="206"/>
      <c r="S50" s="206"/>
      <c r="T50" s="206"/>
      <c r="U50" s="206"/>
      <c r="V50" s="206"/>
      <c r="W50" s="206"/>
      <c r="X50" s="207"/>
      <c r="Y50" s="3"/>
      <c r="Z50" s="3"/>
      <c r="AA50" s="241"/>
      <c r="AB50" s="242"/>
      <c r="AC50" s="242"/>
      <c r="AD50" s="242"/>
      <c r="AE50" s="242"/>
      <c r="AF50" s="243"/>
      <c r="AG50" s="75">
        <f t="shared" si="3"/>
        <v>0</v>
      </c>
      <c r="AH50" s="10"/>
      <c r="AI50" s="3"/>
      <c r="AJ50" s="3"/>
    </row>
    <row r="51" spans="2:38" ht="18" customHeight="1">
      <c r="B51" s="3"/>
      <c r="C51" s="3"/>
      <c r="D51" s="205"/>
      <c r="E51" s="206"/>
      <c r="F51" s="206"/>
      <c r="G51" s="206"/>
      <c r="H51" s="206"/>
      <c r="I51" s="206"/>
      <c r="J51" s="206"/>
      <c r="K51" s="206"/>
      <c r="L51" s="207"/>
      <c r="M51" s="71"/>
      <c r="N51" s="205"/>
      <c r="O51" s="206"/>
      <c r="P51" s="206"/>
      <c r="Q51" s="206"/>
      <c r="R51" s="206"/>
      <c r="S51" s="206"/>
      <c r="T51" s="206"/>
      <c r="U51" s="206"/>
      <c r="V51" s="206"/>
      <c r="W51" s="206"/>
      <c r="X51" s="207"/>
      <c r="Y51" s="3"/>
      <c r="Z51" s="3"/>
      <c r="AA51" s="241"/>
      <c r="AB51" s="242"/>
      <c r="AC51" s="242"/>
      <c r="AD51" s="242"/>
      <c r="AE51" s="242"/>
      <c r="AF51" s="243"/>
      <c r="AG51" s="75">
        <f t="shared" si="3"/>
        <v>0</v>
      </c>
      <c r="AH51" s="10"/>
      <c r="AI51" s="3"/>
      <c r="AJ51" s="3"/>
    </row>
    <row r="52" spans="2:38" ht="18" customHeight="1">
      <c r="B52" s="3"/>
      <c r="C52" s="3"/>
      <c r="D52" s="244"/>
      <c r="E52" s="245"/>
      <c r="F52" s="245"/>
      <c r="G52" s="245"/>
      <c r="H52" s="245"/>
      <c r="I52" s="245"/>
      <c r="J52" s="245"/>
      <c r="K52" s="245"/>
      <c r="L52" s="246"/>
      <c r="M52" s="71"/>
      <c r="N52" s="244"/>
      <c r="O52" s="245"/>
      <c r="P52" s="245"/>
      <c r="Q52" s="245"/>
      <c r="R52" s="245"/>
      <c r="S52" s="245"/>
      <c r="T52" s="245"/>
      <c r="U52" s="245"/>
      <c r="V52" s="245"/>
      <c r="W52" s="245"/>
      <c r="X52" s="246"/>
      <c r="Y52" s="3"/>
      <c r="Z52" s="3"/>
      <c r="AA52" s="3"/>
      <c r="AB52" s="3"/>
      <c r="AC52" s="3"/>
      <c r="AD52" s="3"/>
      <c r="AE52" s="3"/>
      <c r="AF52" s="3"/>
      <c r="AG52" s="3"/>
      <c r="AH52" s="3"/>
      <c r="AI52" s="3"/>
      <c r="AJ52" s="3"/>
    </row>
    <row r="53" spans="2:38" ht="18" customHeight="1">
      <c r="B53" s="3"/>
      <c r="C53" s="3"/>
      <c r="D53" s="3"/>
      <c r="E53" s="3"/>
      <c r="F53" s="3"/>
      <c r="G53" s="3"/>
      <c r="H53" s="3"/>
      <c r="I53" s="3"/>
      <c r="J53" s="3"/>
      <c r="K53" s="3"/>
      <c r="L53" s="5"/>
      <c r="N53" s="3"/>
      <c r="O53" s="3"/>
      <c r="P53" s="3"/>
      <c r="Q53" s="3"/>
      <c r="R53" s="3"/>
      <c r="S53" s="3"/>
      <c r="T53" s="3"/>
      <c r="U53" s="3"/>
      <c r="V53" s="3"/>
      <c r="W53" s="3"/>
      <c r="X53" s="3"/>
      <c r="Y53" s="3"/>
      <c r="Z53" s="3"/>
      <c r="AA53" s="3"/>
      <c r="AB53" s="3"/>
      <c r="AC53" s="3"/>
      <c r="AD53" s="3"/>
      <c r="AE53" s="3"/>
      <c r="AF53" s="3"/>
      <c r="AG53" s="3"/>
      <c r="AH53" s="3"/>
      <c r="AI53" s="3"/>
      <c r="AJ53" s="3"/>
    </row>
    <row r="54" spans="2:38" ht="18" customHeight="1">
      <c r="B54" s="3"/>
      <c r="C54" s="3"/>
      <c r="D54" s="3"/>
      <c r="E54" s="3"/>
      <c r="F54" s="3"/>
      <c r="G54" s="3"/>
      <c r="H54" s="3"/>
      <c r="I54" s="3"/>
      <c r="J54" s="3"/>
      <c r="K54" s="3"/>
      <c r="L54" s="5"/>
      <c r="N54" s="3"/>
      <c r="O54" s="3"/>
      <c r="P54" s="3"/>
      <c r="Q54" s="3"/>
      <c r="R54" s="3"/>
      <c r="S54" s="3"/>
      <c r="T54" s="3"/>
      <c r="U54" s="3"/>
      <c r="V54" s="3"/>
      <c r="W54" s="3"/>
      <c r="X54" s="3"/>
      <c r="Y54" s="3"/>
      <c r="Z54" s="3"/>
      <c r="AA54" s="3"/>
      <c r="AB54" s="3"/>
      <c r="AC54" s="3"/>
      <c r="AD54" s="3"/>
      <c r="AE54" s="3"/>
      <c r="AF54" s="3"/>
      <c r="AG54" s="3"/>
      <c r="AH54" s="3"/>
      <c r="AI54" s="3"/>
      <c r="AJ54" s="3"/>
    </row>
    <row r="55" spans="2:38" ht="18" customHeight="1">
      <c r="B55" s="3"/>
      <c r="C55" s="3"/>
      <c r="D55" s="3"/>
      <c r="E55" s="3"/>
      <c r="F55" s="3"/>
      <c r="G55" s="3"/>
      <c r="H55" s="3"/>
      <c r="I55" s="3"/>
      <c r="J55" s="3"/>
      <c r="K55" s="3"/>
      <c r="L55" s="5"/>
      <c r="N55" s="3"/>
      <c r="O55" s="3"/>
      <c r="P55" s="3"/>
      <c r="Q55" s="3"/>
      <c r="R55" s="3"/>
      <c r="S55" s="3"/>
      <c r="T55" s="3"/>
      <c r="U55" s="3"/>
      <c r="V55" s="3"/>
      <c r="W55" s="3"/>
      <c r="X55" s="3"/>
      <c r="Y55" s="3"/>
      <c r="Z55" s="3"/>
      <c r="AA55" s="3"/>
      <c r="AB55" s="3"/>
      <c r="AC55" s="3"/>
      <c r="AD55" s="3"/>
      <c r="AE55" s="3"/>
      <c r="AF55" s="3"/>
      <c r="AG55" s="3"/>
      <c r="AH55" s="3"/>
      <c r="AI55" s="3"/>
      <c r="AJ55" s="3"/>
    </row>
    <row r="56" spans="2:38" ht="18" customHeight="1">
      <c r="B56" s="3"/>
      <c r="C56" s="3"/>
      <c r="D56" s="3"/>
      <c r="E56" s="3"/>
      <c r="F56" s="3"/>
      <c r="G56" s="3"/>
      <c r="H56" s="3"/>
      <c r="I56" s="3"/>
      <c r="J56" s="3"/>
      <c r="K56" s="3"/>
      <c r="L56" s="5"/>
      <c r="N56" s="3"/>
      <c r="O56" s="3"/>
      <c r="P56" s="3"/>
      <c r="Q56" s="3"/>
      <c r="R56" s="3"/>
      <c r="S56" s="3"/>
      <c r="T56" s="3"/>
      <c r="U56" s="3"/>
      <c r="V56" s="3"/>
      <c r="W56" s="3"/>
      <c r="X56" s="3"/>
      <c r="Y56" s="3"/>
      <c r="Z56" s="3"/>
      <c r="AA56" s="3"/>
      <c r="AB56" s="3"/>
      <c r="AC56" s="3"/>
      <c r="AD56" s="3"/>
      <c r="AE56" s="3"/>
      <c r="AF56" s="3"/>
      <c r="AG56" s="3"/>
      <c r="AH56" s="3"/>
      <c r="AI56" s="3"/>
      <c r="AJ56" s="3"/>
    </row>
    <row r="57" spans="2:38" ht="18" customHeight="1">
      <c r="B57" s="3"/>
      <c r="C57" s="3"/>
      <c r="D57" s="3"/>
      <c r="E57" s="3"/>
      <c r="F57" s="3"/>
      <c r="G57" s="3"/>
      <c r="H57" s="3"/>
      <c r="I57" s="3"/>
      <c r="J57" s="3"/>
      <c r="K57" s="3"/>
      <c r="L57" s="5"/>
      <c r="N57" s="3"/>
      <c r="O57" s="3"/>
      <c r="P57" s="3"/>
      <c r="Q57" s="3"/>
      <c r="R57" s="3"/>
      <c r="S57" s="3"/>
      <c r="T57" s="3"/>
      <c r="U57" s="3"/>
      <c r="V57" s="3"/>
      <c r="W57" s="3"/>
      <c r="X57" s="3"/>
      <c r="Y57" s="3"/>
      <c r="Z57" s="3"/>
      <c r="AA57" s="3"/>
      <c r="AB57" s="3"/>
      <c r="AC57" s="3"/>
      <c r="AD57" s="3"/>
      <c r="AE57" s="3"/>
      <c r="AF57" s="3"/>
      <c r="AG57" s="3"/>
      <c r="AH57" s="3"/>
      <c r="AI57" s="3"/>
      <c r="AJ57" s="3"/>
    </row>
    <row r="58" spans="2:38" ht="18" customHeight="1">
      <c r="B58" s="3"/>
      <c r="C58" s="3"/>
      <c r="D58" s="3"/>
      <c r="E58" s="3"/>
      <c r="F58" s="3"/>
      <c r="G58" s="3"/>
      <c r="H58" s="3"/>
      <c r="I58" s="3"/>
      <c r="J58" s="3"/>
      <c r="K58" s="3"/>
      <c r="L58" s="5"/>
      <c r="N58" s="3"/>
      <c r="O58" s="3"/>
      <c r="P58" s="3"/>
      <c r="Q58" s="3"/>
      <c r="R58" s="3"/>
      <c r="S58" s="3"/>
      <c r="T58" s="3"/>
      <c r="U58" s="3"/>
      <c r="V58" s="3"/>
      <c r="W58" s="3"/>
      <c r="X58" s="3"/>
      <c r="Y58" s="3"/>
      <c r="Z58" s="3"/>
      <c r="AA58" s="3"/>
      <c r="AB58" s="3"/>
      <c r="AC58" s="3"/>
      <c r="AD58" s="3"/>
      <c r="AE58" s="3"/>
      <c r="AF58" s="3"/>
      <c r="AG58" s="3"/>
      <c r="AH58" s="3"/>
      <c r="AI58" s="3"/>
      <c r="AJ58" s="3"/>
    </row>
    <row r="59" spans="2:38" ht="18" customHeight="1">
      <c r="B59" s="3"/>
      <c r="C59" s="3"/>
      <c r="D59" s="3"/>
      <c r="E59" s="3"/>
      <c r="F59" s="3"/>
      <c r="G59" s="3"/>
      <c r="H59" s="3"/>
      <c r="I59" s="3"/>
      <c r="J59" s="3"/>
      <c r="K59" s="3"/>
      <c r="L59" s="5"/>
      <c r="N59" s="3"/>
      <c r="O59" s="3"/>
      <c r="P59" s="3"/>
      <c r="Q59" s="3"/>
      <c r="R59" s="3"/>
      <c r="S59" s="3"/>
      <c r="T59" s="3"/>
      <c r="U59" s="3"/>
      <c r="V59" s="3"/>
      <c r="W59" s="3"/>
      <c r="X59" s="3"/>
      <c r="Y59" s="3"/>
      <c r="Z59" s="3"/>
      <c r="AA59" s="3"/>
      <c r="AB59" s="3"/>
      <c r="AC59" s="3"/>
      <c r="AD59" s="3"/>
      <c r="AE59" s="3"/>
      <c r="AF59" s="3"/>
      <c r="AG59" s="3"/>
      <c r="AH59" s="3"/>
      <c r="AI59" s="3"/>
      <c r="AJ59" s="3"/>
    </row>
    <row r="60" spans="2:38" ht="18" customHeight="1">
      <c r="B60" s="3"/>
      <c r="C60" s="3"/>
      <c r="D60" s="3"/>
      <c r="E60" s="3"/>
      <c r="F60" s="3"/>
      <c r="G60" s="3"/>
      <c r="H60" s="3"/>
      <c r="I60" s="3"/>
      <c r="J60" s="3"/>
      <c r="K60" s="3"/>
      <c r="L60" s="5"/>
      <c r="N60" s="3"/>
      <c r="O60" s="3"/>
      <c r="P60" s="3"/>
      <c r="Q60" s="3"/>
      <c r="R60" s="3"/>
      <c r="S60" s="3"/>
      <c r="T60" s="3"/>
      <c r="U60" s="3"/>
      <c r="V60" s="3"/>
      <c r="W60" s="3"/>
      <c r="X60" s="3"/>
      <c r="Y60" s="3"/>
      <c r="Z60" s="3"/>
      <c r="AA60" s="3"/>
      <c r="AB60" s="3"/>
      <c r="AC60" s="3"/>
      <c r="AD60" s="3"/>
      <c r="AE60" s="3"/>
      <c r="AF60" s="3"/>
      <c r="AG60" s="3"/>
      <c r="AH60" s="3"/>
      <c r="AI60" s="3"/>
      <c r="AJ60" s="3"/>
    </row>
    <row r="61" spans="2:38" ht="18" customHeight="1">
      <c r="B61" s="3"/>
      <c r="C61" s="3"/>
      <c r="D61" s="3"/>
      <c r="E61" s="3"/>
      <c r="F61" s="3"/>
      <c r="G61" s="3"/>
      <c r="H61" s="3"/>
      <c r="I61" s="3"/>
      <c r="J61" s="3"/>
      <c r="K61" s="3"/>
      <c r="L61" s="5"/>
      <c r="N61" s="3"/>
      <c r="O61" s="3"/>
      <c r="P61" s="3"/>
      <c r="Q61" s="3"/>
      <c r="R61" s="3"/>
      <c r="S61" s="3"/>
      <c r="T61" s="3"/>
      <c r="U61" s="3"/>
      <c r="V61" s="3"/>
      <c r="W61" s="3"/>
      <c r="X61" s="3"/>
      <c r="Y61" s="3"/>
      <c r="Z61" s="3"/>
      <c r="AA61" s="3"/>
      <c r="AB61" s="3"/>
      <c r="AC61" s="3"/>
      <c r="AD61" s="3"/>
      <c r="AE61" s="3"/>
      <c r="AF61" s="3"/>
      <c r="AG61" s="3"/>
      <c r="AH61" s="3"/>
      <c r="AI61" s="3"/>
      <c r="AJ61" s="3"/>
    </row>
    <row r="62" spans="2:38" ht="18" customHeight="1">
      <c r="B62" s="3"/>
      <c r="C62" s="3"/>
      <c r="D62" s="3"/>
      <c r="E62" s="3"/>
      <c r="F62" s="3"/>
      <c r="G62" s="3"/>
      <c r="H62" s="3"/>
      <c r="I62" s="3"/>
      <c r="J62" s="3"/>
      <c r="K62" s="3"/>
      <c r="L62" s="5"/>
      <c r="N62" s="3"/>
      <c r="O62" s="3"/>
      <c r="P62" s="3"/>
      <c r="Q62" s="3"/>
      <c r="R62" s="3"/>
      <c r="S62" s="3"/>
      <c r="T62" s="3"/>
      <c r="U62" s="3"/>
      <c r="V62" s="3"/>
      <c r="W62" s="3"/>
      <c r="X62" s="3"/>
      <c r="Y62" s="3"/>
      <c r="Z62" s="3"/>
      <c r="AA62" s="3"/>
      <c r="AB62" s="3"/>
      <c r="AC62" s="3"/>
      <c r="AD62" s="3"/>
      <c r="AE62" s="3"/>
      <c r="AF62" s="3"/>
      <c r="AG62" s="3"/>
      <c r="AH62" s="3"/>
      <c r="AI62" s="3"/>
      <c r="AJ62" s="3"/>
    </row>
    <row r="63" spans="2:38" ht="18" customHeight="1">
      <c r="B63" s="3"/>
      <c r="C63" s="3"/>
      <c r="D63" s="7"/>
      <c r="E63" s="7"/>
      <c r="F63" s="7"/>
      <c r="G63" s="7"/>
      <c r="H63" s="7"/>
      <c r="I63" s="7"/>
      <c r="J63" s="7"/>
      <c r="K63" s="7"/>
      <c r="L63" s="8"/>
      <c r="M63" s="8"/>
      <c r="N63" s="7"/>
      <c r="O63" s="7"/>
      <c r="P63" s="7"/>
      <c r="Q63" s="7"/>
      <c r="R63" s="7"/>
      <c r="S63" s="7"/>
      <c r="T63" s="7"/>
      <c r="U63" s="7"/>
      <c r="V63" s="7"/>
      <c r="W63" s="7"/>
      <c r="X63" s="7"/>
      <c r="Y63" s="7"/>
      <c r="Z63" s="7"/>
      <c r="AA63" s="7"/>
      <c r="AB63" s="7"/>
      <c r="AC63" s="7"/>
      <c r="AD63" s="7"/>
      <c r="AE63" s="7"/>
      <c r="AF63" s="7"/>
      <c r="AG63" s="7"/>
      <c r="AH63" s="77"/>
      <c r="AI63" s="77"/>
      <c r="AJ63" s="77"/>
    </row>
    <row r="64" spans="2:38" ht="18" customHeight="1">
      <c r="B64" s="3"/>
      <c r="C64" s="3"/>
      <c r="D64" s="3"/>
      <c r="E64" s="3"/>
      <c r="F64" s="3"/>
      <c r="G64" s="3"/>
      <c r="H64" s="3"/>
      <c r="I64" s="3"/>
      <c r="J64" s="3"/>
      <c r="K64" s="3"/>
      <c r="L64" s="5"/>
      <c r="N64" s="3"/>
      <c r="O64" s="3"/>
      <c r="P64" s="3"/>
      <c r="Q64" s="3"/>
      <c r="R64" s="3"/>
      <c r="S64" s="3"/>
      <c r="T64" s="3"/>
      <c r="U64" s="3"/>
      <c r="V64" s="3"/>
      <c r="W64" s="3"/>
      <c r="X64" s="3"/>
      <c r="Y64" s="3"/>
      <c r="Z64" s="3"/>
      <c r="AA64" s="3"/>
      <c r="AB64" s="3"/>
      <c r="AC64" s="3"/>
      <c r="AD64" s="3"/>
      <c r="AE64" s="3"/>
      <c r="AF64" s="3"/>
      <c r="AG64" s="3"/>
      <c r="AH64" s="3"/>
      <c r="AI64" s="3"/>
      <c r="AJ64" s="3"/>
    </row>
    <row r="65" spans="2:20" ht="18" customHeight="1">
      <c r="B65" s="3"/>
      <c r="C65" s="3"/>
      <c r="D65" s="3"/>
    </row>
    <row r="66" spans="2:20" ht="18" customHeight="1">
      <c r="B66" s="3"/>
      <c r="C66" s="3"/>
      <c r="D66" s="3"/>
    </row>
    <row r="67" spans="2:20" ht="18" customHeight="1">
      <c r="B67" s="3"/>
      <c r="C67" s="3"/>
      <c r="D67" s="3"/>
    </row>
    <row r="68" spans="2:20" ht="18" customHeight="1">
      <c r="B68" s="3"/>
      <c r="C68" s="3"/>
      <c r="D68" s="3"/>
    </row>
    <row r="69" spans="2:20" ht="18" customHeight="1">
      <c r="B69" s="3"/>
      <c r="C69" s="3"/>
      <c r="D69" s="3"/>
      <c r="F69" s="1">
        <v>1</v>
      </c>
      <c r="G69" s="1">
        <v>12833</v>
      </c>
      <c r="H69" s="1">
        <v>11592</v>
      </c>
      <c r="I69" s="1">
        <v>11506</v>
      </c>
      <c r="J69" s="1">
        <v>14165</v>
      </c>
      <c r="K69" s="1">
        <v>13933</v>
      </c>
      <c r="L69" s="132">
        <v>12640</v>
      </c>
      <c r="M69" s="133">
        <v>12674</v>
      </c>
      <c r="N69" s="1">
        <v>13505</v>
      </c>
      <c r="O69" s="1">
        <v>12637</v>
      </c>
      <c r="P69" s="1">
        <v>12873</v>
      </c>
      <c r="Q69" s="1">
        <v>10906</v>
      </c>
      <c r="R69" s="1">
        <v>13143</v>
      </c>
      <c r="S69" s="1">
        <f>SUM(G69:R69)</f>
        <v>152407</v>
      </c>
      <c r="T69" s="1">
        <f>S69/$S$84</f>
        <v>0.14190609116023387</v>
      </c>
    </row>
    <row r="70" spans="2:20" ht="18" customHeight="1">
      <c r="B70" s="3"/>
      <c r="C70" s="3"/>
      <c r="D70" s="3"/>
      <c r="F70" s="1">
        <v>2</v>
      </c>
      <c r="G70" s="1">
        <v>7353</v>
      </c>
      <c r="H70" s="1">
        <v>6113</v>
      </c>
      <c r="I70" s="1">
        <v>7668</v>
      </c>
      <c r="J70" s="1">
        <v>9493</v>
      </c>
      <c r="K70" s="1">
        <v>6008</v>
      </c>
      <c r="L70" s="132">
        <v>7640</v>
      </c>
      <c r="M70" s="133">
        <v>8751</v>
      </c>
      <c r="N70" s="1">
        <v>9349</v>
      </c>
      <c r="O70" s="1">
        <v>5368</v>
      </c>
      <c r="P70" s="1">
        <v>7647</v>
      </c>
      <c r="Q70" s="1">
        <v>6627</v>
      </c>
      <c r="R70" s="1">
        <v>7433</v>
      </c>
      <c r="S70" s="1">
        <f t="shared" ref="S70:S83" si="4">SUM(G70:R70)</f>
        <v>89450</v>
      </c>
      <c r="T70" s="1">
        <f t="shared" ref="T70:T83" si="5">S70/$S$84</f>
        <v>8.3286855946793248E-2</v>
      </c>
    </row>
    <row r="71" spans="2:20" ht="18" customHeight="1">
      <c r="B71" s="3"/>
      <c r="C71" s="3"/>
      <c r="D71" s="3"/>
      <c r="F71" s="1">
        <v>3</v>
      </c>
      <c r="G71" s="1">
        <v>8259</v>
      </c>
      <c r="H71" s="1">
        <v>9802</v>
      </c>
      <c r="I71" s="1">
        <v>8164</v>
      </c>
      <c r="J71" s="1">
        <v>7318</v>
      </c>
      <c r="K71" s="1">
        <v>9962</v>
      </c>
      <c r="L71" s="132">
        <v>8167</v>
      </c>
      <c r="M71" s="133">
        <v>5183</v>
      </c>
      <c r="N71" s="1">
        <v>7252</v>
      </c>
      <c r="O71" s="1">
        <v>7071</v>
      </c>
      <c r="P71" s="1">
        <v>8782</v>
      </c>
      <c r="Q71" s="1">
        <v>6961</v>
      </c>
      <c r="R71" s="1">
        <v>7074</v>
      </c>
      <c r="S71" s="1">
        <f t="shared" si="4"/>
        <v>93995</v>
      </c>
      <c r="T71" s="1">
        <f t="shared" si="5"/>
        <v>8.7518703462479946E-2</v>
      </c>
    </row>
    <row r="72" spans="2:20" ht="18" customHeight="1">
      <c r="B72" s="3"/>
      <c r="C72" s="3"/>
      <c r="D72" s="3"/>
      <c r="F72" s="1">
        <v>4</v>
      </c>
      <c r="G72" s="1">
        <v>8243</v>
      </c>
      <c r="H72" s="1">
        <v>9193</v>
      </c>
      <c r="I72" s="1">
        <v>6957</v>
      </c>
      <c r="J72" s="1">
        <v>7057</v>
      </c>
      <c r="K72" s="1">
        <v>9639</v>
      </c>
      <c r="L72" s="132">
        <v>7798</v>
      </c>
      <c r="M72" s="133">
        <v>8653</v>
      </c>
      <c r="N72" s="1">
        <v>6174</v>
      </c>
      <c r="O72" s="1">
        <v>8909</v>
      </c>
      <c r="P72" s="1">
        <v>7357</v>
      </c>
      <c r="Q72" s="1">
        <v>5525</v>
      </c>
      <c r="R72" s="1">
        <v>9063</v>
      </c>
      <c r="S72" s="1">
        <f t="shared" si="4"/>
        <v>94568</v>
      </c>
      <c r="T72" s="1">
        <f t="shared" si="5"/>
        <v>8.80522235123124E-2</v>
      </c>
    </row>
    <row r="73" spans="2:20" ht="18" customHeight="1">
      <c r="B73" s="3"/>
      <c r="C73" s="3"/>
      <c r="D73" s="3"/>
      <c r="F73" s="1">
        <v>5</v>
      </c>
      <c r="G73" s="1">
        <v>6297</v>
      </c>
      <c r="H73" s="1">
        <v>6929</v>
      </c>
      <c r="I73" s="1">
        <v>8594</v>
      </c>
      <c r="J73" s="1">
        <v>8256</v>
      </c>
      <c r="K73" s="1">
        <v>7461</v>
      </c>
      <c r="L73" s="132">
        <v>7184</v>
      </c>
      <c r="M73" s="133">
        <v>8103</v>
      </c>
      <c r="N73" s="1">
        <v>8028</v>
      </c>
      <c r="O73" s="1">
        <v>5715</v>
      </c>
      <c r="P73" s="1">
        <v>8113</v>
      </c>
      <c r="Q73" s="1">
        <v>8461</v>
      </c>
      <c r="R73" s="1">
        <v>5742</v>
      </c>
      <c r="S73" s="1">
        <f t="shared" si="4"/>
        <v>88883</v>
      </c>
      <c r="T73" s="1">
        <f t="shared" si="5"/>
        <v>8.2758922494341247E-2</v>
      </c>
    </row>
    <row r="74" spans="2:20" ht="18" customHeight="1">
      <c r="B74" s="3"/>
      <c r="C74" s="3"/>
      <c r="D74" s="3"/>
      <c r="F74" s="1">
        <v>6</v>
      </c>
      <c r="G74" s="1">
        <v>6102</v>
      </c>
      <c r="H74" s="1">
        <v>9861</v>
      </c>
      <c r="I74" s="1">
        <v>6737</v>
      </c>
      <c r="J74" s="1">
        <v>7037</v>
      </c>
      <c r="K74" s="1">
        <v>5030</v>
      </c>
      <c r="L74" s="132">
        <v>8662</v>
      </c>
      <c r="M74" s="133">
        <v>7656</v>
      </c>
      <c r="N74" s="1">
        <v>8661</v>
      </c>
      <c r="O74" s="1">
        <v>9900</v>
      </c>
      <c r="P74" s="1">
        <v>9947</v>
      </c>
      <c r="Q74" s="1">
        <v>6430</v>
      </c>
      <c r="R74" s="1">
        <v>5878</v>
      </c>
      <c r="S74" s="1">
        <f t="shared" si="4"/>
        <v>91901</v>
      </c>
      <c r="T74" s="1">
        <f t="shared" si="5"/>
        <v>8.5568980976704817E-2</v>
      </c>
    </row>
    <row r="75" spans="2:20" ht="18" customHeight="1">
      <c r="B75" s="3"/>
      <c r="C75" s="3"/>
      <c r="D75" s="3"/>
      <c r="F75" s="1">
        <v>7</v>
      </c>
      <c r="G75" s="1">
        <v>7100</v>
      </c>
      <c r="H75" s="1">
        <v>8704</v>
      </c>
      <c r="I75" s="1">
        <v>9425</v>
      </c>
      <c r="J75" s="1">
        <v>7181</v>
      </c>
      <c r="K75" s="1">
        <v>8319</v>
      </c>
      <c r="L75" s="132">
        <v>9936</v>
      </c>
      <c r="M75" s="133">
        <v>9966</v>
      </c>
      <c r="N75" s="1">
        <v>5090</v>
      </c>
      <c r="O75" s="1">
        <v>6042</v>
      </c>
      <c r="P75" s="1">
        <v>8313</v>
      </c>
      <c r="Q75" s="1">
        <v>8474</v>
      </c>
      <c r="R75" s="1">
        <v>8310</v>
      </c>
      <c r="S75" s="1">
        <f t="shared" si="4"/>
        <v>96860</v>
      </c>
      <c r="T75" s="1">
        <f t="shared" si="5"/>
        <v>9.0186303711642185E-2</v>
      </c>
    </row>
    <row r="76" spans="2:20" ht="18" customHeight="1">
      <c r="B76" s="3"/>
      <c r="C76" s="3"/>
      <c r="D76" s="3"/>
      <c r="F76" s="1">
        <v>8</v>
      </c>
      <c r="G76" s="1">
        <v>7219</v>
      </c>
      <c r="H76" s="1">
        <v>6458</v>
      </c>
      <c r="I76" s="1">
        <v>8538</v>
      </c>
      <c r="J76" s="1">
        <v>5279</v>
      </c>
      <c r="K76" s="1">
        <v>5807</v>
      </c>
      <c r="L76" s="132">
        <v>9416</v>
      </c>
      <c r="M76" s="133">
        <v>5671</v>
      </c>
      <c r="N76" s="1">
        <v>8452</v>
      </c>
      <c r="O76" s="1">
        <v>8257</v>
      </c>
      <c r="P76" s="1">
        <v>8831</v>
      </c>
      <c r="Q76" s="1">
        <v>5694</v>
      </c>
      <c r="R76" s="1">
        <v>6927</v>
      </c>
      <c r="S76" s="1">
        <f t="shared" si="4"/>
        <v>86549</v>
      </c>
      <c r="T76" s="1">
        <f t="shared" si="5"/>
        <v>8.0585736113348336E-2</v>
      </c>
    </row>
    <row r="77" spans="2:20" ht="18" customHeight="1">
      <c r="B77" s="3"/>
      <c r="C77" s="3"/>
      <c r="D77" s="3"/>
      <c r="F77" s="1">
        <v>9</v>
      </c>
      <c r="G77" s="1">
        <v>8962</v>
      </c>
      <c r="H77" s="1">
        <v>7793</v>
      </c>
      <c r="I77" s="1">
        <v>6716</v>
      </c>
      <c r="J77" s="1">
        <v>9560</v>
      </c>
      <c r="K77" s="1">
        <v>5026</v>
      </c>
      <c r="L77" s="132">
        <v>9306</v>
      </c>
      <c r="M77" s="133">
        <v>8104</v>
      </c>
      <c r="N77" s="1">
        <v>7979</v>
      </c>
      <c r="O77" s="1">
        <v>7731</v>
      </c>
      <c r="P77" s="1">
        <v>9347</v>
      </c>
      <c r="Q77" s="1">
        <v>9546</v>
      </c>
      <c r="R77" s="1">
        <v>7915</v>
      </c>
      <c r="S77" s="1">
        <f t="shared" si="4"/>
        <v>97985</v>
      </c>
      <c r="T77" s="1">
        <f t="shared" si="5"/>
        <v>9.1233790720475536E-2</v>
      </c>
    </row>
    <row r="78" spans="2:20" ht="18" customHeight="1">
      <c r="B78" s="3"/>
      <c r="C78" s="3"/>
      <c r="D78" s="3"/>
      <c r="F78" s="1">
        <v>10</v>
      </c>
      <c r="G78" s="1">
        <v>9946</v>
      </c>
      <c r="H78" s="1">
        <v>8707</v>
      </c>
      <c r="I78" s="1">
        <v>9426</v>
      </c>
      <c r="J78" s="1">
        <v>9479</v>
      </c>
      <c r="K78" s="1">
        <v>8084</v>
      </c>
      <c r="L78" s="132">
        <v>9296</v>
      </c>
      <c r="M78" s="133">
        <v>5376</v>
      </c>
      <c r="N78" s="1">
        <v>8294</v>
      </c>
      <c r="O78" s="1">
        <v>6774</v>
      </c>
      <c r="P78" s="1">
        <v>8908</v>
      </c>
      <c r="Q78" s="1">
        <v>5208</v>
      </c>
      <c r="R78" s="1">
        <v>5933</v>
      </c>
      <c r="S78" s="1">
        <f t="shared" si="4"/>
        <v>95431</v>
      </c>
      <c r="T78" s="1">
        <f t="shared" si="5"/>
        <v>8.8855762435532989E-2</v>
      </c>
    </row>
    <row r="79" spans="2:20" ht="18" customHeight="1">
      <c r="B79" s="3"/>
      <c r="C79" s="3"/>
      <c r="D79" s="3"/>
      <c r="F79" s="1">
        <v>11</v>
      </c>
      <c r="G79" s="1">
        <v>6302</v>
      </c>
      <c r="H79" s="1">
        <v>6741</v>
      </c>
      <c r="I79" s="1">
        <v>7952</v>
      </c>
      <c r="J79" s="1">
        <v>5509</v>
      </c>
      <c r="K79" s="1">
        <v>7344</v>
      </c>
      <c r="L79" s="132">
        <v>9245</v>
      </c>
      <c r="M79" s="133">
        <v>5791</v>
      </c>
      <c r="N79" s="1">
        <v>7375</v>
      </c>
      <c r="O79" s="1">
        <v>5596</v>
      </c>
      <c r="P79" s="1">
        <v>7299</v>
      </c>
      <c r="Q79" s="1">
        <v>6353</v>
      </c>
      <c r="R79" s="1">
        <v>5029</v>
      </c>
      <c r="S79" s="1">
        <f t="shared" si="4"/>
        <v>80536</v>
      </c>
      <c r="T79" s="1">
        <f t="shared" si="5"/>
        <v>7.4987034438579556E-2</v>
      </c>
    </row>
    <row r="80" spans="2:20" ht="18" customHeight="1">
      <c r="B80" s="3"/>
      <c r="C80" s="3"/>
      <c r="D80" s="3"/>
      <c r="F80" s="1">
        <v>12</v>
      </c>
      <c r="G80" s="1">
        <v>284</v>
      </c>
      <c r="H80" s="1">
        <v>9</v>
      </c>
      <c r="I80" s="1">
        <v>431</v>
      </c>
      <c r="J80" s="1">
        <v>203</v>
      </c>
      <c r="K80" s="1">
        <v>419</v>
      </c>
      <c r="L80" s="132"/>
      <c r="M80" s="133"/>
      <c r="P80" s="1">
        <v>409</v>
      </c>
      <c r="Q80" s="1">
        <v>358</v>
      </c>
      <c r="S80" s="1">
        <f t="shared" si="4"/>
        <v>2113</v>
      </c>
      <c r="T80" s="1">
        <f t="shared" si="5"/>
        <v>1.9674133774798671E-3</v>
      </c>
    </row>
    <row r="81" spans="2:21" ht="18" customHeight="1">
      <c r="B81" s="3"/>
      <c r="C81" s="3"/>
      <c r="D81" s="3"/>
      <c r="F81" s="1">
        <v>13</v>
      </c>
      <c r="G81" s="1">
        <v>369</v>
      </c>
      <c r="K81" s="1">
        <v>386</v>
      </c>
      <c r="L81" s="132">
        <v>41</v>
      </c>
      <c r="M81" s="133">
        <v>478</v>
      </c>
      <c r="N81" s="1">
        <v>460</v>
      </c>
      <c r="O81" s="1">
        <v>190</v>
      </c>
      <c r="S81" s="1">
        <f t="shared" si="4"/>
        <v>1924</v>
      </c>
      <c r="T81" s="1">
        <f t="shared" si="5"/>
        <v>1.7914355599958659E-3</v>
      </c>
    </row>
    <row r="82" spans="2:21" ht="18" customHeight="1">
      <c r="B82" s="3"/>
      <c r="C82" s="3"/>
      <c r="D82" s="3"/>
      <c r="F82" s="1">
        <v>14</v>
      </c>
      <c r="G82" s="1">
        <v>28</v>
      </c>
      <c r="H82" s="1">
        <v>133</v>
      </c>
      <c r="I82" s="1">
        <v>139</v>
      </c>
      <c r="J82" s="1">
        <v>124</v>
      </c>
      <c r="L82" s="132"/>
      <c r="M82" s="133"/>
      <c r="S82" s="1">
        <f t="shared" si="4"/>
        <v>424</v>
      </c>
      <c r="T82" s="1">
        <f t="shared" si="5"/>
        <v>3.9478621488474384E-4</v>
      </c>
    </row>
    <row r="83" spans="2:21" ht="18" customHeight="1">
      <c r="B83" s="3"/>
      <c r="C83" s="3"/>
      <c r="D83" s="3"/>
      <c r="F83" s="1">
        <v>15</v>
      </c>
      <c r="G83" s="1">
        <v>147</v>
      </c>
      <c r="L83" s="132"/>
      <c r="M83" s="133"/>
      <c r="O83" s="1">
        <v>431</v>
      </c>
      <c r="P83" s="1">
        <v>181</v>
      </c>
      <c r="Q83" s="1">
        <v>214</v>
      </c>
      <c r="S83" s="1">
        <f t="shared" si="4"/>
        <v>973</v>
      </c>
      <c r="T83" s="1">
        <f t="shared" si="5"/>
        <v>9.0595987519541453E-4</v>
      </c>
    </row>
    <row r="84" spans="2:21" ht="18" customHeight="1">
      <c r="B84" s="3"/>
      <c r="C84" s="3"/>
      <c r="D84" s="3"/>
      <c r="S84" s="22">
        <f>SUM(S69:S83)</f>
        <v>1073999</v>
      </c>
    </row>
    <row r="85" spans="2:21" ht="18" customHeight="1">
      <c r="B85" s="3"/>
      <c r="C85" s="3"/>
      <c r="D85" s="3"/>
    </row>
    <row r="86" spans="2:21" ht="18" customHeight="1">
      <c r="B86" s="3"/>
      <c r="C86" s="3"/>
      <c r="D86" s="3"/>
      <c r="G86" s="88">
        <f ca="1">RANDBETWEEN(500,2000)</f>
        <v>548</v>
      </c>
      <c r="H86" s="89">
        <f t="shared" ref="H86:R86" ca="1" si="6">RANDBETWEEN(500,2000)</f>
        <v>1173</v>
      </c>
      <c r="I86" s="89">
        <f t="shared" ca="1" si="6"/>
        <v>922</v>
      </c>
      <c r="J86" s="89">
        <f t="shared" ca="1" si="6"/>
        <v>626</v>
      </c>
      <c r="K86" s="89">
        <f t="shared" ca="1" si="6"/>
        <v>971</v>
      </c>
      <c r="L86" s="89">
        <f t="shared" ca="1" si="6"/>
        <v>1953</v>
      </c>
      <c r="M86" s="89">
        <f t="shared" ca="1" si="6"/>
        <v>1765</v>
      </c>
      <c r="N86" s="89">
        <f t="shared" ca="1" si="6"/>
        <v>800</v>
      </c>
      <c r="O86" s="89">
        <f t="shared" ca="1" si="6"/>
        <v>1327</v>
      </c>
      <c r="P86" s="89">
        <f t="shared" ca="1" si="6"/>
        <v>1056</v>
      </c>
      <c r="Q86" s="89">
        <f t="shared" ca="1" si="6"/>
        <v>680</v>
      </c>
      <c r="R86" s="90">
        <f t="shared" ca="1" si="6"/>
        <v>1322</v>
      </c>
      <c r="S86" s="1">
        <v>15000</v>
      </c>
      <c r="U86" s="1">
        <f>S86/$S$101</f>
        <v>0.13636363636363635</v>
      </c>
    </row>
    <row r="87" spans="2:21" ht="18" customHeight="1">
      <c r="B87" s="3"/>
      <c r="C87" s="3"/>
      <c r="D87" s="3"/>
      <c r="G87" s="88">
        <f t="shared" ref="G87:R95" ca="1" si="7">RANDBETWEEN(500,1000)</f>
        <v>944</v>
      </c>
      <c r="H87" s="89">
        <f t="shared" ca="1" si="7"/>
        <v>759</v>
      </c>
      <c r="I87" s="89">
        <f t="shared" ca="1" si="7"/>
        <v>964</v>
      </c>
      <c r="J87" s="89">
        <f t="shared" ca="1" si="7"/>
        <v>744</v>
      </c>
      <c r="K87" s="89">
        <f t="shared" ca="1" si="7"/>
        <v>824</v>
      </c>
      <c r="L87" s="89">
        <f t="shared" ca="1" si="7"/>
        <v>924</v>
      </c>
      <c r="M87" s="89">
        <f t="shared" ca="1" si="7"/>
        <v>662</v>
      </c>
      <c r="N87" s="89">
        <f t="shared" ca="1" si="7"/>
        <v>999</v>
      </c>
      <c r="O87" s="89">
        <f t="shared" ca="1" si="7"/>
        <v>798</v>
      </c>
      <c r="P87" s="89">
        <f t="shared" ca="1" si="7"/>
        <v>528</v>
      </c>
      <c r="Q87" s="89">
        <f t="shared" ca="1" si="7"/>
        <v>774</v>
      </c>
      <c r="R87" s="90">
        <f t="shared" ca="1" si="7"/>
        <v>950</v>
      </c>
      <c r="S87" s="1">
        <v>10000</v>
      </c>
    </row>
    <row r="88" spans="2:21" ht="18" customHeight="1">
      <c r="B88" s="3"/>
      <c r="C88" s="3"/>
      <c r="D88" s="3"/>
      <c r="G88" s="88">
        <f t="shared" ca="1" si="7"/>
        <v>689</v>
      </c>
      <c r="H88" s="89">
        <f t="shared" ca="1" si="7"/>
        <v>795</v>
      </c>
      <c r="I88" s="89">
        <f t="shared" ca="1" si="7"/>
        <v>738</v>
      </c>
      <c r="J88" s="89">
        <f t="shared" ca="1" si="7"/>
        <v>770</v>
      </c>
      <c r="K88" s="89">
        <f t="shared" ca="1" si="7"/>
        <v>693</v>
      </c>
      <c r="L88" s="89">
        <f t="shared" ca="1" si="7"/>
        <v>866</v>
      </c>
      <c r="M88" s="89">
        <f t="shared" ca="1" si="7"/>
        <v>694</v>
      </c>
      <c r="N88" s="89">
        <f t="shared" ca="1" si="7"/>
        <v>601</v>
      </c>
      <c r="O88" s="89">
        <f t="shared" ca="1" si="7"/>
        <v>630</v>
      </c>
      <c r="P88" s="89">
        <f t="shared" ca="1" si="7"/>
        <v>549</v>
      </c>
      <c r="Q88" s="89">
        <f t="shared" ca="1" si="7"/>
        <v>620</v>
      </c>
      <c r="R88" s="90">
        <f t="shared" ca="1" si="7"/>
        <v>750</v>
      </c>
      <c r="S88" s="1">
        <v>10000</v>
      </c>
    </row>
    <row r="89" spans="2:21" ht="18" customHeight="1">
      <c r="B89" s="3"/>
      <c r="C89" s="3"/>
      <c r="D89" s="3"/>
      <c r="G89" s="88">
        <f t="shared" ca="1" si="7"/>
        <v>562</v>
      </c>
      <c r="H89" s="92">
        <f t="shared" ca="1" si="7"/>
        <v>829</v>
      </c>
      <c r="I89" s="92">
        <f t="shared" ca="1" si="7"/>
        <v>538</v>
      </c>
      <c r="J89" s="92">
        <f t="shared" ca="1" si="7"/>
        <v>634</v>
      </c>
      <c r="K89" s="92">
        <f t="shared" ca="1" si="7"/>
        <v>521</v>
      </c>
      <c r="L89" s="92">
        <f t="shared" ca="1" si="7"/>
        <v>729</v>
      </c>
      <c r="M89" s="92">
        <f t="shared" ca="1" si="7"/>
        <v>883</v>
      </c>
      <c r="N89" s="92">
        <f t="shared" ca="1" si="7"/>
        <v>565</v>
      </c>
      <c r="O89" s="92">
        <f t="shared" ca="1" si="7"/>
        <v>532</v>
      </c>
      <c r="P89" s="92">
        <f t="shared" ca="1" si="7"/>
        <v>845</v>
      </c>
      <c r="Q89" s="92">
        <f t="shared" ca="1" si="7"/>
        <v>949</v>
      </c>
      <c r="R89" s="93">
        <f t="shared" ca="1" si="7"/>
        <v>992</v>
      </c>
      <c r="S89" s="1">
        <v>10000</v>
      </c>
    </row>
    <row r="90" spans="2:21" ht="18" customHeight="1">
      <c r="B90" s="3"/>
      <c r="C90" s="3"/>
      <c r="D90" s="3"/>
      <c r="G90" s="88">
        <f t="shared" ca="1" si="7"/>
        <v>574</v>
      </c>
      <c r="H90" s="92">
        <f t="shared" ca="1" si="7"/>
        <v>982</v>
      </c>
      <c r="I90" s="92">
        <f t="shared" ca="1" si="7"/>
        <v>871</v>
      </c>
      <c r="J90" s="92">
        <f t="shared" ca="1" si="7"/>
        <v>500</v>
      </c>
      <c r="K90" s="92">
        <f t="shared" ca="1" si="7"/>
        <v>854</v>
      </c>
      <c r="L90" s="92">
        <f t="shared" ca="1" si="7"/>
        <v>820</v>
      </c>
      <c r="M90" s="92">
        <f t="shared" ca="1" si="7"/>
        <v>885</v>
      </c>
      <c r="N90" s="92">
        <f t="shared" ca="1" si="7"/>
        <v>626</v>
      </c>
      <c r="O90" s="92">
        <f t="shared" ca="1" si="7"/>
        <v>888</v>
      </c>
      <c r="P90" s="92">
        <f t="shared" ca="1" si="7"/>
        <v>832</v>
      </c>
      <c r="Q90" s="92">
        <f t="shared" ca="1" si="7"/>
        <v>773</v>
      </c>
      <c r="R90" s="93">
        <f t="shared" ca="1" si="7"/>
        <v>858</v>
      </c>
      <c r="S90" s="1">
        <v>10000</v>
      </c>
    </row>
    <row r="91" spans="2:21" ht="18" customHeight="1">
      <c r="B91" s="3"/>
      <c r="C91" s="3"/>
      <c r="D91" s="3"/>
      <c r="G91" s="88">
        <f t="shared" ca="1" si="7"/>
        <v>938</v>
      </c>
      <c r="H91" s="92">
        <f t="shared" ca="1" si="7"/>
        <v>750</v>
      </c>
      <c r="I91" s="92">
        <f t="shared" ca="1" si="7"/>
        <v>708</v>
      </c>
      <c r="J91" s="92">
        <f t="shared" ca="1" si="7"/>
        <v>993</v>
      </c>
      <c r="K91" s="92">
        <f t="shared" ca="1" si="7"/>
        <v>832</v>
      </c>
      <c r="L91" s="92">
        <f t="shared" ca="1" si="7"/>
        <v>939</v>
      </c>
      <c r="M91" s="92">
        <f t="shared" ca="1" si="7"/>
        <v>852</v>
      </c>
      <c r="N91" s="92">
        <f t="shared" ca="1" si="7"/>
        <v>500</v>
      </c>
      <c r="O91" s="92">
        <f t="shared" ca="1" si="7"/>
        <v>883</v>
      </c>
      <c r="P91" s="92">
        <f t="shared" ca="1" si="7"/>
        <v>706</v>
      </c>
      <c r="Q91" s="92">
        <f t="shared" ca="1" si="7"/>
        <v>807</v>
      </c>
      <c r="R91" s="93">
        <f t="shared" ca="1" si="7"/>
        <v>549</v>
      </c>
      <c r="S91" s="1">
        <v>10000</v>
      </c>
    </row>
    <row r="92" spans="2:21" ht="18" customHeight="1">
      <c r="B92" s="3"/>
      <c r="C92" s="3"/>
      <c r="D92" s="3"/>
      <c r="G92" s="88">
        <f t="shared" ca="1" si="7"/>
        <v>610</v>
      </c>
      <c r="H92" s="92">
        <f t="shared" ca="1" si="7"/>
        <v>643</v>
      </c>
      <c r="I92" s="92">
        <f t="shared" ca="1" si="7"/>
        <v>747</v>
      </c>
      <c r="J92" s="92">
        <f t="shared" ca="1" si="7"/>
        <v>503</v>
      </c>
      <c r="K92" s="92">
        <f t="shared" ca="1" si="7"/>
        <v>633</v>
      </c>
      <c r="L92" s="92">
        <f t="shared" ca="1" si="7"/>
        <v>924</v>
      </c>
      <c r="M92" s="92">
        <f t="shared" ca="1" si="7"/>
        <v>925</v>
      </c>
      <c r="N92" s="92">
        <f t="shared" ca="1" si="7"/>
        <v>791</v>
      </c>
      <c r="O92" s="92">
        <f t="shared" ca="1" si="7"/>
        <v>785</v>
      </c>
      <c r="P92" s="92">
        <f t="shared" ca="1" si="7"/>
        <v>593</v>
      </c>
      <c r="Q92" s="92">
        <f t="shared" ca="1" si="7"/>
        <v>980</v>
      </c>
      <c r="R92" s="93">
        <f t="shared" ca="1" si="7"/>
        <v>656</v>
      </c>
      <c r="S92" s="1">
        <v>10000</v>
      </c>
    </row>
    <row r="93" spans="2:21" ht="18" customHeight="1">
      <c r="B93" s="3"/>
      <c r="C93" s="3"/>
      <c r="D93" s="3"/>
      <c r="G93" s="88">
        <f t="shared" ca="1" si="7"/>
        <v>564</v>
      </c>
      <c r="H93" s="89">
        <f t="shared" ca="1" si="7"/>
        <v>970</v>
      </c>
      <c r="I93" s="89">
        <f t="shared" ca="1" si="7"/>
        <v>840</v>
      </c>
      <c r="J93" s="89">
        <f t="shared" ca="1" si="7"/>
        <v>541</v>
      </c>
      <c r="K93" s="89">
        <f t="shared" ca="1" si="7"/>
        <v>992</v>
      </c>
      <c r="L93" s="89">
        <f t="shared" ca="1" si="7"/>
        <v>948</v>
      </c>
      <c r="M93" s="89">
        <f t="shared" ca="1" si="7"/>
        <v>643</v>
      </c>
      <c r="N93" s="89">
        <f t="shared" ca="1" si="7"/>
        <v>668</v>
      </c>
      <c r="O93" s="89">
        <f t="shared" ca="1" si="7"/>
        <v>660</v>
      </c>
      <c r="P93" s="89">
        <f t="shared" ca="1" si="7"/>
        <v>554</v>
      </c>
      <c r="Q93" s="89">
        <f t="shared" ca="1" si="7"/>
        <v>580</v>
      </c>
      <c r="R93" s="90">
        <f t="shared" ca="1" si="7"/>
        <v>854</v>
      </c>
      <c r="S93" s="1">
        <v>10000</v>
      </c>
    </row>
    <row r="94" spans="2:21" ht="18" customHeight="1">
      <c r="B94" s="3"/>
      <c r="C94" s="3"/>
      <c r="D94" s="3"/>
      <c r="G94" s="88">
        <f t="shared" ca="1" si="7"/>
        <v>876</v>
      </c>
      <c r="H94" s="89">
        <f t="shared" ca="1" si="7"/>
        <v>797</v>
      </c>
      <c r="I94" s="89">
        <f t="shared" ca="1" si="7"/>
        <v>863</v>
      </c>
      <c r="J94" s="89">
        <f t="shared" ca="1" si="7"/>
        <v>600</v>
      </c>
      <c r="K94" s="89">
        <f t="shared" ca="1" si="7"/>
        <v>703</v>
      </c>
      <c r="L94" s="89">
        <f t="shared" ca="1" si="7"/>
        <v>525</v>
      </c>
      <c r="M94" s="89">
        <f t="shared" ca="1" si="7"/>
        <v>664</v>
      </c>
      <c r="N94" s="89">
        <f t="shared" ca="1" si="7"/>
        <v>600</v>
      </c>
      <c r="O94" s="89">
        <f t="shared" ca="1" si="7"/>
        <v>845</v>
      </c>
      <c r="P94" s="89">
        <f t="shared" ca="1" si="7"/>
        <v>725</v>
      </c>
      <c r="Q94" s="89">
        <f t="shared" ca="1" si="7"/>
        <v>780</v>
      </c>
      <c r="R94" s="90">
        <f t="shared" ca="1" si="7"/>
        <v>762</v>
      </c>
      <c r="S94" s="1">
        <v>10000</v>
      </c>
    </row>
    <row r="95" spans="2:21" ht="18" customHeight="1">
      <c r="B95" s="3"/>
      <c r="C95" s="3"/>
      <c r="D95" s="3"/>
      <c r="G95" s="88">
        <f t="shared" ca="1" si="7"/>
        <v>628</v>
      </c>
      <c r="H95" s="89">
        <f ca="1">RANDBETWEEN(500,1000)</f>
        <v>927</v>
      </c>
      <c r="I95" s="89">
        <f ca="1">RANDBETWEEN(500,1000)</f>
        <v>839</v>
      </c>
      <c r="J95" s="89">
        <f ca="1">RANDBETWEEN(500,1000)</f>
        <v>748</v>
      </c>
      <c r="K95" s="89">
        <f ca="1">RANDBETWEEN(500,1000)</f>
        <v>564</v>
      </c>
      <c r="L95" s="89">
        <f ca="1">RANDBETWEEN(500,1000)</f>
        <v>620</v>
      </c>
      <c r="M95" s="89"/>
      <c r="N95" s="89"/>
      <c r="O95" s="89"/>
      <c r="P95" s="89"/>
      <c r="Q95" s="89"/>
      <c r="R95" s="90"/>
      <c r="S95" s="1">
        <v>5000</v>
      </c>
    </row>
    <row r="96" spans="2:21" ht="18" customHeight="1">
      <c r="B96" s="3"/>
      <c r="C96" s="3"/>
      <c r="D96" s="3"/>
      <c r="G96" s="88">
        <f ca="1">RANDBETWEEN(0,500)</f>
        <v>169</v>
      </c>
      <c r="H96" s="89">
        <f t="shared" ref="H96:R96" ca="1" si="8">RANDBETWEEN(0,500)</f>
        <v>84</v>
      </c>
      <c r="I96" s="89">
        <f t="shared" ca="1" si="8"/>
        <v>275</v>
      </c>
      <c r="J96" s="89">
        <f t="shared" ca="1" si="8"/>
        <v>222</v>
      </c>
      <c r="K96" s="89">
        <f t="shared" ca="1" si="8"/>
        <v>260</v>
      </c>
      <c r="L96" s="89">
        <f t="shared" ca="1" si="8"/>
        <v>382</v>
      </c>
      <c r="M96" s="89">
        <f t="shared" ca="1" si="8"/>
        <v>232</v>
      </c>
      <c r="N96" s="89">
        <f t="shared" ca="1" si="8"/>
        <v>55</v>
      </c>
      <c r="O96" s="89">
        <f t="shared" ca="1" si="8"/>
        <v>95</v>
      </c>
      <c r="P96" s="89">
        <f t="shared" ca="1" si="8"/>
        <v>469</v>
      </c>
      <c r="Q96" s="89">
        <f t="shared" ca="1" si="8"/>
        <v>356</v>
      </c>
      <c r="R96" s="90">
        <f t="shared" ca="1" si="8"/>
        <v>79</v>
      </c>
      <c r="S96" s="1">
        <v>10000</v>
      </c>
    </row>
    <row r="97" spans="2:20" ht="18" customHeight="1">
      <c r="B97" s="3"/>
      <c r="C97" s="3"/>
      <c r="D97" s="3"/>
      <c r="G97" s="88"/>
      <c r="H97" s="89"/>
      <c r="I97" s="89"/>
      <c r="J97" s="89"/>
      <c r="K97" s="89"/>
      <c r="L97" s="89"/>
      <c r="M97" s="89"/>
      <c r="N97" s="89"/>
      <c r="O97" s="89"/>
      <c r="P97" s="89"/>
      <c r="Q97" s="89"/>
      <c r="R97" s="90"/>
    </row>
    <row r="98" spans="2:20" ht="18" customHeight="1">
      <c r="B98" s="3"/>
      <c r="C98" s="3"/>
      <c r="D98" s="3"/>
      <c r="G98" s="88"/>
      <c r="H98" s="89"/>
      <c r="I98" s="89"/>
      <c r="J98" s="89"/>
      <c r="K98" s="89"/>
      <c r="L98" s="89"/>
      <c r="M98" s="89"/>
      <c r="N98" s="89"/>
      <c r="O98" s="89"/>
      <c r="P98" s="89"/>
      <c r="Q98" s="89"/>
      <c r="R98" s="90"/>
    </row>
    <row r="99" spans="2:20" ht="18" customHeight="1">
      <c r="B99" s="3"/>
      <c r="C99" s="3"/>
      <c r="D99" s="3"/>
      <c r="G99" s="88"/>
      <c r="H99" s="89"/>
      <c r="I99" s="89"/>
      <c r="J99" s="89"/>
      <c r="K99" s="89"/>
      <c r="L99" s="89"/>
      <c r="M99" s="89"/>
      <c r="N99" s="89"/>
      <c r="O99" s="89"/>
      <c r="P99" s="89"/>
      <c r="Q99" s="89"/>
      <c r="R99" s="90"/>
    </row>
    <row r="100" spans="2:20" ht="18" customHeight="1">
      <c r="B100" s="3"/>
      <c r="C100" s="3"/>
      <c r="D100" s="3"/>
      <c r="G100" s="88"/>
      <c r="H100" s="89"/>
      <c r="I100" s="89"/>
      <c r="J100" s="89"/>
      <c r="K100" s="89"/>
      <c r="L100" s="89"/>
      <c r="M100" s="89"/>
      <c r="N100" s="89"/>
      <c r="O100" s="89"/>
      <c r="P100" s="89"/>
      <c r="Q100" s="89"/>
      <c r="R100" s="90"/>
    </row>
    <row r="101" spans="2:20" ht="18" customHeight="1">
      <c r="B101" s="3"/>
      <c r="C101" s="3"/>
      <c r="D101" s="3"/>
      <c r="L101" s="1"/>
      <c r="M101" s="1"/>
      <c r="S101" s="1">
        <f>SUM(S86:S100)</f>
        <v>110000</v>
      </c>
    </row>
    <row r="102" spans="2:20" ht="18" customHeight="1">
      <c r="B102" s="3"/>
      <c r="C102" s="3"/>
      <c r="D102" s="3"/>
      <c r="G102" s="88">
        <f ca="1">RANDBETWEEN(5000,100000)</f>
        <v>36002</v>
      </c>
      <c r="H102" s="89">
        <f t="shared" ref="H102:L103" ca="1" si="9">RANDBETWEEN(5000,100000)</f>
        <v>94743</v>
      </c>
      <c r="I102" s="89">
        <f t="shared" ca="1" si="9"/>
        <v>16162</v>
      </c>
      <c r="J102" s="89">
        <f t="shared" ca="1" si="9"/>
        <v>42996</v>
      </c>
      <c r="K102" s="89">
        <f t="shared" ca="1" si="9"/>
        <v>8481</v>
      </c>
      <c r="L102" s="89">
        <f t="shared" ca="1" si="9"/>
        <v>9789</v>
      </c>
      <c r="M102" s="89">
        <f t="shared" ref="M102:R102" ca="1" si="10">RANDBETWEEN(10000,150000)</f>
        <v>75223</v>
      </c>
      <c r="N102" s="89">
        <f t="shared" ca="1" si="10"/>
        <v>50667</v>
      </c>
      <c r="O102" s="89">
        <f t="shared" ca="1" si="10"/>
        <v>147490</v>
      </c>
      <c r="P102" s="89">
        <f t="shared" ca="1" si="10"/>
        <v>104710</v>
      </c>
      <c r="Q102" s="89">
        <f t="shared" ca="1" si="10"/>
        <v>75179</v>
      </c>
      <c r="R102" s="90">
        <f t="shared" ca="1" si="10"/>
        <v>11296</v>
      </c>
      <c r="S102" s="103"/>
      <c r="T102" s="105"/>
    </row>
    <row r="103" spans="2:20" ht="18" customHeight="1">
      <c r="B103" s="3"/>
      <c r="C103" s="3"/>
      <c r="D103" s="3"/>
      <c r="G103" s="88">
        <f ca="1">RANDBETWEEN(5000,100000)</f>
        <v>48566</v>
      </c>
      <c r="H103" s="89">
        <f t="shared" ca="1" si="9"/>
        <v>62086</v>
      </c>
      <c r="I103" s="89">
        <f t="shared" ca="1" si="9"/>
        <v>12915</v>
      </c>
      <c r="J103" s="89">
        <f t="shared" ca="1" si="9"/>
        <v>53737</v>
      </c>
      <c r="K103" s="89">
        <f t="shared" ca="1" si="9"/>
        <v>71636</v>
      </c>
      <c r="L103" s="89">
        <f t="shared" ca="1" si="9"/>
        <v>35941</v>
      </c>
      <c r="M103" s="89">
        <v>0</v>
      </c>
      <c r="N103" s="89">
        <v>0</v>
      </c>
      <c r="O103" s="89">
        <v>0</v>
      </c>
      <c r="P103" s="89">
        <v>0</v>
      </c>
      <c r="Q103" s="89">
        <v>0</v>
      </c>
      <c r="R103" s="89">
        <v>0</v>
      </c>
      <c r="S103" s="103"/>
      <c r="T103" s="105"/>
    </row>
    <row r="104" spans="2:20" ht="18" customHeight="1">
      <c r="B104" s="3"/>
      <c r="C104" s="3"/>
      <c r="D104" s="3"/>
      <c r="G104" s="88">
        <f ca="1">RANDBETWEEN(10000,100000)</f>
        <v>12232</v>
      </c>
      <c r="H104" s="89">
        <f t="shared" ref="H104:R106" ca="1" si="11">RANDBETWEEN(10000,100000)</f>
        <v>67248</v>
      </c>
      <c r="I104" s="89">
        <f t="shared" ca="1" si="11"/>
        <v>96195</v>
      </c>
      <c r="J104" s="89">
        <f t="shared" ca="1" si="11"/>
        <v>10570</v>
      </c>
      <c r="K104" s="89">
        <f t="shared" ca="1" si="11"/>
        <v>61954</v>
      </c>
      <c r="L104" s="89">
        <f t="shared" ca="1" si="11"/>
        <v>82951</v>
      </c>
      <c r="M104" s="89">
        <f t="shared" ca="1" si="11"/>
        <v>63154</v>
      </c>
      <c r="N104" s="89">
        <f t="shared" ca="1" si="11"/>
        <v>67594</v>
      </c>
      <c r="O104" s="89">
        <f t="shared" ca="1" si="11"/>
        <v>27124</v>
      </c>
      <c r="P104" s="89">
        <f t="shared" ca="1" si="11"/>
        <v>29865</v>
      </c>
      <c r="Q104" s="89">
        <f t="shared" ca="1" si="11"/>
        <v>15133</v>
      </c>
      <c r="R104" s="90">
        <f t="shared" ca="1" si="11"/>
        <v>56006</v>
      </c>
      <c r="S104" s="103"/>
      <c r="T104" s="105"/>
    </row>
    <row r="105" spans="2:20" ht="18" customHeight="1">
      <c r="B105" s="3"/>
      <c r="C105" s="3"/>
      <c r="D105" s="3"/>
      <c r="G105" s="91">
        <f ca="1">RANDBETWEEN(10000,100000)</f>
        <v>16384</v>
      </c>
      <c r="H105" s="92">
        <f t="shared" ca="1" si="11"/>
        <v>11122</v>
      </c>
      <c r="I105" s="92">
        <f t="shared" ca="1" si="11"/>
        <v>94488</v>
      </c>
      <c r="J105" s="92">
        <f t="shared" ca="1" si="11"/>
        <v>86415</v>
      </c>
      <c r="K105" s="92">
        <f t="shared" ca="1" si="11"/>
        <v>39502</v>
      </c>
      <c r="L105" s="92">
        <f t="shared" ca="1" si="11"/>
        <v>90685</v>
      </c>
      <c r="M105" s="92">
        <f t="shared" ca="1" si="11"/>
        <v>80356</v>
      </c>
      <c r="N105" s="92">
        <f t="shared" ca="1" si="11"/>
        <v>62246</v>
      </c>
      <c r="O105" s="92">
        <f t="shared" ca="1" si="11"/>
        <v>48334</v>
      </c>
      <c r="P105" s="92">
        <f t="shared" ca="1" si="11"/>
        <v>98511</v>
      </c>
      <c r="Q105" s="92">
        <f t="shared" ca="1" si="11"/>
        <v>52952</v>
      </c>
      <c r="R105" s="93">
        <f t="shared" ca="1" si="11"/>
        <v>63845</v>
      </c>
      <c r="S105" s="103"/>
      <c r="T105" s="119"/>
    </row>
    <row r="106" spans="2:20" ht="18" customHeight="1">
      <c r="B106" s="3"/>
      <c r="C106" s="3"/>
      <c r="D106" s="3"/>
      <c r="G106" s="91">
        <f ca="1">RANDBETWEEN(10000,100000)</f>
        <v>86982</v>
      </c>
      <c r="H106" s="92">
        <f t="shared" ca="1" si="11"/>
        <v>30445</v>
      </c>
      <c r="I106" s="92">
        <f t="shared" ca="1" si="11"/>
        <v>52640</v>
      </c>
      <c r="J106" s="92">
        <f t="shared" ca="1" si="11"/>
        <v>86996</v>
      </c>
      <c r="K106" s="92">
        <f t="shared" ca="1" si="11"/>
        <v>71198</v>
      </c>
      <c r="L106" s="92">
        <f t="shared" ca="1" si="11"/>
        <v>20048</v>
      </c>
      <c r="M106" s="92">
        <f t="shared" ca="1" si="11"/>
        <v>95278</v>
      </c>
      <c r="N106" s="92">
        <f t="shared" ca="1" si="11"/>
        <v>86194</v>
      </c>
      <c r="O106" s="92">
        <f t="shared" ca="1" si="11"/>
        <v>65171</v>
      </c>
      <c r="P106" s="92">
        <f t="shared" ca="1" si="11"/>
        <v>83411</v>
      </c>
      <c r="Q106" s="92">
        <f t="shared" ca="1" si="11"/>
        <v>54754</v>
      </c>
      <c r="R106" s="93">
        <f t="shared" ca="1" si="11"/>
        <v>50426</v>
      </c>
      <c r="S106" s="103"/>
      <c r="T106" s="119"/>
    </row>
    <row r="107" spans="2:20" ht="18" customHeight="1">
      <c r="B107" s="3"/>
      <c r="C107" s="3"/>
      <c r="D107" s="3"/>
      <c r="G107" s="88">
        <f t="shared" ref="G107:R116" ca="1" si="12">RANDBETWEEN(0,10000)</f>
        <v>5897</v>
      </c>
      <c r="H107" s="89">
        <f t="shared" ca="1" si="12"/>
        <v>7900</v>
      </c>
      <c r="I107" s="89">
        <f t="shared" ca="1" si="12"/>
        <v>2577</v>
      </c>
      <c r="J107" s="89">
        <f t="shared" ca="1" si="12"/>
        <v>995</v>
      </c>
      <c r="K107" s="89">
        <f t="shared" ca="1" si="12"/>
        <v>1164</v>
      </c>
      <c r="L107" s="89">
        <f t="shared" ca="1" si="12"/>
        <v>2076</v>
      </c>
      <c r="M107" s="89">
        <f t="shared" ca="1" si="12"/>
        <v>7295</v>
      </c>
      <c r="N107" s="89">
        <f t="shared" ca="1" si="12"/>
        <v>1684</v>
      </c>
      <c r="O107" s="89">
        <f t="shared" ca="1" si="12"/>
        <v>7047</v>
      </c>
      <c r="P107" s="89">
        <f t="shared" ca="1" si="12"/>
        <v>6991</v>
      </c>
      <c r="Q107" s="89">
        <f t="shared" ca="1" si="12"/>
        <v>303</v>
      </c>
      <c r="R107" s="90">
        <f t="shared" ca="1" si="12"/>
        <v>7871</v>
      </c>
      <c r="S107" s="103"/>
      <c r="T107" s="119"/>
    </row>
    <row r="108" spans="2:20" ht="18" customHeight="1">
      <c r="B108" s="3"/>
      <c r="C108" s="3"/>
      <c r="D108" s="3"/>
      <c r="G108" s="91">
        <f t="shared" ca="1" si="12"/>
        <v>4325</v>
      </c>
      <c r="H108" s="92">
        <f t="shared" ca="1" si="12"/>
        <v>9748</v>
      </c>
      <c r="I108" s="92">
        <f t="shared" ca="1" si="12"/>
        <v>8132</v>
      </c>
      <c r="J108" s="92">
        <f t="shared" ca="1" si="12"/>
        <v>7247</v>
      </c>
      <c r="K108" s="92">
        <f t="shared" ca="1" si="12"/>
        <v>9613</v>
      </c>
      <c r="L108" s="92">
        <f t="shared" ca="1" si="12"/>
        <v>1689</v>
      </c>
      <c r="M108" s="92">
        <f t="shared" ca="1" si="12"/>
        <v>9466</v>
      </c>
      <c r="N108" s="92">
        <f t="shared" ca="1" si="12"/>
        <v>9542</v>
      </c>
      <c r="O108" s="92">
        <f t="shared" ca="1" si="12"/>
        <v>6865</v>
      </c>
      <c r="P108" s="92">
        <f t="shared" ca="1" si="12"/>
        <v>8371</v>
      </c>
      <c r="Q108" s="92">
        <f t="shared" ca="1" si="12"/>
        <v>9138</v>
      </c>
      <c r="R108" s="93">
        <f t="shared" ca="1" si="12"/>
        <v>3057</v>
      </c>
      <c r="S108" s="103"/>
      <c r="T108" s="119"/>
    </row>
    <row r="109" spans="2:20" ht="18" customHeight="1">
      <c r="B109" s="3"/>
      <c r="C109" s="3"/>
      <c r="D109" s="3"/>
      <c r="G109" s="91">
        <f t="shared" ca="1" si="12"/>
        <v>12</v>
      </c>
      <c r="H109" s="92">
        <f t="shared" ca="1" si="12"/>
        <v>5216</v>
      </c>
      <c r="I109" s="92">
        <f t="shared" ca="1" si="12"/>
        <v>7911</v>
      </c>
      <c r="J109" s="92">
        <f t="shared" ca="1" si="12"/>
        <v>7292</v>
      </c>
      <c r="K109" s="92">
        <f t="shared" ca="1" si="12"/>
        <v>4750</v>
      </c>
      <c r="L109" s="92">
        <f t="shared" ca="1" si="12"/>
        <v>3483</v>
      </c>
      <c r="M109" s="92">
        <f t="shared" ca="1" si="12"/>
        <v>6525</v>
      </c>
      <c r="N109" s="92">
        <f t="shared" ca="1" si="12"/>
        <v>5323</v>
      </c>
      <c r="O109" s="92">
        <f t="shared" ca="1" si="12"/>
        <v>8545</v>
      </c>
      <c r="P109" s="92">
        <f t="shared" ca="1" si="12"/>
        <v>3751</v>
      </c>
      <c r="Q109" s="92">
        <f t="shared" ca="1" si="12"/>
        <v>8849</v>
      </c>
      <c r="R109" s="93">
        <f t="shared" ca="1" si="12"/>
        <v>7467</v>
      </c>
      <c r="S109" s="103"/>
      <c r="T109" s="119"/>
    </row>
    <row r="110" spans="2:20" ht="18" customHeight="1">
      <c r="B110" s="3"/>
      <c r="C110" s="3"/>
      <c r="D110" s="3"/>
      <c r="G110" s="91">
        <f t="shared" ca="1" si="12"/>
        <v>4246</v>
      </c>
      <c r="H110" s="92">
        <f t="shared" ca="1" si="12"/>
        <v>8607</v>
      </c>
      <c r="I110" s="92">
        <f t="shared" ca="1" si="12"/>
        <v>7788</v>
      </c>
      <c r="J110" s="92">
        <f t="shared" ca="1" si="12"/>
        <v>7960</v>
      </c>
      <c r="K110" s="92">
        <f t="shared" ca="1" si="12"/>
        <v>9636</v>
      </c>
      <c r="L110" s="92">
        <f t="shared" ca="1" si="12"/>
        <v>9915</v>
      </c>
      <c r="M110" s="92">
        <f t="shared" ca="1" si="12"/>
        <v>6215</v>
      </c>
      <c r="N110" s="92">
        <f t="shared" ca="1" si="12"/>
        <v>4027</v>
      </c>
      <c r="O110" s="92">
        <f t="shared" ca="1" si="12"/>
        <v>2494</v>
      </c>
      <c r="P110" s="92">
        <f t="shared" ca="1" si="12"/>
        <v>4443</v>
      </c>
      <c r="Q110" s="92">
        <f t="shared" ca="1" si="12"/>
        <v>6291</v>
      </c>
      <c r="R110" s="93">
        <f t="shared" ca="1" si="12"/>
        <v>6717</v>
      </c>
      <c r="S110" s="103"/>
      <c r="T110" s="119"/>
    </row>
    <row r="111" spans="2:20" ht="18" customHeight="1">
      <c r="B111" s="3"/>
      <c r="C111" s="3"/>
      <c r="D111" s="3"/>
      <c r="G111" s="91">
        <f t="shared" ca="1" si="12"/>
        <v>1359</v>
      </c>
      <c r="H111" s="92">
        <f t="shared" ca="1" si="12"/>
        <v>2165</v>
      </c>
      <c r="I111" s="92">
        <f t="shared" ca="1" si="12"/>
        <v>3422</v>
      </c>
      <c r="J111" s="92">
        <f t="shared" ca="1" si="12"/>
        <v>6136</v>
      </c>
      <c r="K111" s="92">
        <f t="shared" ca="1" si="12"/>
        <v>9847</v>
      </c>
      <c r="L111" s="92">
        <f t="shared" ca="1" si="12"/>
        <v>3696</v>
      </c>
      <c r="M111" s="92">
        <f t="shared" ca="1" si="12"/>
        <v>7987</v>
      </c>
      <c r="N111" s="92">
        <f t="shared" ca="1" si="12"/>
        <v>8303</v>
      </c>
      <c r="O111" s="92">
        <f t="shared" ca="1" si="12"/>
        <v>1166</v>
      </c>
      <c r="P111" s="92">
        <f t="shared" ca="1" si="12"/>
        <v>7528</v>
      </c>
      <c r="Q111" s="92">
        <f t="shared" ca="1" si="12"/>
        <v>2668</v>
      </c>
      <c r="R111" s="93">
        <f t="shared" ca="1" si="12"/>
        <v>4866</v>
      </c>
      <c r="S111" s="103"/>
      <c r="T111" s="119"/>
    </row>
    <row r="112" spans="2:20" ht="18" customHeight="1">
      <c r="B112" s="3"/>
      <c r="C112" s="3"/>
      <c r="D112" s="3"/>
      <c r="G112" s="91">
        <f t="shared" ca="1" si="12"/>
        <v>5311</v>
      </c>
      <c r="H112" s="92">
        <f t="shared" ca="1" si="12"/>
        <v>2760</v>
      </c>
      <c r="I112" s="92">
        <f t="shared" ca="1" si="12"/>
        <v>7396</v>
      </c>
      <c r="J112" s="92">
        <v>0</v>
      </c>
      <c r="K112" s="92">
        <v>0</v>
      </c>
      <c r="L112" s="92">
        <v>0</v>
      </c>
      <c r="M112" s="92">
        <v>0</v>
      </c>
      <c r="N112" s="92">
        <v>0</v>
      </c>
      <c r="O112" s="92">
        <f t="shared" ca="1" si="12"/>
        <v>1333</v>
      </c>
      <c r="P112" s="92">
        <f t="shared" ca="1" si="12"/>
        <v>3806</v>
      </c>
      <c r="Q112" s="92">
        <f t="shared" ca="1" si="12"/>
        <v>3889</v>
      </c>
      <c r="R112" s="93">
        <f t="shared" ca="1" si="12"/>
        <v>5950</v>
      </c>
      <c r="S112" s="103"/>
      <c r="T112" s="119"/>
    </row>
    <row r="113" spans="2:20" ht="18" customHeight="1">
      <c r="B113" s="3"/>
      <c r="C113" s="3"/>
      <c r="D113" s="3"/>
      <c r="G113" s="88">
        <f t="shared" ca="1" si="12"/>
        <v>2112</v>
      </c>
      <c r="H113" s="89">
        <f t="shared" ca="1" si="12"/>
        <v>8640</v>
      </c>
      <c r="I113" s="89">
        <f t="shared" ca="1" si="12"/>
        <v>6225</v>
      </c>
      <c r="J113" s="89">
        <f t="shared" ca="1" si="12"/>
        <v>2350</v>
      </c>
      <c r="K113" s="89">
        <f t="shared" ca="1" si="12"/>
        <v>1532</v>
      </c>
      <c r="L113" s="89">
        <f t="shared" ca="1" si="12"/>
        <v>6976</v>
      </c>
      <c r="M113" s="89">
        <f t="shared" ca="1" si="12"/>
        <v>8541</v>
      </c>
      <c r="N113" s="89">
        <f t="shared" ca="1" si="12"/>
        <v>9548</v>
      </c>
      <c r="O113" s="89">
        <f t="shared" ca="1" si="12"/>
        <v>9890</v>
      </c>
      <c r="P113" s="89">
        <f t="shared" ca="1" si="12"/>
        <v>5078</v>
      </c>
      <c r="Q113" s="89">
        <f t="shared" ca="1" si="12"/>
        <v>1373</v>
      </c>
      <c r="R113" s="90">
        <f t="shared" ca="1" si="12"/>
        <v>397</v>
      </c>
      <c r="S113" s="103"/>
      <c r="T113" s="105"/>
    </row>
    <row r="114" spans="2:20" ht="18" customHeight="1">
      <c r="B114" s="3"/>
      <c r="C114" s="3"/>
      <c r="D114" s="3"/>
      <c r="G114" s="88">
        <f t="shared" ca="1" si="12"/>
        <v>5752</v>
      </c>
      <c r="H114" s="89">
        <f t="shared" ca="1" si="12"/>
        <v>2785</v>
      </c>
      <c r="I114" s="89">
        <f t="shared" ca="1" si="12"/>
        <v>332</v>
      </c>
      <c r="J114" s="89">
        <f t="shared" ca="1" si="12"/>
        <v>3376</v>
      </c>
      <c r="K114" s="89">
        <f t="shared" ca="1" si="12"/>
        <v>319</v>
      </c>
      <c r="L114" s="89">
        <f t="shared" ca="1" si="12"/>
        <v>4606</v>
      </c>
      <c r="M114" s="89">
        <f t="shared" ca="1" si="12"/>
        <v>7166</v>
      </c>
      <c r="N114" s="89">
        <f t="shared" ca="1" si="12"/>
        <v>7641</v>
      </c>
      <c r="O114" s="89">
        <v>0</v>
      </c>
      <c r="P114" s="89">
        <v>0</v>
      </c>
      <c r="Q114" s="89">
        <v>0</v>
      </c>
      <c r="R114" s="90">
        <v>0</v>
      </c>
      <c r="S114" s="103"/>
      <c r="T114" s="105"/>
    </row>
    <row r="115" spans="2:20" ht="18" customHeight="1">
      <c r="B115" s="3"/>
      <c r="C115" s="3"/>
      <c r="D115" s="3"/>
      <c r="G115" s="88">
        <f t="shared" ca="1" si="12"/>
        <v>8714</v>
      </c>
      <c r="H115" s="89">
        <f t="shared" ca="1" si="12"/>
        <v>2425</v>
      </c>
      <c r="I115" s="89">
        <f t="shared" ca="1" si="12"/>
        <v>8952</v>
      </c>
      <c r="J115" s="89">
        <f t="shared" ca="1" si="12"/>
        <v>2865</v>
      </c>
      <c r="K115" s="89">
        <f t="shared" ca="1" si="12"/>
        <v>7917</v>
      </c>
      <c r="L115" s="89">
        <f t="shared" ca="1" si="12"/>
        <v>3761</v>
      </c>
      <c r="M115" s="89">
        <f t="shared" ca="1" si="12"/>
        <v>9370</v>
      </c>
      <c r="N115" s="89">
        <f t="shared" ca="1" si="12"/>
        <v>3190</v>
      </c>
      <c r="O115" s="89">
        <f t="shared" ca="1" si="12"/>
        <v>5301</v>
      </c>
      <c r="P115" s="89">
        <f t="shared" ca="1" si="12"/>
        <v>7960</v>
      </c>
      <c r="Q115" s="89">
        <f t="shared" ca="1" si="12"/>
        <v>6026</v>
      </c>
      <c r="R115" s="90">
        <f t="shared" ca="1" si="12"/>
        <v>710</v>
      </c>
      <c r="S115" s="103"/>
      <c r="T115" s="105"/>
    </row>
    <row r="116" spans="2:20" ht="18" customHeight="1">
      <c r="B116" s="3"/>
      <c r="C116" s="3"/>
      <c r="D116" s="3"/>
      <c r="G116" s="88">
        <f t="shared" ca="1" si="12"/>
        <v>8930</v>
      </c>
      <c r="H116" s="89">
        <f t="shared" ca="1" si="12"/>
        <v>2823</v>
      </c>
      <c r="I116" s="89">
        <f t="shared" ca="1" si="12"/>
        <v>2877</v>
      </c>
      <c r="J116" s="89">
        <f t="shared" ca="1" si="12"/>
        <v>5088</v>
      </c>
      <c r="K116" s="89">
        <f t="shared" ca="1" si="12"/>
        <v>4104</v>
      </c>
      <c r="L116" s="89">
        <f t="shared" ca="1" si="12"/>
        <v>7601</v>
      </c>
      <c r="M116" s="89">
        <f t="shared" ca="1" si="12"/>
        <v>9535</v>
      </c>
      <c r="N116" s="89">
        <f t="shared" ca="1" si="12"/>
        <v>9840</v>
      </c>
      <c r="O116" s="89">
        <f t="shared" ca="1" si="12"/>
        <v>3441</v>
      </c>
      <c r="P116" s="89">
        <f t="shared" ca="1" si="12"/>
        <v>2178</v>
      </c>
      <c r="Q116" s="89">
        <f t="shared" ca="1" si="12"/>
        <v>5059</v>
      </c>
      <c r="R116" s="90">
        <f t="shared" ca="1" si="12"/>
        <v>7159</v>
      </c>
      <c r="S116" s="103"/>
      <c r="T116" s="105"/>
    </row>
    <row r="117" spans="2:20" ht="18" customHeight="1">
      <c r="B117" s="3"/>
      <c r="C117" s="3"/>
      <c r="D117" s="3"/>
    </row>
    <row r="118" spans="2:20" ht="18" customHeight="1">
      <c r="B118" s="3"/>
      <c r="C118" s="3"/>
      <c r="D118" s="3"/>
    </row>
    <row r="119" spans="2:20" ht="18" customHeight="1">
      <c r="B119" s="3"/>
      <c r="C119" s="3"/>
      <c r="D119" s="3"/>
      <c r="G119" s="88">
        <f ca="1">RANDBETWEEN(10,100)</f>
        <v>85</v>
      </c>
      <c r="H119" s="89">
        <f t="shared" ref="H119:R120" ca="1" si="13">RANDBETWEEN(10,100)</f>
        <v>23</v>
      </c>
      <c r="I119" s="89">
        <f t="shared" ca="1" si="13"/>
        <v>97</v>
      </c>
      <c r="J119" s="89">
        <f t="shared" ca="1" si="13"/>
        <v>88</v>
      </c>
      <c r="K119" s="89">
        <f t="shared" ca="1" si="13"/>
        <v>71</v>
      </c>
      <c r="L119" s="89">
        <f t="shared" ca="1" si="13"/>
        <v>89</v>
      </c>
      <c r="M119" s="89">
        <f t="shared" ca="1" si="13"/>
        <v>69</v>
      </c>
      <c r="N119" s="89">
        <f t="shared" ca="1" si="13"/>
        <v>12</v>
      </c>
      <c r="O119" s="89">
        <f t="shared" ca="1" si="13"/>
        <v>40</v>
      </c>
      <c r="P119" s="89">
        <f t="shared" ca="1" si="13"/>
        <v>67</v>
      </c>
      <c r="Q119" s="89">
        <f t="shared" ca="1" si="13"/>
        <v>53</v>
      </c>
      <c r="R119" s="90">
        <f t="shared" ca="1" si="13"/>
        <v>75</v>
      </c>
    </row>
    <row r="120" spans="2:20" ht="18" customHeight="1">
      <c r="B120" s="3"/>
      <c r="C120" s="3"/>
      <c r="D120" s="3"/>
      <c r="G120" s="88"/>
      <c r="H120" s="89">
        <f t="shared" ca="1" si="13"/>
        <v>94</v>
      </c>
      <c r="I120" s="89">
        <f t="shared" ca="1" si="13"/>
        <v>26</v>
      </c>
      <c r="J120" s="89">
        <f ca="1">RANDBETWEEN(70,150)</f>
        <v>145</v>
      </c>
      <c r="K120" s="89">
        <f ca="1">RANDBETWEEN(70,150)</f>
        <v>79</v>
      </c>
      <c r="L120" s="89">
        <f ca="1">RANDBETWEEN(70,150)</f>
        <v>136</v>
      </c>
      <c r="M120" s="89">
        <f t="shared" ca="1" si="13"/>
        <v>55</v>
      </c>
      <c r="N120" s="89">
        <f t="shared" ca="1" si="13"/>
        <v>62</v>
      </c>
      <c r="O120" s="89"/>
      <c r="P120" s="89"/>
      <c r="Q120" s="89"/>
      <c r="R120" s="90">
        <f t="shared" ca="1" si="13"/>
        <v>43</v>
      </c>
    </row>
    <row r="121" spans="2:20" ht="18" customHeight="1">
      <c r="B121" s="3"/>
      <c r="C121" s="3"/>
      <c r="D121" s="3"/>
    </row>
    <row r="122" spans="2:20" ht="18" customHeight="1">
      <c r="B122" s="3"/>
      <c r="C122" s="3"/>
      <c r="D122" s="3"/>
    </row>
    <row r="123" spans="2:20" ht="18" customHeight="1">
      <c r="B123" s="3"/>
      <c r="C123" s="3"/>
      <c r="D123" s="3"/>
    </row>
    <row r="124" spans="2:20" ht="18" customHeight="1">
      <c r="B124" s="3"/>
      <c r="C124" s="3"/>
      <c r="D124" s="3"/>
    </row>
    <row r="125" spans="2:20" ht="18" customHeight="1">
      <c r="B125" s="3"/>
      <c r="C125" s="3"/>
      <c r="D125" s="3"/>
    </row>
    <row r="126" spans="2:20" ht="18" customHeight="1">
      <c r="B126" s="3"/>
      <c r="C126" s="3"/>
      <c r="D126" s="3"/>
    </row>
    <row r="127" spans="2:20" ht="18" customHeight="1">
      <c r="B127" s="3"/>
      <c r="C127" s="3"/>
      <c r="D127" s="3"/>
    </row>
    <row r="128" spans="2:20" ht="18" customHeight="1">
      <c r="B128" s="3"/>
      <c r="C128" s="3"/>
      <c r="D128" s="3"/>
    </row>
    <row r="129" spans="2:4" ht="18" customHeight="1">
      <c r="B129" s="3"/>
      <c r="C129" s="3"/>
      <c r="D129" s="3"/>
    </row>
    <row r="130" spans="2:4" ht="18" customHeight="1">
      <c r="B130" s="3"/>
      <c r="C130" s="3"/>
      <c r="D130" s="3"/>
    </row>
    <row r="131" spans="2:4" ht="18" customHeight="1">
      <c r="B131" s="3"/>
      <c r="C131" s="3"/>
      <c r="D131" s="3"/>
    </row>
    <row r="132" spans="2:4" ht="18" customHeight="1">
      <c r="B132" s="3"/>
      <c r="C132" s="3"/>
      <c r="D132" s="3"/>
    </row>
    <row r="133" spans="2:4" ht="18" customHeight="1">
      <c r="B133" s="3"/>
      <c r="C133" s="3"/>
      <c r="D133" s="3"/>
    </row>
    <row r="134" spans="2:4" ht="18" customHeight="1">
      <c r="B134" s="3"/>
      <c r="C134" s="3"/>
      <c r="D134" s="3"/>
    </row>
    <row r="135" spans="2:4" ht="18" customHeight="1">
      <c r="B135" s="3"/>
      <c r="C135" s="3"/>
      <c r="D135" s="3"/>
    </row>
    <row r="136" spans="2:4" ht="18" customHeight="1">
      <c r="B136" s="3"/>
      <c r="C136" s="3"/>
      <c r="D136" s="3"/>
    </row>
    <row r="137" spans="2:4" ht="18" customHeight="1">
      <c r="B137" s="3"/>
      <c r="C137" s="3"/>
      <c r="D137" s="3"/>
    </row>
    <row r="138" spans="2:4" ht="18" customHeight="1">
      <c r="B138" s="3"/>
      <c r="C138" s="3"/>
      <c r="D138" s="3"/>
    </row>
    <row r="139" spans="2:4" ht="18" customHeight="1">
      <c r="B139" s="3"/>
      <c r="C139" s="3"/>
      <c r="D139" s="3"/>
    </row>
    <row r="140" spans="2:4" ht="18" customHeight="1">
      <c r="B140" s="3"/>
      <c r="C140" s="3"/>
      <c r="D140" s="3"/>
    </row>
    <row r="141" spans="2:4" ht="18" customHeight="1">
      <c r="B141" s="3"/>
      <c r="C141" s="3"/>
      <c r="D141" s="3"/>
    </row>
    <row r="142" spans="2:4" ht="18" customHeight="1">
      <c r="B142" s="3"/>
      <c r="C142" s="3"/>
      <c r="D142" s="3"/>
    </row>
    <row r="143" spans="2:4" ht="18" customHeight="1">
      <c r="B143" s="3"/>
      <c r="C143" s="3"/>
      <c r="D143" s="3"/>
    </row>
    <row r="144" spans="2:4" ht="18" customHeight="1">
      <c r="B144" s="3"/>
      <c r="C144" s="3"/>
      <c r="D144" s="3"/>
    </row>
    <row r="145" spans="2:4" ht="18" customHeight="1">
      <c r="B145" s="3"/>
      <c r="C145" s="3"/>
      <c r="D145" s="3"/>
    </row>
    <row r="146" spans="2:4" ht="18" customHeight="1">
      <c r="B146" s="3"/>
      <c r="C146" s="3"/>
      <c r="D146" s="3"/>
    </row>
    <row r="147" spans="2:4" ht="18" customHeight="1">
      <c r="B147" s="3"/>
      <c r="C147" s="3"/>
      <c r="D147" s="3"/>
    </row>
    <row r="148" spans="2:4" ht="18" customHeight="1">
      <c r="B148" s="3"/>
      <c r="C148" s="3"/>
      <c r="D148" s="3"/>
    </row>
    <row r="149" spans="2:4" ht="18" customHeight="1">
      <c r="B149" s="3"/>
      <c r="C149" s="3"/>
      <c r="D149" s="3"/>
    </row>
    <row r="150" spans="2:4" ht="18" customHeight="1">
      <c r="B150" s="3"/>
      <c r="C150" s="3"/>
      <c r="D150" s="3"/>
    </row>
    <row r="151" spans="2:4" ht="18" customHeight="1">
      <c r="B151" s="3"/>
      <c r="C151" s="3"/>
      <c r="D151" s="3"/>
    </row>
    <row r="152" spans="2:4" ht="18" customHeight="1">
      <c r="B152" s="3"/>
      <c r="C152" s="3"/>
      <c r="D152" s="3"/>
    </row>
    <row r="153" spans="2:4" ht="18" customHeight="1">
      <c r="B153" s="3"/>
      <c r="C153" s="3"/>
      <c r="D153" s="3"/>
    </row>
    <row r="154" spans="2:4" ht="18" customHeight="1">
      <c r="B154" s="3"/>
      <c r="C154" s="3"/>
      <c r="D154" s="3"/>
    </row>
    <row r="155" spans="2:4" ht="18" customHeight="1">
      <c r="B155" s="3"/>
      <c r="C155" s="3"/>
      <c r="D155" s="3"/>
    </row>
    <row r="156" spans="2:4" ht="18" customHeight="1">
      <c r="B156" s="3"/>
      <c r="C156" s="3"/>
      <c r="D156" s="3"/>
    </row>
    <row r="157" spans="2:4" ht="18" customHeight="1">
      <c r="B157" s="3"/>
      <c r="C157" s="3"/>
      <c r="D157" s="3"/>
    </row>
    <row r="158" spans="2:4" ht="18" customHeight="1">
      <c r="B158" s="3"/>
      <c r="C158" s="3"/>
      <c r="D158" s="3"/>
    </row>
    <row r="159" spans="2:4" ht="18" customHeight="1">
      <c r="B159" s="3"/>
      <c r="C159" s="3"/>
      <c r="D159" s="3"/>
    </row>
    <row r="160" spans="2:4" ht="18" customHeight="1">
      <c r="B160" s="3"/>
      <c r="C160" s="3"/>
      <c r="D160" s="3"/>
    </row>
    <row r="161" spans="2:4" ht="18" customHeight="1">
      <c r="B161" s="3"/>
      <c r="C161" s="3"/>
      <c r="D161" s="3"/>
    </row>
    <row r="162" spans="2:4" ht="18" customHeight="1">
      <c r="B162" s="3"/>
      <c r="C162" s="3"/>
      <c r="D162" s="3"/>
    </row>
    <row r="163" spans="2:4" ht="18" customHeight="1">
      <c r="B163" s="3"/>
      <c r="C163" s="3"/>
      <c r="D163" s="3"/>
    </row>
    <row r="164" spans="2:4" ht="18" customHeight="1">
      <c r="B164" s="3"/>
      <c r="C164" s="3"/>
      <c r="D164" s="3"/>
    </row>
    <row r="165" spans="2:4" ht="18" customHeight="1">
      <c r="B165" s="3"/>
      <c r="C165" s="3"/>
      <c r="D165" s="3"/>
    </row>
    <row r="166" spans="2:4" ht="18" customHeight="1">
      <c r="B166" s="3"/>
      <c r="C166" s="3"/>
      <c r="D166" s="3"/>
    </row>
    <row r="167" spans="2:4" ht="18" customHeight="1">
      <c r="B167" s="3"/>
      <c r="C167" s="3"/>
      <c r="D167" s="3"/>
    </row>
    <row r="168" spans="2:4" ht="18" customHeight="1">
      <c r="B168" s="3"/>
      <c r="C168" s="3"/>
      <c r="D168" s="3"/>
    </row>
    <row r="169" spans="2:4" ht="18" customHeight="1">
      <c r="B169" s="3"/>
      <c r="C169" s="3"/>
      <c r="D169" s="3"/>
    </row>
    <row r="170" spans="2:4" ht="18" customHeight="1">
      <c r="B170" s="3"/>
      <c r="C170" s="3"/>
      <c r="D170" s="3"/>
    </row>
    <row r="171" spans="2:4" ht="18" customHeight="1">
      <c r="B171" s="3"/>
      <c r="C171" s="3"/>
      <c r="D171" s="3"/>
    </row>
    <row r="172" spans="2:4" ht="18" customHeight="1">
      <c r="B172" s="3"/>
      <c r="C172" s="3"/>
      <c r="D172" s="3"/>
    </row>
    <row r="173" spans="2:4" ht="18" customHeight="1">
      <c r="B173" s="3"/>
      <c r="C173" s="3"/>
      <c r="D173" s="3"/>
    </row>
    <row r="174" spans="2:4" ht="18" customHeight="1">
      <c r="B174" s="3"/>
      <c r="C174" s="3"/>
      <c r="D174" s="3"/>
    </row>
    <row r="175" spans="2:4" ht="18" customHeight="1">
      <c r="B175" s="3"/>
      <c r="C175" s="3"/>
      <c r="D175" s="3"/>
    </row>
    <row r="176" spans="2:4" ht="18" customHeight="1">
      <c r="B176" s="3"/>
      <c r="C176" s="3"/>
      <c r="D176" s="3"/>
    </row>
    <row r="177" spans="2:4" ht="18" customHeight="1">
      <c r="B177" s="3"/>
      <c r="C177" s="3"/>
      <c r="D177" s="3"/>
    </row>
    <row r="178" spans="2:4" ht="18" customHeight="1">
      <c r="B178" s="3"/>
      <c r="C178" s="3"/>
      <c r="D178" s="3"/>
    </row>
    <row r="179" spans="2:4" ht="18" customHeight="1">
      <c r="B179" s="3"/>
      <c r="C179" s="3"/>
      <c r="D179" s="3"/>
    </row>
    <row r="180" spans="2:4" ht="18" customHeight="1">
      <c r="B180" s="3"/>
      <c r="C180" s="3"/>
      <c r="D180" s="3"/>
    </row>
    <row r="181" spans="2:4" ht="18" customHeight="1">
      <c r="B181" s="3"/>
      <c r="C181" s="3"/>
      <c r="D181" s="3"/>
    </row>
    <row r="182" spans="2:4" ht="18" customHeight="1">
      <c r="B182" s="3"/>
      <c r="C182" s="3"/>
      <c r="D182" s="3"/>
    </row>
    <row r="183" spans="2:4" ht="18" customHeight="1">
      <c r="B183" s="3"/>
      <c r="C183" s="3"/>
      <c r="D183" s="3"/>
    </row>
    <row r="184" spans="2:4" ht="18" customHeight="1">
      <c r="B184" s="3"/>
      <c r="C184" s="3"/>
      <c r="D184" s="3"/>
    </row>
    <row r="185" spans="2:4" ht="18" customHeight="1">
      <c r="B185" s="3"/>
      <c r="C185" s="3"/>
      <c r="D185" s="3"/>
    </row>
    <row r="186" spans="2:4" ht="18" customHeight="1">
      <c r="B186" s="3"/>
      <c r="C186" s="3"/>
      <c r="D186" s="3"/>
    </row>
    <row r="187" spans="2:4" ht="18" customHeight="1">
      <c r="B187" s="3"/>
      <c r="C187" s="3"/>
      <c r="D187" s="3"/>
    </row>
    <row r="188" spans="2:4" ht="18" customHeight="1">
      <c r="B188" s="3"/>
      <c r="C188" s="3"/>
      <c r="D188" s="3"/>
    </row>
    <row r="189" spans="2:4" ht="18" customHeight="1">
      <c r="B189" s="3"/>
      <c r="C189" s="3"/>
      <c r="D189" s="3"/>
    </row>
    <row r="190" spans="2:4" ht="18" customHeight="1">
      <c r="B190" s="3"/>
      <c r="C190" s="3"/>
      <c r="D190" s="3"/>
    </row>
    <row r="191" spans="2:4" ht="18" customHeight="1">
      <c r="B191" s="3"/>
      <c r="C191" s="3"/>
      <c r="D191" s="3"/>
    </row>
    <row r="192" spans="2:4" ht="18" customHeight="1">
      <c r="B192" s="3"/>
      <c r="C192" s="3"/>
      <c r="D192" s="3"/>
    </row>
    <row r="193" spans="2:4" ht="18" customHeight="1">
      <c r="B193" s="3"/>
      <c r="C193" s="3"/>
      <c r="D193" s="3"/>
    </row>
    <row r="194" spans="2:4" ht="18" customHeight="1">
      <c r="B194" s="3"/>
      <c r="C194" s="3"/>
      <c r="D194" s="3"/>
    </row>
    <row r="195" spans="2:4" ht="18" customHeight="1">
      <c r="B195" s="3"/>
      <c r="C195" s="3"/>
      <c r="D195" s="3"/>
    </row>
    <row r="196" spans="2:4" ht="18" customHeight="1">
      <c r="B196" s="3"/>
      <c r="C196" s="3"/>
      <c r="D196" s="3"/>
    </row>
    <row r="197" spans="2:4" ht="18" customHeight="1">
      <c r="B197" s="3"/>
      <c r="C197" s="3"/>
      <c r="D197" s="3"/>
    </row>
    <row r="198" spans="2:4" ht="18" customHeight="1">
      <c r="B198" s="3"/>
      <c r="C198" s="3"/>
      <c r="D198" s="3"/>
    </row>
    <row r="199" spans="2:4" ht="18" customHeight="1">
      <c r="B199" s="3"/>
      <c r="C199" s="3"/>
      <c r="D199" s="3"/>
    </row>
    <row r="200" spans="2:4" ht="18" customHeight="1">
      <c r="B200" s="3"/>
      <c r="C200" s="3"/>
      <c r="D200" s="3"/>
    </row>
    <row r="201" spans="2:4" ht="18" customHeight="1">
      <c r="B201" s="3"/>
      <c r="C201" s="3"/>
      <c r="D201" s="3"/>
    </row>
    <row r="202" spans="2:4" ht="18" customHeight="1">
      <c r="B202" s="3"/>
      <c r="C202" s="3"/>
      <c r="D202" s="3"/>
    </row>
    <row r="203" spans="2:4" ht="18" customHeight="1">
      <c r="B203" s="3"/>
      <c r="C203" s="3"/>
      <c r="D203" s="3"/>
    </row>
    <row r="204" spans="2:4" ht="18" customHeight="1">
      <c r="B204" s="3"/>
      <c r="C204" s="3"/>
      <c r="D204" s="3"/>
    </row>
    <row r="205" spans="2:4" ht="18" customHeight="1">
      <c r="B205" s="3"/>
      <c r="C205" s="3"/>
      <c r="D205" s="3"/>
    </row>
    <row r="206" spans="2:4" ht="18" customHeight="1">
      <c r="B206" s="3"/>
      <c r="C206" s="3"/>
      <c r="D206" s="3"/>
    </row>
    <row r="207" spans="2:4" ht="18" customHeight="1">
      <c r="B207" s="3"/>
      <c r="C207" s="3"/>
      <c r="D207" s="3"/>
    </row>
    <row r="208" spans="2:4" ht="18" customHeight="1">
      <c r="B208" s="3"/>
      <c r="C208" s="3"/>
      <c r="D208" s="3"/>
    </row>
    <row r="209" spans="2:4" ht="18" customHeight="1">
      <c r="B209" s="3"/>
      <c r="C209" s="3"/>
      <c r="D209" s="3"/>
    </row>
    <row r="210" spans="2:4" ht="18" customHeight="1">
      <c r="B210" s="3"/>
      <c r="C210" s="3"/>
      <c r="D210" s="3"/>
    </row>
    <row r="211" spans="2:4" ht="18" customHeight="1">
      <c r="B211" s="3"/>
      <c r="C211" s="3"/>
      <c r="D211" s="3"/>
    </row>
    <row r="212" spans="2:4" ht="18" customHeight="1">
      <c r="B212" s="3"/>
      <c r="C212" s="3"/>
      <c r="D212" s="3"/>
    </row>
    <row r="213" spans="2:4" ht="18" customHeight="1">
      <c r="B213" s="3"/>
      <c r="C213" s="3"/>
      <c r="D213" s="3"/>
    </row>
    <row r="214" spans="2:4" ht="18" customHeight="1">
      <c r="B214" s="3"/>
      <c r="C214" s="3"/>
      <c r="D214" s="3"/>
    </row>
    <row r="215" spans="2:4" ht="18" customHeight="1">
      <c r="B215" s="3"/>
      <c r="C215" s="3"/>
      <c r="D215" s="3"/>
    </row>
    <row r="216" spans="2:4" ht="18" customHeight="1">
      <c r="B216" s="3"/>
      <c r="C216" s="3"/>
      <c r="D216" s="3"/>
    </row>
    <row r="217" spans="2:4" ht="18" customHeight="1">
      <c r="B217" s="3"/>
      <c r="C217" s="3"/>
      <c r="D217" s="3"/>
    </row>
    <row r="218" spans="2:4" ht="18" customHeight="1">
      <c r="B218" s="3"/>
      <c r="C218" s="3"/>
      <c r="D218" s="3"/>
    </row>
    <row r="219" spans="2:4" ht="18" customHeight="1">
      <c r="B219" s="3"/>
      <c r="C219" s="3"/>
      <c r="D219" s="3"/>
    </row>
    <row r="220" spans="2:4" ht="18" customHeight="1">
      <c r="B220" s="3"/>
      <c r="C220" s="3"/>
      <c r="D220" s="3"/>
    </row>
    <row r="221" spans="2:4" ht="18" customHeight="1">
      <c r="B221" s="3"/>
      <c r="C221" s="3"/>
      <c r="D221" s="3"/>
    </row>
    <row r="222" spans="2:4" ht="18" customHeight="1">
      <c r="B222" s="3"/>
      <c r="C222" s="3"/>
      <c r="D222" s="3"/>
    </row>
    <row r="223" spans="2:4" ht="18" customHeight="1">
      <c r="B223" s="3"/>
      <c r="C223" s="3"/>
      <c r="D223" s="3"/>
    </row>
    <row r="224" spans="2:4" ht="18" customHeight="1">
      <c r="B224" s="3"/>
      <c r="C224" s="3"/>
      <c r="D224" s="3"/>
    </row>
    <row r="225" spans="2:4" ht="18" customHeight="1">
      <c r="B225" s="3"/>
      <c r="C225" s="3"/>
      <c r="D225" s="3"/>
    </row>
    <row r="226" spans="2:4" ht="18" customHeight="1">
      <c r="B226" s="3"/>
      <c r="C226" s="3"/>
      <c r="D226" s="3"/>
    </row>
    <row r="227" spans="2:4" ht="18" customHeight="1">
      <c r="B227" s="3"/>
      <c r="C227" s="3"/>
      <c r="D227" s="3"/>
    </row>
    <row r="228" spans="2:4" ht="18" customHeight="1">
      <c r="B228" s="3"/>
      <c r="C228" s="3"/>
      <c r="D228" s="3"/>
    </row>
    <row r="229" spans="2:4" ht="18" customHeight="1">
      <c r="B229" s="3"/>
      <c r="C229" s="3"/>
      <c r="D229" s="3"/>
    </row>
    <row r="230" spans="2:4" ht="18" customHeight="1">
      <c r="B230" s="3"/>
      <c r="C230" s="3"/>
      <c r="D230" s="3"/>
    </row>
    <row r="231" spans="2:4" ht="18" customHeight="1">
      <c r="B231" s="3"/>
      <c r="C231" s="3"/>
      <c r="D231" s="3"/>
    </row>
    <row r="232" spans="2:4" ht="18" customHeight="1">
      <c r="B232" s="3"/>
      <c r="C232" s="3"/>
      <c r="D232" s="3"/>
    </row>
    <row r="233" spans="2:4" ht="18" customHeight="1">
      <c r="B233" s="3"/>
      <c r="C233" s="3"/>
      <c r="D233" s="3"/>
    </row>
    <row r="234" spans="2:4" ht="18" customHeight="1">
      <c r="B234" s="3"/>
      <c r="C234" s="3"/>
      <c r="D234" s="3"/>
    </row>
    <row r="235" spans="2:4" ht="18" customHeight="1">
      <c r="B235" s="3"/>
      <c r="C235" s="3"/>
      <c r="D235" s="3"/>
    </row>
    <row r="236" spans="2:4" ht="18" customHeight="1">
      <c r="B236" s="3"/>
      <c r="C236" s="3"/>
      <c r="D236" s="3"/>
    </row>
    <row r="237" spans="2:4" ht="18" customHeight="1">
      <c r="B237" s="3"/>
      <c r="C237" s="3"/>
      <c r="D237" s="3"/>
    </row>
    <row r="238" spans="2:4" ht="18" customHeight="1">
      <c r="B238" s="3"/>
      <c r="C238" s="3"/>
      <c r="D238" s="3"/>
    </row>
    <row r="239" spans="2:4" ht="18" customHeight="1">
      <c r="B239" s="3"/>
      <c r="C239" s="3"/>
      <c r="D239" s="3"/>
    </row>
    <row r="240" spans="2:4" ht="18" customHeight="1">
      <c r="B240" s="3"/>
      <c r="C240" s="3"/>
      <c r="D240" s="3"/>
    </row>
    <row r="241" spans="2:4" ht="18" customHeight="1">
      <c r="B241" s="3"/>
      <c r="C241" s="3"/>
      <c r="D241" s="3"/>
    </row>
    <row r="242" spans="2:4" ht="18" customHeight="1">
      <c r="B242" s="3"/>
      <c r="C242" s="3"/>
      <c r="D242" s="3"/>
    </row>
    <row r="243" spans="2:4" ht="18" customHeight="1">
      <c r="B243" s="3"/>
      <c r="C243" s="3"/>
      <c r="D243" s="3"/>
    </row>
    <row r="244" spans="2:4" ht="18" customHeight="1">
      <c r="B244" s="3"/>
      <c r="C244" s="3"/>
      <c r="D244" s="3"/>
    </row>
    <row r="245" spans="2:4" ht="18" customHeight="1">
      <c r="B245" s="3"/>
      <c r="C245" s="3"/>
      <c r="D245" s="3"/>
    </row>
    <row r="246" spans="2:4" ht="18" customHeight="1">
      <c r="B246" s="3"/>
      <c r="C246" s="3"/>
      <c r="D246" s="3"/>
    </row>
    <row r="247" spans="2:4" ht="18" customHeight="1">
      <c r="B247" s="3"/>
      <c r="C247" s="3"/>
      <c r="D247" s="3"/>
    </row>
    <row r="248" spans="2:4" ht="18" customHeight="1">
      <c r="B248" s="3"/>
      <c r="C248" s="3"/>
      <c r="D248" s="3"/>
    </row>
    <row r="249" spans="2:4" ht="18" customHeight="1">
      <c r="B249" s="3"/>
      <c r="C249" s="3"/>
      <c r="D249" s="3"/>
    </row>
    <row r="250" spans="2:4" ht="18" customHeight="1">
      <c r="B250" s="3"/>
      <c r="C250" s="3"/>
      <c r="D250" s="3"/>
    </row>
    <row r="251" spans="2:4" ht="18" customHeight="1">
      <c r="B251" s="3"/>
      <c r="C251" s="3"/>
      <c r="D251" s="3"/>
    </row>
    <row r="252" spans="2:4" ht="18" customHeight="1">
      <c r="B252" s="3"/>
      <c r="C252" s="3"/>
      <c r="D252" s="3"/>
    </row>
    <row r="253" spans="2:4" ht="18" customHeight="1">
      <c r="B253" s="3"/>
      <c r="C253" s="3"/>
      <c r="D253" s="3"/>
    </row>
    <row r="254" spans="2:4" ht="18" customHeight="1">
      <c r="B254" s="3"/>
      <c r="C254" s="3"/>
      <c r="D254" s="3"/>
    </row>
    <row r="255" spans="2:4" ht="18" customHeight="1">
      <c r="B255" s="3"/>
      <c r="C255" s="3"/>
      <c r="D255" s="3"/>
    </row>
    <row r="256" spans="2:4" ht="18" customHeight="1">
      <c r="B256" s="3"/>
      <c r="C256" s="3"/>
      <c r="D256" s="3"/>
    </row>
    <row r="257" spans="2:4" ht="18" customHeight="1">
      <c r="B257" s="3"/>
      <c r="C257" s="3"/>
      <c r="D257" s="3"/>
    </row>
    <row r="258" spans="2:4" ht="18" customHeight="1">
      <c r="B258" s="3"/>
      <c r="C258" s="3"/>
      <c r="D258" s="3"/>
    </row>
    <row r="259" spans="2:4" ht="18" customHeight="1">
      <c r="B259" s="3"/>
      <c r="C259" s="3"/>
      <c r="D259" s="3"/>
    </row>
    <row r="260" spans="2:4" ht="18" customHeight="1">
      <c r="B260" s="3"/>
      <c r="C260" s="3"/>
      <c r="D260" s="3"/>
    </row>
    <row r="261" spans="2:4" ht="18" customHeight="1">
      <c r="B261" s="3"/>
      <c r="C261" s="3"/>
      <c r="D261" s="3"/>
    </row>
    <row r="262" spans="2:4" ht="18" customHeight="1">
      <c r="B262" s="3"/>
      <c r="C262" s="3"/>
      <c r="D262" s="3"/>
    </row>
    <row r="263" spans="2:4" ht="18" customHeight="1">
      <c r="B263" s="3"/>
      <c r="C263" s="3"/>
      <c r="D263" s="3"/>
    </row>
    <row r="264" spans="2:4" ht="18" customHeight="1">
      <c r="B264" s="3"/>
      <c r="C264" s="3"/>
      <c r="D264" s="3"/>
    </row>
    <row r="265" spans="2:4" ht="18" customHeight="1">
      <c r="B265" s="3"/>
      <c r="C265" s="3"/>
      <c r="D265" s="3"/>
    </row>
    <row r="266" spans="2:4" ht="18" customHeight="1">
      <c r="B266" s="3"/>
      <c r="C266" s="3"/>
      <c r="D266" s="3"/>
    </row>
    <row r="267" spans="2:4" ht="18" customHeight="1">
      <c r="B267" s="3"/>
      <c r="C267" s="3"/>
      <c r="D267" s="3"/>
    </row>
    <row r="268" spans="2:4" ht="18" customHeight="1">
      <c r="B268" s="3"/>
      <c r="C268" s="3"/>
      <c r="D268" s="3"/>
    </row>
    <row r="269" spans="2:4" ht="18" customHeight="1">
      <c r="B269" s="3"/>
      <c r="C269" s="3"/>
      <c r="D269" s="3"/>
    </row>
    <row r="270" spans="2:4" ht="18" customHeight="1">
      <c r="B270" s="3"/>
      <c r="C270" s="42"/>
      <c r="D270" s="3"/>
    </row>
    <row r="271" spans="2:4" ht="18" customHeight="1">
      <c r="B271" s="3"/>
      <c r="C271" s="3"/>
      <c r="D271" s="3"/>
    </row>
    <row r="272" spans="2:4" ht="18" customHeight="1">
      <c r="B272" s="3"/>
      <c r="C272" s="3"/>
      <c r="D272" s="3"/>
    </row>
    <row r="273" spans="2:4" ht="18" customHeight="1">
      <c r="B273" s="3"/>
      <c r="C273" s="3"/>
      <c r="D273" s="3"/>
    </row>
    <row r="274" spans="2:4" ht="18" customHeight="1">
      <c r="B274" s="42"/>
      <c r="C274" s="3"/>
      <c r="D274" s="3"/>
    </row>
    <row r="275" spans="2:4" ht="18" customHeight="1">
      <c r="B275" s="3"/>
      <c r="C275" s="3"/>
      <c r="D275" s="3"/>
    </row>
    <row r="276" spans="2:4" ht="18" hidden="1" customHeight="1">
      <c r="B276" s="3"/>
      <c r="C276" s="3"/>
      <c r="D276" s="3"/>
    </row>
    <row r="277" spans="2:4">
      <c r="B277" s="3"/>
      <c r="C277" s="3"/>
      <c r="D277" s="3"/>
    </row>
    <row r="278" spans="2:4">
      <c r="B278" s="3"/>
      <c r="C278" s="3"/>
      <c r="D278" s="3"/>
    </row>
    <row r="279" spans="2:4">
      <c r="B279" s="3"/>
      <c r="C279" s="3"/>
      <c r="D279" s="3"/>
    </row>
    <row r="280" spans="2:4">
      <c r="B280" s="3"/>
      <c r="C280" s="3"/>
      <c r="D280" s="3"/>
    </row>
    <row r="281" spans="2:4">
      <c r="B281" s="3"/>
      <c r="C281" s="3"/>
      <c r="D281" s="3"/>
    </row>
    <row r="282" spans="2:4">
      <c r="B282" s="3"/>
      <c r="C282" s="3"/>
      <c r="D282" s="3"/>
    </row>
    <row r="283" spans="2:4">
      <c r="B283" s="3"/>
      <c r="C283" s="3"/>
      <c r="D283" s="3"/>
    </row>
    <row r="284" spans="2:4">
      <c r="B284" s="3"/>
      <c r="C284" s="3"/>
      <c r="D284" s="3"/>
    </row>
    <row r="285" spans="2:4">
      <c r="B285" s="3"/>
      <c r="C285" s="3"/>
      <c r="D285" s="3"/>
    </row>
    <row r="286" spans="2:4">
      <c r="B286" s="3"/>
      <c r="C286" s="3"/>
      <c r="D286" s="3"/>
    </row>
    <row r="287" spans="2:4">
      <c r="B287" s="3"/>
      <c r="C287" s="3"/>
      <c r="D287" s="3"/>
    </row>
    <row r="288" spans="2:4">
      <c r="B288" s="3"/>
      <c r="C288" s="3"/>
      <c r="D288" s="3"/>
    </row>
    <row r="289" spans="2:4">
      <c r="B289" s="3"/>
      <c r="C289" s="3"/>
      <c r="D289" s="3"/>
    </row>
    <row r="290" spans="2:4">
      <c r="B290" s="3"/>
      <c r="C290" s="3"/>
      <c r="D290" s="3"/>
    </row>
    <row r="291" spans="2:4">
      <c r="B291" s="3"/>
      <c r="C291" s="3"/>
      <c r="D291" s="3"/>
    </row>
    <row r="292" spans="2:4">
      <c r="B292" s="3"/>
      <c r="C292" s="3"/>
      <c r="D292" s="3"/>
    </row>
    <row r="293" spans="2:4">
      <c r="B293" s="3"/>
      <c r="C293" s="3"/>
      <c r="D293" s="3"/>
    </row>
    <row r="294" spans="2:4">
      <c r="B294" s="3"/>
      <c r="C294" s="3"/>
      <c r="D294" s="3"/>
    </row>
    <row r="295" spans="2:4">
      <c r="B295" s="3"/>
      <c r="C295" s="3"/>
      <c r="D295" s="3"/>
    </row>
    <row r="296" spans="2:4">
      <c r="B296" s="3"/>
      <c r="C296" s="3"/>
      <c r="D296" s="3"/>
    </row>
    <row r="297" spans="2:4">
      <c r="B297" s="3"/>
      <c r="C297" s="3"/>
      <c r="D297" s="3"/>
    </row>
    <row r="298" spans="2:4">
      <c r="B298" s="3"/>
      <c r="D298" s="3"/>
    </row>
    <row r="299" spans="2:4">
      <c r="B299" s="3"/>
      <c r="D299" s="3"/>
    </row>
    <row r="300" spans="2:4">
      <c r="B300" s="3"/>
      <c r="D300" s="3"/>
    </row>
    <row r="301" spans="2:4">
      <c r="B301" s="3"/>
      <c r="D301" s="3"/>
    </row>
    <row r="302" spans="2:4">
      <c r="D302" s="3"/>
    </row>
    <row r="303" spans="2:4">
      <c r="D303" s="3"/>
    </row>
    <row r="304" spans="2:4">
      <c r="D304" s="3"/>
    </row>
    <row r="305" spans="4:4">
      <c r="D305" s="3"/>
    </row>
    <row r="306" spans="4:4">
      <c r="D306" s="3"/>
    </row>
    <row r="307" spans="4:4">
      <c r="D307" s="3"/>
    </row>
    <row r="308" spans="4:4">
      <c r="D308" s="3"/>
    </row>
    <row r="309" spans="4:4">
      <c r="D309" s="3"/>
    </row>
    <row r="310" spans="4:4">
      <c r="D310" s="3"/>
    </row>
    <row r="311" spans="4:4">
      <c r="D311" s="3"/>
    </row>
    <row r="312" spans="4:4">
      <c r="D312" s="3"/>
    </row>
    <row r="313" spans="4:4">
      <c r="D313" s="3"/>
    </row>
    <row r="314" spans="4:4">
      <c r="D314" s="3"/>
    </row>
    <row r="315" spans="4:4">
      <c r="D315" s="3"/>
    </row>
    <row r="316" spans="4:4">
      <c r="D316" s="3"/>
    </row>
  </sheetData>
  <mergeCells count="58">
    <mergeCell ref="D5:E5"/>
    <mergeCell ref="F5:J5"/>
    <mergeCell ref="AG5:AH5"/>
    <mergeCell ref="AI5:AJ5"/>
    <mergeCell ref="D6:E6"/>
    <mergeCell ref="F6:J6"/>
    <mergeCell ref="AG6:AH6"/>
    <mergeCell ref="AI6:AJ6"/>
    <mergeCell ref="D7:E7"/>
    <mergeCell ref="F7:J7"/>
    <mergeCell ref="D9:D11"/>
    <mergeCell ref="E9:E11"/>
    <mergeCell ref="F9:F11"/>
    <mergeCell ref="G9:G11"/>
    <mergeCell ref="H9:H11"/>
    <mergeCell ref="I9:I11"/>
    <mergeCell ref="J9:J11"/>
    <mergeCell ref="S10:S11"/>
    <mergeCell ref="T10:T11"/>
    <mergeCell ref="U10:U11"/>
    <mergeCell ref="V10:V11"/>
    <mergeCell ref="M9:M11"/>
    <mergeCell ref="N9:O9"/>
    <mergeCell ref="P9:S9"/>
    <mergeCell ref="U9:X9"/>
    <mergeCell ref="W10:W11"/>
    <mergeCell ref="X10:X11"/>
    <mergeCell ref="AJ10:AJ11"/>
    <mergeCell ref="G42:H42"/>
    <mergeCell ref="I42:L42"/>
    <mergeCell ref="AA42:AF42"/>
    <mergeCell ref="K9:K11"/>
    <mergeCell ref="L9:L11"/>
    <mergeCell ref="Y10:Y11"/>
    <mergeCell ref="AA10:AA11"/>
    <mergeCell ref="AH10:AH11"/>
    <mergeCell ref="AI10:AI11"/>
    <mergeCell ref="AH9:AI9"/>
    <mergeCell ref="N10:N11"/>
    <mergeCell ref="O10:O11"/>
    <mergeCell ref="P10:P11"/>
    <mergeCell ref="Q10:Q11"/>
    <mergeCell ref="R10:R11"/>
    <mergeCell ref="G43:H43"/>
    <mergeCell ref="I43:L43"/>
    <mergeCell ref="AA43:AF43"/>
    <mergeCell ref="G44:H44"/>
    <mergeCell ref="I44:L44"/>
    <mergeCell ref="AA44:AF44"/>
    <mergeCell ref="AA45:AF45"/>
    <mergeCell ref="D46:L52"/>
    <mergeCell ref="N46:X52"/>
    <mergeCell ref="AA46:AF46"/>
    <mergeCell ref="AA47:AF47"/>
    <mergeCell ref="AA48:AF48"/>
    <mergeCell ref="AA49:AF49"/>
    <mergeCell ref="AA50:AF50"/>
    <mergeCell ref="AA51:AF51"/>
  </mergeCells>
  <phoneticPr fontId="19"/>
  <dataValidations count="3">
    <dataValidation type="list" allowBlank="1" showInputMessage="1" showErrorMessage="1" sqref="AI12:AI38">
      <formula1>$AO$24:$AO$29</formula1>
    </dataValidation>
    <dataValidation type="list" allowBlank="1" showInputMessage="1" showErrorMessage="1" sqref="AA42:AF51">
      <formula1>$AQ$5:$AQ$40</formula1>
    </dataValidation>
    <dataValidation type="whole" allowBlank="1" showInputMessage="1" showErrorMessage="1" sqref="F7:J7">
      <formula1>2002</formula1>
      <formula2>2100</formula2>
    </dataValidation>
  </dataValidations>
  <printOptions horizontalCentered="1"/>
  <pageMargins left="0.19685039370078741" right="0.19685039370078741" top="0.43307086614173229" bottom="0.43307086614173229" header="0.23622047244094491" footer="0.43307086614173229"/>
  <pageSetup paperSize="9" scale="60" orientation="landscape" r:id="rId1"/>
  <headerFooter alignWithMargins="0">
    <oddHeader xml:space="preserve">&amp;L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サンプリング計画書</vt:lpstr>
      <vt:lpstr>サンプリング計画書(text用)</vt:lpstr>
      <vt:lpstr>サンプリング計画書!Print_Area</vt:lpstr>
      <vt:lpstr>'サンプリング計画書(text用)'!Print_Area</vt:lpstr>
      <vt:lpstr>サンプリング計画書!Print_Titles</vt:lpstr>
      <vt:lpstr>'サンプリング計画書(text用)'!Print_Titles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2016-03-28T05:12:34Z</cp:lastPrinted>
  <dcterms:created xsi:type="dcterms:W3CDTF">2009-08-11T11:20:29Z</dcterms:created>
  <dcterms:modified xsi:type="dcterms:W3CDTF">2019-08-21T10:59:18Z</dcterms:modified>
</cp:coreProperties>
</file>