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<sst xmlns="http://schemas.openxmlformats.org/spreadsheetml/2006/main" count="2051" uniqueCount="1143">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</sst>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t="s">
        <v>30</v>
      </c>
      <c r="D4" s="5">
        <v>17</v>
      </c>
      <c r="E4" s="5">
        <v>1</v>
      </c>
      <c r="F4" s="7">
        <v>15</v>
      </c>
      <c r="G4" s="7">
        <v>15</v>
      </c>
      <c r="H4" s="3">
        <v>0.3</v>
      </c>
      <c r="J4" s="57">
        <f>IF(C4="","未選択",VLOOKUP(C4,基準値マスタ!$A$4:$H$30,6,FALSE))</f>
        <v>0.01</v>
      </c>
      <c r="K4" s="57">
        <f>IF(C4="","未選択",VLOOKUP(C4,基準値マスタ!$A$4:$H$30,7,FALSE))</f>
        <v>0.1</v>
      </c>
      <c r="L4" s="57" t="s">
        <v>119</v>
      </c>
      <c r="N4" s="54" t="s">
        <v>106</v>
      </c>
      <c r="O4" s="55" t="str">
        <f>IF(C4="","未入力",IF(COUNTBLANK(D4:H4)&gt;0,"（エラー）未入力","（正常）入力済み"))</f>
        <v>（正常）入力済み</v>
      </c>
      <c r="P4" s="52" t="s">
        <v>120</v>
      </c>
    </row>
    <row r="5" spans="2:17" ht="30" customHeight="1">
      <c r="B5" s="78"/>
      <c r="C5" s="6" t="s">
        <v>44</v>
      </c>
      <c r="D5" s="5">
        <v>17</v>
      </c>
      <c r="E5" s="5">
        <v>2</v>
      </c>
      <c r="F5" s="7">
        <v>5</v>
      </c>
      <c r="G5" s="7">
        <v>3</v>
      </c>
      <c r="H5" s="3">
        <v>0.02</v>
      </c>
      <c r="J5" s="57">
        <f>IF(C5="","未選択",VLOOKUP(C5,基準値マスタ!$A$4:$H$30,6,FALSE))</f>
        <v>0.01</v>
      </c>
      <c r="K5" s="57">
        <f>IF(C5="","未選択",VLOOKUP(C5,基準値マスタ!$A$4:$H$30,7,FALSE))</f>
        <v>0.3</v>
      </c>
      <c r="L5" s="57" t="s">
        <v>119</v>
      </c>
      <c r="N5" s="54" t="s">
        <v>106</v>
      </c>
      <c r="O5" s="55" t="str">
        <f t="shared" ref="O5:O26" si="0">IF(C5="","未入力",IF(COUNTBLANK(D5:H5)&gt;0,"（エラー）未入力","（正常）入力済み"))</f>
        <v>（正常）入力済み</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t="s">
        <v>44</v>
      </c>
      <c r="D19" s="5">
        <v>3</v>
      </c>
      <c r="E19" s="5">
        <v>3</v>
      </c>
      <c r="F19" s="7">
        <v>5</v>
      </c>
      <c r="G19" s="7">
        <v>3</v>
      </c>
      <c r="H19" s="3">
        <v>250</v>
      </c>
      <c r="J19" s="57">
        <f>IF(C19="","未選択",VLOOKUP(C19,基準値マスタ!$A$33:$H$41,6,FALSE))</f>
        <v>150</v>
      </c>
      <c r="K19" s="57" t="s">
        <v>119</v>
      </c>
      <c r="L19" s="57" t="s">
        <v>119</v>
      </c>
      <c r="N19" s="54" t="s">
        <v>106</v>
      </c>
      <c r="O19" s="55" t="str">
        <f t="shared" si="0"/>
        <v>（正常）入力済み</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t="s">
        <v>30</v>
      </c>
      <c r="D27" s="5">
        <v>1</v>
      </c>
      <c r="E27" s="5">
        <v>1</v>
      </c>
      <c r="F27" s="63"/>
      <c r="G27" s="63"/>
      <c r="H27" s="3" t="s">
        <v>689</v>
      </c>
      <c r="J27" s="57">
        <f>IF(C27="","未選択",VLOOKUP(C27,基準値マスタ!$A$4:$H$30,6,FALSE))</f>
        <v>0.01</v>
      </c>
      <c r="K27" s="57" t="s">
        <v>119</v>
      </c>
      <c r="L27" s="57">
        <f>IF(C27="","未選択",VLOOKUP(C27,基準値マスタ!$A$4:$H$30,8,FALSE))</f>
        <v>0.1</v>
      </c>
      <c r="N27" s="54" t="s">
        <v>106</v>
      </c>
      <c r="O27" s="55" t="str">
        <f>IF(C27="","未入力",IF(COUNTBLANK(D27:H27)&gt;2,"（エラー）未入力","（正常）入力済み"))</f>
        <v>（正常）入力済み</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8A35EA-9C8B-40E6-9348-C20656A1DC73}"/>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2025-01-29T07:24:40Z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