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<sst xmlns="http://schemas.openxmlformats.org/spreadsheetml/2006/main" count="2598" uniqueCount="1450">
  <si>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</si>
  <si>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</si>
  <si>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</si>
  <si>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</si>
  <si>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</si>
  <si>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</si>
  <si>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</si>
  <si>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</si>
  <si>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</si>
  <si>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</si>
  <si>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</si>
  <si>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</si>
  <si>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</si>
  <si>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</si>
  <si>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</si>
  <si>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</si>
  <si>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</si>
  <si>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</si>
  <si>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</si>
  <si>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</si>
  <si>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</si>
  <si>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</si>
  <si>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</si>
  <si>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</si>
  <si>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</si>
  <si>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</si>
  <si>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</si>
  <si>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</si>
  <si>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</si>
  <si>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</si>
  <si>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</si>
  <si>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</si>
  <si>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</si>
  <si>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</si>
  <si>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</si>
  <si>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</si>
  <si>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</si>
  <si>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</si>
  <si>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</si>
  <si>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</si>
  <si>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</si>
  <si>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</si>
  <si>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</si>
  <si>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</si>
  <si>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</si>
  <si>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</si>
  <si>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</si>
  <si>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</si>
  <si>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</si>
  <si>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</si>
  <si>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</si>
  <si>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</si>
  <si>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</si>
  <si>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</si>
  <si>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</si>
  <si>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</si>
  <si>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</si>
  <si>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</si>
  <si>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</si>
  <si>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</si>
  <si>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</si>
  <si>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</si>
  <si>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</si>
  <si>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</si>
  <si>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</si>
  <si>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</si>
  <si>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</si>
  <si>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</si>
  <si>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</si>
  <si>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</si>
  <si>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</si>
  <si>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</si>
  <si>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</si>
  <si>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</si>
  <si>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</si>
  <si>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</si>
  <si>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</si>
  <si>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</si>
  <si>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</si>
  <si>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</si>
  <si>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</si>
  <si>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</si>
  <si>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</si>
  <si>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</si>
  <si>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</si>
  <si>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</si>
  <si>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</si>
  <si>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</si>
  <si>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</si>
  <si>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</si>
  <si>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</si>
  <si>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</si>
  <si>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</si>
  <si>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</si>
  <si>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</si>
  <si>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</si>
  <si>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</si>
  <si>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</si>
  <si>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</si>
  <si>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</si>
  <si>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</si>
  <si>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</si>
  <si>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</si>
  <si>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</si>
  <si>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</si>
  <si>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</si>
  <si>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</si>
  <si>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</si>
  <si>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</si>
  <si>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</si>
  <si>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</si>
  <si>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</si>
  <si>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</si>
  <si>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</si>
  <si>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</si>
  <si>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</si>
  <si>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</si>
  <si>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</si>
  <si>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</si>
  <si>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</si>
  <si>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</si>
  <si>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</si>
  <si>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</si>
  <si>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</si>
  <si>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</si>
  <si>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</si>
  <si>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</si>
  <si>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</si>
  <si>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</si>
  <si>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</si>
  <si>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</si>
  <si>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</si>
  <si>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</si>
  <si>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</si>
  <si>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</si>
  <si>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</si>
  <si>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</si>
  <si>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</si>
  <si>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</si>
  <si>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</si>
  <si>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</si>
  <si>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</si>
  <si>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</si>
  <si>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</si>
  <si>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</si>
  <si>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</si>
  <si>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</si>
  <si>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</si>
  <si>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</si>
  <si>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</si>
  <si>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</si>
  <si>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</si>
  <si>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</si>
  <si>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</si>
  <si>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</si>
  <si>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</si>
  <si>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</si>
  <si>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</si>
  <si>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</si>
  <si>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</si>
  <si>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</si>
  <si>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</si>
  <si>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</si>
  <si>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</si>
  <si>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</si>
  <si>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</si>
  <si>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</si>
  <si>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</si>
  <si>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</si>
  <si>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</si>
  <si>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</si>
  <si>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</si>
  <si>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</si>
  <si>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</si>
  <si>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</si>
  <si>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</si>
  <si>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</si>
  <si>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</si>
  <si>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</si>
  <si>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</si>
  <si>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</si>
  <si>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</si>
  <si>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</si>
  <si>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</si>
  <si>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</si>
  <si>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</si>
  <si>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</si>
  <si>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</si>
  <si>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</si>
  <si>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</si>
  <si>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</si>
  <si>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</si>
  <si>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</si>
  <si>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</si>
  <si>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</si>
  <si>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</si>
  <si>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</si>
  <si>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</si>
  <si>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</si>
  <si>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</si>
  <si>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</si>
  <si>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</si>
  <si>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</si>
  <si>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</si>
  <si>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</si>
  <si>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</si>
  <si>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</si>
  <si>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</si>
  <si>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</si>
  <si>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</si>
  <si>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</si>
  <si>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</si>
  <si>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</si>
  <si>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</si>
  <si>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</si>
  <si>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</si>
  <si>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</si>
  <si>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</si>
  <si>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</si>
  <si>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</si>
  <si>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</si>
  <si>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</si>
  <si>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</si>
  <si>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</si>
  <si>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</si>
  <si>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</si>
  <si>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</si>
  <si>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</si>
  <si>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</si>
  <si>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</si>
  <si>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</si>
  <si>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</si>
  <si>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</si>
  <si>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</si>
  <si>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</si>
  <si>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</si>
  <si>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</si>
  <si>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</si>
  <si>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</si>
  <si>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</si>
  <si>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</si>
  <si>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</si>
  <si>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</si>
  <si>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</si>
  <si>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</si>
  <si>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</si>
  <si>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</si>
  <si>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</si>
  <si>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</si>
  <si>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</si>
  <si>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</si>
  <si>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</si>
  <si>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</si>
  <si>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</si>
  <si>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</si>
  <si>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</si>
  <si>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</si>
  <si>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</si>
  <si>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</si>
  <si>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</si>
  <si>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</si>
  <si>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</si>
  <si>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</si>
  <si>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</si>
  <si>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</si>
  <si>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</si>
  <si>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</si>
  <si>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</si>
  <si>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</si>
  <si>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</si>
  <si>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</si>
  <si>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</si>
  <si>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</si>
  <si>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</si>
  <si>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</si>
  <si>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</si>
  <si>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</si>
  <si>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</si>
  <si>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</si>
  <si>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</si>
  <si>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</si>
  <si>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</si>
  <si>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</si>
  <si>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</si>
  <si>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</si>
  <si>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</si>
  <si>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</si>
  <si>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</si>
  <si>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</si>
  <si>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</si>
  <si>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</si>
  <si>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</si>
  <si>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</si>
  <si>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</si>
  <si>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</si>
  <si>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</si>
  <si>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</si>
  <si>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</si>
  <si>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</si>
  <si>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</si>
  <si>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</si>
  <si>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</si>
  <si>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</si>
  <si>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</si>
  <si>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</si>
  <si>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</si>
  <si>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</si>
  <si>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</si>
  <si>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</si>
  <si>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</si>
  <si>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</si>
  <si>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</si>
  <si>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</si>
  <si>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</si>
  <si>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</si>
  <si>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</si>
  <si>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</si>
  <si>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</si>
  <si>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</si>
  <si>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</si>
  <si>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</si>
  <si>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</si>
  <si>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</si>
  <si>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</si>
  <si>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</si>
  <si>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</si>
  <si>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</si>
  <si>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</si>
  <si>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</si>
  <si>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</si>
  <si>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</si>
  <si>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</si>
  <si>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</si>
  <si>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</si>
  <si>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</si>
  <si>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</si>
  <si>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</si>
  <si>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</si>
  <si>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</si>
  <si>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</si>
  <si>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</si>
  <si>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</si>
  <si>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</si>
  <si>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</si>
  <si>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</si>
  <si>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</si>
  <si>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</si>
  <si>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</si>
  <si>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</si>
  <si>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</si>
  <si>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</si>
  <si>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</si>
  <si>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</si>
  <si>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</si>
  <si>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</si>
  <si>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</si>
  <si>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</si>
  <si>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</si>
  <si>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</si>
  <si>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</si>
  <si>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</si>
  <si>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</si>
  <si>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</si>
  <si>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</si>
  <si>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</si>
  <si>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</si>
  <si>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</si>
  <si>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</si>
  <si>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</si>
  <si>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</si>
  <si>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</si>
  <si>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</si>
  <si>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</si>
  <si>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</si>
  <si>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</si>
  <si>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</si>
  <si>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</si>
  <si>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</si>
  <si>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</si>
  <si>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</si>
  <si>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</si>
  <si>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</si>
  <si>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</si>
  <si>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</si>
  <si>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</si>
  <si>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</si>
  <si>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</si>
  <si>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</si>
  <si>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</si>
  <si>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</si>
  <si>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</si>
  <si>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</si>
  <si>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</si>
  <si>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</si>
  <si>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</si>
  <si>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</si>
  <si>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</si>
  <si>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</si>
  <si>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</si>
  <si>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</si>
  <si>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</si>
  <si>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</si>
  <si>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</si>
  <si>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</si>
  <si>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</si>
  <si>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</si>
  <si>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</si>
  <si>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</si>
  <si>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</si>
  <si>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</si>
  <si>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</si>
  <si>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</si>
  <si>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</si>
  <si>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</si>
  <si>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</si>
  <si>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</si>
  <si>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</si>
  <si>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</si>
  <si>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</si>
  <si>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</si>
  <si>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</si>
  <si>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</si>
  <si>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</si>
  <si>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</si>
  <si>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</si>
  <si>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</si>
  <si>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</si>
  <si>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</si>
  <si>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</si>
  <si>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</si>
  <si>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</si>
  <si>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</si>
  <si>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</si>
  <si>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</si>
  <si>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</si>
  <si>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</si>
  <si>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</si>
  <si>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</si>
  <si>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</si>
  <si>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</si>
  <si>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</si>
  <si>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</si>
  <si>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</si>
  <si>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</si>
  <si>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</si>
  <si>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</si>
  <si>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</si>
  <si>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</si>
  <si>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</si>
  <si>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</si>
  <si>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</si>
  <si>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</si>
  <si>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</si>
  <si>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</si>
  <si>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</si>
  <si>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</si>
  <si>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</si>
  <si>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</si>
  <si>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</si>
  <si>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</si>
  <si>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</si>
  <si>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</si>
  <si>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</si>
  <si>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</si>
  <si>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</si>
  <si>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</si>
  <si>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</si>
  <si>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</si>
  <si>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</si>
  <si>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</si>
  <si>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</si>
  <si>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</si>
  <si>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</si>
  <si>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</si>
  <si>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</si>
  <si>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</si>
  <si>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</si>
  <si>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</si>
  <si>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</si>
  <si>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</si>
  <si>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</si>
  <si>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</si>
  <si>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</si>
  <si>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</si>
  <si>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</si>
  <si>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</si>
  <si>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</si>
  <si>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</si>
  <si>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</si>
  <si>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</si>
  <si>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</si>
  <si>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</si>
  <si>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</si>
  <si>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</si>
  <si>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</si>
  <si>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</si>
  <si>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</si>
  <si>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</si>
  <si>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</si>
  <si>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</si>
  <si>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</si>
  <si>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</si>
  <si>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</si>
  <si>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</si>
  <si>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</si>
  <si>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</si>
  <si>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</si>
  <si>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</si>
  <si>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</si>
  <si>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</si>
  <si>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</si>
  <si>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</si>
  <si>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</si>
  <si>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</si>
  <si>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</si>
  <si>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</si>
  <si>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</si>
  <si>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</si>
  <si>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</si>
  <si>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</si>
  <si>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</si>
  <si>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</si>
  <si>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</si>
  <si>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</si>
  <si>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</si>
  <si>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</si>
  <si>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</si>
  <si>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</si>
  <si>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</si>
  <si>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</si>
  <si>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</si>
  <si>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</si>
  <si>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</si>
  <si>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</si>
  <si>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</si>
  <si>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</si>
  <si>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</si>
  <si>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</si>
  <si>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</si>
  <si>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</si>
  <si>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</si>
  <si>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</si>
  <si>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</si>
  <si>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</si>
  <si>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</si>
  <si>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</si>
  <si>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</si>
  <si>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</si>
  <si>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</si>
  <si>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</si>
  <si>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</si>
  <si>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</si>
  <si>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</si>
  <si>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</si>
  <si>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</si>
  <si>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</si>
  <si>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</si>
  <si>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</si>
  <si>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</si>
  <si>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</si>
  <si>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</si>
  <si>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</si>
  <si>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</si>
  <si>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</si>
  <si>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</si>
  <si>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</si>
  <si>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</si>
  <si>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</si>
  <si>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</si>
  <si>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</si>
  <si>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</si>
  <si>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</si>
  <si>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</si>
  <si>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</si>
  <si>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</si>
  <si>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</si>
  <si>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</si>
  <si>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</si>
  <si>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</si>
  <si>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</si>
  <si>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</si>
  <si>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</si>
  <si>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</si>
  <si>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</si>
  <si>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</si>
  <si>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</si>
  <si>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</si>
  <si>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</si>
  <si>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</si>
  <si>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</si>
  <si>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</si>
  <si>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</si>
  <si>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</si>
  <si>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</si>
  <si>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</si>
  <si>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</si>
  <si>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</si>
  <si>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</si>
  <si>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</si>
  <si>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</si>
  <si>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</si>
  <si>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</si>
  <si>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</si>
  <si>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</si>
  <si>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</si>
  <si>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</si>
  <si>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</si>
  <si>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</si>
  <si>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</si>
  <si>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</si>
  <si>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</si>
  <si>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</si>
  <si>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</si>
  <si>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</si>
  <si>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</si>
  <si>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</si>
  <si>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</si>
  <si>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</si>
  <si>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</si>
  <si>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</si>
  <si>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</si>
  <si>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</si>
  <si>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</si>
  <si>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</si>
  <si>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</si>
  <si>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</si>
  <si>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</si>
  <si>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</si>
  <si>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</si>
  <si>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</si>
  <si>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</si>
  <si>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</si>
  <si>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</si>
  <si>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</si>
  <si>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</si>
  <si>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</si>
  <si>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</si>
  <si>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</si>
  <si>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</si>
  <si>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</si>
  <si>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</si>
  <si>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</si>
  <si>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</si>
  <si>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</si>
  <si>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</si>
  <si>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</si>
  <si>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</si>
  <si>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</si>
  <si>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</si>
  <si>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</si>
  <si>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</si>
  <si>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</si>
  <si>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</si>
  <si>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</si>
  <si>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</si>
  <si>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</si>
  <si>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</si>
  <si>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</si>
  <si>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</si>
  <si>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</si>
  <si>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</si>
  <si>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</si>
  <si>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</si>
  <si>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</si>
  <si>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</si>
  <si>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</si>
  <si>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</si>
  <si>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</si>
  <si>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</si>
  <si>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</si>
  <si>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</si>
  <si>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</si>
  <si>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</si>
  <si>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</si>
  <si>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</si>
  <si>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</si>
  <si>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</si>
  <si>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</si>
  <si>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</si>
  <si>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</si>
  <si>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</si>
  <si>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</si>
  <si>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</si>
  <si>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</si>
  <si>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</si>
  <si>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</si>
  <si>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</si>
  <si>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</si>
  <si>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</si>
  <si>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</si>
  <si>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</si>
  <si>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</si>
  <si>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</si>
  <si>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</si>
  <si>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</si>
  <si>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</si>
  <si>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</si>
  <si>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</si>
  <si>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</si>
  <si>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</si>
  <si>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</si>
  <si>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</si>
  <si>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</si>
  <si>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</si>
  <si>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</si>
  <si>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</si>
  <si>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</si>
  <si>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</si>
  <si>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</si>
  <si>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</si>
  <si>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</si>
  <si>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</si>
  <si>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</si>
  <si>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</si>
  <si>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</si>
  <si>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</si>
  <si>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</si>
  <si>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</si>
  <si>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</si>
  <si>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</si>
  <si>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</si>
  <si>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</si>
  <si>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</si>
  <si>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</si>
  <si>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</si>
  <si>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</si>
  <si>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</si>
  <si>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</si>
  <si>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</si>
  <si>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</si>
  <si>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</si>
  <si>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</si>
  <si>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</si>
  <si>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</si>
  <si>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</si>
  <si>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</si>
  <si>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</si>
  <si>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</si>
  <si>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</si>
  <si>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</si>
  <si>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</si>
  <si>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</si>
  <si>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</si>
  <si>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</si>
  <si>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</si>
  <si>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</si>
  <si>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</si>
  <si>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</si>
  <si>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</si>
  <si>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</si>
  <si>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</si>
  <si>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</si>
  <si>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</si>
  <si>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</si>
  <si>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</si>
  <si>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</si>
  <si>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</si>
  <si>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</si>
  <si>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</si>
  <si>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</si>
  <si>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</si>
  <si>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</si>
  <si>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</si>
  <si>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</si>
  <si>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</si>
  <si>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</si>
  <si>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</si>
  <si>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</si>
  <si>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</si>
  <si>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</si>
  <si>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</si>
  <si>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</si>
  <si>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</si>
  <si>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</si>
  <si>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</si>
  <si>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</si>
  <si>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</si>
  <si>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</si>
  <si>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</si>
  <si>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</si>
  <si>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</si>
  <si>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</si>
  <si>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</si>
  <si>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</si>
  <si>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</si>
  <si>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</si>
  <si>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</si>
  <si>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</si>
  <si>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</si>
  <si>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</si>
  <si>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</si>
  <si>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</si>
  <si>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</si>
  <si>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</si>
  <si>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</si>
  <si>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</si>
  <si>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</si>
  <si>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</si>
  <si>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</si>
  <si>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</si>
  <si>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</si>
  <si>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</si>
  <si>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</si>
  <si>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</si>
  <si>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</si>
  <si>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</si>
  <si>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</si>
  <si>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</si>
  <si>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</si>
  <si>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</si>
  <si>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</si>
  <si>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</si>
  <si>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</si>
  <si>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</si>
  <si>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</si>
  <si>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</si>
  <si>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</si>
  <si>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</si>
  <si>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</si>
  <si>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</si>
  <si>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</si>
  <si>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</si>
  <si>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</si>
  <si>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</si>
  <si>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</si>
  <si>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</si>
  <si>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</si>
  <si>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</si>
  <si>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</si>
  <si>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</si>
  <si>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</si>
  <si>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</si>
  <si>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</si>
  <si>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</si>
  <si>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</si>
  <si>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</si>
  <si>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</si>
  <si>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</si>
  <si>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</si>
  <si>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</si>
  <si>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</si>
  <si>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</si>
  <si>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</si>
  <si>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</si>
  <si>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</si>
  <si>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</si>
  <si>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</si>
  <si>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</si>
  <si>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</si>
  <si>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</si>
  <si>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</si>
  <si>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</si>
  <si>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</si>
  <si>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</si>
  <si>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</si>
  <si>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</si>
  <si>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</si>
  <si>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</si>
  <si>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</si>
  <si>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</si>
  <si>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</si>
  <si>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</si>
  <si>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</si>
  <si>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</si>
  <si>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</si>
  <si>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</si>
  <si>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</si>
  <si>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</si>
  <si>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</si>
  <si>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</si>
  <si>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</si>
  <si>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</si>
  <si>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</si>
  <si>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</si>
  <si>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</si>
  <si>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</si>
  <si>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</si>
  <si>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</si>
  <si>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</si>
  <si>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</si>
  <si>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</si>
  <si>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</si>
  <si>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</si>
  <si>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</si>
  <si>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</si>
  <si>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</si>
  <si>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</si>
  <si>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</si>
  <si>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</si>
  <si>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</si>
  <si>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</si>
  <si>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</si>
  <si>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</si>
  <si>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</si>
  <si>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</si>
  <si>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</si>
  <si>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</si>
  <si>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</si>
  <si>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</si>
  <si>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</si>
  <si>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</si>
  <si>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</si>
  <si>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</si>
  <si>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</si>
  <si>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</si>
  <si>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</si>
  <si>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</si>
  <si>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</si>
  <si>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</si>
  <si>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</si>
  <si>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</si>
  <si>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</si>
  <si>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</si>
  <si>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</si>
  <si>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</si>
  <si>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</si>
  <si>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</si>
  <si>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</si>
  <si>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</si>
  <si>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</si>
  <si>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</si>
  <si>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</si>
  <si>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</si>
  <si>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</si>
  <si>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</si>
  <si>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</si>
  <si>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</si>
  <si>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</si>
  <si>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</si>
  <si>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</si>
  <si>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</si>
  <si>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</si>
  <si>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</si>
  <si>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</si>
  <si>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</si>
  <si>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</si>
  <si>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</si>
  <si>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</si>
  <si>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</si>
  <si>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</si>
  <si>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</si>
  <si>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</si>
  <si>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</si>
  <si>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</si>
  <si>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</si>
  <si>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</si>
  <si>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</si>
  <si>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</si>
  <si>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</si>
  <si>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</si>
  <si>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</si>
  <si>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</si>
  <si>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</si>
  <si>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</si>
  <si>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</si>
  <si>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</si>
  <si>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</si>
  <si>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</si>
  <si>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</si>
  <si>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</si>
  <si>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</si>
  <si>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</si>
  <si>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</si>
  <si>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</si>
  <si>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</si>
  <si>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</si>
  <si>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</si>
  <si>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</si>
  <si>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</si>
  <si>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</si>
  <si>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</si>
  <si>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</si>
  <si>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</si>
  <si>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</si>
  <si>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</si>
  <si>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</si>
  <si>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</si>
  <si>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</si>
  <si>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</si>
  <si>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</si>
  <si>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</si>
  <si>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</si>
  <si>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</si>
  <si>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</si>
  <si>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</si>
  <si>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</si>
  <si>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</si>
  <si>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</si>
  <si>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</si>
  <si>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</si>
  <si>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</si>
  <si>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</si>
  <si>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</si>
  <si>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</si>
  <si>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</si>
  <si>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</si>
  <si>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</si>
  <si>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</si>
  <si>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</si>
  <si>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</si>
  <si>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</si>
  <si>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</si>
  <si>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</si>
  <si>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</si>
  <si>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</si>
  <si>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</si>
  <si>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</si>
  <si>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</si>
  <si>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</si>
  <si>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</si>
  <si>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</si>
  <si>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</si>
  <si>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</si>
  <si>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</si>
  <si>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</si>
  <si>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</si>
  <si>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</si>
  <si>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</si>
  <si>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</si>
  <si>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</si>
  <si>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</si>
  <si>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</si>
  <si>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</si>
  <si>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</si>
  <si>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</si>
  <si>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</si>
  <si>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</si>
  <si>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</si>
  <si>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</si>
  <si>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</si>
  <si>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</si>
  <si>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</si>
  <si>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</si>
  <si>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</si>
  <si>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</si>
  <si>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</si>
  <si>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</si>
  <si>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</si>
  <si>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</si>
  <si>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</si>
  <si>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</si>
  <si>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</si>
  <si>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</si>
  <si>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</si>
  <si>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</si>
  <si>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</si>
  <si>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</si>
  <si>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</si>
  <si>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</si>
  <si>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</si>
  <si>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</si>
  <si>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</si>
  <si>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</si>
  <si>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</si>
  <si>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</si>
  <si>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</si>
  <si>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</si>
  <si>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</si>
  <si>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</si>
  <si>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</si>
  <si>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</si>
  <si>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</si>
  <si>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</si>
  <si>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</si>
  <si>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</si>
  <si>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</si>
  <si>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</si>
  <si>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</si>
  <si>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</si>
  <si>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</si>
  <si>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</si>
  <si>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</si>
  <si>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</si>
  <si>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</si>
  <si>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</si>
  <si>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</si>
  <si>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</si>
  <si>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</si>
  <si>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</si>
  <si>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</si>
  <si>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</si>
  <si>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</si>
  <si>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</si>
  <si>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</si>
  <si>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</si>
  <si>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</si>
  <si>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</si>
  <si>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</si>
  <si>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</si>
  <si>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</si>
  <si>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</si>
  <si>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</si>
  <si>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</si>
  <si>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</si>
  <si>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</si>
  <si>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</si>
  <si>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</si>
  <si>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</si>
  <si>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</si>
  <si>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</si>
  <si>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</si>
  <si>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</si>
  <si>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</si>
  <si>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</si>
  <si>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</si>
  <si>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</si>
  <si>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</si>
  <si>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</si>
  <si>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</si>
  <si>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</si>
  <si>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</si>
  <si>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</si>
  <si>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</si>
  <si>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</si>
  <si>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</si>
  <si>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</si>
  <si>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</si>
  <si>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</si>
  <si>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</si>
  <si>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</si>
  <si>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</si>
  <si>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</si>
  <si>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</si>
  <si>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</si>
  <si>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</si>
  <si>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</si>
  <si>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</si>
  <si>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</si>
  <si>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</si>
  <si>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</si>
  <si>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</si>
  <si>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</si>
  <si>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</si>
  <si>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</si>
  <si>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</si>
  <si>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</si>
  <si>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</si>
  <si>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</si>
  <si>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</si>
  <si>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</si>
  <si>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</si>
  <si>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</si>
  <si>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</si>
  <si>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</si>
  <si>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</si>
  <si>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</si>
  <si>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</si>
  <si>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</si>
  <si>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</si>
  <si>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</si>
  <si>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</si>
  <si>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</si>
  <si>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</si>
  <si>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</si>
  <si>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</si>
  <si>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</si>
  <si>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</si>
  <si>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</si>
  <si>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</si>
  <si>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</si>
  <si>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</si>
  <si>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</si>
  <si>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</si>
  <si>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</si>
  <si>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</si>
  <si>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</si>
  <si>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</si>
  <si>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</si>
  <si>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</si>
  <si>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</si>
  <si>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</si>
  <si>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</si>
  <si>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</si>
  <si>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</si>
  <si>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</si>
  <si>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</si>
  <si>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</si>
  <si>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</si>
  <si>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</si>
  <si>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</si>
  <si>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</si>
  <si>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</si>
  <si>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</si>
  <si>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</si>
  <si>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</si>
  <si>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</si>
  <si>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</si>
  <si>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</si>
  <si>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</si>
  <si>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</si>
  <si>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</si>
  <si>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</si>
  <si>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</si>
  <si>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</si>
  <si>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</si>
  <si>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</si>
  <si>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</si>
  <si>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</si>
  <si>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</si>
  <si>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</si>
  <si>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</si>
  <si>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</si>
  <si>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</si>
  <si>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</si>
  <si>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</si>
  <si>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</si>
  <si>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</si>
  <si>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</si>
  <si>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</si>
  <si>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</si>
  <si>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</si>
  <si>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</si>
  <si>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</si>
  <si>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</si>
  <si>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</si>
  <si>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</si>
  <si>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</si>
  <si>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</si>
  <si>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</si>
  <si>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</si>
  <si>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</si>
  <si>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</si>
  <si>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</si>
  <si>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</si>
  <si>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</si>
  <si>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</si>
  <si>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</si>
  <si>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</si>
  <si>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</si>
  <si>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</si>
  <si>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</si>
  <si>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</si>
  <si>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</si>
  <si>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</si>
  <si>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</si>
  <si>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</si>
  <si>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</si>
  <si>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</si>
  <si>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</si>
  <si>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</si>
  <si>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</si>
  <si>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</si>
  <si>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</si>
  <si>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</si>
  <si>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</si>
  <si>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</si>
  <si>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</si>
  <si>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</si>
  <si>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</si>
  <si>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</si>
  <si>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</si>
  <si>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</si>
  <si>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</si>
  <si>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</si>
  <si>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</si>
  <si>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</si>
  <si>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</si>
  <si>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</si>
  <si>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</si>
  <si>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</si>
  <si>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</si>
  <si>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</si>
  <si>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</si>
  <si>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</si>
  <si>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</si>
  <si>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</si>
  <si>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</si>
  <si>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</si>
  <si>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</si>
  <si>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</si>
  <si>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</si>
  <si>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</si>
  <si>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</si>
  <si>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</si>
  <si>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</si>
  <si>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</si>
  <si>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</si>
  <si>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</si>
  <si>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</si>
  <si>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</si>
  <si>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</si>
  <si>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</si>
  <si>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</si>
  <si>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</si>
  <si>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</si>
  <si>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</si>
  <si>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</si>
  <si>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</si>
  <si>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</si>
  <si>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</si>
  <si>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</si>
  <si>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</si>
  <si>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</si>
  <si>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</si>
  <si>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</si>
  <si>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</si>
  <si>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</si>
  <si>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</si>
  <si>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</si>
  <si>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</si>
  <si>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</si>
  <si>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</si>
  <si>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</si>
  <si>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</si>
  <si>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</si>
  <si>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</si>
  <si>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</si>
  <si>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</si>
  <si>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</si>
  <si>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</si>
  <si>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</si>
  <si>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</si>
  <si>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</si>
  <si>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</si>
  <si>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</si>
  <si>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</si>
  <si>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</si>
  <si>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</si>
  <si>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</si>
  <si>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</si>
  <si>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</si>
  <si>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</si>
  <si>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</si>
  <si>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</si>
  <si>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</si>
  <si>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</si>
  <si>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</si>
  <si>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</si>
  <si>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</si>
  <si>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</si>
  <si>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</si>
  <si>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</si>
  <si>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</si>
  <si>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</si>
  <si>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</si>
  <si>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</si>
  <si>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</si>
  <si>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</si>
  <si>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</si>
  <si>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</si>
  <si>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</si>
  <si>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</si>
  <si>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</si>
  <si>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</si>
  <si>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</si>
  <si>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</si>
  <si>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</si>
  <si>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</si>
  <si>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</si>
  <si>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</si>
  <si>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</si>
  <si>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</si>
  <si>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</si>
  <si>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</si>
  <si>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</si>
  <si>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</si>
  <si>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</si>
  <si>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</si>
  <si>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</si>
  <si>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</si>
  <si>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</si>
  <si>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</si>
  <si>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</si>
  <si>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</si>
  <si>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</si>
  <si>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</si>
  <si>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</si>
  <si>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</si>
  <si>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</si>
  <si>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</si>
  <si>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</si>
  <si>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</si>
  <si>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</si>
  <si>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</si>
  <si>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</si>
  <si>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</si>
  <si>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</si>
  <si>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</si>
  <si>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</si>
  <si>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</si>
  <si>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</si>
  <si>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</si>
  <si>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</si>
  <si>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</si>
  <si>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</si>
  <si>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</si>
  <si>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</si>
  <si>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</si>
  <si>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</si>
  <si>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</si>
  <si>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</si>
  <si>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</si>
  <si>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</si>
  <si>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</si>
  <si>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</si>
  <si>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</si>
  <si>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</si>
  <si>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</si>
  <si>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</si>
  <si>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</si>
  <si>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</si>
  <si>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</si>
  <si>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</si>
  <si>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</si>
  <si>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</si>
  <si>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</si>
  <si>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</si>
  <si>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</si>
  <si>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</si>
  <si>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</si>
  <si>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</si>
  <si>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</si>
  <si>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</si>
  <si>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</si>
  <si>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</si>
  <si>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</si>
  <si>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</si>
  <si>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</si>
  <si>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</si>
  <si>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</si>
  <si>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</si>
  <si>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</si>
  <si>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</si>
  <si>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</si>
  <si>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</si>
  <si>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</si>
  <si>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</si>
  <si>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</si>
  <si>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</si>
  <si>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</si>
  <si>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</si>
  <si>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</si>
  <si>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</si>
  <si>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</si>
  <si>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</si>
  <si>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</si>
  <si>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</si>
  <si>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</si>
  <si>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</si>
  <si>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</si>
  <si>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</si>
  <si>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</si>
  <si>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有</t>
  </si>
  <si>
    <t>●</t>
  </si>
  <si>
    <t>配管布設、
基礎設置</t>
    <phoneticPr fontId="18"/>
  </si>
  <si>
    <t>添付資料〇</t>
    <rPh sb="2" eb="4">
      <t>シリョウ</t>
    </rPh>
    <phoneticPr fontId="18"/>
  </si>
  <si>
    <t>無</t>
  </si>
  <si>
    <t>東京都新宿区○町○丁目○番○号</t>
    <phoneticPr fontId="18"/>
  </si>
  <si>
    <t>添付資料〇</t>
    <rPh sb="0" eb="2">
      <t>テンプ</t>
    </rPh>
    <rPh sb="2" eb="4">
      <t>シリョウ</t>
    </rPh>
    <phoneticPr fontId="18"/>
  </si>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</sst>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7" xfId="45" applyFont="1" applyBorder="1" applyAlignment="1">
      <alignment vertical="top" wrapText="1"/>
    </xf>
    <xf numFmtId="0" fontId="23" fillId="0" borderId="39" xfId="45" applyFont="1" applyBorder="1">
      <alignment vertical="center"/>
    </xf>
    <xf numFmtId="0" fontId="23" fillId="0" borderId="40" xfId="45" applyFont="1" applyBorder="1">
      <alignment vertical="center"/>
    </xf>
    <xf numFmtId="0" fontId="23" fillId="0" borderId="14" xfId="45" applyFont="1" applyBorder="1" applyAlignment="1">
      <alignment vertical="center" wrapText="1"/>
    </xf>
    <xf numFmtId="0" fontId="23" fillId="0" borderId="48" xfId="45" applyFont="1" applyBorder="1" applyAlignment="1">
      <alignment vertical="center" wrapText="1"/>
    </xf>
    <xf numFmtId="0" fontId="23" fillId="0" borderId="16" xfId="45" applyFont="1" applyBorder="1" applyAlignment="1">
      <alignment vertical="center" wrapText="1"/>
    </xf>
    <xf numFmtId="0" fontId="23" fillId="0" borderId="20"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33" borderId="23" xfId="45" quotePrefix="1" applyFont="1" applyFill="1" applyBorder="1" applyAlignment="1" applyProtection="1">
      <alignment vertical="center" wrapText="1"/>
      <protection locked="0"/>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9" xfId="45" applyFont="1" applyBorder="1" applyAlignment="1">
      <alignment vertical="top" wrapText="1"/>
    </xf>
    <xf numFmtId="0" fontId="23" fillId="0" borderId="54" xfId="45" applyFont="1" applyBorder="1" applyAlignment="1">
      <alignment vertical="top" wrapText="1"/>
    </xf>
    <xf numFmtId="0" fontId="23" fillId="0" borderId="0" xfId="45" applyFont="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13" xfId="45" applyFont="1" applyBorder="1" applyAlignment="1">
      <alignment vertical="top" wrapText="1"/>
    </xf>
    <xf numFmtId="0" fontId="23" fillId="0" borderId="23" xfId="45" applyFont="1" applyBorder="1" applyAlignment="1">
      <alignment vertical="top" wrapText="1"/>
    </xf>
    <xf numFmtId="0" fontId="23" fillId="0" borderId="14" xfId="45" applyFont="1" applyBorder="1" applyAlignment="1">
      <alignment horizontal="left" vertical="center" wrapText="1"/>
    </xf>
    <xf numFmtId="0" fontId="23" fillId="0" borderId="16" xfId="45" applyFont="1" applyBorder="1" applyAlignment="1">
      <alignment horizontal="left" vertical="center" wrapText="1"/>
    </xf>
    <xf numFmtId="0" fontId="23" fillId="0" borderId="45" xfId="45" applyFont="1" applyBorder="1" applyAlignment="1">
      <alignment vertical="center"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46" xfId="45" applyFont="1" applyBorder="1" applyAlignment="1">
      <alignment vertical="center" wrapText="1"/>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0" borderId="42" xfId="45" applyFont="1" applyBorder="1" applyAlignment="1">
      <alignment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33" borderId="13"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0" borderId="42" xfId="45" applyFont="1" applyBorder="1" applyAlignment="1">
      <alignment horizontal="left" vertical="top"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0" borderId="42" xfId="45" applyFont="1" applyBorder="1" applyAlignment="1">
      <alignment horizontal="left" vertical="top"/>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48" xfId="45" applyFont="1" applyBorder="1" applyAlignment="1">
      <alignment horizontal="left" vertical="center" wrapText="1"/>
    </xf>
    <xf numFmtId="0" fontId="23" fillId="0" borderId="20" xfId="45" applyFont="1" applyBorder="1" applyAlignment="1">
      <alignment horizontal="left" vertical="center" wrapText="1"/>
    </xf>
    <xf numFmtId="0" fontId="23" fillId="33" borderId="12" xfId="45" applyFont="1" applyFill="1" applyBorder="1" applyAlignment="1" applyProtection="1">
      <alignment horizontal="left" vertical="center" wrapText="1"/>
      <protection locked="0"/>
    </xf>
    <xf numFmtId="0" fontId="23" fillId="0" borderId="0" xfId="45" applyFont="1" applyAlignment="1">
      <alignment horizontal="center" vertical="center" wrapText="1"/>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159" t="s">
        <v>16</v>
      </c>
      <c r="C5" s="160"/>
      <c r="D5" s="161"/>
      <c r="E5" s="162" t="s">
        <v>17</v>
      </c>
      <c r="F5" s="163"/>
      <c r="G5" s="163"/>
      <c r="H5" s="163"/>
      <c r="I5" s="163"/>
      <c r="J5" s="163"/>
      <c r="K5" s="164"/>
      <c r="T5" s="11"/>
    </row>
    <row r="6" spans="2:24" ht="24.75" customHeight="1">
      <c r="B6" s="144" t="s">
        <v>18</v>
      </c>
      <c r="C6" s="13"/>
      <c r="D6" s="52"/>
      <c r="E6" s="165" t="s">
        <v>707</v>
      </c>
      <c r="F6" s="166"/>
      <c r="G6" s="166"/>
      <c r="H6" s="53"/>
      <c r="I6" s="53"/>
      <c r="J6" s="53"/>
      <c r="K6" s="54"/>
      <c r="M6" s="2" t="b">
        <f>IF(COUNTA(E69,E72,E74,E76,E78:E90,J91:J93,E94,G95,E97,E96,F99,E98,E100:E105,F106,E107:E112,F113,E114:E115,G114:G115)&gt;0,TRUE,FALSE)</f>
        <v>1</v>
      </c>
      <c r="N6" s="2" t="b">
        <f>IF(COUNTIF(E6,"*有*"),TRUE,FALSE)</f>
        <v>1</v>
      </c>
      <c r="P6" s="41" t="s">
        <v>19</v>
      </c>
      <c r="Q6" s="42" t="str">
        <f>IF(E6="","（エラー）未選択",IF(M6=N6,"（正常）選択済み","（エラー）整合エラー"))</f>
        <v>（正常）選択済み</v>
      </c>
      <c r="T6" s="11"/>
    </row>
    <row r="7" spans="2:24" ht="30" customHeight="1">
      <c r="B7" s="167" t="s">
        <v>20</v>
      </c>
      <c r="C7" s="168"/>
      <c r="D7" s="169"/>
      <c r="E7" s="170" t="s">
        <v>701</v>
      </c>
      <c r="F7" s="171"/>
      <c r="G7" s="171"/>
      <c r="H7" s="171"/>
      <c r="I7" s="171"/>
      <c r="J7" s="171"/>
      <c r="K7" s="172"/>
      <c r="P7" s="41" t="s">
        <v>21</v>
      </c>
      <c r="Q7" s="42" t="str">
        <f>IF(E7="","（エラー）未選択","（正常）入力済み")</f>
        <v>（正常）入力済み</v>
      </c>
      <c r="R7" s="38" t="s">
        <v>22</v>
      </c>
    </row>
    <row r="8" spans="2:24" ht="50.15" customHeight="1">
      <c r="B8" s="173" t="s">
        <v>23</v>
      </c>
      <c r="C8" s="168"/>
      <c r="D8" s="168"/>
      <c r="E8" s="62" t="s">
        <v>1442</v>
      </c>
      <c r="F8" s="174" t="s">
        <v>24</v>
      </c>
      <c r="G8" s="175"/>
      <c r="H8" s="175"/>
      <c r="I8" s="175"/>
      <c r="J8" s="175"/>
      <c r="K8" s="175"/>
      <c r="L8" s="5"/>
      <c r="M8" s="5"/>
      <c r="N8" s="5"/>
      <c r="O8" s="5"/>
      <c r="P8" s="41" t="s">
        <v>2</v>
      </c>
      <c r="Q8" s="42" t="str">
        <f>IF(E8="","（エラー）未選択","（正常）選択済み")</f>
        <v>（正常）選択済み</v>
      </c>
      <c r="R8" s="38" t="s">
        <v>25</v>
      </c>
    </row>
    <row r="9" spans="2:24" ht="60" customHeight="1">
      <c r="B9" s="173" t="s">
        <v>26</v>
      </c>
      <c r="C9" s="168"/>
      <c r="D9" s="168"/>
      <c r="E9" s="62" t="s">
        <v>1442</v>
      </c>
      <c r="F9" s="174"/>
      <c r="G9" s="175"/>
      <c r="H9" s="175"/>
      <c r="I9" s="175"/>
      <c r="J9" s="175"/>
      <c r="K9" s="175"/>
      <c r="L9" s="5"/>
      <c r="M9" s="5"/>
      <c r="N9" s="5"/>
      <c r="O9" s="5"/>
      <c r="P9" s="41" t="s">
        <v>2</v>
      </c>
      <c r="Q9" s="42" t="str">
        <f>IF(E9="","（エラー）未選択","（正常）選択済み")</f>
        <v>（正常）選択済み</v>
      </c>
      <c r="R9" s="38" t="s">
        <v>27</v>
      </c>
    </row>
    <row r="10" spans="2:24">
      <c r="B10" s="182" t="s">
        <v>28</v>
      </c>
      <c r="C10" s="183"/>
      <c r="D10" s="184"/>
      <c r="E10" s="55"/>
      <c r="F10" s="55"/>
      <c r="G10" s="55"/>
      <c r="H10" s="55"/>
      <c r="I10" s="55"/>
      <c r="J10" s="56" t="s">
        <v>29</v>
      </c>
      <c r="K10" s="57" t="s">
        <v>30</v>
      </c>
      <c r="L10" s="5"/>
      <c r="M10" s="5"/>
      <c r="N10" s="5"/>
      <c r="O10" s="5"/>
      <c r="P10" s="43" t="s">
        <v>31</v>
      </c>
      <c r="Q10" s="42" t="str">
        <f>IF(COUNTIF(M11:M18,"TRUE")&lt;1,"（エラー）未選択",IF(COUNTIF(M11:M18,"TRUE")&gt;0,"（正常）選択済み"))</f>
        <v>（正常）選択済み</v>
      </c>
      <c r="R10" s="38" t="s">
        <v>32</v>
      </c>
    </row>
    <row r="11" spans="2:24" ht="26.25" customHeight="1">
      <c r="B11" s="185"/>
      <c r="C11" s="186"/>
      <c r="D11" s="187"/>
      <c r="E11" s="79"/>
      <c r="F11" s="193" t="s">
        <v>33</v>
      </c>
      <c r="G11" s="193"/>
      <c r="H11" s="193"/>
      <c r="I11" s="193"/>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185"/>
      <c r="C12" s="186"/>
      <c r="D12" s="187"/>
      <c r="E12" s="81" t="s">
        <v>1443</v>
      </c>
      <c r="F12" s="191" t="s">
        <v>36</v>
      </c>
      <c r="G12" s="191"/>
      <c r="H12" s="191"/>
      <c r="I12" s="191"/>
      <c r="J12" s="74" t="s">
        <v>1444</v>
      </c>
      <c r="K12" s="75" t="s">
        <v>1445</v>
      </c>
      <c r="M12" s="2" t="b">
        <f t="shared" si="0"/>
        <v>1</v>
      </c>
      <c r="P12" s="43" t="s">
        <v>34</v>
      </c>
      <c r="Q12" s="42" t="str">
        <f>IF(M12,IF(COUNTA(J12:K12)&lt;2,"（エラー）記入不足",IF(COUNTA(J12:K12)&gt;1,"（正常）記入充足")),"未選択")</f>
        <v>（正常）記入充足</v>
      </c>
      <c r="R12" s="38" t="s">
        <v>37</v>
      </c>
    </row>
    <row r="13" spans="2:24" ht="104.15" customHeight="1">
      <c r="B13" s="185"/>
      <c r="C13" s="186"/>
      <c r="D13" s="187"/>
      <c r="E13" s="81"/>
      <c r="F13" s="191" t="s">
        <v>38</v>
      </c>
      <c r="G13" s="191"/>
      <c r="H13" s="191"/>
      <c r="I13" s="191"/>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185"/>
      <c r="C14" s="186"/>
      <c r="D14" s="187"/>
      <c r="E14" s="81"/>
      <c r="F14" s="191" t="s">
        <v>39</v>
      </c>
      <c r="G14" s="191"/>
      <c r="H14" s="191"/>
      <c r="I14" s="191"/>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185"/>
      <c r="C15" s="186"/>
      <c r="D15" s="187"/>
      <c r="E15" s="81"/>
      <c r="F15" s="191" t="s">
        <v>40</v>
      </c>
      <c r="G15" s="191"/>
      <c r="H15" s="191"/>
      <c r="I15" s="191"/>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185"/>
      <c r="C16" s="186"/>
      <c r="D16" s="187"/>
      <c r="E16" s="81"/>
      <c r="F16" s="191" t="s">
        <v>41</v>
      </c>
      <c r="G16" s="191"/>
      <c r="H16" s="191"/>
      <c r="I16" s="191"/>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185"/>
      <c r="C17" s="186"/>
      <c r="D17" s="187"/>
      <c r="E17" s="81"/>
      <c r="F17" s="191" t="s">
        <v>42</v>
      </c>
      <c r="G17" s="191"/>
      <c r="H17" s="191"/>
      <c r="I17" s="191"/>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185"/>
      <c r="C18" s="186"/>
      <c r="D18" s="187"/>
      <c r="E18" s="83"/>
      <c r="F18" s="192" t="s">
        <v>43</v>
      </c>
      <c r="G18" s="192"/>
      <c r="H18" s="192"/>
      <c r="I18" s="192"/>
      <c r="J18" s="76"/>
      <c r="K18" s="77"/>
      <c r="M18" s="2" t="b">
        <f t="shared" si="0"/>
        <v>0</v>
      </c>
      <c r="P18" s="43" t="s">
        <v>34</v>
      </c>
      <c r="Q18" s="42" t="str">
        <f>IF(M18,IF(COUNTA(J18:K18)&lt;2,"（エラー）記入不足",IF(COUNTA(J18:K18)&gt;1,"（正常）記入充足")),"未選択")</f>
        <v>未選択</v>
      </c>
    </row>
    <row r="19" spans="2:18" ht="19.5" customHeight="1">
      <c r="B19" s="188"/>
      <c r="C19" s="189"/>
      <c r="D19" s="190"/>
      <c r="E19" s="14" t="s">
        <v>44</v>
      </c>
      <c r="F19" s="180"/>
      <c r="G19" s="180"/>
      <c r="H19" s="180"/>
      <c r="I19" s="180"/>
      <c r="J19" s="180"/>
      <c r="K19" s="181"/>
      <c r="P19" s="43" t="s">
        <v>45</v>
      </c>
      <c r="Q19" s="42" t="str">
        <f>IF(OR(M14,M18),IF(F19="","（エラー）備考入力なし","（正常）備考入力済み"),"備考選択なし")</f>
        <v>備考選択なし</v>
      </c>
      <c r="R19" s="44" t="s">
        <v>46</v>
      </c>
    </row>
    <row r="20" spans="2:18" ht="19.5" customHeight="1">
      <c r="B20" s="182" t="s">
        <v>47</v>
      </c>
      <c r="C20" s="183"/>
      <c r="D20" s="184"/>
      <c r="E20" s="79" t="s">
        <v>1443</v>
      </c>
      <c r="F20" s="193" t="s">
        <v>48</v>
      </c>
      <c r="G20" s="193"/>
      <c r="H20" s="193"/>
      <c r="I20" s="193"/>
      <c r="J20" s="193"/>
      <c r="K20" s="206"/>
      <c r="M20" s="2" t="b">
        <f t="shared" ref="M20:M35" si="1">IF(E20="●",TRUE,FALSE)</f>
        <v>1</v>
      </c>
      <c r="P20" s="43" t="s">
        <v>31</v>
      </c>
      <c r="Q20" s="42" t="str">
        <f>IF(COUNTIF(M20:M35,"TRUE")&lt;1,"（エラー）未選択",IF(COUNTIF(M20:M35,"TRUE")&gt;0,"（正常）選択済み"))</f>
        <v>（正常）選択済み</v>
      </c>
      <c r="R20" s="38" t="s">
        <v>49</v>
      </c>
    </row>
    <row r="21" spans="2:18" ht="19.5" customHeight="1">
      <c r="B21" s="185"/>
      <c r="C21" s="186"/>
      <c r="D21" s="187"/>
      <c r="E21" s="81" t="s">
        <v>1443</v>
      </c>
      <c r="F21" s="176" t="s">
        <v>50</v>
      </c>
      <c r="G21" s="176"/>
      <c r="H21" s="176"/>
      <c r="I21" s="176"/>
      <c r="J21" s="176"/>
      <c r="K21" s="177"/>
      <c r="M21" s="2" t="b">
        <f t="shared" si="1"/>
        <v>1</v>
      </c>
      <c r="Q21" s="42"/>
    </row>
    <row r="22" spans="2:18" ht="19.5" customHeight="1">
      <c r="B22" s="185"/>
      <c r="C22" s="186"/>
      <c r="D22" s="187"/>
      <c r="E22" s="81" t="s">
        <v>1443</v>
      </c>
      <c r="F22" s="176" t="s">
        <v>51</v>
      </c>
      <c r="G22" s="176"/>
      <c r="H22" s="176"/>
      <c r="I22" s="176"/>
      <c r="J22" s="176"/>
      <c r="K22" s="177"/>
      <c r="M22" s="2" t="b">
        <f t="shared" si="1"/>
        <v>1</v>
      </c>
      <c r="Q22" s="42"/>
    </row>
    <row r="23" spans="2:18" ht="19.5" customHeight="1">
      <c r="B23" s="185"/>
      <c r="C23" s="186"/>
      <c r="D23" s="187"/>
      <c r="E23" s="81" t="s">
        <v>1443</v>
      </c>
      <c r="F23" s="176" t="s">
        <v>52</v>
      </c>
      <c r="G23" s="176"/>
      <c r="H23" s="176"/>
      <c r="I23" s="176"/>
      <c r="J23" s="176"/>
      <c r="K23" s="177"/>
      <c r="M23" s="2" t="b">
        <f t="shared" si="1"/>
        <v>1</v>
      </c>
      <c r="Q23" s="42"/>
    </row>
    <row r="24" spans="2:18" ht="19.5" customHeight="1">
      <c r="B24" s="185"/>
      <c r="C24" s="186"/>
      <c r="D24" s="187"/>
      <c r="E24" s="81"/>
      <c r="F24" s="176" t="s">
        <v>53</v>
      </c>
      <c r="G24" s="176"/>
      <c r="H24" s="176"/>
      <c r="I24" s="176"/>
      <c r="J24" s="176"/>
      <c r="K24" s="177"/>
      <c r="M24" s="2" t="b">
        <f t="shared" si="1"/>
        <v>0</v>
      </c>
      <c r="P24" s="41"/>
      <c r="Q24" s="42"/>
    </row>
    <row r="25" spans="2:18" ht="19.5" customHeight="1">
      <c r="B25" s="185"/>
      <c r="C25" s="186"/>
      <c r="D25" s="187"/>
      <c r="E25" s="81"/>
      <c r="F25" s="176" t="s">
        <v>54</v>
      </c>
      <c r="G25" s="176"/>
      <c r="H25" s="176"/>
      <c r="I25" s="176"/>
      <c r="J25" s="176"/>
      <c r="K25" s="177"/>
      <c r="M25" s="2" t="b">
        <f t="shared" si="1"/>
        <v>0</v>
      </c>
      <c r="Q25" s="42"/>
    </row>
    <row r="26" spans="2:18" ht="19.5" customHeight="1">
      <c r="B26" s="185"/>
      <c r="C26" s="186"/>
      <c r="D26" s="187"/>
      <c r="E26" s="81"/>
      <c r="F26" s="176" t="s">
        <v>55</v>
      </c>
      <c r="G26" s="176"/>
      <c r="H26" s="176"/>
      <c r="I26" s="176"/>
      <c r="J26" s="176"/>
      <c r="K26" s="177"/>
      <c r="M26" s="2" t="b">
        <f t="shared" si="1"/>
        <v>0</v>
      </c>
      <c r="Q26" s="42"/>
    </row>
    <row r="27" spans="2:18" ht="19.5" customHeight="1">
      <c r="B27" s="185"/>
      <c r="C27" s="186"/>
      <c r="D27" s="187"/>
      <c r="E27" s="81"/>
      <c r="F27" s="176" t="s">
        <v>56</v>
      </c>
      <c r="G27" s="176"/>
      <c r="H27" s="176"/>
      <c r="I27" s="176"/>
      <c r="J27" s="176"/>
      <c r="K27" s="177"/>
      <c r="M27" s="2" t="b">
        <f t="shared" si="1"/>
        <v>0</v>
      </c>
      <c r="Q27" s="42"/>
    </row>
    <row r="28" spans="2:18" ht="19.5" customHeight="1">
      <c r="B28" s="185"/>
      <c r="C28" s="186"/>
      <c r="D28" s="187"/>
      <c r="E28" s="81"/>
      <c r="F28" s="176" t="s">
        <v>57</v>
      </c>
      <c r="G28" s="176"/>
      <c r="H28" s="176"/>
      <c r="I28" s="176"/>
      <c r="J28" s="176"/>
      <c r="K28" s="177"/>
      <c r="M28" s="2" t="b">
        <f t="shared" si="1"/>
        <v>0</v>
      </c>
      <c r="Q28" s="42"/>
    </row>
    <row r="29" spans="2:18" ht="19.5" customHeight="1">
      <c r="B29" s="185"/>
      <c r="C29" s="186"/>
      <c r="D29" s="187"/>
      <c r="E29" s="81" t="s">
        <v>1443</v>
      </c>
      <c r="F29" s="176" t="s">
        <v>58</v>
      </c>
      <c r="G29" s="176"/>
      <c r="H29" s="176"/>
      <c r="I29" s="176"/>
      <c r="J29" s="176"/>
      <c r="K29" s="177"/>
      <c r="M29" s="2" t="b">
        <f>IF(E29="●",TRUE,FALSE)</f>
        <v>1</v>
      </c>
      <c r="Q29" s="42"/>
    </row>
    <row r="30" spans="2:18" ht="19.5" customHeight="1">
      <c r="B30" s="185"/>
      <c r="C30" s="186"/>
      <c r="D30" s="187"/>
      <c r="E30" s="81"/>
      <c r="F30" s="176" t="s">
        <v>59</v>
      </c>
      <c r="G30" s="176"/>
      <c r="H30" s="176"/>
      <c r="I30" s="176"/>
      <c r="J30" s="176"/>
      <c r="K30" s="177"/>
      <c r="M30" s="2" t="b">
        <f>IF(E30="●",TRUE,FALSE)</f>
        <v>0</v>
      </c>
      <c r="P30" s="41"/>
      <c r="Q30" s="42"/>
    </row>
    <row r="31" spans="2:18" ht="19.5" customHeight="1">
      <c r="B31" s="185"/>
      <c r="C31" s="186"/>
      <c r="D31" s="187"/>
      <c r="E31" s="81"/>
      <c r="F31" s="176" t="s">
        <v>60</v>
      </c>
      <c r="G31" s="176"/>
      <c r="H31" s="176"/>
      <c r="I31" s="176"/>
      <c r="J31" s="176"/>
      <c r="K31" s="177"/>
      <c r="M31" s="2" t="b">
        <f t="shared" si="1"/>
        <v>0</v>
      </c>
      <c r="Q31" s="42"/>
    </row>
    <row r="32" spans="2:18" ht="19.5" customHeight="1">
      <c r="B32" s="185"/>
      <c r="C32" s="186"/>
      <c r="D32" s="187"/>
      <c r="E32" s="81"/>
      <c r="F32" s="176" t="s">
        <v>61</v>
      </c>
      <c r="G32" s="176"/>
      <c r="H32" s="176"/>
      <c r="I32" s="176"/>
      <c r="J32" s="176"/>
      <c r="K32" s="177"/>
      <c r="M32" s="2" t="b">
        <f t="shared" si="1"/>
        <v>0</v>
      </c>
      <c r="Q32" s="42"/>
    </row>
    <row r="33" spans="2:18" ht="19.5" customHeight="1">
      <c r="B33" s="185"/>
      <c r="C33" s="186"/>
      <c r="D33" s="187"/>
      <c r="E33" s="81"/>
      <c r="F33" s="176" t="s">
        <v>62</v>
      </c>
      <c r="G33" s="176"/>
      <c r="H33" s="176"/>
      <c r="I33" s="176"/>
      <c r="J33" s="176"/>
      <c r="K33" s="177"/>
      <c r="M33" s="2" t="b">
        <f t="shared" si="1"/>
        <v>0</v>
      </c>
      <c r="Q33" s="42"/>
    </row>
    <row r="34" spans="2:18" ht="19.5" customHeight="1">
      <c r="B34" s="185"/>
      <c r="C34" s="186"/>
      <c r="D34" s="187"/>
      <c r="E34" s="81" t="s">
        <v>1443</v>
      </c>
      <c r="F34" s="176" t="s">
        <v>63</v>
      </c>
      <c r="G34" s="176"/>
      <c r="H34" s="176"/>
      <c r="I34" s="176"/>
      <c r="J34" s="176"/>
      <c r="K34" s="177"/>
      <c r="M34" s="2" t="b">
        <f t="shared" si="1"/>
        <v>1</v>
      </c>
      <c r="Q34" s="42"/>
    </row>
    <row r="35" spans="2:18" ht="19.5" customHeight="1">
      <c r="B35" s="185"/>
      <c r="C35" s="186"/>
      <c r="D35" s="187"/>
      <c r="E35" s="83"/>
      <c r="F35" s="178" t="s">
        <v>64</v>
      </c>
      <c r="G35" s="178"/>
      <c r="H35" s="178"/>
      <c r="I35" s="178"/>
      <c r="J35" s="178"/>
      <c r="K35" s="179"/>
      <c r="M35" s="2" t="b">
        <f t="shared" si="1"/>
        <v>0</v>
      </c>
      <c r="Q35" s="42"/>
    </row>
    <row r="36" spans="2:18" ht="19.5" customHeight="1">
      <c r="B36" s="188"/>
      <c r="C36" s="189"/>
      <c r="D36" s="190"/>
      <c r="E36" s="14" t="s">
        <v>44</v>
      </c>
      <c r="F36" s="180"/>
      <c r="G36" s="180"/>
      <c r="H36" s="180"/>
      <c r="I36" s="180"/>
      <c r="J36" s="180"/>
      <c r="K36" s="181"/>
      <c r="P36" s="43" t="s">
        <v>45</v>
      </c>
      <c r="Q36" s="42" t="str">
        <f>IF(M35,IF(F36="","（エラー）備考入力なし","（正常）備考入力済み"),"備考選択なし")</f>
        <v>備考選択なし</v>
      </c>
      <c r="R36" s="44" t="s">
        <v>65</v>
      </c>
    </row>
    <row r="37" spans="2:18" ht="65.150000000000006" customHeight="1">
      <c r="B37" s="182" t="s">
        <v>66</v>
      </c>
      <c r="C37" s="183"/>
      <c r="D37" s="184"/>
      <c r="E37" s="63" t="s">
        <v>1446</v>
      </c>
      <c r="F37" s="194"/>
      <c r="G37" s="194"/>
      <c r="H37" s="194"/>
      <c r="I37" s="194"/>
      <c r="J37" s="194"/>
      <c r="K37" s="195"/>
      <c r="P37" s="41" t="s">
        <v>21</v>
      </c>
      <c r="Q37" s="42" t="str">
        <f>IF(E37="","（エラー）未選択","（正常）選択済み")</f>
        <v>（正常）選択済み</v>
      </c>
      <c r="R37" s="38" t="s">
        <v>67</v>
      </c>
    </row>
    <row r="38" spans="2:18" ht="19.5" customHeight="1">
      <c r="B38" s="185"/>
      <c r="C38" s="187"/>
      <c r="D38" s="196" t="s">
        <v>68</v>
      </c>
      <c r="E38" s="79"/>
      <c r="F38" s="193" t="s">
        <v>1272</v>
      </c>
      <c r="G38" s="193"/>
      <c r="H38" s="193"/>
      <c r="I38" s="193"/>
      <c r="J38" s="193"/>
      <c r="K38" s="199"/>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185"/>
      <c r="C39" s="187"/>
      <c r="D39" s="197"/>
      <c r="E39" s="81"/>
      <c r="F39" s="176" t="s">
        <v>71</v>
      </c>
      <c r="G39" s="176"/>
      <c r="H39" s="176"/>
      <c r="I39" s="176"/>
      <c r="J39" s="176"/>
      <c r="K39" s="200"/>
      <c r="M39" s="2" t="b">
        <f t="shared" si="2"/>
        <v>0</v>
      </c>
      <c r="Q39" s="42"/>
    </row>
    <row r="40" spans="2:18" ht="19.5" customHeight="1">
      <c r="B40" s="185"/>
      <c r="C40" s="187"/>
      <c r="D40" s="197"/>
      <c r="E40" s="81"/>
      <c r="F40" s="176" t="s">
        <v>1273</v>
      </c>
      <c r="G40" s="176"/>
      <c r="H40" s="176"/>
      <c r="I40" s="176"/>
      <c r="J40" s="176"/>
      <c r="K40" s="200"/>
      <c r="M40" s="2" t="b">
        <f t="shared" si="2"/>
        <v>0</v>
      </c>
      <c r="Q40" s="42"/>
    </row>
    <row r="41" spans="2:18" ht="19.5" customHeight="1">
      <c r="B41" s="185"/>
      <c r="C41" s="187"/>
      <c r="D41" s="197"/>
      <c r="E41" s="81"/>
      <c r="F41" s="176" t="s">
        <v>73</v>
      </c>
      <c r="G41" s="176"/>
      <c r="H41" s="176"/>
      <c r="I41" s="176"/>
      <c r="J41" s="176"/>
      <c r="K41" s="200"/>
      <c r="M41" s="2" t="b">
        <f t="shared" si="2"/>
        <v>0</v>
      </c>
      <c r="Q41" s="42"/>
    </row>
    <row r="42" spans="2:18" ht="30" customHeight="1">
      <c r="B42" s="185"/>
      <c r="C42" s="187"/>
      <c r="D42" s="197"/>
      <c r="E42" s="81"/>
      <c r="F42" s="176" t="s">
        <v>1274</v>
      </c>
      <c r="G42" s="176"/>
      <c r="H42" s="176"/>
      <c r="I42" s="176"/>
      <c r="J42" s="176"/>
      <c r="K42" s="200"/>
      <c r="M42" s="2" t="b">
        <f t="shared" si="2"/>
        <v>0</v>
      </c>
      <c r="Q42" s="42"/>
    </row>
    <row r="43" spans="2:18" ht="19.5" customHeight="1">
      <c r="B43" s="185"/>
      <c r="C43" s="187"/>
      <c r="D43" s="197"/>
      <c r="E43" s="83"/>
      <c r="F43" s="178" t="s">
        <v>43</v>
      </c>
      <c r="G43" s="178"/>
      <c r="H43" s="178"/>
      <c r="I43" s="178"/>
      <c r="J43" s="178"/>
      <c r="K43" s="201"/>
      <c r="M43" s="2" t="b">
        <f t="shared" si="2"/>
        <v>0</v>
      </c>
      <c r="Q43" s="42"/>
    </row>
    <row r="44" spans="2:18" ht="19.5" customHeight="1">
      <c r="B44" s="185"/>
      <c r="C44" s="187"/>
      <c r="D44" s="198"/>
      <c r="E44" s="14" t="s">
        <v>44</v>
      </c>
      <c r="F44" s="180"/>
      <c r="G44" s="180"/>
      <c r="H44" s="180"/>
      <c r="I44" s="180"/>
      <c r="J44" s="180"/>
      <c r="K44" s="202"/>
      <c r="P44" s="43" t="s">
        <v>45</v>
      </c>
      <c r="Q44" s="42" t="str">
        <f>IF(M43,IF(F44="","（エラー）備考入力なし","（正常）備考入力済み"),"備考選択なし")</f>
        <v>備考選択なし</v>
      </c>
      <c r="R44" s="44" t="s">
        <v>65</v>
      </c>
    </row>
    <row r="45" spans="2:18" ht="19.5" customHeight="1">
      <c r="B45" s="188"/>
      <c r="C45" s="190"/>
      <c r="D45" s="16" t="s">
        <v>74</v>
      </c>
      <c r="E45" s="203"/>
      <c r="F45" s="204"/>
      <c r="G45" s="204"/>
      <c r="H45" s="204"/>
      <c r="I45" s="204"/>
      <c r="J45" s="204"/>
      <c r="K45" s="205"/>
      <c r="P45" s="43" t="s">
        <v>31</v>
      </c>
      <c r="Q45" s="42" t="str">
        <f>IF($E$37="有",IF(E45&lt;&gt;"","（正常）入力済み","（エラー）未入力"),"入力不要")</f>
        <v>入力不要</v>
      </c>
      <c r="R45" s="44" t="s">
        <v>75</v>
      </c>
    </row>
    <row r="46" spans="2:18" ht="26.25" customHeight="1">
      <c r="B46" s="182" t="s">
        <v>76</v>
      </c>
      <c r="C46" s="183"/>
      <c r="D46" s="169"/>
      <c r="E46" s="64" t="s">
        <v>1442</v>
      </c>
      <c r="F46" s="211" t="s">
        <v>77</v>
      </c>
      <c r="G46" s="211"/>
      <c r="H46" s="211"/>
      <c r="I46" s="211"/>
      <c r="J46" s="211"/>
      <c r="K46" s="212"/>
      <c r="P46" s="41" t="s">
        <v>21</v>
      </c>
      <c r="Q46" s="42" t="str">
        <f>IF(E46="","（エラー）未選択","（正常）選択済み")</f>
        <v>（正常）選択済み</v>
      </c>
      <c r="R46" s="38" t="s">
        <v>78</v>
      </c>
    </row>
    <row r="47" spans="2:18">
      <c r="B47" s="213"/>
      <c r="C47" s="214"/>
      <c r="D47" s="217" t="s">
        <v>1271</v>
      </c>
      <c r="K47" s="15"/>
      <c r="P47" s="41" t="s">
        <v>21</v>
      </c>
      <c r="Q47" s="42" t="str">
        <f>IF($E$46="有",IF(COUNTIF(M48:M50,"TRUE")&lt;1,"（エラー）未選択",IF(COUNTIF(M48:M50,"TRUE")&gt;0,"（正常）選択済み")),"選択不要")</f>
        <v>（正常）選択済み</v>
      </c>
      <c r="R47" s="38" t="s">
        <v>79</v>
      </c>
    </row>
    <row r="48" spans="2:18" ht="21" customHeight="1">
      <c r="B48" s="215"/>
      <c r="C48" s="216"/>
      <c r="D48" s="217"/>
      <c r="E48" s="79" t="s">
        <v>1443</v>
      </c>
      <c r="F48" s="71" t="s">
        <v>80</v>
      </c>
      <c r="G48" s="84" t="s">
        <v>81</v>
      </c>
      <c r="H48" s="218" t="s">
        <v>1447</v>
      </c>
      <c r="I48" s="218"/>
      <c r="J48" s="218"/>
      <c r="K48" s="80" t="s">
        <v>82</v>
      </c>
      <c r="M48" s="2" t="b">
        <f>IF(E48="●",TRUE,FALSE)</f>
        <v>1</v>
      </c>
      <c r="P48" s="43" t="s">
        <v>34</v>
      </c>
      <c r="Q48" s="42" t="str">
        <f>IF(M48,IF(H48="","（エラー）記入不足","（正常）記入充足"),"未選択")</f>
        <v>（正常）記入充足</v>
      </c>
    </row>
    <row r="49" spans="2:18" ht="21" customHeight="1">
      <c r="B49" s="215"/>
      <c r="C49" s="216"/>
      <c r="D49" s="217"/>
      <c r="E49" s="81"/>
      <c r="F49" s="78" t="s">
        <v>83</v>
      </c>
      <c r="G49" s="85" t="s">
        <v>81</v>
      </c>
      <c r="H49" s="219"/>
      <c r="I49" s="219"/>
      <c r="J49" s="219"/>
      <c r="K49" s="82" t="s">
        <v>82</v>
      </c>
      <c r="M49" s="2" t="b">
        <f>IF(E49="●",TRUE,FALSE)</f>
        <v>0</v>
      </c>
      <c r="P49" s="43" t="s">
        <v>34</v>
      </c>
      <c r="Q49" s="42" t="str">
        <f>IF(M49,IF(H49="","（エラー）記入不足","（正常）記入充足"),"未選択")</f>
        <v>未選択</v>
      </c>
    </row>
    <row r="50" spans="2:18" ht="21" customHeight="1">
      <c r="B50" s="215"/>
      <c r="C50" s="216"/>
      <c r="D50" s="217"/>
      <c r="E50" s="83"/>
      <c r="F50" s="178" t="s">
        <v>84</v>
      </c>
      <c r="G50" s="178"/>
      <c r="H50" s="178"/>
      <c r="I50" s="178"/>
      <c r="J50" s="178"/>
      <c r="K50" s="201"/>
      <c r="M50" s="2" t="b">
        <f>IF(E50="●",TRUE,FALSE)</f>
        <v>0</v>
      </c>
      <c r="Q50" s="42"/>
    </row>
    <row r="51" spans="2:18" ht="19.5" customHeight="1">
      <c r="B51" s="215"/>
      <c r="C51" s="216"/>
      <c r="D51" s="217"/>
      <c r="E51" s="14" t="s">
        <v>44</v>
      </c>
      <c r="F51" s="180"/>
      <c r="G51" s="180"/>
      <c r="H51" s="180"/>
      <c r="I51" s="180"/>
      <c r="J51" s="180"/>
      <c r="K51" s="202"/>
      <c r="P51" s="43" t="s">
        <v>45</v>
      </c>
      <c r="Q51" s="42" t="str">
        <f>IF(M50,IF(F51="","（エラー）備考入力なし","（正常）備考入力済み"),"備考選択なし")</f>
        <v>備考選択なし</v>
      </c>
      <c r="R51" s="44" t="s">
        <v>65</v>
      </c>
    </row>
    <row r="52" spans="2:18" ht="21" customHeight="1">
      <c r="B52" s="215"/>
      <c r="C52" s="216"/>
      <c r="D52" s="217" t="s">
        <v>85</v>
      </c>
      <c r="E52" s="79" t="s">
        <v>1443</v>
      </c>
      <c r="F52" s="207" t="s">
        <v>86</v>
      </c>
      <c r="G52" s="207"/>
      <c r="H52" s="207"/>
      <c r="I52" s="86"/>
      <c r="J52" s="207" t="s">
        <v>87</v>
      </c>
      <c r="K52" s="208"/>
      <c r="M52" s="17" t="b">
        <f>IF(E52="●",TRUE,FALSE)</f>
        <v>1</v>
      </c>
      <c r="N52" s="17" t="b">
        <f>IF(I52="●",TRUE,FALSE)</f>
        <v>0</v>
      </c>
      <c r="P52" s="45" t="s">
        <v>4</v>
      </c>
      <c r="Q52" s="46" t="str">
        <f>IF(M48,IF(COUNTIF(M52:N56,"TRUE")&lt;1,"（エラー）未選択","（正常）選択済み"),"（注意）入力無効")</f>
        <v>（正常）選択済み</v>
      </c>
      <c r="R52" s="47" t="s">
        <v>88</v>
      </c>
    </row>
    <row r="53" spans="2:18" ht="21" customHeight="1">
      <c r="B53" s="215"/>
      <c r="C53" s="216"/>
      <c r="D53" s="217"/>
      <c r="E53" s="81"/>
      <c r="F53" s="209" t="s">
        <v>89</v>
      </c>
      <c r="G53" s="209"/>
      <c r="H53" s="209"/>
      <c r="I53" s="87"/>
      <c r="J53" s="209" t="s">
        <v>90</v>
      </c>
      <c r="K53" s="210"/>
      <c r="M53" s="17" t="b">
        <f>IF(E53="●",TRUE,FALSE)</f>
        <v>0</v>
      </c>
      <c r="N53" s="17" t="b">
        <f>IF(I53="●",TRUE,FALSE)</f>
        <v>0</v>
      </c>
      <c r="P53" s="43"/>
      <c r="Q53" s="42"/>
    </row>
    <row r="54" spans="2:18" ht="21" customHeight="1">
      <c r="B54" s="215"/>
      <c r="C54" s="216"/>
      <c r="D54" s="217"/>
      <c r="E54" s="81"/>
      <c r="F54" s="209" t="s">
        <v>91</v>
      </c>
      <c r="G54" s="209"/>
      <c r="H54" s="209"/>
      <c r="I54" s="87"/>
      <c r="J54" s="209" t="s">
        <v>92</v>
      </c>
      <c r="K54" s="210"/>
      <c r="M54" s="17" t="b">
        <f>IF(E54="●",TRUE,FALSE)</f>
        <v>0</v>
      </c>
      <c r="N54" s="17" t="b">
        <f>IF(I54="●",TRUE,FALSE)</f>
        <v>0</v>
      </c>
      <c r="P54" s="43"/>
      <c r="Q54" s="42"/>
    </row>
    <row r="55" spans="2:18" ht="21" customHeight="1">
      <c r="B55" s="215"/>
      <c r="C55" s="216"/>
      <c r="D55" s="217"/>
      <c r="E55" s="81"/>
      <c r="F55" s="209" t="s">
        <v>93</v>
      </c>
      <c r="G55" s="209"/>
      <c r="H55" s="209"/>
      <c r="I55" s="209"/>
      <c r="J55" s="209"/>
      <c r="K55" s="210"/>
      <c r="M55" s="17" t="b">
        <f>IF(E55="●",TRUE,FALSE)</f>
        <v>0</v>
      </c>
      <c r="N55" s="18"/>
      <c r="P55" s="43"/>
      <c r="Q55" s="42"/>
    </row>
    <row r="56" spans="2:18" ht="21" customHeight="1">
      <c r="B56" s="215"/>
      <c r="C56" s="216"/>
      <c r="D56" s="217"/>
      <c r="E56" s="67"/>
      <c r="F56" s="220" t="s">
        <v>94</v>
      </c>
      <c r="G56" s="220"/>
      <c r="H56" s="220"/>
      <c r="I56" s="220"/>
      <c r="J56" s="220"/>
      <c r="K56" s="221"/>
      <c r="M56" s="17" t="b">
        <f>IF(E56="●",TRUE,FALSE)</f>
        <v>0</v>
      </c>
      <c r="N56" s="18"/>
      <c r="P56" s="43"/>
      <c r="Q56" s="42"/>
    </row>
    <row r="57" spans="2:18">
      <c r="B57" s="173" t="s">
        <v>95</v>
      </c>
      <c r="C57" s="168"/>
      <c r="D57" s="169"/>
      <c r="E57" s="59"/>
      <c r="F57" s="58"/>
      <c r="G57" s="58"/>
      <c r="H57" s="58"/>
      <c r="I57" s="58"/>
      <c r="J57" s="58"/>
      <c r="K57" s="60" t="s">
        <v>96</v>
      </c>
      <c r="P57" s="45" t="s">
        <v>4</v>
      </c>
      <c r="Q57" s="42" t="str">
        <f>IF(COUNTIF(M58:M64,"TRUE")&lt;1,"（エラー）未選択",IF(COUNTIF(M58:M64,"TRUE")&gt;0,"（正常）選択済み"))</f>
        <v>（正常）選択済み</v>
      </c>
      <c r="R57" s="38" t="s">
        <v>97</v>
      </c>
    </row>
    <row r="58" spans="2:18" ht="19.5" customHeight="1">
      <c r="B58" s="173"/>
      <c r="C58" s="168"/>
      <c r="D58" s="169"/>
      <c r="E58" s="79"/>
      <c r="F58" s="193" t="s">
        <v>98</v>
      </c>
      <c r="G58" s="193"/>
      <c r="H58" s="193"/>
      <c r="I58" s="193"/>
      <c r="J58" s="193"/>
      <c r="K58" s="88"/>
      <c r="M58" s="2" t="b">
        <f t="shared" ref="M58:M64" si="3">IF(E58="●",TRUE,FALSE)</f>
        <v>0</v>
      </c>
      <c r="P58" s="43" t="s">
        <v>34</v>
      </c>
      <c r="Q58" s="42" t="str">
        <f>IF(M58,IF(K58="","（エラー）記入不足","（正常）記入充足"),"未選択")</f>
        <v>未選択</v>
      </c>
      <c r="R58" s="38" t="s">
        <v>99</v>
      </c>
    </row>
    <row r="59" spans="2:18" ht="19.5" customHeight="1">
      <c r="B59" s="173"/>
      <c r="C59" s="168"/>
      <c r="D59" s="169"/>
      <c r="E59" s="81"/>
      <c r="F59" s="176" t="s">
        <v>100</v>
      </c>
      <c r="G59" s="176"/>
      <c r="H59" s="176"/>
      <c r="I59" s="176"/>
      <c r="J59" s="176"/>
      <c r="K59" s="89"/>
      <c r="M59" s="2" t="b">
        <f t="shared" si="3"/>
        <v>0</v>
      </c>
      <c r="P59" s="43" t="s">
        <v>34</v>
      </c>
      <c r="Q59" s="42" t="str">
        <f t="shared" ref="Q59:Q64" si="4">IF(M59,IF(K59="","（エラー）記入不足","（正常）記入充足"),"未選択")</f>
        <v>未選択</v>
      </c>
    </row>
    <row r="60" spans="2:18" ht="19.5" customHeight="1">
      <c r="B60" s="173"/>
      <c r="C60" s="168"/>
      <c r="D60" s="169"/>
      <c r="E60" s="81" t="s">
        <v>1443</v>
      </c>
      <c r="F60" s="176" t="s">
        <v>101</v>
      </c>
      <c r="G60" s="176"/>
      <c r="H60" s="176"/>
      <c r="I60" s="176"/>
      <c r="J60" s="176"/>
      <c r="K60" s="89" t="s">
        <v>1448</v>
      </c>
      <c r="M60" s="2" t="b">
        <f t="shared" si="3"/>
        <v>1</v>
      </c>
      <c r="P60" s="43" t="s">
        <v>34</v>
      </c>
      <c r="Q60" s="42" t="str">
        <f t="shared" si="4"/>
        <v>（正常）記入充足</v>
      </c>
    </row>
    <row r="61" spans="2:18" ht="19.5" customHeight="1">
      <c r="B61" s="173"/>
      <c r="C61" s="168"/>
      <c r="D61" s="169"/>
      <c r="E61" s="81"/>
      <c r="F61" s="176" t="s">
        <v>102</v>
      </c>
      <c r="G61" s="176"/>
      <c r="H61" s="176"/>
      <c r="I61" s="176"/>
      <c r="J61" s="176"/>
      <c r="K61" s="89"/>
      <c r="M61" s="2" t="b">
        <f t="shared" si="3"/>
        <v>0</v>
      </c>
      <c r="P61" s="43" t="s">
        <v>34</v>
      </c>
      <c r="Q61" s="42" t="str">
        <f t="shared" si="4"/>
        <v>未選択</v>
      </c>
    </row>
    <row r="62" spans="2:18" ht="19.5" customHeight="1">
      <c r="B62" s="173"/>
      <c r="C62" s="168"/>
      <c r="D62" s="169"/>
      <c r="E62" s="81"/>
      <c r="F62" s="176" t="s">
        <v>103</v>
      </c>
      <c r="G62" s="176"/>
      <c r="H62" s="176"/>
      <c r="I62" s="176"/>
      <c r="J62" s="176"/>
      <c r="K62" s="89"/>
      <c r="M62" s="2" t="b">
        <f t="shared" si="3"/>
        <v>0</v>
      </c>
      <c r="P62" s="43" t="s">
        <v>34</v>
      </c>
      <c r="Q62" s="42" t="str">
        <f t="shared" si="4"/>
        <v>未選択</v>
      </c>
    </row>
    <row r="63" spans="2:18" ht="19.5" customHeight="1">
      <c r="B63" s="173"/>
      <c r="C63" s="168"/>
      <c r="D63" s="169"/>
      <c r="E63" s="81"/>
      <c r="F63" s="176" t="s">
        <v>104</v>
      </c>
      <c r="G63" s="176"/>
      <c r="H63" s="176"/>
      <c r="I63" s="176"/>
      <c r="J63" s="176"/>
      <c r="K63" s="89"/>
      <c r="M63" s="2" t="b">
        <f t="shared" si="3"/>
        <v>0</v>
      </c>
      <c r="P63" s="43" t="s">
        <v>34</v>
      </c>
      <c r="Q63" s="42" t="str">
        <f t="shared" si="4"/>
        <v>未選択</v>
      </c>
    </row>
    <row r="64" spans="2:18" ht="19.5" customHeight="1">
      <c r="B64" s="173"/>
      <c r="C64" s="168"/>
      <c r="D64" s="169"/>
      <c r="E64" s="83"/>
      <c r="F64" s="178" t="s">
        <v>105</v>
      </c>
      <c r="G64" s="178"/>
      <c r="H64" s="178"/>
      <c r="I64" s="178"/>
      <c r="J64" s="178"/>
      <c r="K64" s="90"/>
      <c r="M64" s="2" t="b">
        <f t="shared" si="3"/>
        <v>0</v>
      </c>
      <c r="P64" s="43" t="s">
        <v>34</v>
      </c>
      <c r="Q64" s="42" t="str">
        <f t="shared" si="4"/>
        <v>未選択</v>
      </c>
    </row>
    <row r="65" spans="2:19" ht="19.5" customHeight="1">
      <c r="B65" s="173"/>
      <c r="C65" s="168"/>
      <c r="D65" s="169"/>
      <c r="E65" s="14" t="s">
        <v>44</v>
      </c>
      <c r="F65" s="180"/>
      <c r="G65" s="180"/>
      <c r="H65" s="180"/>
      <c r="I65" s="180"/>
      <c r="J65" s="180"/>
      <c r="K65" s="69"/>
      <c r="P65" s="43" t="s">
        <v>45</v>
      </c>
      <c r="Q65" s="42" t="str">
        <f>IF(M64,IF(F65="","（エラー）備考入力なし","（正常）備考入力済み"),"備考選択なし")</f>
        <v>備考選択なし</v>
      </c>
      <c r="R65" s="44" t="s">
        <v>65</v>
      </c>
    </row>
    <row r="66" spans="2:19" ht="27" customHeight="1">
      <c r="B66" s="217" t="s">
        <v>44</v>
      </c>
      <c r="C66" s="217"/>
      <c r="D66" s="217"/>
      <c r="E66" s="237"/>
      <c r="F66" s="238"/>
      <c r="G66" s="238"/>
      <c r="H66" s="238"/>
      <c r="I66" s="238"/>
      <c r="J66" s="238"/>
      <c r="K66" s="239"/>
      <c r="P66" s="39" t="s">
        <v>106</v>
      </c>
    </row>
    <row r="67" spans="2:19">
      <c r="B67" s="143"/>
      <c r="C67" s="143"/>
      <c r="D67" s="143"/>
      <c r="E67" s="145"/>
      <c r="F67" s="146"/>
      <c r="G67" s="146"/>
      <c r="H67" s="146"/>
      <c r="I67" s="146"/>
      <c r="J67" s="146"/>
      <c r="K67" s="146"/>
      <c r="P67" s="43"/>
      <c r="Q67" s="42"/>
      <c r="R67" s="44"/>
    </row>
    <row r="68" spans="2:19" ht="18" customHeight="1">
      <c r="B68" s="240" t="s">
        <v>107</v>
      </c>
      <c r="C68" s="240"/>
      <c r="D68" s="240"/>
      <c r="E68" s="240"/>
      <c r="F68" s="240"/>
      <c r="G68" s="240"/>
      <c r="H68" s="240"/>
      <c r="I68" s="240"/>
      <c r="J68" s="240"/>
      <c r="K68" s="240"/>
      <c r="P68" s="43"/>
      <c r="Q68" s="42"/>
      <c r="R68" s="44"/>
    </row>
    <row r="69" spans="2:19" ht="15" customHeight="1">
      <c r="B69" s="222" t="s">
        <v>108</v>
      </c>
      <c r="C69" s="223"/>
      <c r="D69" s="224"/>
      <c r="E69" s="244" t="s">
        <v>1442</v>
      </c>
      <c r="F69" s="232" t="s">
        <v>109</v>
      </c>
      <c r="G69" s="232"/>
      <c r="H69" s="232"/>
      <c r="I69" s="232"/>
      <c r="J69" s="232"/>
      <c r="K69" s="233"/>
      <c r="L69" s="147"/>
      <c r="P69" s="39" t="s">
        <v>3</v>
      </c>
      <c r="Q69" s="42" t="str">
        <f>IF(N6=TRUE,IF(E69="","（エラー）未選択","（正常）選択済み"),"入力不要")</f>
        <v>（正常）選択済み</v>
      </c>
    </row>
    <row r="70" spans="2:19">
      <c r="B70" s="225"/>
      <c r="C70" s="226"/>
      <c r="D70" s="227"/>
      <c r="E70" s="244"/>
      <c r="F70" s="245"/>
      <c r="G70" s="245"/>
      <c r="H70" s="245"/>
      <c r="I70" s="245"/>
      <c r="J70" s="245"/>
      <c r="K70" s="246"/>
      <c r="L70" s="147"/>
    </row>
    <row r="71" spans="2:19">
      <c r="B71" s="241"/>
      <c r="C71" s="242"/>
      <c r="D71" s="243"/>
      <c r="E71" s="244"/>
      <c r="F71" s="234"/>
      <c r="G71" s="234"/>
      <c r="H71" s="234"/>
      <c r="I71" s="234"/>
      <c r="J71" s="234"/>
      <c r="K71" s="235"/>
      <c r="L71" s="147"/>
    </row>
    <row r="72" spans="2:19" ht="15" customHeight="1">
      <c r="B72" s="222" t="s">
        <v>110</v>
      </c>
      <c r="C72" s="223"/>
      <c r="D72" s="224"/>
      <c r="E72" s="228" t="s">
        <v>769</v>
      </c>
      <c r="F72" s="229"/>
      <c r="G72" s="232" t="s">
        <v>111</v>
      </c>
      <c r="H72" s="232"/>
      <c r="I72" s="232"/>
      <c r="J72" s="232"/>
      <c r="K72" s="233"/>
      <c r="L72" s="147"/>
      <c r="P72" s="39" t="s">
        <v>3</v>
      </c>
      <c r="Q72" s="42" t="str">
        <f>IF(COUNTIF(E69,"有*")&gt;0,IF(E72="","（エラー）未選択","（正常）選択済み"),"入力不要")</f>
        <v>（正常）選択済み</v>
      </c>
    </row>
    <row r="73" spans="2:19" ht="14.15" customHeight="1">
      <c r="B73" s="225"/>
      <c r="C73" s="226"/>
      <c r="D73" s="227"/>
      <c r="E73" s="230"/>
      <c r="F73" s="231"/>
      <c r="G73" s="234"/>
      <c r="H73" s="234"/>
      <c r="I73" s="234"/>
      <c r="J73" s="234"/>
      <c r="K73" s="235"/>
      <c r="L73" s="147"/>
      <c r="P73" s="48"/>
    </row>
    <row r="74" spans="2:19">
      <c r="B74" s="222" t="s">
        <v>112</v>
      </c>
      <c r="C74" s="223"/>
      <c r="D74" s="224"/>
      <c r="E74" s="228" t="s">
        <v>769</v>
      </c>
      <c r="F74" s="229"/>
      <c r="G74" s="148"/>
      <c r="H74" s="148"/>
      <c r="I74" s="148"/>
      <c r="J74" s="148"/>
      <c r="K74" s="148"/>
      <c r="L74" s="147"/>
      <c r="P74" s="39" t="s">
        <v>3</v>
      </c>
      <c r="Q74" s="42" t="str">
        <f>IF(COUNTIF(E69,"有*")&gt;0,IF(E74="","（エラー）未選択","（正常）選択済み"),"入力不要")</f>
        <v>（正常）選択済み</v>
      </c>
    </row>
    <row r="75" spans="2:19" ht="14.15" customHeight="1">
      <c r="B75" s="225"/>
      <c r="C75" s="226"/>
      <c r="D75" s="227"/>
      <c r="E75" s="230"/>
      <c r="F75" s="231"/>
      <c r="G75" s="19"/>
      <c r="H75" s="19"/>
      <c r="I75" s="19"/>
      <c r="J75" s="19"/>
      <c r="K75" s="19"/>
      <c r="L75" s="147"/>
      <c r="P75" s="48"/>
    </row>
    <row r="76" spans="2:19" ht="14.15" customHeight="1">
      <c r="B76" s="236" t="s">
        <v>113</v>
      </c>
      <c r="C76" s="236"/>
      <c r="D76" s="236"/>
      <c r="E76" s="228" t="s">
        <v>769</v>
      </c>
      <c r="F76" s="229"/>
      <c r="G76" s="232" t="s">
        <v>114</v>
      </c>
      <c r="H76" s="232"/>
      <c r="I76" s="232"/>
      <c r="J76" s="232"/>
      <c r="K76" s="233"/>
      <c r="L76" s="147"/>
      <c r="P76" s="39" t="s">
        <v>3</v>
      </c>
      <c r="Q76" s="42" t="str">
        <f>IF(E72="基準適合","入力不要",IF(COUNTIF(E69,"有*")&gt;0,IF(E76="","（エラー）未選択","（正常）選択済み"),"入力不要"))</f>
        <v>（正常）選択済み</v>
      </c>
    </row>
    <row r="77" spans="2:19">
      <c r="B77" s="236"/>
      <c r="C77" s="236"/>
      <c r="D77" s="236"/>
      <c r="E77" s="230"/>
      <c r="F77" s="231"/>
      <c r="G77" s="234"/>
      <c r="H77" s="234"/>
      <c r="I77" s="234"/>
      <c r="J77" s="234"/>
      <c r="K77" s="235"/>
      <c r="L77" s="147"/>
      <c r="P77" s="38"/>
      <c r="Q77" s="48"/>
      <c r="R77" s="40"/>
    </row>
    <row r="78" spans="2:19" ht="16.5" customHeight="1">
      <c r="B78" s="222" t="s">
        <v>115</v>
      </c>
      <c r="C78" s="223"/>
      <c r="D78" s="224"/>
      <c r="E78" s="79" t="s">
        <v>1443</v>
      </c>
      <c r="F78" s="251" t="s">
        <v>116</v>
      </c>
      <c r="G78" s="251"/>
      <c r="H78" s="251"/>
      <c r="I78" s="251"/>
      <c r="J78" s="251"/>
      <c r="K78" s="252"/>
      <c r="L78" s="7"/>
      <c r="M78" s="2" t="b">
        <f t="shared" ref="M78:M97" si="5">IF(E78="●",TRUE,FALSE)</f>
        <v>1</v>
      </c>
      <c r="P78" s="39" t="s">
        <v>3</v>
      </c>
      <c r="Q78" s="42" t="str">
        <f>IF(COUNTIF(E69,"有*")&gt;0,IF(COUNTIF(M78:M98,"TRUE")&lt;1,"（エラー）未選択",IF(COUNTIF(M78:M98,"TRUE")&gt;0,"（正常）選択済み")),"入力不要")</f>
        <v>（正常）選択済み</v>
      </c>
      <c r="R78" s="38" t="s">
        <v>49</v>
      </c>
    </row>
    <row r="79" spans="2:19" ht="16.5" customHeight="1">
      <c r="B79" s="225"/>
      <c r="C79" s="226"/>
      <c r="D79" s="227"/>
      <c r="E79" s="81"/>
      <c r="F79" s="191" t="s">
        <v>117</v>
      </c>
      <c r="G79" s="191"/>
      <c r="H79" s="191"/>
      <c r="I79" s="191"/>
      <c r="J79" s="191"/>
      <c r="K79" s="247"/>
      <c r="M79" s="2" t="b">
        <f t="shared" si="5"/>
        <v>0</v>
      </c>
      <c r="O79" s="4"/>
      <c r="S79" s="4"/>
    </row>
    <row r="80" spans="2:19" ht="30" customHeight="1">
      <c r="B80" s="225"/>
      <c r="C80" s="226"/>
      <c r="D80" s="227"/>
      <c r="E80" s="81"/>
      <c r="F80" s="191" t="s">
        <v>118</v>
      </c>
      <c r="G80" s="191"/>
      <c r="H80" s="191"/>
      <c r="I80" s="191"/>
      <c r="J80" s="191"/>
      <c r="K80" s="247"/>
      <c r="M80" s="2" t="b">
        <f t="shared" si="5"/>
        <v>0</v>
      </c>
      <c r="O80" s="20"/>
      <c r="P80" s="49"/>
      <c r="Q80" s="50"/>
      <c r="R80" s="50"/>
      <c r="S80" s="20"/>
    </row>
    <row r="81" spans="2:19" ht="45" customHeight="1">
      <c r="B81" s="225"/>
      <c r="C81" s="226"/>
      <c r="D81" s="227"/>
      <c r="E81" s="81"/>
      <c r="F81" s="191" t="s">
        <v>119</v>
      </c>
      <c r="G81" s="191"/>
      <c r="H81" s="191"/>
      <c r="I81" s="191"/>
      <c r="J81" s="191"/>
      <c r="K81" s="247"/>
      <c r="M81" s="2" t="b">
        <f t="shared" si="5"/>
        <v>0</v>
      </c>
      <c r="O81" s="20"/>
      <c r="P81" s="49"/>
      <c r="Q81" s="50"/>
      <c r="R81" s="50"/>
      <c r="S81" s="20"/>
    </row>
    <row r="82" spans="2:19" ht="30" customHeight="1">
      <c r="B82" s="225"/>
      <c r="C82" s="226"/>
      <c r="D82" s="227"/>
      <c r="E82" s="81"/>
      <c r="F82" s="191" t="s">
        <v>120</v>
      </c>
      <c r="G82" s="191"/>
      <c r="H82" s="191"/>
      <c r="I82" s="191"/>
      <c r="J82" s="191"/>
      <c r="K82" s="247"/>
      <c r="M82" s="2" t="b">
        <f t="shared" si="5"/>
        <v>0</v>
      </c>
      <c r="O82" s="20"/>
      <c r="P82" s="49"/>
      <c r="Q82" s="50"/>
      <c r="R82" s="50"/>
      <c r="S82" s="20"/>
    </row>
    <row r="83" spans="2:19" ht="15" customHeight="1">
      <c r="B83" s="225"/>
      <c r="C83" s="226"/>
      <c r="D83" s="227"/>
      <c r="E83" s="81"/>
      <c r="F83" s="191" t="s">
        <v>121</v>
      </c>
      <c r="G83" s="191"/>
      <c r="H83" s="191"/>
      <c r="I83" s="191"/>
      <c r="J83" s="191"/>
      <c r="K83" s="247"/>
      <c r="M83" s="2" t="b">
        <f t="shared" si="5"/>
        <v>0</v>
      </c>
      <c r="O83" s="4"/>
      <c r="P83" s="51"/>
      <c r="Q83" s="44"/>
      <c r="R83" s="44"/>
      <c r="S83" s="4"/>
    </row>
    <row r="84" spans="2:19" ht="15" customHeight="1">
      <c r="B84" s="225"/>
      <c r="C84" s="226"/>
      <c r="D84" s="227"/>
      <c r="E84" s="81"/>
      <c r="F84" s="191" t="s">
        <v>122</v>
      </c>
      <c r="G84" s="191"/>
      <c r="H84" s="191"/>
      <c r="I84" s="191"/>
      <c r="J84" s="191"/>
      <c r="K84" s="247"/>
      <c r="M84" s="2" t="b">
        <f t="shared" si="5"/>
        <v>0</v>
      </c>
      <c r="O84" s="4"/>
      <c r="P84" s="51"/>
      <c r="Q84" s="44"/>
      <c r="R84" s="44"/>
      <c r="S84" s="4"/>
    </row>
    <row r="85" spans="2:19" ht="15" customHeight="1">
      <c r="B85" s="225"/>
      <c r="C85" s="226"/>
      <c r="D85" s="227"/>
      <c r="E85" s="81"/>
      <c r="F85" s="191" t="s">
        <v>123</v>
      </c>
      <c r="G85" s="191"/>
      <c r="H85" s="191"/>
      <c r="I85" s="191"/>
      <c r="J85" s="191"/>
      <c r="K85" s="247"/>
      <c r="M85" s="2" t="b">
        <f t="shared" si="5"/>
        <v>0</v>
      </c>
      <c r="O85" s="4"/>
      <c r="P85" s="51"/>
      <c r="Q85" s="44"/>
      <c r="R85" s="44"/>
      <c r="S85" s="4"/>
    </row>
    <row r="86" spans="2:19" ht="15" customHeight="1">
      <c r="B86" s="225"/>
      <c r="C86" s="226"/>
      <c r="D86" s="227"/>
      <c r="E86" s="81"/>
      <c r="F86" s="191" t="s">
        <v>124</v>
      </c>
      <c r="G86" s="191"/>
      <c r="H86" s="191"/>
      <c r="I86" s="191"/>
      <c r="J86" s="191"/>
      <c r="K86" s="247"/>
      <c r="M86" s="2" t="b">
        <f t="shared" si="5"/>
        <v>0</v>
      </c>
      <c r="O86" s="4"/>
      <c r="P86" s="51"/>
      <c r="Q86" s="44"/>
      <c r="R86" s="44"/>
      <c r="S86" s="4"/>
    </row>
    <row r="87" spans="2:19" ht="15" customHeight="1">
      <c r="B87" s="225"/>
      <c r="C87" s="226"/>
      <c r="D87" s="227"/>
      <c r="E87" s="81"/>
      <c r="F87" s="191" t="s">
        <v>125</v>
      </c>
      <c r="G87" s="191"/>
      <c r="H87" s="191"/>
      <c r="I87" s="191"/>
      <c r="J87" s="191"/>
      <c r="K87" s="247"/>
      <c r="M87" s="2" t="b">
        <f t="shared" si="5"/>
        <v>0</v>
      </c>
      <c r="O87" s="4"/>
      <c r="P87" s="51"/>
      <c r="Q87" s="44"/>
      <c r="R87" s="44"/>
      <c r="S87" s="4"/>
    </row>
    <row r="88" spans="2:19" ht="15" customHeight="1">
      <c r="B88" s="225"/>
      <c r="C88" s="226"/>
      <c r="D88" s="227"/>
      <c r="E88" s="81"/>
      <c r="F88" s="191" t="s">
        <v>126</v>
      </c>
      <c r="G88" s="191"/>
      <c r="H88" s="191"/>
      <c r="I88" s="191"/>
      <c r="J88" s="191"/>
      <c r="K88" s="247"/>
      <c r="M88" s="2" t="b">
        <f t="shared" si="5"/>
        <v>0</v>
      </c>
      <c r="O88" s="4"/>
      <c r="P88" s="51"/>
      <c r="Q88" s="44"/>
      <c r="R88" s="44"/>
      <c r="S88" s="4"/>
    </row>
    <row r="89" spans="2:19" ht="15" customHeight="1">
      <c r="B89" s="225"/>
      <c r="C89" s="226"/>
      <c r="D89" s="227"/>
      <c r="E89" s="81"/>
      <c r="F89" s="191" t="s">
        <v>127</v>
      </c>
      <c r="G89" s="191"/>
      <c r="H89" s="191"/>
      <c r="I89" s="191"/>
      <c r="J89" s="191"/>
      <c r="K89" s="247"/>
      <c r="M89" s="2" t="b">
        <f t="shared" si="5"/>
        <v>0</v>
      </c>
      <c r="O89" s="4"/>
      <c r="P89" s="38"/>
      <c r="Q89" s="44"/>
      <c r="R89" s="44"/>
      <c r="S89" s="4"/>
    </row>
    <row r="90" spans="2:19" ht="30" customHeight="1">
      <c r="B90" s="225"/>
      <c r="C90" s="226"/>
      <c r="D90" s="227"/>
      <c r="E90" s="83" t="s">
        <v>1443</v>
      </c>
      <c r="F90" s="192" t="s">
        <v>128</v>
      </c>
      <c r="G90" s="192"/>
      <c r="H90" s="192"/>
      <c r="I90" s="192"/>
      <c r="J90" s="192"/>
      <c r="K90" s="248"/>
      <c r="M90" s="2" t="b">
        <f t="shared" si="5"/>
        <v>1</v>
      </c>
      <c r="O90" s="20"/>
      <c r="P90" s="39" t="s">
        <v>3</v>
      </c>
      <c r="Q90" s="42" t="str">
        <f>IF(E90="", "入力不要", IF(E90="●", IF(AND(J91&lt;&gt;"", J92&lt;&gt;"", J93&lt;&gt;""), "（正常）選択済み", "（エラー）未選択"), ""))</f>
        <v>（正常）選択済み</v>
      </c>
      <c r="R90" s="50"/>
      <c r="S90" s="20"/>
    </row>
    <row r="91" spans="2:19">
      <c r="B91" s="225"/>
      <c r="C91" s="226"/>
      <c r="D91" s="227"/>
      <c r="E91" s="147"/>
      <c r="F91" s="250" t="s">
        <v>129</v>
      </c>
      <c r="G91" s="7" t="s">
        <v>130</v>
      </c>
      <c r="H91" s="68"/>
      <c r="I91" s="68"/>
      <c r="J91" s="66" t="s">
        <v>892</v>
      </c>
      <c r="K91" s="21"/>
      <c r="M91" s="2" t="b">
        <f t="shared" si="5"/>
        <v>0</v>
      </c>
      <c r="P91" s="48"/>
    </row>
    <row r="92" spans="2:19">
      <c r="B92" s="225"/>
      <c r="C92" s="226"/>
      <c r="D92" s="227"/>
      <c r="E92" s="147"/>
      <c r="F92" s="250"/>
      <c r="G92" s="7" t="s">
        <v>131</v>
      </c>
      <c r="H92" s="68"/>
      <c r="I92" s="68"/>
      <c r="J92" s="66" t="s">
        <v>825</v>
      </c>
      <c r="K92" s="22"/>
      <c r="M92" s="2" t="b">
        <f t="shared" si="5"/>
        <v>0</v>
      </c>
      <c r="P92" s="48"/>
    </row>
    <row r="93" spans="2:19">
      <c r="B93" s="225"/>
      <c r="C93" s="226"/>
      <c r="D93" s="227"/>
      <c r="E93" s="147"/>
      <c r="F93" s="250"/>
      <c r="G93" s="7" t="s">
        <v>132</v>
      </c>
      <c r="H93" s="68"/>
      <c r="I93" s="68"/>
      <c r="J93" s="66" t="s">
        <v>734</v>
      </c>
      <c r="K93" s="22"/>
      <c r="M93" s="2" t="b">
        <f t="shared" si="5"/>
        <v>0</v>
      </c>
      <c r="P93" s="48"/>
    </row>
    <row r="94" spans="2:19" ht="16.5" customHeight="1">
      <c r="B94" s="225"/>
      <c r="C94" s="226"/>
      <c r="D94" s="227"/>
      <c r="E94" s="83"/>
      <c r="F94" s="192" t="s">
        <v>133</v>
      </c>
      <c r="G94" s="192"/>
      <c r="H94" s="192"/>
      <c r="I94" s="192"/>
      <c r="J94" s="192"/>
      <c r="K94" s="248"/>
      <c r="M94" s="2" t="b">
        <f t="shared" si="5"/>
        <v>0</v>
      </c>
      <c r="P94" s="39" t="s">
        <v>3</v>
      </c>
      <c r="Q94" s="42" t="str">
        <f>IF(E94="", "入力不要", IF(E94="●", IF(G95&lt;&gt;"", "（正常）選択済み", "（エラー）未選択"), ""))</f>
        <v>入力不要</v>
      </c>
    </row>
    <row r="95" spans="2:19" ht="16.5" customHeight="1">
      <c r="B95" s="225"/>
      <c r="C95" s="226"/>
      <c r="D95" s="227"/>
      <c r="E95" s="91"/>
      <c r="F95" s="92" t="s">
        <v>134</v>
      </c>
      <c r="G95" s="66"/>
      <c r="H95" s="92"/>
      <c r="I95" s="92"/>
      <c r="J95" s="92"/>
      <c r="K95" s="93"/>
      <c r="M95" s="2" t="b">
        <f t="shared" si="5"/>
        <v>0</v>
      </c>
      <c r="P95" s="48"/>
    </row>
    <row r="96" spans="2:19" ht="16.5" customHeight="1">
      <c r="B96" s="225"/>
      <c r="C96" s="226"/>
      <c r="D96" s="227"/>
      <c r="E96" s="81"/>
      <c r="F96" s="191" t="s">
        <v>135</v>
      </c>
      <c r="G96" s="191"/>
      <c r="H96" s="191"/>
      <c r="I96" s="191"/>
      <c r="J96" s="191"/>
      <c r="K96" s="247"/>
      <c r="M96" s="2" t="b">
        <f t="shared" si="5"/>
        <v>0</v>
      </c>
      <c r="P96" s="48"/>
    </row>
    <row r="97" spans="2:18" ht="16.5" customHeight="1">
      <c r="B97" s="225"/>
      <c r="C97" s="226"/>
      <c r="D97" s="227"/>
      <c r="E97" s="81"/>
      <c r="F97" s="191" t="s">
        <v>136</v>
      </c>
      <c r="G97" s="191"/>
      <c r="H97" s="191"/>
      <c r="I97" s="191"/>
      <c r="J97" s="191"/>
      <c r="K97" s="247"/>
      <c r="M97" s="2" t="b">
        <f t="shared" si="5"/>
        <v>0</v>
      </c>
      <c r="P97" s="48"/>
    </row>
    <row r="98" spans="2:18" ht="16.5" customHeight="1">
      <c r="B98" s="225"/>
      <c r="C98" s="226"/>
      <c r="D98" s="227"/>
      <c r="E98" s="83"/>
      <c r="F98" s="192" t="s">
        <v>137</v>
      </c>
      <c r="G98" s="192"/>
      <c r="H98" s="192"/>
      <c r="I98" s="192"/>
      <c r="J98" s="192"/>
      <c r="K98" s="248"/>
      <c r="M98" s="2" t="b">
        <f>IF(E98="●",TRUE,FALSE)</f>
        <v>0</v>
      </c>
      <c r="P98" s="39" t="s">
        <v>45</v>
      </c>
      <c r="Q98" s="42" t="str">
        <f>IF(M98,IF(F99="","（エラー）備考入力なし","（正常）備考入力済み"),"備考選択なし")</f>
        <v>備考選択なし</v>
      </c>
      <c r="R98" s="44" t="s">
        <v>65</v>
      </c>
    </row>
    <row r="99" spans="2:18" ht="19.5" customHeight="1">
      <c r="B99" s="241"/>
      <c r="C99" s="242"/>
      <c r="D99" s="243"/>
      <c r="E99" s="70" t="s">
        <v>138</v>
      </c>
      <c r="F99" s="231"/>
      <c r="G99" s="231"/>
      <c r="H99" s="231"/>
      <c r="I99" s="231"/>
      <c r="J99" s="231"/>
      <c r="K99" s="249"/>
      <c r="P99" s="39" t="s">
        <v>3</v>
      </c>
    </row>
    <row r="100" spans="2:18">
      <c r="B100" s="240" t="s">
        <v>139</v>
      </c>
      <c r="C100" s="240"/>
      <c r="D100" s="240"/>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（正常）選択済み</v>
      </c>
      <c r="R100" s="38" t="s">
        <v>141</v>
      </c>
    </row>
    <row r="101" spans="2:18">
      <c r="B101" s="240"/>
      <c r="C101" s="240"/>
      <c r="D101" s="240"/>
      <c r="E101" s="81"/>
      <c r="F101" s="96" t="s">
        <v>142</v>
      </c>
      <c r="G101" s="96"/>
      <c r="H101" s="96"/>
      <c r="I101" s="96"/>
      <c r="J101" s="96"/>
      <c r="K101" s="97"/>
      <c r="M101" s="2" t="b">
        <f t="shared" si="6"/>
        <v>0</v>
      </c>
      <c r="P101" s="48"/>
    </row>
    <row r="102" spans="2:18">
      <c r="B102" s="240"/>
      <c r="C102" s="240"/>
      <c r="D102" s="240"/>
      <c r="E102" s="81"/>
      <c r="F102" s="96" t="s">
        <v>143</v>
      </c>
      <c r="G102" s="96"/>
      <c r="H102" s="96"/>
      <c r="I102" s="96"/>
      <c r="J102" s="96"/>
      <c r="K102" s="97"/>
      <c r="M102" s="2" t="b">
        <f t="shared" si="6"/>
        <v>0</v>
      </c>
      <c r="P102" s="48"/>
    </row>
    <row r="103" spans="2:18">
      <c r="B103" s="240"/>
      <c r="C103" s="240"/>
      <c r="D103" s="240"/>
      <c r="E103" s="81" t="s">
        <v>1443</v>
      </c>
      <c r="F103" s="96" t="s">
        <v>101</v>
      </c>
      <c r="G103" s="96"/>
      <c r="H103" s="96"/>
      <c r="I103" s="96"/>
      <c r="J103" s="96"/>
      <c r="K103" s="97"/>
      <c r="M103" s="2" t="b">
        <f t="shared" si="6"/>
        <v>1</v>
      </c>
      <c r="P103" s="48"/>
    </row>
    <row r="104" spans="2:18">
      <c r="B104" s="240"/>
      <c r="C104" s="240"/>
      <c r="D104" s="240"/>
      <c r="E104" s="81"/>
      <c r="F104" s="96" t="s">
        <v>144</v>
      </c>
      <c r="G104" s="96"/>
      <c r="H104" s="96"/>
      <c r="I104" s="96"/>
      <c r="J104" s="96"/>
      <c r="K104" s="97"/>
      <c r="M104" s="2" t="b">
        <f t="shared" si="6"/>
        <v>0</v>
      </c>
      <c r="P104" s="48"/>
    </row>
    <row r="105" spans="2:18">
      <c r="B105" s="240"/>
      <c r="C105" s="240"/>
      <c r="D105" s="240"/>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240"/>
      <c r="C106" s="240"/>
      <c r="D106" s="240"/>
      <c r="E106" s="23" t="s">
        <v>138</v>
      </c>
      <c r="F106" s="231"/>
      <c r="G106" s="231"/>
      <c r="H106" s="231"/>
      <c r="I106" s="231"/>
      <c r="J106" s="231"/>
      <c r="K106" s="249"/>
      <c r="P106" s="39" t="s">
        <v>3</v>
      </c>
    </row>
    <row r="107" spans="2:18" ht="30" customHeight="1">
      <c r="B107" s="236" t="s">
        <v>146</v>
      </c>
      <c r="C107" s="236"/>
      <c r="D107" s="236"/>
      <c r="E107" s="79"/>
      <c r="F107" s="251" t="s">
        <v>147</v>
      </c>
      <c r="G107" s="251"/>
      <c r="H107" s="251"/>
      <c r="I107" s="251"/>
      <c r="J107" s="251"/>
      <c r="K107" s="252"/>
      <c r="M107" s="2" t="b">
        <f>IF(E107="●",TRUE,FALSE)</f>
        <v>0</v>
      </c>
      <c r="P107" s="39" t="s">
        <v>3</v>
      </c>
      <c r="Q107" s="42" t="str">
        <f>IF($Q$72="入力不要","入力不要",IF(COUNTIF(M107:M112,"TRUE")&lt;1,"（エラー）未選択",IF(COUNTIF(M107:M113,"TRUE")&gt;0,"（正常）選択済み")))</f>
        <v>（正常）選択済み</v>
      </c>
    </row>
    <row r="108" spans="2:18" ht="15" customHeight="1">
      <c r="B108" s="236"/>
      <c r="C108" s="236"/>
      <c r="D108" s="236"/>
      <c r="E108" s="81" t="s">
        <v>1443</v>
      </c>
      <c r="F108" s="191" t="s">
        <v>148</v>
      </c>
      <c r="G108" s="191"/>
      <c r="H108" s="191"/>
      <c r="I108" s="191"/>
      <c r="J108" s="191"/>
      <c r="K108" s="247"/>
      <c r="M108" s="2" t="b">
        <f t="shared" si="6"/>
        <v>1</v>
      </c>
      <c r="P108" s="48"/>
    </row>
    <row r="109" spans="2:18" ht="30" customHeight="1">
      <c r="B109" s="236"/>
      <c r="C109" s="236"/>
      <c r="D109" s="236"/>
      <c r="E109" s="81"/>
      <c r="F109" s="191" t="s">
        <v>149</v>
      </c>
      <c r="G109" s="191"/>
      <c r="H109" s="191"/>
      <c r="I109" s="191"/>
      <c r="J109" s="191"/>
      <c r="K109" s="247"/>
      <c r="M109" s="2" t="b">
        <f t="shared" si="6"/>
        <v>0</v>
      </c>
      <c r="P109" s="48"/>
    </row>
    <row r="110" spans="2:18" ht="30" customHeight="1">
      <c r="B110" s="236"/>
      <c r="C110" s="236"/>
      <c r="D110" s="236"/>
      <c r="E110" s="81"/>
      <c r="F110" s="191" t="s">
        <v>150</v>
      </c>
      <c r="G110" s="191"/>
      <c r="H110" s="191"/>
      <c r="I110" s="191"/>
      <c r="J110" s="191"/>
      <c r="K110" s="247"/>
      <c r="M110" s="2" t="b">
        <f t="shared" si="6"/>
        <v>0</v>
      </c>
      <c r="P110" s="48"/>
    </row>
    <row r="111" spans="2:18" ht="26.15" customHeight="1">
      <c r="B111" s="236"/>
      <c r="C111" s="236"/>
      <c r="D111" s="236"/>
      <c r="E111" s="81"/>
      <c r="F111" s="191" t="s">
        <v>151</v>
      </c>
      <c r="G111" s="191"/>
      <c r="H111" s="191"/>
      <c r="I111" s="191"/>
      <c r="J111" s="191"/>
      <c r="K111" s="247"/>
      <c r="M111" s="2" t="b">
        <f t="shared" si="6"/>
        <v>0</v>
      </c>
      <c r="P111" s="48"/>
    </row>
    <row r="112" spans="2:18">
      <c r="B112" s="236"/>
      <c r="C112" s="236"/>
      <c r="D112" s="236"/>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236"/>
      <c r="C113" s="236"/>
      <c r="D113" s="236"/>
      <c r="E113" s="23" t="s">
        <v>138</v>
      </c>
      <c r="F113" s="231"/>
      <c r="G113" s="231"/>
      <c r="H113" s="231"/>
      <c r="I113" s="231"/>
      <c r="J113" s="231"/>
      <c r="K113" s="249"/>
      <c r="P113" s="39" t="s">
        <v>3</v>
      </c>
    </row>
    <row r="114" spans="2:18" ht="30" customHeight="1">
      <c r="B114" s="236" t="s">
        <v>152</v>
      </c>
      <c r="C114" s="236"/>
      <c r="D114" s="236"/>
      <c r="E114" s="65" t="s">
        <v>1442</v>
      </c>
      <c r="F114" s="61" t="s">
        <v>153</v>
      </c>
      <c r="G114" s="253" t="s">
        <v>1449</v>
      </c>
      <c r="H114" s="253"/>
      <c r="I114" s="253"/>
      <c r="J114" s="253"/>
      <c r="K114" s="254"/>
      <c r="P114" s="39" t="s">
        <v>154</v>
      </c>
      <c r="Q114" s="42" t="str">
        <f>IF($E$69="有",
IF(E114="","（エラー）未選択",
IF(E114="有",
IF(G114="","（エラー）記入不足","（正常）選択済み"),"入力不要")),
"入力不要")</f>
        <v>（正常）選択済み</v>
      </c>
      <c r="R114" s="44" t="s">
        <v>155</v>
      </c>
    </row>
    <row r="115" spans="2:18" ht="30" customHeight="1">
      <c r="B115" s="236" t="s">
        <v>156</v>
      </c>
      <c r="C115" s="236"/>
      <c r="D115" s="236"/>
      <c r="E115" s="65" t="s">
        <v>1442</v>
      </c>
      <c r="F115" s="61" t="s">
        <v>153</v>
      </c>
      <c r="G115" s="253" t="s">
        <v>1449</v>
      </c>
      <c r="H115" s="253"/>
      <c r="I115" s="253"/>
      <c r="J115" s="253"/>
      <c r="K115" s="254"/>
      <c r="P115" s="39" t="s">
        <v>154</v>
      </c>
      <c r="Q115" s="42" t="str">
        <f>IF($E$69="有",
IF(E115="","（エラー）未選択",
IF(E115="有",
IF(G115="","（エラー）記入不足","（正常）選択済み"),"入力不要")),
"入力不要")</f>
        <v>（正常）選択済み</v>
      </c>
      <c r="R115" s="44" t="s">
        <v>155</v>
      </c>
    </row>
    <row r="116" spans="2:18" ht="27" customHeight="1">
      <c r="B116" s="217" t="s">
        <v>44</v>
      </c>
      <c r="C116" s="217"/>
      <c r="D116" s="217"/>
      <c r="E116" s="255"/>
      <c r="F116" s="256"/>
      <c r="G116" s="256"/>
      <c r="H116" s="256"/>
      <c r="I116" s="256"/>
      <c r="J116" s="256"/>
      <c r="K116" s="257"/>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B57:D65"/>
    <mergeCell ref="F58:J58"/>
    <mergeCell ref="F59:J59"/>
    <mergeCell ref="F60:J60"/>
    <mergeCell ref="F61:J61"/>
    <mergeCell ref="F62:J62"/>
    <mergeCell ref="F63:J63"/>
    <mergeCell ref="F64:J64"/>
    <mergeCell ref="F65:J65"/>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5:D5"/>
    <mergeCell ref="E5:K5"/>
    <mergeCell ref="E6:G6"/>
    <mergeCell ref="B7:D7"/>
    <mergeCell ref="E7:K7"/>
    <mergeCell ref="B8:D8"/>
    <mergeCell ref="F8:K8"/>
    <mergeCell ref="B9:D9"/>
    <mergeCell ref="F9:K9"/>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0</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有（条例第117条第3項同時届出）</v>
      </c>
      <c r="B8" s="150" t="str">
        <f>土壌汚染対策計画確認シート!$E7&amp;""</f>
        <v>指示措置による</v>
      </c>
      <c r="C8" s="150" t="str">
        <f>土壌汚染対策計画確認シート!$E8&amp;""</f>
        <v>有</v>
      </c>
      <c r="D8" s="150" t="str">
        <f>土壌汚染対策計画確認シート!$E9&amp;""</f>
        <v>有</v>
      </c>
      <c r="E8" s="150" t="str">
        <f>土壌汚染対策計画確認シート!$E11&amp;""</f>
        <v/>
      </c>
      <c r="F8" s="150" t="str">
        <f>土壌汚染対策計画確認シート!$J11&amp;""</f>
        <v/>
      </c>
      <c r="G8" s="150" t="str">
        <f>土壌汚染対策計画確認シート!$K11&amp;""</f>
        <v/>
      </c>
      <c r="H8" s="150" t="str">
        <f>土壌汚染対策計画確認シート!$E12&amp;""</f>
        <v>●</v>
      </c>
      <c r="I8" s="150" t="str">
        <f>土壌汚染対策計画確認シート!$J12&amp;""</f>
        <v>配管布設、
基礎設置</v>
      </c>
      <c r="J8" s="150" t="str">
        <f>土壌汚染対策計画確認シート!$K12&amp;""</f>
        <v>添付資料〇</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v>
      </c>
      <c r="AE8" s="150" t="str">
        <f>土壌汚染対策計画確認シート!$E21&amp;""</f>
        <v>●</v>
      </c>
      <c r="AF8" s="150" t="str">
        <f>土壌汚染対策計画確認シート!$E22&amp;""</f>
        <v>●</v>
      </c>
      <c r="AG8" s="150" t="str">
        <f>土壌汚染対策計画確認シート!$E23&amp;""</f>
        <v>●</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v>
      </c>
      <c r="AS8" s="150" t="str">
        <f>土壌汚染対策計画確認シート!$E35&amp;""</f>
        <v/>
      </c>
      <c r="AT8" s="150" t="str">
        <f>土壌汚染対策計画確認シート!$F36&amp;""</f>
        <v/>
      </c>
      <c r="AU8" s="150" t="str">
        <f>土壌汚染対策計画確認シート!$E37&amp;""</f>
        <v>無</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有</v>
      </c>
      <c r="BE8" s="150" t="str">
        <f>土壌汚染対策計画確認シート!$E48&amp;""</f>
        <v>●</v>
      </c>
      <c r="BF8" s="150" t="str">
        <f>土壌汚染対策計画確認シート!$H48&amp;""</f>
        <v>東京都新宿区○町○丁目○番○号</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v>
      </c>
      <c r="BX8" s="150" t="str">
        <f>土壌汚染対策計画確認シート!$K60&amp;""</f>
        <v>添付資料〇</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有</v>
      </c>
      <c r="CJ8" s="150" t="str">
        <f>土壌汚染対策計画確認シート!$E72&amp;""</f>
        <v>基準超過</v>
      </c>
      <c r="CK8" s="150" t="str">
        <f>土壌汚染対策計画確認シート!$E74&amp;""</f>
        <v>基準超過</v>
      </c>
      <c r="CL8" s="150" t="str">
        <f>土壌汚染対策計画確認シート!$E76&amp;""</f>
        <v>基準超過</v>
      </c>
      <c r="CM8" s="150" t="str">
        <f>土壌汚染対策計画確認シート!$E78&amp;""</f>
        <v>●</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v>
      </c>
      <c r="CZ8" s="150" t="str">
        <f>土壌汚染対策計画確認シート!$J91&amp;""</f>
        <v>年4回以上</v>
      </c>
      <c r="DA8" s="150" t="str">
        <f>土壌汚染対策計画確認シート!$J92&amp;""</f>
        <v>年2回以上</v>
      </c>
      <c r="DB8" s="150" t="str">
        <f>土壌汚染対策計画確認シート!$J93&amp;""</f>
        <v>年1回以上</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有</v>
      </c>
      <c r="DX8" s="150" t="str">
        <f>土壌汚染対策計画確認シート!$G114&amp;""</f>
        <v>○○</v>
      </c>
      <c r="DY8" s="150" t="str">
        <f>土壌汚染対策計画確認シート!$E115&amp;""</f>
        <v>有</v>
      </c>
      <c r="DZ8" s="150" t="str">
        <f>土壌汚染対策計画確認シート!$G115&amp;""</f>
        <v>○○</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F760A49-2326-4704-B3FE-EB6CDA387387}"/>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2025-01-29T12:06:54Z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