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TMG-fc00.edstokyotocho.onmicrosoft.com\sfs021-001\02_環境改善部\c4環境保安課\02 ガス冷凍係(Limit80GB)\04 フロン回収・破壊法\佐藤\ノンフロン調査委託\R8要項\"/>
    </mc:Choice>
  </mc:AlternateContent>
  <xr:revisionPtr revIDLastSave="0" documentId="13_ncr:1_{54E8DF6B-E02A-48C4-B3A1-8AA2B572DDE7}" xr6:coauthVersionLast="47" xr6:coauthVersionMax="47" xr10:uidLastSave="{00000000-0000-0000-0000-000000000000}"/>
  <bookViews>
    <workbookView xWindow="28680" yWindow="-120" windowWidth="29040" windowHeight="15720" xr2:uid="{0E861E0E-285E-4E5C-9B60-3848B47EE144}"/>
  </bookViews>
  <sheets>
    <sheet name="様式２提案書" sheetId="2" r:id="rId1"/>
    <sheet name="別紙1　省エネ等効果計算書" sheetId="1" r:id="rId2"/>
    <sheet name="別紙1　別表" sheetId="5" r:id="rId3"/>
    <sheet name="別紙2　経費内訳書" sheetId="6" r:id="rId4"/>
    <sheet name="別紙3　実施計画" sheetId="8" r:id="rId5"/>
    <sheet name="リスト" sheetId="3" r:id="rId6"/>
  </sheets>
  <externalReferences>
    <externalReference r:id="rId7"/>
  </externalReferences>
  <definedNames>
    <definedName name="_xlnm.Print_Area" localSheetId="1">'別紙1　省エネ等効果計算書'!$A$1:$H$45</definedName>
    <definedName name="_xlnm.Print_Area" localSheetId="2">'別紙1　別表'!$A$1:$K$41</definedName>
    <definedName name="_xlnm.Print_Area" localSheetId="3">'別紙2　経費内訳書'!$A$1:$I$32</definedName>
    <definedName name="_xlnm.Print_Area" localSheetId="4">'別紙3　実施計画'!$A$1:$O$99</definedName>
    <definedName name="_xlnm.Print_Area" localSheetId="0">様式２提案書!$B$1:$G$49</definedName>
    <definedName name="年度_集計用">[1]MST!$A$3:$A$18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6" l="1"/>
  <c r="F11" i="6" s="1"/>
  <c r="B15" i="6" s="1"/>
  <c r="F46" i="2" s="1"/>
  <c r="J36" i="5" l="1"/>
  <c r="J35" i="5"/>
  <c r="J34" i="5"/>
  <c r="J33" i="5"/>
  <c r="J32" i="5"/>
  <c r="J31" i="5"/>
  <c r="J30" i="5"/>
  <c r="J29" i="5"/>
  <c r="G36" i="5"/>
  <c r="G35" i="5"/>
  <c r="G34" i="5"/>
  <c r="G33" i="5"/>
  <c r="G32" i="5"/>
  <c r="G31" i="5"/>
  <c r="G30" i="5"/>
  <c r="G29" i="5"/>
  <c r="G28" i="5"/>
  <c r="G27" i="5"/>
  <c r="G26" i="5"/>
  <c r="G25" i="5"/>
  <c r="H25" i="5" s="1"/>
  <c r="J28" i="5"/>
  <c r="J27" i="5"/>
  <c r="J26" i="5"/>
  <c r="J25" i="5"/>
  <c r="H36" i="5"/>
  <c r="H35" i="5"/>
  <c r="H34" i="5"/>
  <c r="H33" i="5"/>
  <c r="H32" i="5"/>
  <c r="H27" i="5"/>
  <c r="H26" i="5"/>
  <c r="J10" i="5"/>
  <c r="J11" i="5"/>
  <c r="J12" i="5"/>
  <c r="J13" i="5"/>
  <c r="J14" i="5"/>
  <c r="J15" i="5"/>
  <c r="J16" i="5"/>
  <c r="J17" i="5"/>
  <c r="J18" i="5"/>
  <c r="J19" i="5"/>
  <c r="J20" i="5"/>
  <c r="J9" i="5"/>
  <c r="H20" i="5"/>
  <c r="H19" i="5"/>
  <c r="H18" i="5"/>
  <c r="H17" i="5"/>
  <c r="H16" i="5"/>
  <c r="H13" i="5"/>
  <c r="H11" i="5"/>
  <c r="H10" i="5"/>
  <c r="H9" i="5"/>
  <c r="E13" i="1"/>
  <c r="F19" i="1"/>
  <c r="F20" i="1" s="1"/>
  <c r="G19" i="1"/>
  <c r="G20" i="1" s="1"/>
  <c r="E19" i="1"/>
  <c r="E20" i="1" s="1"/>
  <c r="F31" i="1"/>
  <c r="D31" i="1"/>
  <c r="D13" i="1"/>
  <c r="D19" i="1"/>
  <c r="H30" i="5"/>
  <c r="H28" i="5"/>
  <c r="J21" i="5" l="1"/>
  <c r="J37" i="5"/>
  <c r="D20" i="1"/>
  <c r="D33" i="1"/>
  <c r="E42" i="2" s="1"/>
  <c r="F33" i="1"/>
  <c r="E43" i="2" s="1"/>
  <c r="D32" i="1"/>
  <c r="G41" i="2"/>
  <c r="D40" i="2"/>
  <c r="F40" i="2"/>
  <c r="D41" i="2"/>
  <c r="D42" i="2"/>
  <c r="D43" i="2"/>
  <c r="H14" i="5"/>
  <c r="H15" i="5"/>
  <c r="C4" i="5"/>
  <c r="H31" i="5" l="1"/>
  <c r="H29" i="5"/>
  <c r="I37" i="5"/>
  <c r="F35" i="1"/>
  <c r="D21" i="5"/>
  <c r="E21" i="1" s="1"/>
  <c r="G22" i="1"/>
  <c r="D37" i="5"/>
  <c r="G21" i="1" s="1"/>
  <c r="C37" i="5"/>
  <c r="F21" i="1" s="1"/>
  <c r="H12" i="5"/>
  <c r="H21" i="5" s="1"/>
  <c r="H37" i="5" l="1"/>
  <c r="G37" i="5" s="1"/>
  <c r="F22" i="1" s="1"/>
  <c r="F23" i="1" s="1"/>
  <c r="I21" i="5"/>
  <c r="E22" i="1" s="1"/>
  <c r="G23" i="1"/>
  <c r="E23" i="1"/>
  <c r="C21" i="5"/>
  <c r="D21" i="1" l="1"/>
  <c r="G21" i="5"/>
  <c r="D22" i="1" s="1"/>
  <c r="G43" i="2"/>
  <c r="F43" i="1"/>
  <c r="D35" i="1"/>
  <c r="D43" i="1" s="1"/>
  <c r="G42" i="2"/>
  <c r="D23" i="1" l="1"/>
  <c r="H43" i="1"/>
  <c r="D46" i="2" s="1"/>
  <c r="F26" i="1" l="1"/>
  <c r="F29" i="1" s="1"/>
  <c r="F41" i="1" s="1"/>
  <c r="F45" i="1" s="1"/>
  <c r="D26" i="1"/>
  <c r="D29" i="1" l="1"/>
  <c r="D41" i="1" s="1"/>
  <c r="D39" i="1"/>
  <c r="F39" i="1"/>
  <c r="H39" i="1" l="1"/>
  <c r="D45" i="1"/>
  <c r="H45" i="1" s="1"/>
  <c r="E46" i="2" s="1"/>
  <c r="G46" i="2" s="1"/>
  <c r="H41" i="1"/>
  <c r="C46" i="2" s="1"/>
</calcChain>
</file>

<file path=xl/sharedStrings.xml><?xml version="1.0" encoding="utf-8"?>
<sst xmlns="http://schemas.openxmlformats.org/spreadsheetml/2006/main" count="665" uniqueCount="472">
  <si>
    <t>型式</t>
    <rPh sb="0" eb="2">
      <t>カタシキ</t>
    </rPh>
    <phoneticPr fontId="2"/>
  </si>
  <si>
    <t>kW</t>
  </si>
  <si>
    <t>℃</t>
  </si>
  <si>
    <t>冷却方式</t>
    <rPh sb="0" eb="2">
      <t>レイキャク</t>
    </rPh>
    <rPh sb="2" eb="4">
      <t>ホウシキ</t>
    </rPh>
    <phoneticPr fontId="2"/>
  </si>
  <si>
    <t>％</t>
  </si>
  <si>
    <t>kg</t>
  </si>
  <si>
    <t>年間平均負荷率</t>
    <rPh sb="0" eb="2">
      <t>ネンカン</t>
    </rPh>
    <rPh sb="2" eb="4">
      <t>ヘイキン</t>
    </rPh>
    <rPh sb="4" eb="7">
      <t>フカリツ</t>
    </rPh>
    <phoneticPr fontId="2"/>
  </si>
  <si>
    <t>その他補機年間消費電力
（1台あたりの値）</t>
    <rPh sb="2" eb="3">
      <t>タ</t>
    </rPh>
    <rPh sb="3" eb="5">
      <t>ホキ</t>
    </rPh>
    <rPh sb="5" eb="7">
      <t>ネンカン</t>
    </rPh>
    <rPh sb="7" eb="9">
      <t>ショウヒ</t>
    </rPh>
    <rPh sb="9" eb="11">
      <t>デンリョク</t>
    </rPh>
    <phoneticPr fontId="2"/>
  </si>
  <si>
    <t>電力換算値</t>
    <rPh sb="0" eb="2">
      <t>デンリョク</t>
    </rPh>
    <rPh sb="2" eb="4">
      <t>カンサン</t>
    </rPh>
    <rPh sb="4" eb="5">
      <t>チ</t>
    </rPh>
    <phoneticPr fontId="2"/>
  </si>
  <si>
    <t>冷媒保有量（1台あたりの値）</t>
    <rPh sb="0" eb="2">
      <t>レイバイ</t>
    </rPh>
    <rPh sb="2" eb="4">
      <t>ホユウ</t>
    </rPh>
    <rPh sb="4" eb="5">
      <t>リョウ</t>
    </rPh>
    <phoneticPr fontId="2"/>
  </si>
  <si>
    <t>冷媒のGWP</t>
    <rPh sb="0" eb="2">
      <t>レイバイ</t>
    </rPh>
    <phoneticPr fontId="2"/>
  </si>
  <si>
    <t>代表事業者</t>
    <rPh sb="0" eb="2">
      <t>ダイヒョウ</t>
    </rPh>
    <rPh sb="2" eb="5">
      <t>ジギョウシャ</t>
    </rPh>
    <phoneticPr fontId="3"/>
  </si>
  <si>
    <t>法人等の名称</t>
    <rPh sb="0" eb="2">
      <t>ホウジン</t>
    </rPh>
    <rPh sb="2" eb="3">
      <t>ナド</t>
    </rPh>
    <rPh sb="4" eb="6">
      <t>メイショウ</t>
    </rPh>
    <phoneticPr fontId="3"/>
  </si>
  <si>
    <t>名称</t>
    <rPh sb="0" eb="2">
      <t>メイショウ</t>
    </rPh>
    <phoneticPr fontId="3"/>
  </si>
  <si>
    <t>事業実施責任者</t>
    <rPh sb="0" eb="2">
      <t>ジギョウ</t>
    </rPh>
    <rPh sb="2" eb="4">
      <t>ジッシ</t>
    </rPh>
    <rPh sb="4" eb="7">
      <t>セキニンシャ</t>
    </rPh>
    <phoneticPr fontId="3"/>
  </si>
  <si>
    <t>所属機関名・部局・役職名</t>
    <rPh sb="0" eb="2">
      <t>ショゾク</t>
    </rPh>
    <rPh sb="2" eb="5">
      <t>キカンメイ</t>
    </rPh>
    <rPh sb="6" eb="8">
      <t>ブキョク</t>
    </rPh>
    <rPh sb="9" eb="12">
      <t>ヤクショクメイ</t>
    </rPh>
    <phoneticPr fontId="3"/>
  </si>
  <si>
    <t>氏名</t>
    <rPh sb="0" eb="2">
      <t>シメイ</t>
    </rPh>
    <phoneticPr fontId="3"/>
  </si>
  <si>
    <t>電話番号</t>
    <rPh sb="0" eb="2">
      <t>デンワ</t>
    </rPh>
    <rPh sb="2" eb="4">
      <t>バンゴウ</t>
    </rPh>
    <phoneticPr fontId="3"/>
  </si>
  <si>
    <t>FAX番号</t>
    <rPh sb="3" eb="5">
      <t>バンゴウ</t>
    </rPh>
    <phoneticPr fontId="3"/>
  </si>
  <si>
    <t>所属所在地　（〒   -    ）</t>
    <rPh sb="0" eb="2">
      <t>ショゾク</t>
    </rPh>
    <rPh sb="2" eb="5">
      <t>ショザイチ</t>
    </rPh>
    <phoneticPr fontId="3"/>
  </si>
  <si>
    <t>e-mail</t>
    <phoneticPr fontId="3"/>
  </si>
  <si>
    <t>経理責任者</t>
    <rPh sb="0" eb="2">
      <t>ケイリ</t>
    </rPh>
    <rPh sb="2" eb="5">
      <t>セキニンシャ</t>
    </rPh>
    <phoneticPr fontId="3"/>
  </si>
  <si>
    <t>共同事業者
※複数の事業者による
共同申請の場合</t>
    <rPh sb="0" eb="2">
      <t>キョウドウ</t>
    </rPh>
    <rPh sb="2" eb="5">
      <t>ジギョウシャ</t>
    </rPh>
    <rPh sb="8" eb="10">
      <t>フクスウ</t>
    </rPh>
    <rPh sb="11" eb="13">
      <t>ジギョウ</t>
    </rPh>
    <rPh sb="13" eb="14">
      <t>シャ</t>
    </rPh>
    <rPh sb="20" eb="22">
      <t>シンセイ</t>
    </rPh>
    <rPh sb="23" eb="25">
      <t>バアイ</t>
    </rPh>
    <phoneticPr fontId="3"/>
  </si>
  <si>
    <t>事業の効果</t>
    <rPh sb="0" eb="2">
      <t>ジギョウ</t>
    </rPh>
    <rPh sb="3" eb="5">
      <t>コウカ</t>
    </rPh>
    <phoneticPr fontId="3"/>
  </si>
  <si>
    <t>所在地　（〒　　　-　　　　）</t>
    <rPh sb="0" eb="3">
      <t>ショザイチ</t>
    </rPh>
    <phoneticPr fontId="3"/>
  </si>
  <si>
    <t>所在地（〒　　　 -　　　　）</t>
    <rPh sb="0" eb="3">
      <t>ショザイチ</t>
    </rPh>
    <phoneticPr fontId="3"/>
  </si>
  <si>
    <t>GWP</t>
    <phoneticPr fontId="5"/>
  </si>
  <si>
    <t>冷媒種：</t>
    <rPh sb="0" eb="2">
      <t>レイバイ</t>
    </rPh>
    <rPh sb="2" eb="3">
      <t>シュ</t>
    </rPh>
    <phoneticPr fontId="5"/>
  </si>
  <si>
    <t>冷媒を更新する空調機器の種類、メーカ名、型式及び台数</t>
    <rPh sb="0" eb="2">
      <t>レイバイ</t>
    </rPh>
    <rPh sb="3" eb="5">
      <t>コウシン</t>
    </rPh>
    <rPh sb="7" eb="11">
      <t>クウチョウキキ</t>
    </rPh>
    <rPh sb="12" eb="14">
      <t>シュルイ</t>
    </rPh>
    <rPh sb="18" eb="19">
      <t>メイ</t>
    </rPh>
    <rPh sb="20" eb="22">
      <t>カタシキ</t>
    </rPh>
    <rPh sb="22" eb="23">
      <t>オヨ</t>
    </rPh>
    <rPh sb="24" eb="26">
      <t>ダイスウ</t>
    </rPh>
    <phoneticPr fontId="3"/>
  </si>
  <si>
    <t>機器の種類：</t>
    <rPh sb="0" eb="2">
      <t>キキ</t>
    </rPh>
    <rPh sb="3" eb="5">
      <t>シュルイ</t>
    </rPh>
    <phoneticPr fontId="5"/>
  </si>
  <si>
    <t>型式：</t>
    <rPh sb="0" eb="2">
      <t>カタシキ</t>
    </rPh>
    <phoneticPr fontId="5"/>
  </si>
  <si>
    <t>メーカー名：</t>
    <rPh sb="4" eb="5">
      <t>メイ</t>
    </rPh>
    <phoneticPr fontId="5"/>
  </si>
  <si>
    <t>台数：</t>
    <rPh sb="0" eb="2">
      <t>ダイスウ</t>
    </rPh>
    <phoneticPr fontId="5"/>
  </si>
  <si>
    <t>冷媒量：</t>
    <rPh sb="0" eb="2">
      <t>レイバイ</t>
    </rPh>
    <rPh sb="2" eb="3">
      <t>リョウ</t>
    </rPh>
    <phoneticPr fontId="5"/>
  </si>
  <si>
    <t>A</t>
    <phoneticPr fontId="3"/>
  </si>
  <si>
    <t>B</t>
    <phoneticPr fontId="3"/>
  </si>
  <si>
    <t>従来冷媒</t>
    <rPh sb="0" eb="2">
      <t>ジュウライ</t>
    </rPh>
    <rPh sb="2" eb="4">
      <t>レイバイ</t>
    </rPh>
    <phoneticPr fontId="3"/>
  </si>
  <si>
    <r>
      <t xml:space="preserve">冷凍機年間稼働時間
</t>
    </r>
    <r>
      <rPr>
        <b/>
        <sz val="10"/>
        <rFont val="BIZ UDPゴシック"/>
        <family val="3"/>
        <charset val="128"/>
      </rPr>
      <t>（1台あたりの値）</t>
    </r>
    <rPh sb="0" eb="3">
      <t>レイトウキ</t>
    </rPh>
    <rPh sb="3" eb="4">
      <t>ネン</t>
    </rPh>
    <rPh sb="4" eb="5">
      <t>カン</t>
    </rPh>
    <rPh sb="5" eb="7">
      <t>カドウ</t>
    </rPh>
    <rPh sb="7" eb="9">
      <t>ジカン</t>
    </rPh>
    <phoneticPr fontId="2"/>
  </si>
  <si>
    <t>冷媒種</t>
    <rPh sb="0" eb="2">
      <t>レイバイ</t>
    </rPh>
    <rPh sb="2" eb="3">
      <t>シュ</t>
    </rPh>
    <phoneticPr fontId="2"/>
  </si>
  <si>
    <t>kg/台</t>
    <rPh sb="3" eb="4">
      <t>ダイ</t>
    </rPh>
    <phoneticPr fontId="3"/>
  </si>
  <si>
    <t>台</t>
    <rPh sb="0" eb="1">
      <t>ダイ</t>
    </rPh>
    <phoneticPr fontId="3"/>
  </si>
  <si>
    <t>冷房</t>
    <rPh sb="0" eb="2">
      <t>レイボウ</t>
    </rPh>
    <phoneticPr fontId="3"/>
  </si>
  <si>
    <t>台数</t>
    <rPh sb="0" eb="2">
      <t>ダイスウ</t>
    </rPh>
    <phoneticPr fontId="2"/>
  </si>
  <si>
    <t>⑭</t>
  </si>
  <si>
    <t>⑮</t>
  </si>
  <si>
    <t>⑯</t>
  </si>
  <si>
    <t>⑰</t>
  </si>
  <si>
    <t>消費電力削減量</t>
    <rPh sb="0" eb="4">
      <t>ショウヒデンリョク</t>
    </rPh>
    <rPh sb="4" eb="7">
      <t>サクゲンリョウ</t>
    </rPh>
    <phoneticPr fontId="3"/>
  </si>
  <si>
    <t>（年間）</t>
    <rPh sb="1" eb="3">
      <t>ネンカン</t>
    </rPh>
    <phoneticPr fontId="3"/>
  </si>
  <si>
    <t>kWh/年</t>
    <rPh sb="4" eb="5">
      <t>ネン</t>
    </rPh>
    <phoneticPr fontId="3"/>
  </si>
  <si>
    <t>(エ)</t>
    <phoneticPr fontId="3"/>
  </si>
  <si>
    <t>(オ)</t>
  </si>
  <si>
    <t>(ア)</t>
    <phoneticPr fontId="3"/>
  </si>
  <si>
    <t>(イ)</t>
    <phoneticPr fontId="3"/>
  </si>
  <si>
    <t>(ウ)</t>
    <phoneticPr fontId="3"/>
  </si>
  <si>
    <t>(カ)</t>
  </si>
  <si>
    <t>(キ)</t>
    <phoneticPr fontId="3"/>
  </si>
  <si>
    <t>(ク)</t>
    <phoneticPr fontId="3"/>
  </si>
  <si>
    <t>合計年間消費電力</t>
    <rPh sb="0" eb="2">
      <t>ゴウケイ</t>
    </rPh>
    <rPh sb="2" eb="4">
      <t>ネンカン</t>
    </rPh>
    <rPh sb="4" eb="6">
      <t>ショウヒ</t>
    </rPh>
    <rPh sb="6" eb="8">
      <t>デンリョク</t>
    </rPh>
    <phoneticPr fontId="2"/>
  </si>
  <si>
    <t>(イ)－(ア)</t>
    <phoneticPr fontId="3"/>
  </si>
  <si>
    <t>(エ)－(ウ)</t>
    <phoneticPr fontId="3"/>
  </si>
  <si>
    <t>(カ)－(オ)</t>
    <phoneticPr fontId="3"/>
  </si>
  <si>
    <t>(ク)－(キ)</t>
    <phoneticPr fontId="3"/>
  </si>
  <si>
    <t>年間冷媒漏えい率</t>
    <rPh sb="0" eb="2">
      <t>ネンカン</t>
    </rPh>
    <rPh sb="2" eb="4">
      <t>レイバイ</t>
    </rPh>
    <rPh sb="7" eb="8">
      <t>リツ</t>
    </rPh>
    <phoneticPr fontId="2"/>
  </si>
  <si>
    <r>
      <t>tCO</t>
    </r>
    <r>
      <rPr>
        <vertAlign val="subscript"/>
        <sz val="10"/>
        <color theme="1"/>
        <rFont val="BIZ UDPゴシック"/>
        <family val="3"/>
        <charset val="128"/>
      </rPr>
      <t>2</t>
    </r>
    <r>
      <rPr>
        <sz val="10"/>
        <color theme="1"/>
        <rFont val="BIZ UDPゴシック"/>
        <family val="3"/>
        <charset val="128"/>
      </rPr>
      <t>/年</t>
    </r>
    <rPh sb="5" eb="6">
      <t>ネン</t>
    </rPh>
    <phoneticPr fontId="3"/>
  </si>
  <si>
    <r>
      <t>合計CO</t>
    </r>
    <r>
      <rPr>
        <vertAlign val="subscript"/>
        <sz val="10"/>
        <color theme="1"/>
        <rFont val="BIZ UDPゴシック"/>
        <family val="3"/>
        <charset val="128"/>
      </rPr>
      <t>2</t>
    </r>
    <r>
      <rPr>
        <sz val="10"/>
        <color theme="1"/>
        <rFont val="BIZ UDPゴシック"/>
        <family val="3"/>
        <charset val="128"/>
      </rPr>
      <t>削減量</t>
    </r>
    <rPh sb="0" eb="2">
      <t>ゴウケイ</t>
    </rPh>
    <rPh sb="5" eb="8">
      <t>サクゲンリョウ</t>
    </rPh>
    <phoneticPr fontId="3"/>
  </si>
  <si>
    <r>
      <t>冷媒漏えいCO</t>
    </r>
    <r>
      <rPr>
        <vertAlign val="subscript"/>
        <sz val="10"/>
        <color theme="1"/>
        <rFont val="BIZ UDPゴシック"/>
        <family val="3"/>
        <charset val="128"/>
      </rPr>
      <t>2</t>
    </r>
    <r>
      <rPr>
        <sz val="10"/>
        <color theme="1"/>
        <rFont val="BIZ UDPゴシック"/>
        <family val="3"/>
        <charset val="128"/>
      </rPr>
      <t>換算削減量</t>
    </r>
    <rPh sb="0" eb="2">
      <t>レイバイ</t>
    </rPh>
    <rPh sb="2" eb="3">
      <t>ロウ</t>
    </rPh>
    <rPh sb="8" eb="10">
      <t>カンサン</t>
    </rPh>
    <rPh sb="10" eb="13">
      <t>サクゲンリョウ</t>
    </rPh>
    <phoneticPr fontId="3"/>
  </si>
  <si>
    <r>
      <t>エネルギー起源CO</t>
    </r>
    <r>
      <rPr>
        <vertAlign val="subscript"/>
        <sz val="10"/>
        <color theme="1"/>
        <rFont val="BIZ UDPゴシック"/>
        <family val="3"/>
        <charset val="128"/>
      </rPr>
      <t>2</t>
    </r>
    <r>
      <rPr>
        <sz val="10"/>
        <color theme="1"/>
        <rFont val="BIZ UDPゴシック"/>
        <family val="3"/>
        <charset val="128"/>
      </rPr>
      <t>削減量</t>
    </r>
    <rPh sb="5" eb="7">
      <t>キゲン</t>
    </rPh>
    <rPh sb="10" eb="13">
      <t>サクゲンリョウ</t>
    </rPh>
    <phoneticPr fontId="3"/>
  </si>
  <si>
    <r>
      <t>tCO</t>
    </r>
    <r>
      <rPr>
        <vertAlign val="subscript"/>
        <sz val="10"/>
        <rFont val="BIZ UDPゴシック"/>
        <family val="3"/>
        <charset val="128"/>
      </rPr>
      <t>2</t>
    </r>
    <r>
      <rPr>
        <sz val="10"/>
        <rFont val="BIZ UDPゴシック"/>
        <family val="3"/>
        <charset val="128"/>
      </rPr>
      <t>/年</t>
    </r>
    <rPh sb="5" eb="6">
      <t>ネン</t>
    </rPh>
    <phoneticPr fontId="3"/>
  </si>
  <si>
    <r>
      <t>kgCO</t>
    </r>
    <r>
      <rPr>
        <vertAlign val="subscript"/>
        <sz val="10"/>
        <rFont val="BIZ UDPゴシック"/>
        <family val="3"/>
        <charset val="128"/>
      </rPr>
      <t>2</t>
    </r>
    <r>
      <rPr>
        <sz val="10"/>
        <rFont val="BIZ UDPゴシック"/>
        <family val="3"/>
        <charset val="128"/>
      </rPr>
      <t>/kWh</t>
    </r>
    <phoneticPr fontId="3"/>
  </si>
  <si>
    <t>時間/年･台</t>
    <rPh sb="0" eb="2">
      <t>ジカン</t>
    </rPh>
    <rPh sb="3" eb="4">
      <t>ネン</t>
    </rPh>
    <rPh sb="5" eb="6">
      <t>ダイ</t>
    </rPh>
    <phoneticPr fontId="3"/>
  </si>
  <si>
    <t>kWh/年･台</t>
    <rPh sb="4" eb="5">
      <t>ネン</t>
    </rPh>
    <rPh sb="6" eb="7">
      <t>ダイ</t>
    </rPh>
    <phoneticPr fontId="3"/>
  </si>
  <si>
    <t>kW/台</t>
    <rPh sb="3" eb="4">
      <t>ダイ</t>
    </rPh>
    <phoneticPr fontId="3"/>
  </si>
  <si>
    <t>⑱</t>
  </si>
  <si>
    <t>⑬</t>
  </si>
  <si>
    <t>⑫</t>
  </si>
  <si>
    <t>⑪</t>
  </si>
  <si>
    <t>⑩</t>
  </si>
  <si>
    <t>⑨</t>
  </si>
  <si>
    <t>機種</t>
    <rPh sb="0" eb="2">
      <t>キシュ</t>
    </rPh>
    <phoneticPr fontId="2"/>
  </si>
  <si>
    <t>機種</t>
    <rPh sb="0" eb="2">
      <t>キシュ</t>
    </rPh>
    <phoneticPr fontId="5"/>
  </si>
  <si>
    <t>遠心式冷凍機（ターボ冷凍機）</t>
    <rPh sb="0" eb="3">
      <t>エンシンシキ</t>
    </rPh>
    <rPh sb="3" eb="6">
      <t>レイトウキ</t>
    </rPh>
    <rPh sb="10" eb="13">
      <t>レイトウキ</t>
    </rPh>
    <phoneticPr fontId="5"/>
  </si>
  <si>
    <t>スクリュー冷凍機</t>
    <rPh sb="5" eb="8">
      <t>レイトウキ</t>
    </rPh>
    <phoneticPr fontId="5"/>
  </si>
  <si>
    <t>ビル用パッケージエアコン</t>
    <rPh sb="2" eb="3">
      <t>ヨウ</t>
    </rPh>
    <phoneticPr fontId="5"/>
  </si>
  <si>
    <t>店舗用パッケージエアコン</t>
    <rPh sb="0" eb="2">
      <t>テンポ</t>
    </rPh>
    <rPh sb="2" eb="3">
      <t>ヨウ</t>
    </rPh>
    <phoneticPr fontId="5"/>
  </si>
  <si>
    <t>設備用パッケージエアコン</t>
    <rPh sb="0" eb="2">
      <t>セツビ</t>
    </rPh>
    <rPh sb="2" eb="3">
      <t>ヨウ</t>
    </rPh>
    <phoneticPr fontId="5"/>
  </si>
  <si>
    <t>空調用チリングユニット</t>
    <rPh sb="0" eb="2">
      <t>クウチョウ</t>
    </rPh>
    <rPh sb="2" eb="3">
      <t>ヨウ</t>
    </rPh>
    <phoneticPr fontId="5"/>
  </si>
  <si>
    <t>ガスヒートポンプ</t>
    <phoneticPr fontId="5"/>
  </si>
  <si>
    <t>その他</t>
    <rPh sb="2" eb="3">
      <t>ホカ</t>
    </rPh>
    <phoneticPr fontId="5"/>
  </si>
  <si>
    <t>漏えい率</t>
    <rPh sb="0" eb="1">
      <t>ロウ</t>
    </rPh>
    <rPh sb="3" eb="4">
      <t>リツ</t>
    </rPh>
    <phoneticPr fontId="5"/>
  </si>
  <si>
    <t>R-11</t>
    <phoneticPr fontId="5"/>
  </si>
  <si>
    <t>R-12</t>
  </si>
  <si>
    <t>R-13</t>
  </si>
  <si>
    <t>R-113</t>
  </si>
  <si>
    <t>R-114</t>
  </si>
  <si>
    <t>R-115</t>
  </si>
  <si>
    <t>R-22</t>
  </si>
  <si>
    <t>R-123</t>
  </si>
  <si>
    <t>R-124</t>
  </si>
  <si>
    <t>R-141b</t>
  </si>
  <si>
    <t>R-142b</t>
  </si>
  <si>
    <t>R-23</t>
  </si>
  <si>
    <t>R-32</t>
  </si>
  <si>
    <t>R-125</t>
  </si>
  <si>
    <t>R-134a</t>
  </si>
  <si>
    <t>R-143a</t>
  </si>
  <si>
    <t>R-152a</t>
  </si>
  <si>
    <t>R-227ea</t>
  </si>
  <si>
    <t>R-236fa</t>
  </si>
  <si>
    <t>R-245fa</t>
  </si>
  <si>
    <t>R-1234yf</t>
  </si>
  <si>
    <t>R-401A</t>
  </si>
  <si>
    <t>R-401B</t>
  </si>
  <si>
    <t>R-401C</t>
  </si>
  <si>
    <t>R-402A</t>
  </si>
  <si>
    <t>R-402B</t>
  </si>
  <si>
    <t>R-403A</t>
  </si>
  <si>
    <t>R-403B</t>
  </si>
  <si>
    <t>R-404A</t>
  </si>
  <si>
    <t>R-406A</t>
  </si>
  <si>
    <t>R-407A</t>
  </si>
  <si>
    <t>R-407B</t>
  </si>
  <si>
    <t>R-407C</t>
  </si>
  <si>
    <t>R-407D</t>
  </si>
  <si>
    <t>R-407E</t>
  </si>
  <si>
    <t>R-407F</t>
  </si>
  <si>
    <t>R-407G</t>
  </si>
  <si>
    <t>R-407H</t>
  </si>
  <si>
    <t>R-407I</t>
  </si>
  <si>
    <t>R-408A</t>
  </si>
  <si>
    <t>R-409A</t>
  </si>
  <si>
    <t>R-409B</t>
  </si>
  <si>
    <t>R-410A</t>
  </si>
  <si>
    <t>R-410B</t>
  </si>
  <si>
    <t>R-411A</t>
  </si>
  <si>
    <t>R-411B</t>
  </si>
  <si>
    <t>R-412A</t>
  </si>
  <si>
    <t>R-413A</t>
  </si>
  <si>
    <t>R-414A</t>
  </si>
  <si>
    <t>R-414B</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</si>
  <si>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</si>
  <si>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</si>
  <si>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</si>
  <si>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</si>
  <si>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</si>
  <si>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</si>
  <si>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</si>
  <si>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</si>
  <si>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</si>
  <si>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</si>
  <si>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</si>
  <si>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</si>
  <si>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</si>
  <si>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</si>
  <si>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</si>
  <si>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</si>
  <si>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</si>
  <si>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</si>
  <si>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</si>
  <si>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</si>
  <si>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</si>
  <si>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</si>
  <si>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R-427B</t>
  </si>
  <si>
    <t>R-427C</t>
  </si>
  <si>
    <t>R-428A</t>
  </si>
  <si>
    <t>R-429A</t>
  </si>
  <si>
    <t>R-430A</t>
  </si>
  <si>
    <t>R-431A</t>
  </si>
  <si>
    <t>R-434A</t>
  </si>
  <si>
    <t>R-435A</t>
  </si>
  <si>
    <t>R-437A</t>
  </si>
  <si>
    <t>R-438A</t>
  </si>
  <si>
    <t>R-439A</t>
  </si>
  <si>
    <t>R-440A</t>
  </si>
  <si>
    <t>R-442A</t>
  </si>
  <si>
    <t>R-444A</t>
  </si>
  <si>
    <t>R-444B</t>
  </si>
  <si>
    <t>R-445A</t>
  </si>
  <si>
    <t>R-446A</t>
  </si>
  <si>
    <t>R-447A</t>
  </si>
  <si>
    <t>R-447B</t>
  </si>
  <si>
    <t>R-448A</t>
    <phoneticPr fontId="5"/>
  </si>
  <si>
    <t>R-449A</t>
  </si>
  <si>
    <t>R-449B</t>
  </si>
  <si>
    <t>R-449C</t>
  </si>
  <si>
    <t>R-450A</t>
  </si>
  <si>
    <t>R-451A</t>
  </si>
  <si>
    <t>R-451B</t>
  </si>
  <si>
    <t>R-452A</t>
  </si>
  <si>
    <t>R-452B</t>
  </si>
  <si>
    <t>R-452C</t>
  </si>
  <si>
    <t>R-453A</t>
  </si>
  <si>
    <t>R-454A</t>
  </si>
  <si>
    <t>R-454B</t>
  </si>
  <si>
    <t>R-454C</t>
  </si>
  <si>
    <t>R-455A</t>
  </si>
  <si>
    <t>R-456A</t>
  </si>
  <si>
    <t>R-457A</t>
  </si>
  <si>
    <t>R-458A</t>
  </si>
  <si>
    <t>R-459A</t>
  </si>
  <si>
    <t>R-459B</t>
  </si>
  <si>
    <t>R-460A</t>
  </si>
  <si>
    <t>R-460B</t>
  </si>
  <si>
    <t>R-460C</t>
  </si>
  <si>
    <t>R-461A</t>
  </si>
  <si>
    <t>R-462A</t>
  </si>
  <si>
    <t>R-463A</t>
  </si>
  <si>
    <t>R-464A</t>
  </si>
  <si>
    <t>R-465A</t>
  </si>
  <si>
    <t>R-466A</t>
  </si>
  <si>
    <t>R-468A</t>
  </si>
  <si>
    <t>R-500</t>
  </si>
  <si>
    <t>R-501</t>
  </si>
  <si>
    <t>R-502</t>
  </si>
  <si>
    <t>R-507A</t>
  </si>
  <si>
    <t>R-508A</t>
  </si>
  <si>
    <t>R-508B</t>
  </si>
  <si>
    <t>R-509A</t>
  </si>
  <si>
    <t>R-512A</t>
  </si>
  <si>
    <t>R-513A</t>
  </si>
  <si>
    <t>R-513B</t>
  </si>
  <si>
    <t>R-515A</t>
  </si>
  <si>
    <t>R-515B</t>
  </si>
  <si>
    <t>R-516A</t>
  </si>
  <si>
    <t>その他混合冷媒</t>
  </si>
  <si>
    <t>その他単一冷媒</t>
    <rPh sb="3" eb="5">
      <t>タンイチ</t>
    </rPh>
    <rPh sb="5" eb="7">
      <t>レイバイ</t>
    </rPh>
    <phoneticPr fontId="5"/>
  </si>
  <si>
    <t>R-744（CO2）</t>
    <phoneticPr fontId="5"/>
  </si>
  <si>
    <t>R-600（ブタン）</t>
    <phoneticPr fontId="5"/>
  </si>
  <si>
    <t>R-290（プロパン）</t>
    <phoneticPr fontId="5"/>
  </si>
  <si>
    <t>R-600a（イソブタン）</t>
    <phoneticPr fontId="5"/>
  </si>
  <si>
    <t>R-601（ペンタン）</t>
    <phoneticPr fontId="5"/>
  </si>
  <si>
    <t>R-601a（イソペンタン）</t>
    <phoneticPr fontId="5"/>
  </si>
  <si>
    <t>R-514A</t>
    <phoneticPr fontId="5"/>
  </si>
  <si>
    <t>R-717（アンモニア）</t>
    <phoneticPr fontId="5"/>
  </si>
  <si>
    <t>R-718（水）</t>
    <rPh sb="6" eb="7">
      <t>ミズ</t>
    </rPh>
    <phoneticPr fontId="5"/>
  </si>
  <si>
    <t>冷媒種</t>
    <rPh sb="2" eb="3">
      <t>シュ</t>
    </rPh>
    <phoneticPr fontId="5"/>
  </si>
  <si>
    <t>水冷式</t>
    <rPh sb="0" eb="3">
      <t>スイレイシキ</t>
    </rPh>
    <phoneticPr fontId="5"/>
  </si>
  <si>
    <t>空冷式（冷房専用）</t>
    <rPh sb="0" eb="3">
      <t>クウレイシキ</t>
    </rPh>
    <rPh sb="4" eb="6">
      <t>レイボウ</t>
    </rPh>
    <rPh sb="6" eb="8">
      <t>センヨウ</t>
    </rPh>
    <phoneticPr fontId="5"/>
  </si>
  <si>
    <t>空冷式（ヒートポンプ）</t>
    <rPh sb="0" eb="3">
      <t>クウレイシキ</t>
    </rPh>
    <phoneticPr fontId="5"/>
  </si>
  <si>
    <t>冷却方式</t>
    <rPh sb="0" eb="2">
      <t>レイキャク</t>
    </rPh>
    <rPh sb="2" eb="4">
      <t>ホウシキ</t>
    </rPh>
    <phoneticPr fontId="5"/>
  </si>
  <si>
    <t>別紙１</t>
    <rPh sb="0" eb="2">
      <t>ベッシ</t>
    </rPh>
    <phoneticPr fontId="2"/>
  </si>
  <si>
    <t>省エネ等効果計算書</t>
    <rPh sb="0" eb="1">
      <t>ショウ</t>
    </rPh>
    <rPh sb="3" eb="4">
      <t>トウ</t>
    </rPh>
    <rPh sb="4" eb="6">
      <t>コウカ</t>
    </rPh>
    <rPh sb="6" eb="9">
      <t>ケイサンショ</t>
    </rPh>
    <phoneticPr fontId="2"/>
  </si>
  <si>
    <t>備考</t>
    <rPh sb="0" eb="2">
      <t>ビコウ</t>
    </rPh>
    <phoneticPr fontId="2"/>
  </si>
  <si>
    <t>冷凍機メーカー名</t>
    <rPh sb="0" eb="3">
      <t>レイトウキ</t>
    </rPh>
    <rPh sb="7" eb="8">
      <t>メイ</t>
    </rPh>
    <phoneticPr fontId="2"/>
  </si>
  <si>
    <t>冷凍機の型式</t>
    <rPh sb="0" eb="3">
      <t>レイトウキ</t>
    </rPh>
    <rPh sb="4" eb="6">
      <t>カタシキ</t>
    </rPh>
    <phoneticPr fontId="2"/>
  </si>
  <si>
    <t>上記温度条件時の能力</t>
    <rPh sb="0" eb="2">
      <t>ジョウキ</t>
    </rPh>
    <rPh sb="2" eb="4">
      <t>オンド</t>
    </rPh>
    <rPh sb="4" eb="6">
      <t>ジョウケン</t>
    </rPh>
    <rPh sb="6" eb="7">
      <t>ジ</t>
    </rPh>
    <rPh sb="8" eb="10">
      <t>ノウリョク</t>
    </rPh>
    <phoneticPr fontId="2"/>
  </si>
  <si>
    <t>プルダウンから選択</t>
    <rPh sb="7" eb="9">
      <t>センタク</t>
    </rPh>
    <phoneticPr fontId="2"/>
  </si>
  <si>
    <t>A=B</t>
    <phoneticPr fontId="2"/>
  </si>
  <si>
    <t>東京都設定値</t>
    <rPh sb="0" eb="3">
      <t>トウキョウト</t>
    </rPh>
    <rPh sb="3" eb="5">
      <t>セッテイ</t>
    </rPh>
    <rPh sb="5" eb="6">
      <t>アタイ</t>
    </rPh>
    <phoneticPr fontId="2"/>
  </si>
  <si>
    <t>機種より自動入力</t>
    <rPh sb="0" eb="2">
      <t>キシュ</t>
    </rPh>
    <rPh sb="4" eb="6">
      <t>ジドウ</t>
    </rPh>
    <rPh sb="6" eb="8">
      <t>ニュウリョク</t>
    </rPh>
    <phoneticPr fontId="2"/>
  </si>
  <si>
    <t>必要に応じて手入力</t>
    <rPh sb="0" eb="2">
      <t>ヒツヨウ</t>
    </rPh>
    <rPh sb="3" eb="4">
      <t>オウ</t>
    </rPh>
    <rPh sb="6" eb="9">
      <t>テニュウリョク</t>
    </rPh>
    <phoneticPr fontId="2"/>
  </si>
  <si>
    <t>冷房</t>
    <rPh sb="0" eb="2">
      <t>レイボウ</t>
    </rPh>
    <phoneticPr fontId="5"/>
  </si>
  <si>
    <t>5月</t>
    <rPh sb="1" eb="2">
      <t>ツキ</t>
    </rPh>
    <phoneticPr fontId="5"/>
  </si>
  <si>
    <t>4月</t>
    <rPh sb="1" eb="2">
      <t>ツキ</t>
    </rPh>
    <phoneticPr fontId="5"/>
  </si>
  <si>
    <t>6月</t>
  </si>
  <si>
    <t>7月</t>
  </si>
  <si>
    <t>8月</t>
  </si>
  <si>
    <t>9月</t>
  </si>
  <si>
    <t>10月</t>
  </si>
  <si>
    <t>11月</t>
  </si>
  <si>
    <t>12月</t>
  </si>
  <si>
    <t>1月</t>
  </si>
  <si>
    <t>2月</t>
  </si>
  <si>
    <t>3月</t>
  </si>
  <si>
    <t>合計</t>
    <rPh sb="0" eb="2">
      <t>ゴウケイ</t>
    </rPh>
    <phoneticPr fontId="5"/>
  </si>
  <si>
    <t>年間平均負荷率計算シート</t>
    <rPh sb="0" eb="4">
      <t>ネンカンヘイキン</t>
    </rPh>
    <rPh sb="4" eb="7">
      <t>フカリツ</t>
    </rPh>
    <rPh sb="7" eb="9">
      <t>ケイサン</t>
    </rPh>
    <phoneticPr fontId="5"/>
  </si>
  <si>
    <t>月</t>
    <rPh sb="0" eb="1">
      <t>ツキ</t>
    </rPh>
    <phoneticPr fontId="5"/>
  </si>
  <si>
    <t>年間平均負荷率</t>
    <rPh sb="0" eb="4">
      <t>ネンカンヘイキン</t>
    </rPh>
    <rPh sb="4" eb="7">
      <t>フカリツ</t>
    </rPh>
    <phoneticPr fontId="5"/>
  </si>
  <si>
    <t>月別平均負荷率（%）</t>
    <rPh sb="0" eb="2">
      <t>ツキベツ</t>
    </rPh>
    <rPh sb="2" eb="4">
      <t>ヘイキン</t>
    </rPh>
    <rPh sb="4" eb="7">
      <t>フカリツ</t>
    </rPh>
    <phoneticPr fontId="5"/>
  </si>
  <si>
    <t>暖房※</t>
    <rPh sb="0" eb="2">
      <t>ダンボウ</t>
    </rPh>
    <phoneticPr fontId="5"/>
  </si>
  <si>
    <t>注：年間平均負荷率は、稼働月の月別平均負荷率の平均値</t>
    <rPh sb="0" eb="1">
      <t>チュウ</t>
    </rPh>
    <rPh sb="2" eb="6">
      <t>ネンカンヘイキン</t>
    </rPh>
    <rPh sb="6" eb="9">
      <t>フカリツ</t>
    </rPh>
    <rPh sb="11" eb="13">
      <t>カドウ</t>
    </rPh>
    <rPh sb="13" eb="14">
      <t>ツキ</t>
    </rPh>
    <rPh sb="15" eb="17">
      <t>ツキベツ</t>
    </rPh>
    <rPh sb="17" eb="19">
      <t>ヘイキン</t>
    </rPh>
    <rPh sb="19" eb="22">
      <t>フカリツ</t>
    </rPh>
    <rPh sb="23" eb="25">
      <t>ヘイキン</t>
    </rPh>
    <rPh sb="25" eb="26">
      <t>アタイ</t>
    </rPh>
    <phoneticPr fontId="5"/>
  </si>
  <si>
    <t>※：「暖房」列は、冷却方式が「空冷式（ヒートポンプ）」の場合のみ計算されます。</t>
    <rPh sb="3" eb="5">
      <t>ダンボウ</t>
    </rPh>
    <rPh sb="6" eb="7">
      <t>レツ</t>
    </rPh>
    <rPh sb="9" eb="11">
      <t>レイキャク</t>
    </rPh>
    <rPh sb="11" eb="13">
      <t>ホウシキ</t>
    </rPh>
    <rPh sb="15" eb="17">
      <t>クウレイ</t>
    </rPh>
    <rPh sb="17" eb="18">
      <t>シキ</t>
    </rPh>
    <rPh sb="28" eb="30">
      <t>バアイ</t>
    </rPh>
    <rPh sb="32" eb="34">
      <t>ケイサン</t>
    </rPh>
    <phoneticPr fontId="2"/>
  </si>
  <si>
    <t>プルダウンから選択入力</t>
    <rPh sb="7" eb="9">
      <t>センタク</t>
    </rPh>
    <rPh sb="9" eb="11">
      <t>ニュウリョク</t>
    </rPh>
    <phoneticPr fontId="2"/>
  </si>
  <si>
    <t>他シートでの入力・計算値</t>
    <rPh sb="0" eb="1">
      <t>ホカ</t>
    </rPh>
    <rPh sb="6" eb="8">
      <t>ニュウリョク</t>
    </rPh>
    <rPh sb="9" eb="11">
      <t>ケイサン</t>
    </rPh>
    <rPh sb="11" eb="12">
      <t>アタイ</t>
    </rPh>
    <phoneticPr fontId="2"/>
  </si>
  <si>
    <t>計算値又は自動入力</t>
    <rPh sb="0" eb="2">
      <t>ケイサン</t>
    </rPh>
    <rPh sb="2" eb="3">
      <t>アタイ</t>
    </rPh>
    <rPh sb="3" eb="4">
      <t>マタ</t>
    </rPh>
    <rPh sb="5" eb="7">
      <t>ジドウ</t>
    </rPh>
    <rPh sb="7" eb="9">
      <t>ニュウリョク</t>
    </rPh>
    <phoneticPr fontId="2"/>
  </si>
  <si>
    <t>セルに直接入力</t>
    <rPh sb="3" eb="5">
      <t>チョクセツ</t>
    </rPh>
    <rPh sb="5" eb="7">
      <t>ニュウリョク</t>
    </rPh>
    <phoneticPr fontId="2"/>
  </si>
  <si>
    <t>凡例</t>
    <rPh sb="0" eb="2">
      <t>ハンレイ</t>
    </rPh>
    <phoneticPr fontId="2"/>
  </si>
  <si>
    <t>型式</t>
    <rPh sb="0" eb="2">
      <t>カタシキ</t>
    </rPh>
    <phoneticPr fontId="3"/>
  </si>
  <si>
    <t>冷却負荷</t>
    <rPh sb="0" eb="2">
      <t>レイキャク</t>
    </rPh>
    <rPh sb="2" eb="4">
      <t>フカ</t>
    </rPh>
    <phoneticPr fontId="3"/>
  </si>
  <si>
    <t>冷却方式　（※２）</t>
    <rPh sb="0" eb="2">
      <t>レイキャク</t>
    </rPh>
    <rPh sb="2" eb="4">
      <t>ホウシキ</t>
    </rPh>
    <phoneticPr fontId="3"/>
  </si>
  <si>
    <r>
      <t>合計冷媒漏えいCO</t>
    </r>
    <r>
      <rPr>
        <vertAlign val="subscript"/>
        <sz val="10"/>
        <rFont val="BIZ UDPゴシック"/>
        <family val="3"/>
        <charset val="128"/>
      </rPr>
      <t>2</t>
    </r>
    <r>
      <rPr>
        <sz val="10"/>
        <rFont val="BIZ UDPゴシック"/>
        <family val="3"/>
        <charset val="128"/>
      </rPr>
      <t>換算量</t>
    </r>
    <rPh sb="0" eb="2">
      <t>ゴウケイ</t>
    </rPh>
    <rPh sb="2" eb="4">
      <t>レイバイ</t>
    </rPh>
    <rPh sb="10" eb="12">
      <t>カンサン</t>
    </rPh>
    <rPh sb="12" eb="13">
      <t>リョウ</t>
    </rPh>
    <phoneticPr fontId="2"/>
  </si>
  <si>
    <r>
      <t>合計エネルギー起源CO</t>
    </r>
    <r>
      <rPr>
        <vertAlign val="subscript"/>
        <sz val="10"/>
        <rFont val="BIZ UDPゴシック"/>
        <family val="3"/>
        <charset val="128"/>
      </rPr>
      <t>2</t>
    </r>
    <rPh sb="0" eb="2">
      <t>ゴウケイ</t>
    </rPh>
    <rPh sb="7" eb="9">
      <t>キゲン</t>
    </rPh>
    <phoneticPr fontId="2"/>
  </si>
  <si>
    <t>冷却方式は、プルダウンリスト（水冷式、空冷式（冷房専用）、空冷式（ヒートポンプ））から選択してください。</t>
    <rPh sb="15" eb="18">
      <t>スイレイシキ</t>
    </rPh>
    <rPh sb="23" eb="25">
      <t>レイボウ</t>
    </rPh>
    <rPh sb="25" eb="27">
      <t>センヨウ</t>
    </rPh>
    <rPh sb="29" eb="32">
      <t>クウレイシキ</t>
    </rPh>
    <rPh sb="31" eb="32">
      <t>シキ</t>
    </rPh>
    <phoneticPr fontId="3"/>
  </si>
  <si>
    <t>冷媒の地球温暖化係数が自動で表示されます。ただし、「リスト」シートのG151セルに冷媒種を入力した場合は、同シートのH151セルに当該冷媒の地球温暖化係数を入力してください。</t>
    <rPh sb="0" eb="2">
      <t>レイバイ</t>
    </rPh>
    <rPh sb="3" eb="5">
      <t>チキュウ</t>
    </rPh>
    <rPh sb="5" eb="8">
      <t>オンダンカ</t>
    </rPh>
    <rPh sb="8" eb="10">
      <t>ケイスウ</t>
    </rPh>
    <rPh sb="11" eb="13">
      <t>ジドウ</t>
    </rPh>
    <rPh sb="14" eb="16">
      <t>ヒョウジ</t>
    </rPh>
    <rPh sb="41" eb="43">
      <t>レイバイ</t>
    </rPh>
    <rPh sb="43" eb="44">
      <t>シュ</t>
    </rPh>
    <rPh sb="45" eb="47">
      <t>ニュウリョク</t>
    </rPh>
    <rPh sb="49" eb="51">
      <t>バアイ</t>
    </rPh>
    <rPh sb="53" eb="54">
      <t>ドウ</t>
    </rPh>
    <rPh sb="65" eb="67">
      <t>トウガイ</t>
    </rPh>
    <rPh sb="67" eb="69">
      <t>レイバイ</t>
    </rPh>
    <rPh sb="70" eb="75">
      <t>チキュウオンダンカ</t>
    </rPh>
    <rPh sb="75" eb="77">
      <t>ケイスウ</t>
    </rPh>
    <rPh sb="78" eb="80">
      <t>ニュウリョク</t>
    </rPh>
    <phoneticPr fontId="3"/>
  </si>
  <si>
    <t>機種は、プルダウンリストから選択してください。</t>
    <rPh sb="0" eb="2">
      <t>キシュ</t>
    </rPh>
    <rPh sb="14" eb="16">
      <t>センタク</t>
    </rPh>
    <phoneticPr fontId="2"/>
  </si>
  <si>
    <t>冷媒種をプルダウンリストから選択してください。冷媒種がリスト中にない場合は、「リスト」シートのG151セルに入力してください。</t>
    <rPh sb="0" eb="2">
      <t>レイバイ</t>
    </rPh>
    <rPh sb="2" eb="3">
      <t>シュ</t>
    </rPh>
    <rPh sb="14" eb="16">
      <t>センタク</t>
    </rPh>
    <rPh sb="25" eb="26">
      <t>シュ</t>
    </rPh>
    <phoneticPr fontId="3"/>
  </si>
  <si>
    <t>対象となる機器の型式を記入してください。</t>
    <rPh sb="0" eb="2">
      <t>タイショウ</t>
    </rPh>
    <rPh sb="5" eb="7">
      <t>キキ</t>
    </rPh>
    <rPh sb="8" eb="10">
      <t>カタシキ</t>
    </rPh>
    <rPh sb="11" eb="13">
      <t>キニュウ</t>
    </rPh>
    <phoneticPr fontId="3"/>
  </si>
  <si>
    <t>冷凍機メーカー名</t>
    <rPh sb="0" eb="3">
      <t>レイトウキ</t>
    </rPh>
    <rPh sb="7" eb="8">
      <t>メイ</t>
    </rPh>
    <phoneticPr fontId="2"/>
  </si>
  <si>
    <t>対象となる機器のメーカー名を記入してください。</t>
    <rPh sb="0" eb="2">
      <t>タイショウ</t>
    </rPh>
    <rPh sb="5" eb="7">
      <t>キキ</t>
    </rPh>
    <rPh sb="12" eb="13">
      <t>メイ</t>
    </rPh>
    <rPh sb="14" eb="16">
      <t>キニュウ</t>
    </rPh>
    <phoneticPr fontId="2"/>
  </si>
  <si>
    <t>項目</t>
    <rPh sb="0" eb="2">
      <t>コウモク</t>
    </rPh>
    <phoneticPr fontId="2"/>
  </si>
  <si>
    <t>記入・選択内容等</t>
    <rPh sb="0" eb="2">
      <t>キニュウ</t>
    </rPh>
    <rPh sb="3" eb="5">
      <t>センタク</t>
    </rPh>
    <rPh sb="5" eb="7">
      <t>ナイヨウ</t>
    </rPh>
    <rPh sb="7" eb="8">
      <t>トウ</t>
    </rPh>
    <phoneticPr fontId="2"/>
  </si>
  <si>
    <t>記入要領</t>
    <rPh sb="0" eb="2">
      <t>キニュウ</t>
    </rPh>
    <rPh sb="2" eb="4">
      <t>ヨウリョウ</t>
    </rPh>
    <phoneticPr fontId="2"/>
  </si>
  <si>
    <t>冷媒　（※２）</t>
    <rPh sb="0" eb="2">
      <t>レイバイ</t>
    </rPh>
    <phoneticPr fontId="3"/>
  </si>
  <si>
    <t>機種　（※２）</t>
    <rPh sb="0" eb="2">
      <t>キシュ</t>
    </rPh>
    <phoneticPr fontId="2"/>
  </si>
  <si>
    <t>暖房(※3)</t>
    <rPh sb="0" eb="2">
      <t>ダンボウ</t>
    </rPh>
    <phoneticPr fontId="3"/>
  </si>
  <si>
    <t>※１：申請内容については、申請者が責を負います。</t>
    <rPh sb="3" eb="5">
      <t>シンセイ</t>
    </rPh>
    <rPh sb="5" eb="7">
      <t>ナイヨウ</t>
    </rPh>
    <rPh sb="13" eb="16">
      <t>シンセイシャ</t>
    </rPh>
    <rPh sb="17" eb="18">
      <t>セキ</t>
    </rPh>
    <rPh sb="19" eb="20">
      <t>オ</t>
    </rPh>
    <phoneticPr fontId="3"/>
  </si>
  <si>
    <t>※2：当該欄をクリックし、▽をクリックして表示されるリストから選択してください。</t>
    <phoneticPr fontId="2"/>
  </si>
  <si>
    <t>冷凍機の稼働時間数(時間/月)</t>
    <rPh sb="0" eb="3">
      <t>レイトウキ</t>
    </rPh>
    <rPh sb="4" eb="6">
      <t>カドウ</t>
    </rPh>
    <rPh sb="6" eb="9">
      <t>ジカンスウ</t>
    </rPh>
    <rPh sb="10" eb="12">
      <t>ジカン</t>
    </rPh>
    <rPh sb="13" eb="14">
      <t>ツキ</t>
    </rPh>
    <phoneticPr fontId="5"/>
  </si>
  <si>
    <t>B：従来冷媒</t>
    <rPh sb="2" eb="4">
      <t>ジュウライ</t>
    </rPh>
    <rPh sb="4" eb="6">
      <t>レイバイ</t>
    </rPh>
    <phoneticPr fontId="5"/>
  </si>
  <si>
    <t>⑳</t>
  </si>
  <si>
    <t>⑲</t>
  </si>
  <si>
    <t>③</t>
    <phoneticPr fontId="2"/>
  </si>
  <si>
    <t>④</t>
    <phoneticPr fontId="2"/>
  </si>
  <si>
    <t>①</t>
    <phoneticPr fontId="2"/>
  </si>
  <si>
    <t>㉑</t>
  </si>
  <si>
    <t>冷却負荷時の冷凍機消費電力
(１台あたりの値)</t>
    <rPh sb="0" eb="2">
      <t>レイキャク</t>
    </rPh>
    <rPh sb="2" eb="4">
      <t>フカ</t>
    </rPh>
    <rPh sb="4" eb="5">
      <t>ジ</t>
    </rPh>
    <rPh sb="6" eb="9">
      <t>レイトウキ</t>
    </rPh>
    <rPh sb="9" eb="13">
      <t>ショウヒデンリョク</t>
    </rPh>
    <rPh sb="16" eb="17">
      <t>ダイ</t>
    </rPh>
    <rPh sb="21" eb="22">
      <t>アタイ</t>
    </rPh>
    <phoneticPr fontId="2"/>
  </si>
  <si>
    <t>⑤</t>
    <phoneticPr fontId="2"/>
  </si>
  <si>
    <t>㉙</t>
  </si>
  <si>
    <t>㉘</t>
  </si>
  <si>
    <t>(㉗＋㉘）</t>
  </si>
  <si>
    <t>㉗</t>
  </si>
  <si>
    <t>㉖</t>
  </si>
  <si>
    <t>㉕の(オ)及び(カ）を再掲し、(カ)－(オ)が自動計算されます。</t>
    <rPh sb="5" eb="6">
      <t>オヨ</t>
    </rPh>
    <rPh sb="11" eb="13">
      <t>サイケイ</t>
    </rPh>
    <rPh sb="23" eb="27">
      <t>ジドウケイサン</t>
    </rPh>
    <phoneticPr fontId="2"/>
  </si>
  <si>
    <t>㉕</t>
  </si>
  <si>
    <t>㉔</t>
  </si>
  <si>
    <t>㉓</t>
  </si>
  <si>
    <t>（㉒×㉓×㉔／1,000）</t>
  </si>
  <si>
    <t>㉒</t>
  </si>
  <si>
    <t>㉒合計冷媒保有量と㉓年間冷媒漏えい率と㉔冷媒のGWPの積の1/1,000（トン単位に換算）が自動計算されます。</t>
    <rPh sb="1" eb="3">
      <t>ゴウケイ</t>
    </rPh>
    <rPh sb="3" eb="5">
      <t>レイバイ</t>
    </rPh>
    <rPh sb="5" eb="8">
      <t>ホユウリョウ</t>
    </rPh>
    <rPh sb="10" eb="12">
      <t>ネンカン</t>
    </rPh>
    <rPh sb="12" eb="14">
      <t>レイバイ</t>
    </rPh>
    <rPh sb="14" eb="15">
      <t>ロウ</t>
    </rPh>
    <rPh sb="17" eb="18">
      <t>リツ</t>
    </rPh>
    <rPh sb="20" eb="22">
      <t>レイバイ</t>
    </rPh>
    <rPh sb="27" eb="28">
      <t>セキ</t>
    </rPh>
    <rPh sb="39" eb="41">
      <t>タンイ</t>
    </rPh>
    <rPh sb="42" eb="44">
      <t>カンサン</t>
    </rPh>
    <rPh sb="46" eb="48">
      <t>ジドウ</t>
    </rPh>
    <rPh sb="48" eb="50">
      <t>ケイサン</t>
    </rPh>
    <phoneticPr fontId="3"/>
  </si>
  <si>
    <t>⑳の(ウ)及び(エ）を再掲し、(エ)－(ウ)が自動計算されます。</t>
    <rPh sb="5" eb="6">
      <t>オヨ</t>
    </rPh>
    <rPh sb="11" eb="13">
      <t>サイケイ</t>
    </rPh>
    <rPh sb="23" eb="27">
      <t>ジドウケイサン</t>
    </rPh>
    <phoneticPr fontId="2"/>
  </si>
  <si>
    <t>⑱合計年間消費電力と⑲電力換算値の積の1/1,000（トン単位に換算）が自動計算されます。</t>
    <rPh sb="1" eb="3">
      <t>ゴウケイ</t>
    </rPh>
    <rPh sb="3" eb="5">
      <t>ネンカン</t>
    </rPh>
    <rPh sb="5" eb="7">
      <t>ショウヒ</t>
    </rPh>
    <rPh sb="7" eb="9">
      <t>デンリョク</t>
    </rPh>
    <rPh sb="11" eb="13">
      <t>デンリョク</t>
    </rPh>
    <rPh sb="13" eb="15">
      <t>カンサン</t>
    </rPh>
    <rPh sb="15" eb="16">
      <t>アタイ</t>
    </rPh>
    <rPh sb="17" eb="18">
      <t>セキ</t>
    </rPh>
    <rPh sb="29" eb="31">
      <t>タンイ</t>
    </rPh>
    <rPh sb="32" eb="34">
      <t>カンサン</t>
    </rPh>
    <rPh sb="36" eb="38">
      <t>ジドウ</t>
    </rPh>
    <rPh sb="38" eb="40">
      <t>ケイサン</t>
    </rPh>
    <phoneticPr fontId="3"/>
  </si>
  <si>
    <t>⑱の(ア)及び(イ）を再掲し、(イ)－(ア)が自動計算されます。</t>
    <rPh sb="5" eb="6">
      <t>オヨ</t>
    </rPh>
    <rPh sb="11" eb="13">
      <t>サイケイ</t>
    </rPh>
    <rPh sb="23" eb="27">
      <t>ジドウケイサン</t>
    </rPh>
    <phoneticPr fontId="2"/>
  </si>
  <si>
    <t>⑯冷凍機年間消費電力と⑰その他補機年間消費電力の合計値と⑩台数の積が自動計算されます。</t>
    <rPh sb="1" eb="4">
      <t>レイトウキ</t>
    </rPh>
    <rPh sb="4" eb="6">
      <t>ネンカン</t>
    </rPh>
    <rPh sb="6" eb="10">
      <t>ショウヒデンリョク</t>
    </rPh>
    <rPh sb="14" eb="15">
      <t>ホカ</t>
    </rPh>
    <rPh sb="15" eb="17">
      <t>ホキ</t>
    </rPh>
    <rPh sb="17" eb="19">
      <t>ネンカン</t>
    </rPh>
    <rPh sb="19" eb="23">
      <t>ショウヒデンリョク</t>
    </rPh>
    <rPh sb="24" eb="27">
      <t>ゴウケイチ</t>
    </rPh>
    <rPh sb="29" eb="31">
      <t>ダイスウ</t>
    </rPh>
    <rPh sb="34" eb="38">
      <t>ジドウケイサン</t>
    </rPh>
    <phoneticPr fontId="3"/>
  </si>
  <si>
    <t>（(⑯+⑰)×⑩）</t>
  </si>
  <si>
    <t>合計冷媒保有量（㉑×⑩）</t>
    <rPh sb="0" eb="2">
      <t>ゴウケイ</t>
    </rPh>
    <rPh sb="2" eb="4">
      <t>レイバイ</t>
    </rPh>
    <rPh sb="4" eb="7">
      <t>ホユウリョウ</t>
    </rPh>
    <phoneticPr fontId="2"/>
  </si>
  <si>
    <t>㉑冷媒保有量と⑩台数の積が自動計算されます。</t>
    <rPh sb="1" eb="3">
      <t>レイバイ</t>
    </rPh>
    <rPh sb="3" eb="6">
      <t>ホユウリョウ</t>
    </rPh>
    <rPh sb="8" eb="10">
      <t>ダイスウ</t>
    </rPh>
    <rPh sb="11" eb="12">
      <t>セキ</t>
    </rPh>
    <rPh sb="13" eb="15">
      <t>ジドウ</t>
    </rPh>
    <rPh sb="15" eb="17">
      <t>ケイサン</t>
    </rPh>
    <phoneticPr fontId="3"/>
  </si>
  <si>
    <t>COP
（⑨/⑪）</t>
  </si>
  <si>
    <t>⑧</t>
    <phoneticPr fontId="2"/>
  </si>
  <si>
    <t>⑦</t>
    <phoneticPr fontId="2"/>
  </si>
  <si>
    <t>⑥</t>
    <phoneticPr fontId="2"/>
  </si>
  <si>
    <t>②</t>
    <phoneticPr fontId="2"/>
  </si>
  <si>
    <r>
      <t xml:space="preserve">冷却負荷時の冷凍機消費電力
</t>
    </r>
    <r>
      <rPr>
        <b/>
        <sz val="10"/>
        <rFont val="BIZ UDPゴシック"/>
        <family val="3"/>
        <charset val="128"/>
      </rPr>
      <t>(１台あたりの値)</t>
    </r>
    <rPh sb="0" eb="2">
      <t>レイキャク</t>
    </rPh>
    <rPh sb="2" eb="4">
      <t>フカ</t>
    </rPh>
    <rPh sb="4" eb="5">
      <t>ジ</t>
    </rPh>
    <rPh sb="6" eb="9">
      <t>レイトウキ</t>
    </rPh>
    <rPh sb="9" eb="13">
      <t>ショウヒデンリョク</t>
    </rPh>
    <rPh sb="16" eb="17">
      <t>ダイ</t>
    </rPh>
    <rPh sb="21" eb="22">
      <t>アタイ</t>
    </rPh>
    <phoneticPr fontId="2"/>
  </si>
  <si>
    <t>冷凍機年間消費電力（1台あたりの値）　(⑬×⑭×⑮)</t>
    <rPh sb="0" eb="3">
      <t>レイトウキ</t>
    </rPh>
    <rPh sb="3" eb="5">
      <t>ネンカン</t>
    </rPh>
    <rPh sb="5" eb="7">
      <t>ショウヒ</t>
    </rPh>
    <rPh sb="7" eb="9">
      <t>デンリョク</t>
    </rPh>
    <phoneticPr fontId="2"/>
  </si>
  <si>
    <t>⑬冷凍機消費電力と⑭冷凍機年間稼働時間と⑮年間平均負荷率の積の合計値が自動計算されます。</t>
    <rPh sb="1" eb="4">
      <t>レイトウキ</t>
    </rPh>
    <rPh sb="4" eb="8">
      <t>ショウヒデンリョク</t>
    </rPh>
    <rPh sb="10" eb="13">
      <t>レイトウキ</t>
    </rPh>
    <rPh sb="13" eb="15">
      <t>ネンカン</t>
    </rPh>
    <rPh sb="15" eb="19">
      <t>カドウジカン</t>
    </rPh>
    <rPh sb="21" eb="23">
      <t>ネンカン</t>
    </rPh>
    <rPh sb="23" eb="25">
      <t>ヘイキン</t>
    </rPh>
    <rPh sb="25" eb="28">
      <t>フカリツ</t>
    </rPh>
    <rPh sb="29" eb="30">
      <t>セキ</t>
    </rPh>
    <phoneticPr fontId="2"/>
  </si>
  <si>
    <t>冷却水出口温度又は外気温度</t>
    <rPh sb="0" eb="3">
      <t>レイキャクスイ</t>
    </rPh>
    <rPh sb="3" eb="5">
      <t>デグチ</t>
    </rPh>
    <rPh sb="5" eb="7">
      <t>オンド</t>
    </rPh>
    <rPh sb="9" eb="11">
      <t>ガイキ</t>
    </rPh>
    <rPh sb="11" eb="13">
      <t>オンド</t>
    </rPh>
    <phoneticPr fontId="3"/>
  </si>
  <si>
    <r>
      <t xml:space="preserve">冷却能力、加熱能力
</t>
    </r>
    <r>
      <rPr>
        <b/>
        <sz val="10"/>
        <rFont val="BIZ UDPゴシック"/>
        <family val="3"/>
        <charset val="128"/>
      </rPr>
      <t>（１台あたりの値）</t>
    </r>
    <rPh sb="0" eb="2">
      <t>レイキャク</t>
    </rPh>
    <rPh sb="2" eb="4">
      <t>ノウリョク</t>
    </rPh>
    <rPh sb="5" eb="7">
      <t>カネツ</t>
    </rPh>
    <rPh sb="7" eb="9">
      <t>ノウリョク</t>
    </rPh>
    <phoneticPr fontId="2"/>
  </si>
  <si>
    <r>
      <t xml:space="preserve">冷却能力、加熱能力
</t>
    </r>
    <r>
      <rPr>
        <b/>
        <sz val="10"/>
        <rFont val="BIZ UDPゴシック"/>
        <family val="3"/>
        <charset val="128"/>
      </rPr>
      <t>（１台あたりの値）</t>
    </r>
    <rPh sb="0" eb="2">
      <t>レイキャク</t>
    </rPh>
    <rPh sb="5" eb="7">
      <t>カネツ</t>
    </rPh>
    <rPh sb="7" eb="9">
      <t>ノウリョク</t>
    </rPh>
    <phoneticPr fontId="2"/>
  </si>
  <si>
    <t>⑨冷却能力、加熱能力と⑪消費電力より自動計算されます。</t>
    <rPh sb="6" eb="8">
      <t>カネツ</t>
    </rPh>
    <rPh sb="8" eb="10">
      <t>ノウリョク</t>
    </rPh>
    <rPh sb="12" eb="16">
      <t>ショウヒデンリョク</t>
    </rPh>
    <rPh sb="18" eb="22">
      <t>ジドウケイサン</t>
    </rPh>
    <phoneticPr fontId="2"/>
  </si>
  <si>
    <t>東京都</t>
    <rPh sb="0" eb="3">
      <t>トウキョウト</t>
    </rPh>
    <phoneticPr fontId="5"/>
  </si>
  <si>
    <t>記入要領</t>
    <rPh sb="0" eb="2">
      <t>キニュウ</t>
    </rPh>
    <rPh sb="2" eb="4">
      <t>ヨウリョウ</t>
    </rPh>
    <phoneticPr fontId="5"/>
  </si>
  <si>
    <t>冷凍機の稼働時間数</t>
    <rPh sb="0" eb="3">
      <t>レイトウキ</t>
    </rPh>
    <rPh sb="4" eb="8">
      <t>カドウジカン</t>
    </rPh>
    <rPh sb="8" eb="9">
      <t>スウ</t>
    </rPh>
    <phoneticPr fontId="5"/>
  </si>
  <si>
    <t>なお、空冷式（ヒートポンプ）の場合は、暖房の稼働時間数も入力してください。</t>
    <rPh sb="3" eb="6">
      <t>クウレイシキ</t>
    </rPh>
    <rPh sb="15" eb="17">
      <t>バアイ</t>
    </rPh>
    <rPh sb="19" eb="21">
      <t>ダンボウ</t>
    </rPh>
    <rPh sb="22" eb="24">
      <t>カドウ</t>
    </rPh>
    <rPh sb="24" eb="27">
      <t>ジカンスウ</t>
    </rPh>
    <rPh sb="28" eb="30">
      <t>ニュウリョク</t>
    </rPh>
    <phoneticPr fontId="5"/>
  </si>
  <si>
    <t>月別に冷房の稼働時間数を入力してください。</t>
    <rPh sb="0" eb="2">
      <t>ツキベツ</t>
    </rPh>
    <rPh sb="3" eb="5">
      <t>レイボウ</t>
    </rPh>
    <rPh sb="6" eb="10">
      <t>カドウジカン</t>
    </rPh>
    <rPh sb="10" eb="11">
      <t>スウ</t>
    </rPh>
    <rPh sb="12" eb="14">
      <t>ニュウリョク</t>
    </rPh>
    <phoneticPr fontId="5"/>
  </si>
  <si>
    <t>月別平均負荷率</t>
    <rPh sb="0" eb="2">
      <t>ツキベツ</t>
    </rPh>
    <rPh sb="2" eb="4">
      <t>ヘイキン</t>
    </rPh>
    <rPh sb="4" eb="7">
      <t>フカリツ</t>
    </rPh>
    <phoneticPr fontId="5"/>
  </si>
  <si>
    <t>東京における標準的な空調の負荷率を予め入力していますが、</t>
    <rPh sb="0" eb="2">
      <t>トウキョウ</t>
    </rPh>
    <rPh sb="6" eb="9">
      <t>ヒョウジュンテキ</t>
    </rPh>
    <rPh sb="10" eb="12">
      <t>クウチョウ</t>
    </rPh>
    <rPh sb="13" eb="16">
      <t>フカリツ</t>
    </rPh>
    <rPh sb="17" eb="18">
      <t>アラカジ</t>
    </rPh>
    <rPh sb="19" eb="21">
      <t>ニュウリョク</t>
    </rPh>
    <phoneticPr fontId="5"/>
  </si>
  <si>
    <t>実態と異なる場合は、実績等に基づく負荷率を入力してください。</t>
    <rPh sb="0" eb="2">
      <t>ジッタイ</t>
    </rPh>
    <rPh sb="3" eb="4">
      <t>コト</t>
    </rPh>
    <rPh sb="6" eb="8">
      <t>バアイ</t>
    </rPh>
    <rPh sb="10" eb="12">
      <t>ジッセキ</t>
    </rPh>
    <rPh sb="12" eb="13">
      <t>トウ</t>
    </rPh>
    <rPh sb="14" eb="15">
      <t>モト</t>
    </rPh>
    <rPh sb="17" eb="20">
      <t>フカリツ</t>
    </rPh>
    <rPh sb="21" eb="23">
      <t>ニュウリョク</t>
    </rPh>
    <phoneticPr fontId="5"/>
  </si>
  <si>
    <t>この場合、負荷率の根拠となる資料も併せて添付して提出してください。</t>
    <rPh sb="2" eb="4">
      <t>バアイ</t>
    </rPh>
    <rPh sb="5" eb="8">
      <t>フカリツ</t>
    </rPh>
    <rPh sb="9" eb="11">
      <t>コンキョ</t>
    </rPh>
    <rPh sb="14" eb="16">
      <t>シリョウ</t>
    </rPh>
    <rPh sb="17" eb="18">
      <t>アワ</t>
    </rPh>
    <rPh sb="20" eb="22">
      <t>テンプ</t>
    </rPh>
    <rPh sb="24" eb="26">
      <t>テイシュツ</t>
    </rPh>
    <phoneticPr fontId="5"/>
  </si>
  <si>
    <t>月別の稼働時間数は同じ時間としてください。</t>
    <rPh sb="0" eb="2">
      <t>ツキベツ</t>
    </rPh>
    <rPh sb="3" eb="7">
      <t>カドウジカン</t>
    </rPh>
    <rPh sb="7" eb="8">
      <t>スウ</t>
    </rPh>
    <rPh sb="9" eb="10">
      <t>オナ</t>
    </rPh>
    <rPh sb="11" eb="13">
      <t>ジカン</t>
    </rPh>
    <phoneticPr fontId="5"/>
  </si>
  <si>
    <r>
      <t>ｴﾈﾙｷﾞｰ起源CO</t>
    </r>
    <r>
      <rPr>
        <vertAlign val="subscript"/>
        <sz val="11"/>
        <rFont val="BIZ UDPゴシック"/>
        <family val="3"/>
        <charset val="128"/>
      </rPr>
      <t>2</t>
    </r>
    <r>
      <rPr>
        <sz val="11"/>
        <rFont val="BIZ UDPゴシック"/>
        <family val="3"/>
        <charset val="128"/>
      </rPr>
      <t xml:space="preserve">
削減量（年間）㉗（tCO</t>
    </r>
    <r>
      <rPr>
        <vertAlign val="subscript"/>
        <sz val="11"/>
        <rFont val="BIZ UDPゴシック"/>
        <family val="3"/>
        <charset val="128"/>
      </rPr>
      <t>2</t>
    </r>
    <r>
      <rPr>
        <sz val="11"/>
        <rFont val="BIZ UDPゴシック"/>
        <family val="3"/>
        <charset val="128"/>
      </rPr>
      <t>）</t>
    </r>
    <rPh sb="12" eb="15">
      <t>サクゲンリョウ</t>
    </rPh>
    <rPh sb="16" eb="18">
      <t>ネンカン</t>
    </rPh>
    <phoneticPr fontId="3"/>
  </si>
  <si>
    <r>
      <t>冷媒漏えいCO</t>
    </r>
    <r>
      <rPr>
        <vertAlign val="subscript"/>
        <sz val="11"/>
        <rFont val="BIZ UDPゴシック"/>
        <family val="3"/>
        <charset val="128"/>
      </rPr>
      <t>2</t>
    </r>
    <r>
      <rPr>
        <sz val="11"/>
        <rFont val="BIZ UDPゴシック"/>
        <family val="3"/>
        <charset val="128"/>
      </rPr>
      <t xml:space="preserve">
換算削減量（年間）㉘（tCO</t>
    </r>
    <r>
      <rPr>
        <vertAlign val="subscript"/>
        <sz val="11"/>
        <rFont val="BIZ UDPゴシック"/>
        <family val="3"/>
        <charset val="128"/>
      </rPr>
      <t>2</t>
    </r>
    <r>
      <rPr>
        <sz val="11"/>
        <rFont val="BIZ UDPゴシック"/>
        <family val="3"/>
        <charset val="128"/>
      </rPr>
      <t>）</t>
    </r>
    <rPh sb="11" eb="14">
      <t>サクゲンリョウ</t>
    </rPh>
    <rPh sb="15" eb="17">
      <t>ネンカン</t>
    </rPh>
    <phoneticPr fontId="3"/>
  </si>
  <si>
    <r>
      <t>合計削減量
（年間）㉙
（tCO</t>
    </r>
    <r>
      <rPr>
        <vertAlign val="subscript"/>
        <sz val="11"/>
        <rFont val="BIZ UDPゴシック"/>
        <family val="3"/>
        <charset val="128"/>
      </rPr>
      <t>2</t>
    </r>
    <r>
      <rPr>
        <sz val="11"/>
        <rFont val="BIZ UDPゴシック"/>
        <family val="3"/>
        <charset val="128"/>
      </rPr>
      <t>）</t>
    </r>
    <rPh sb="0" eb="2">
      <t>ゴウケイ</t>
    </rPh>
    <rPh sb="2" eb="5">
      <t>サクゲンリョウ</t>
    </rPh>
    <phoneticPr fontId="3"/>
  </si>
  <si>
    <t>レトロフィット
施工事業者</t>
    <rPh sb="8" eb="10">
      <t>セコウ</t>
    </rPh>
    <rPh sb="10" eb="13">
      <t>ジギョウシャ</t>
    </rPh>
    <phoneticPr fontId="5"/>
  </si>
  <si>
    <t>別紙2</t>
    <rPh sb="0" eb="2">
      <t>ベッシ</t>
    </rPh>
    <phoneticPr fontId="3"/>
  </si>
  <si>
    <t>①レトロフィット経費</t>
    <rPh sb="8" eb="10">
      <t>ケイヒ</t>
    </rPh>
    <phoneticPr fontId="3"/>
  </si>
  <si>
    <t>②分解整備費用</t>
    <rPh sb="1" eb="5">
      <t>ブンカイセイビ</t>
    </rPh>
    <rPh sb="5" eb="7">
      <t>ヒヨウ</t>
    </rPh>
    <phoneticPr fontId="3"/>
  </si>
  <si>
    <t>円</t>
    <rPh sb="0" eb="1">
      <t>エン</t>
    </rPh>
    <phoneticPr fontId="3"/>
  </si>
  <si>
    <r>
      <t xml:space="preserve">④ </t>
    </r>
    <r>
      <rPr>
        <b/>
        <sz val="10"/>
        <rFont val="HG丸ｺﾞｼｯｸM-PRO"/>
        <family val="3"/>
        <charset val="128"/>
      </rPr>
      <t>(③</t>
    </r>
    <r>
      <rPr>
        <b/>
        <sz val="10"/>
        <rFont val="Segoe UI Symbol"/>
        <family val="3"/>
      </rPr>
      <t>✕</t>
    </r>
    <r>
      <rPr>
        <b/>
        <sz val="10"/>
        <rFont val="HG丸ｺﾞｼｯｸM-PRO"/>
        <family val="3"/>
        <charset val="128"/>
      </rPr>
      <t>0.5)と2千万円の少ない方の額</t>
    </r>
    <rPh sb="11" eb="13">
      <t>センマン</t>
    </rPh>
    <rPh sb="13" eb="14">
      <t>エン</t>
    </rPh>
    <rPh sb="15" eb="16">
      <t>スク</t>
    </rPh>
    <rPh sb="18" eb="19">
      <t>ホウ</t>
    </rPh>
    <rPh sb="20" eb="21">
      <t>ガク</t>
    </rPh>
    <phoneticPr fontId="3"/>
  </si>
  <si>
    <t>所要経費</t>
    <rPh sb="0" eb="2">
      <t>ショヨウ</t>
    </rPh>
    <rPh sb="2" eb="4">
      <t>ケイヒ</t>
    </rPh>
    <phoneticPr fontId="3"/>
  </si>
  <si>
    <t>　（①＋②）</t>
    <phoneticPr fontId="3"/>
  </si>
  <si>
    <t>(税込)</t>
    <rPh sb="1" eb="3">
      <t>ゼイコ</t>
    </rPh>
    <phoneticPr fontId="3"/>
  </si>
  <si>
    <t>（①と④の少ない方の額。千円未満切捨）</t>
    <rPh sb="5" eb="6">
      <t>スク</t>
    </rPh>
    <rPh sb="8" eb="9">
      <t>ホウ</t>
    </rPh>
    <rPh sb="10" eb="11">
      <t>ガク</t>
    </rPh>
    <rPh sb="12" eb="14">
      <t>センエン</t>
    </rPh>
    <rPh sb="14" eb="16">
      <t>ミマン</t>
    </rPh>
    <rPh sb="16" eb="17">
      <t>キ</t>
    </rPh>
    <rPh sb="17" eb="18">
      <t>ス</t>
    </rPh>
    <phoneticPr fontId="3"/>
  </si>
  <si>
    <t>記入要領</t>
    <rPh sb="0" eb="2">
      <t>キニュウ</t>
    </rPh>
    <rPh sb="2" eb="4">
      <t>ヨウリョウ</t>
    </rPh>
    <phoneticPr fontId="3"/>
  </si>
  <si>
    <t>レトロフィットに要する経費です。</t>
    <rPh sb="8" eb="9">
      <t>ヨウ</t>
    </rPh>
    <rPh sb="11" eb="13">
      <t>ケイヒ</t>
    </rPh>
    <phoneticPr fontId="3"/>
  </si>
  <si>
    <t>（低GWP冷媒への変更に伴い追加で要する経費）</t>
    <rPh sb="1" eb="2">
      <t>ヒク</t>
    </rPh>
    <rPh sb="5" eb="7">
      <t>レイバイ</t>
    </rPh>
    <rPh sb="9" eb="11">
      <t>ヘンコウ</t>
    </rPh>
    <rPh sb="12" eb="13">
      <t>トモナ</t>
    </rPh>
    <rPh sb="14" eb="16">
      <t>ツイカ</t>
    </rPh>
    <rPh sb="17" eb="18">
      <t>ヨウ</t>
    </rPh>
    <rPh sb="20" eb="22">
      <t>ケイヒ</t>
    </rPh>
    <phoneticPr fontId="3"/>
  </si>
  <si>
    <t>レトロフィットのため既存設備を分解整備するための経費</t>
    <rPh sb="10" eb="12">
      <t>キソン</t>
    </rPh>
    <rPh sb="12" eb="14">
      <t>セツビ</t>
    </rPh>
    <rPh sb="15" eb="17">
      <t>ブンカイ</t>
    </rPh>
    <rPh sb="17" eb="19">
      <t>セイビ</t>
    </rPh>
    <rPh sb="24" eb="26">
      <t>ケイヒ</t>
    </rPh>
    <phoneticPr fontId="3"/>
  </si>
  <si>
    <t>（既存設備のオーバーホールに該当する経費）</t>
    <rPh sb="1" eb="3">
      <t>キソン</t>
    </rPh>
    <rPh sb="3" eb="5">
      <t>セツビ</t>
    </rPh>
    <rPh sb="14" eb="16">
      <t>ガイトウ</t>
    </rPh>
    <rPh sb="18" eb="20">
      <t>ケイヒ</t>
    </rPh>
    <phoneticPr fontId="3"/>
  </si>
  <si>
    <t>①及び②の合計額です。</t>
    <rPh sb="1" eb="2">
      <t>オヨ</t>
    </rPh>
    <rPh sb="5" eb="8">
      <t>ゴウケイガク</t>
    </rPh>
    <phoneticPr fontId="3"/>
  </si>
  <si>
    <r>
      <t>④ (③</t>
    </r>
    <r>
      <rPr>
        <sz val="11"/>
        <rFont val="Segoe UI Symbol"/>
        <family val="3"/>
      </rPr>
      <t>✕</t>
    </r>
    <r>
      <rPr>
        <sz val="11"/>
        <rFont val="HG丸ｺﾞｼｯｸM-PRO"/>
        <family val="3"/>
        <charset val="128"/>
      </rPr>
      <t>0.5)と2千万円の少ない方の額</t>
    </r>
    <phoneticPr fontId="3"/>
  </si>
  <si>
    <t>（①と④の少ない方の金額（千円未満は切捨）で、</t>
    <rPh sb="5" eb="6">
      <t>スク</t>
    </rPh>
    <rPh sb="8" eb="9">
      <t>ホウ</t>
    </rPh>
    <rPh sb="10" eb="12">
      <t>キンガク</t>
    </rPh>
    <rPh sb="13" eb="15">
      <t>センエン</t>
    </rPh>
    <rPh sb="15" eb="17">
      <t>ミマン</t>
    </rPh>
    <rPh sb="18" eb="19">
      <t>キ</t>
    </rPh>
    <rPh sb="19" eb="20">
      <t>ス</t>
    </rPh>
    <phoneticPr fontId="3"/>
  </si>
  <si>
    <t>　①及び②から自動計算されます。）</t>
    <rPh sb="2" eb="3">
      <t>オヨ</t>
    </rPh>
    <rPh sb="7" eb="11">
      <t>ジドウケイサン</t>
    </rPh>
    <phoneticPr fontId="3"/>
  </si>
  <si>
    <t>注：①レトロフィット経費及び②分解整備費用について、経費の内訳を明記した見積書等の証憑書類を添付してください。</t>
    <rPh sb="0" eb="1">
      <t>チュウ</t>
    </rPh>
    <rPh sb="10" eb="12">
      <t>ケイヒ</t>
    </rPh>
    <rPh sb="12" eb="13">
      <t>オヨ</t>
    </rPh>
    <rPh sb="15" eb="19">
      <t>ブンカイセイビ</t>
    </rPh>
    <rPh sb="19" eb="21">
      <t>ヒヨウ</t>
    </rPh>
    <rPh sb="26" eb="28">
      <t>ケイヒ</t>
    </rPh>
    <rPh sb="29" eb="31">
      <t>ウチワケ</t>
    </rPh>
    <rPh sb="32" eb="34">
      <t>メイキ</t>
    </rPh>
    <rPh sb="36" eb="40">
      <t>ミツモリショトウ</t>
    </rPh>
    <rPh sb="41" eb="45">
      <t>ショウヒョウショルイ</t>
    </rPh>
    <rPh sb="46" eb="48">
      <t>テンプ</t>
    </rPh>
    <phoneticPr fontId="3"/>
  </si>
  <si>
    <t>当該装置について予想される月別稼働時間を別紙1別表シートのC9：D20セル及びC25：D36セルに入力してください。ここでは、同シートへの入力値から年間稼働時間が自動計算されます。</t>
    <rPh sb="13" eb="15">
      <t>ツキベツ</t>
    </rPh>
    <rPh sb="20" eb="22">
      <t>ベッシ</t>
    </rPh>
    <rPh sb="23" eb="24">
      <t>ベツ</t>
    </rPh>
    <rPh sb="24" eb="25">
      <t>ヒョウ</t>
    </rPh>
    <rPh sb="37" eb="38">
      <t>オヨ</t>
    </rPh>
    <rPh sb="49" eb="51">
      <t>ニュウリョク</t>
    </rPh>
    <rPh sb="63" eb="64">
      <t>ドウ</t>
    </rPh>
    <rPh sb="69" eb="71">
      <t>ニュウリョク</t>
    </rPh>
    <rPh sb="71" eb="72">
      <t>アタイ</t>
    </rPh>
    <rPh sb="74" eb="76">
      <t>ネンカン</t>
    </rPh>
    <rPh sb="76" eb="80">
      <t>カドウジカン</t>
    </rPh>
    <rPh sb="81" eb="85">
      <t>ジドウケイサン</t>
    </rPh>
    <phoneticPr fontId="3"/>
  </si>
  <si>
    <r>
      <t>㉗エネルギー起源CO</t>
    </r>
    <r>
      <rPr>
        <vertAlign val="subscript"/>
        <sz val="10"/>
        <rFont val="BIZ UDPゴシック"/>
        <family val="3"/>
        <charset val="128"/>
      </rPr>
      <t>2</t>
    </r>
    <r>
      <rPr>
        <sz val="10"/>
        <rFont val="BIZ UDPゴシック"/>
        <family val="3"/>
        <charset val="128"/>
      </rPr>
      <t>と㉘冷媒漏えいCO</t>
    </r>
    <r>
      <rPr>
        <vertAlign val="subscript"/>
        <sz val="10"/>
        <rFont val="BIZ UDPゴシック"/>
        <family val="3"/>
        <charset val="128"/>
      </rPr>
      <t>2</t>
    </r>
    <r>
      <rPr>
        <sz val="10"/>
        <rFont val="BIZ UDPゴシック"/>
        <family val="3"/>
        <charset val="128"/>
      </rPr>
      <t>の合計値が自動計算されます。</t>
    </r>
    <rPh sb="6" eb="8">
      <t>キゲン</t>
    </rPh>
    <rPh sb="13" eb="15">
      <t>レイバイ</t>
    </rPh>
    <rPh sb="15" eb="16">
      <t>ロウ</t>
    </rPh>
    <rPh sb="22" eb="24">
      <t>ゴウケイ</t>
    </rPh>
    <rPh sb="24" eb="25">
      <t>アタイ</t>
    </rPh>
    <rPh sb="26" eb="28">
      <t>ジドウ</t>
    </rPh>
    <rPh sb="28" eb="30">
      <t>ケイサン</t>
    </rPh>
    <phoneticPr fontId="2"/>
  </si>
  <si>
    <t>同一系統内に同一型式の機器が複数ある場合は、その台数を記入してください。単一の場合は1を記入してください。</t>
    <rPh sb="0" eb="2">
      <t>ドウイツ</t>
    </rPh>
    <rPh sb="2" eb="4">
      <t>ケイトウ</t>
    </rPh>
    <rPh sb="4" eb="5">
      <t>ナイ</t>
    </rPh>
    <rPh sb="6" eb="8">
      <t>ドウイツ</t>
    </rPh>
    <rPh sb="11" eb="13">
      <t>キキ</t>
    </rPh>
    <rPh sb="14" eb="16">
      <t>フクスウ</t>
    </rPh>
    <rPh sb="18" eb="20">
      <t>バアイ</t>
    </rPh>
    <rPh sb="24" eb="26">
      <t>ダイスウ</t>
    </rPh>
    <rPh sb="27" eb="29">
      <t>キニュウ</t>
    </rPh>
    <rPh sb="36" eb="38">
      <t>タンイツ</t>
    </rPh>
    <rPh sb="39" eb="41">
      <t>バアイ</t>
    </rPh>
    <rPh sb="44" eb="46">
      <t>キニュウ</t>
    </rPh>
    <phoneticPr fontId="3"/>
  </si>
  <si>
    <t>＜事業全体の実施工程表＞</t>
    <rPh sb="1" eb="5">
      <t>ジギョウゼンタイ</t>
    </rPh>
    <rPh sb="6" eb="8">
      <t>ジッシ</t>
    </rPh>
    <rPh sb="8" eb="10">
      <t>コウテイ</t>
    </rPh>
    <rPh sb="10" eb="11">
      <t>ヒョウ</t>
    </rPh>
    <phoneticPr fontId="3"/>
  </si>
  <si>
    <t>稼働データ収集</t>
    <rPh sb="0" eb="2">
      <t>カドウ</t>
    </rPh>
    <rPh sb="5" eb="7">
      <t>シュウシュウ</t>
    </rPh>
    <phoneticPr fontId="5"/>
  </si>
  <si>
    <t>分解整備</t>
    <rPh sb="0" eb="4">
      <t>ブンカイセイビ</t>
    </rPh>
    <phoneticPr fontId="5"/>
  </si>
  <si>
    <t>レトロフィット実施</t>
    <rPh sb="7" eb="9">
      <t>ジッシ</t>
    </rPh>
    <phoneticPr fontId="5"/>
  </si>
  <si>
    <t>令和8年度</t>
    <rPh sb="0" eb="2">
      <t>レイワ</t>
    </rPh>
    <rPh sb="3" eb="5">
      <t>ネンド</t>
    </rPh>
    <phoneticPr fontId="5"/>
  </si>
  <si>
    <t>令和9年度</t>
    <rPh sb="0" eb="2">
      <t>レイワ</t>
    </rPh>
    <rPh sb="3" eb="5">
      <t>ネンド</t>
    </rPh>
    <phoneticPr fontId="5"/>
  </si>
  <si>
    <t>令和10年度</t>
    <rPh sb="0" eb="2">
      <t>レイワ</t>
    </rPh>
    <rPh sb="4" eb="6">
      <t>ネンド</t>
    </rPh>
    <phoneticPr fontId="5"/>
  </si>
  <si>
    <t>稼働データ提出</t>
    <rPh sb="0" eb="2">
      <t>カドウ</t>
    </rPh>
    <rPh sb="5" eb="7">
      <t>テイシュツ</t>
    </rPh>
    <phoneticPr fontId="5"/>
  </si>
  <si>
    <t>広報資料作成</t>
    <rPh sb="0" eb="2">
      <t>コウホウ</t>
    </rPh>
    <rPh sb="2" eb="4">
      <t>シリョウ</t>
    </rPh>
    <rPh sb="4" eb="6">
      <t>サクセイ</t>
    </rPh>
    <phoneticPr fontId="5"/>
  </si>
  <si>
    <t>HP等での広報</t>
    <rPh sb="2" eb="3">
      <t>トウ</t>
    </rPh>
    <rPh sb="5" eb="7">
      <t>コウホウ</t>
    </rPh>
    <phoneticPr fontId="5"/>
  </si>
  <si>
    <t>報告書提出</t>
    <rPh sb="0" eb="3">
      <t>ホウコクショ</t>
    </rPh>
    <rPh sb="3" eb="5">
      <t>テイシュツ</t>
    </rPh>
    <phoneticPr fontId="5"/>
  </si>
  <si>
    <t>別紙３</t>
    <rPh sb="0" eb="2">
      <t>ベッシ</t>
    </rPh>
    <phoneticPr fontId="3"/>
  </si>
  <si>
    <t>事業実施内容</t>
    <rPh sb="2" eb="4">
      <t>ジッシ</t>
    </rPh>
    <rPh sb="4" eb="6">
      <t>ナイヨウ</t>
    </rPh>
    <phoneticPr fontId="3"/>
  </si>
  <si>
    <t>注1：年度ごとに実施項目、実施時期を工程表で示してください。</t>
    <rPh sb="0" eb="1">
      <t>チュウ</t>
    </rPh>
    <rPh sb="3" eb="5">
      <t>ネンド</t>
    </rPh>
    <rPh sb="8" eb="10">
      <t>ジッシ</t>
    </rPh>
    <rPh sb="10" eb="12">
      <t>コウモク</t>
    </rPh>
    <rPh sb="13" eb="15">
      <t>ジッシ</t>
    </rPh>
    <rPh sb="15" eb="17">
      <t>ジキ</t>
    </rPh>
    <rPh sb="18" eb="21">
      <t>コウテイヒョウ</t>
    </rPh>
    <rPh sb="22" eb="23">
      <t>シメ</t>
    </rPh>
    <phoneticPr fontId="5"/>
  </si>
  <si>
    <t xml:space="preserve"> 　　　工程表を別紙で作成し、本提案書に添付でも構いません。</t>
    <rPh sb="4" eb="7">
      <t>コウテイヒョウ</t>
    </rPh>
    <rPh sb="8" eb="10">
      <t>ベッシ</t>
    </rPh>
    <rPh sb="11" eb="13">
      <t>サクセイ</t>
    </rPh>
    <rPh sb="15" eb="19">
      <t>ホンテイアンショ</t>
    </rPh>
    <rPh sb="20" eb="22">
      <t>テンプ</t>
    </rPh>
    <rPh sb="24" eb="25">
      <t>カマ</t>
    </rPh>
    <phoneticPr fontId="5"/>
  </si>
  <si>
    <t>注2：実施項目は必要に応じて細分化してください。</t>
    <rPh sb="0" eb="1">
      <t>チュウ</t>
    </rPh>
    <rPh sb="3" eb="5">
      <t>ジッシ</t>
    </rPh>
    <rPh sb="5" eb="7">
      <t>コウモク</t>
    </rPh>
    <rPh sb="8" eb="10">
      <t>ヒツヨウ</t>
    </rPh>
    <rPh sb="11" eb="12">
      <t>オウ</t>
    </rPh>
    <rPh sb="14" eb="17">
      <t>サイブンカ</t>
    </rPh>
    <phoneticPr fontId="5"/>
  </si>
  <si>
    <t>＜稼働データの収集＞</t>
    <rPh sb="1" eb="3">
      <t>カドウ</t>
    </rPh>
    <rPh sb="7" eb="9">
      <t>シュウシュウ</t>
    </rPh>
    <phoneticPr fontId="3"/>
  </si>
  <si>
    <t>データ項目</t>
    <rPh sb="3" eb="5">
      <t>コウモク</t>
    </rPh>
    <phoneticPr fontId="5"/>
  </si>
  <si>
    <t>収集頻度</t>
    <rPh sb="0" eb="2">
      <t>シュウシュウ</t>
    </rPh>
    <rPh sb="2" eb="4">
      <t>ヒンド</t>
    </rPh>
    <phoneticPr fontId="5"/>
  </si>
  <si>
    <t>収集方法</t>
    <rPh sb="0" eb="4">
      <t>シュウシュウホウホウ</t>
    </rPh>
    <phoneticPr fontId="5"/>
  </si>
  <si>
    <t>備考</t>
    <rPh sb="0" eb="2">
      <t>ビコウ</t>
    </rPh>
    <phoneticPr fontId="5"/>
  </si>
  <si>
    <t>(例)冷水出入口温度</t>
    <rPh sb="1" eb="2">
      <t>レイ</t>
    </rPh>
    <rPh sb="3" eb="5">
      <t>レイスイ</t>
    </rPh>
    <rPh sb="5" eb="7">
      <t>デイ</t>
    </rPh>
    <rPh sb="7" eb="8">
      <t>グチ</t>
    </rPh>
    <rPh sb="8" eb="10">
      <t>オンド</t>
    </rPh>
    <phoneticPr fontId="5"/>
  </si>
  <si>
    <t>既設の遠隔監視システムによる自動収集</t>
    <rPh sb="0" eb="2">
      <t>キセツ</t>
    </rPh>
    <rPh sb="3" eb="5">
      <t>エンカク</t>
    </rPh>
    <rPh sb="5" eb="7">
      <t>カンシ</t>
    </rPh>
    <rPh sb="14" eb="16">
      <t>ジドウ</t>
    </rPh>
    <rPh sb="16" eb="18">
      <t>シュウシュウ</t>
    </rPh>
    <phoneticPr fontId="5"/>
  </si>
  <si>
    <t>空調機器の全稼働時間の毎正時</t>
    <rPh sb="0" eb="4">
      <t>クウチョウキキ</t>
    </rPh>
    <rPh sb="5" eb="6">
      <t>ゼン</t>
    </rPh>
    <rPh sb="6" eb="8">
      <t>カドウ</t>
    </rPh>
    <rPh sb="8" eb="10">
      <t>ジカン</t>
    </rPh>
    <rPh sb="11" eb="14">
      <t>マイショウジ</t>
    </rPh>
    <phoneticPr fontId="5"/>
  </si>
  <si>
    <t>注1：レトロフィット前後で収集する稼働データの項目、収集頻度、収集方法を記載してください。</t>
    <rPh sb="0" eb="1">
      <t>チュウ</t>
    </rPh>
    <rPh sb="10" eb="12">
      <t>ゼンゴ</t>
    </rPh>
    <rPh sb="13" eb="15">
      <t>シュウシュウ</t>
    </rPh>
    <rPh sb="17" eb="19">
      <t>カドウ</t>
    </rPh>
    <rPh sb="23" eb="25">
      <t>コウモク</t>
    </rPh>
    <rPh sb="26" eb="28">
      <t>シュウシュウ</t>
    </rPh>
    <rPh sb="28" eb="30">
      <t>ヒンド</t>
    </rPh>
    <rPh sb="31" eb="35">
      <t>シュシュウホウホウ</t>
    </rPh>
    <rPh sb="36" eb="38">
      <t>キサイ</t>
    </rPh>
    <phoneticPr fontId="5"/>
  </si>
  <si>
    <t>注2：事業採択後、上表に記載されたデータは期限までに東京都へ提出いただきます。</t>
    <rPh sb="0" eb="1">
      <t>チュウ</t>
    </rPh>
    <rPh sb="3" eb="5">
      <t>ジギョウ</t>
    </rPh>
    <rPh sb="5" eb="8">
      <t>サイタクゴ</t>
    </rPh>
    <rPh sb="9" eb="11">
      <t>ジョウヒョウ</t>
    </rPh>
    <rPh sb="12" eb="14">
      <t>キサイ</t>
    </rPh>
    <rPh sb="21" eb="23">
      <t>キゲン</t>
    </rPh>
    <rPh sb="26" eb="29">
      <t>トウキョウト</t>
    </rPh>
    <rPh sb="30" eb="32">
      <t>テイシュツ</t>
    </rPh>
    <phoneticPr fontId="5"/>
  </si>
  <si>
    <t>＜実施体制＞</t>
    <rPh sb="1" eb="3">
      <t>ジッシ</t>
    </rPh>
    <rPh sb="3" eb="5">
      <t>タイセイ</t>
    </rPh>
    <phoneticPr fontId="3"/>
  </si>
  <si>
    <t>※提案事業者、空調機器の製造事業者、レトロフィット施工事業者の体制図、役割分担をわかりやすく記載してください。</t>
    <rPh sb="1" eb="3">
      <t>テイアン</t>
    </rPh>
    <rPh sb="3" eb="6">
      <t>ジギョウシャ</t>
    </rPh>
    <rPh sb="7" eb="9">
      <t>クウチョウ</t>
    </rPh>
    <rPh sb="9" eb="11">
      <t>キキ</t>
    </rPh>
    <rPh sb="12" eb="14">
      <t>セイゾウ</t>
    </rPh>
    <rPh sb="14" eb="16">
      <t>ジギョウ</t>
    </rPh>
    <rPh sb="16" eb="17">
      <t>シャ</t>
    </rPh>
    <rPh sb="25" eb="27">
      <t>セコウ</t>
    </rPh>
    <rPh sb="27" eb="29">
      <t>ジギョウ</t>
    </rPh>
    <rPh sb="29" eb="30">
      <t>シャ</t>
    </rPh>
    <rPh sb="31" eb="33">
      <t>タイセイ</t>
    </rPh>
    <rPh sb="33" eb="34">
      <t>ズ</t>
    </rPh>
    <rPh sb="35" eb="37">
      <t>ヤクワリ</t>
    </rPh>
    <rPh sb="37" eb="39">
      <t>ブンタン</t>
    </rPh>
    <rPh sb="46" eb="48">
      <t>キサイ</t>
    </rPh>
    <phoneticPr fontId="5"/>
  </si>
  <si>
    <r>
      <t>＜</t>
    </r>
    <r>
      <rPr>
        <b/>
        <sz val="11"/>
        <color theme="1"/>
        <rFont val="游ゴシック"/>
        <family val="2"/>
        <charset val="128"/>
        <scheme val="minor"/>
      </rPr>
      <t>レトロフィットの安全性＞</t>
    </r>
    <rPh sb="9" eb="12">
      <t>アンゼンセイ</t>
    </rPh>
    <phoneticPr fontId="3"/>
  </si>
  <si>
    <t>※該当する項目にチェックマークを付してください</t>
    <rPh sb="1" eb="3">
      <t>ガイトウ</t>
    </rPh>
    <rPh sb="5" eb="7">
      <t>コウモク</t>
    </rPh>
    <rPh sb="16" eb="17">
      <t>フ</t>
    </rPh>
    <phoneticPr fontId="5"/>
  </si>
  <si>
    <t>既設の空調機器の製造事業者が推奨するレトロフィットを実施する</t>
    <rPh sb="0" eb="2">
      <t>キセツ</t>
    </rPh>
    <rPh sb="3" eb="7">
      <t>クウチョウキキ</t>
    </rPh>
    <rPh sb="8" eb="10">
      <t>セイゾウ</t>
    </rPh>
    <rPh sb="10" eb="13">
      <t>ジギョウシャ</t>
    </rPh>
    <rPh sb="14" eb="16">
      <t>スイショウ</t>
    </rPh>
    <rPh sb="26" eb="28">
      <t>ジッシ</t>
    </rPh>
    <phoneticPr fontId="5"/>
  </si>
  <si>
    <t>レトロフィット実施後も製造事業者によるメンテナンスの実施が可能である</t>
    <rPh sb="7" eb="9">
      <t>ジッシ</t>
    </rPh>
    <rPh sb="9" eb="10">
      <t>ゴ</t>
    </rPh>
    <rPh sb="11" eb="13">
      <t>セイゾウ</t>
    </rPh>
    <rPh sb="13" eb="16">
      <t>ジギョウシャ</t>
    </rPh>
    <rPh sb="26" eb="28">
      <t>ジッシ</t>
    </rPh>
    <rPh sb="29" eb="31">
      <t>カノウ</t>
    </rPh>
    <phoneticPr fontId="5"/>
  </si>
  <si>
    <t>既設の空調機器は、高圧ガス保安法の適用対象である</t>
    <rPh sb="0" eb="2">
      <t>キセツ</t>
    </rPh>
    <rPh sb="3" eb="7">
      <t>クウチョウキキ</t>
    </rPh>
    <rPh sb="9" eb="11">
      <t>コウアツ</t>
    </rPh>
    <rPh sb="13" eb="16">
      <t>ホアンホウ</t>
    </rPh>
    <rPh sb="17" eb="19">
      <t>テキヨウ</t>
    </rPh>
    <rPh sb="19" eb="21">
      <t>タイショウ</t>
    </rPh>
    <phoneticPr fontId="5"/>
  </si>
  <si>
    <t>高圧ガス保安法を遵守した設置、運用を行っている。</t>
    <rPh sb="0" eb="2">
      <t>コウアツ</t>
    </rPh>
    <rPh sb="4" eb="7">
      <t>ホアンホウ</t>
    </rPh>
    <rPh sb="8" eb="10">
      <t>ジュンシュ</t>
    </rPh>
    <rPh sb="12" eb="14">
      <t>セッチ</t>
    </rPh>
    <rPh sb="15" eb="17">
      <t>ウンヨウ</t>
    </rPh>
    <rPh sb="18" eb="19">
      <t>オコナ</t>
    </rPh>
    <phoneticPr fontId="5"/>
  </si>
  <si>
    <r>
      <rPr>
        <sz val="10"/>
        <color rgb="FF000000"/>
        <rFont val="BIZ UDPゴシック"/>
        <family val="3"/>
        <charset val="128"/>
      </rPr>
      <t xml:space="preserve">（対象の場合のみ） </t>
    </r>
    <r>
      <rPr>
        <sz val="11"/>
        <color indexed="8"/>
        <rFont val="BIZ UDPゴシック"/>
        <family val="3"/>
        <charset val="128"/>
      </rPr>
      <t>□</t>
    </r>
    <rPh sb="1" eb="3">
      <t>タイショウ</t>
    </rPh>
    <rPh sb="4" eb="6">
      <t>バアイ</t>
    </rPh>
    <phoneticPr fontId="5"/>
  </si>
  <si>
    <t>レトロフィット実施により、高圧ガス保安法の適用対象となる</t>
    <rPh sb="7" eb="9">
      <t>ジッシ</t>
    </rPh>
    <rPh sb="13" eb="15">
      <t>コウアツ</t>
    </rPh>
    <rPh sb="17" eb="20">
      <t>ホアンホウ</t>
    </rPh>
    <rPh sb="21" eb="23">
      <t>テキヨウ</t>
    </rPh>
    <rPh sb="23" eb="25">
      <t>タイショウ</t>
    </rPh>
    <phoneticPr fontId="5"/>
  </si>
  <si>
    <t>高圧ガス保安法に対応する計画としている</t>
    <rPh sb="0" eb="2">
      <t>コウアツ</t>
    </rPh>
    <rPh sb="4" eb="7">
      <t>ホアンホウ</t>
    </rPh>
    <rPh sb="8" eb="10">
      <t>タイオウ</t>
    </rPh>
    <rPh sb="12" eb="14">
      <t>ケイカク</t>
    </rPh>
    <phoneticPr fontId="5"/>
  </si>
  <si>
    <t>レトロフィット実施により、高圧ガス保安法の適用対象外となる</t>
    <rPh sb="7" eb="9">
      <t>ジッシ</t>
    </rPh>
    <rPh sb="13" eb="15">
      <t>コウアツ</t>
    </rPh>
    <rPh sb="17" eb="20">
      <t>ホアンホウ</t>
    </rPh>
    <rPh sb="21" eb="23">
      <t>テキヨウ</t>
    </rPh>
    <rPh sb="23" eb="25">
      <t>タイショウ</t>
    </rPh>
    <rPh sb="25" eb="26">
      <t>ガイ</t>
    </rPh>
    <phoneticPr fontId="5"/>
  </si>
  <si>
    <t>レトロフィット実施により、冷媒を自然冷媒に転換する</t>
    <rPh sb="7" eb="9">
      <t>ジッシ</t>
    </rPh>
    <rPh sb="13" eb="15">
      <t>レイバイ</t>
    </rPh>
    <rPh sb="16" eb="20">
      <t>シゼンレイバイ</t>
    </rPh>
    <rPh sb="21" eb="23">
      <t>テンカン</t>
    </rPh>
    <phoneticPr fontId="5"/>
  </si>
  <si>
    <t>遠隔監視システム等により冷媒の漏えいを早期に検知する仕組みが整っている</t>
    <rPh sb="0" eb="2">
      <t>エンカク</t>
    </rPh>
    <rPh sb="2" eb="4">
      <t>カンシ</t>
    </rPh>
    <rPh sb="8" eb="9">
      <t>トウ</t>
    </rPh>
    <rPh sb="12" eb="14">
      <t>レイバイ</t>
    </rPh>
    <rPh sb="15" eb="16">
      <t>ロウ</t>
    </rPh>
    <rPh sb="19" eb="21">
      <t>ソウキ</t>
    </rPh>
    <rPh sb="22" eb="24">
      <t>ケンチ</t>
    </rPh>
    <rPh sb="26" eb="28">
      <t>シク</t>
    </rPh>
    <rPh sb="30" eb="31">
      <t>トトノ</t>
    </rPh>
    <phoneticPr fontId="5"/>
  </si>
  <si>
    <t>又は遠隔監視システム等をレトロフィット実施に併せて導入する</t>
    <rPh sb="0" eb="1">
      <t>マタ</t>
    </rPh>
    <rPh sb="2" eb="6">
      <t>エンカクカンシ</t>
    </rPh>
    <rPh sb="10" eb="11">
      <t>トウ</t>
    </rPh>
    <rPh sb="19" eb="21">
      <t>ジッシ</t>
    </rPh>
    <rPh sb="22" eb="23">
      <t>アワ</t>
    </rPh>
    <rPh sb="25" eb="27">
      <t>ドウニュウ</t>
    </rPh>
    <phoneticPr fontId="5"/>
  </si>
  <si>
    <t>レトロフィット施工事業者は、レトロフィットの施工実績を有している</t>
    <rPh sb="7" eb="9">
      <t>セコウ</t>
    </rPh>
    <rPh sb="9" eb="12">
      <t>ジギョウシャ</t>
    </rPh>
    <rPh sb="22" eb="24">
      <t>シコウ</t>
    </rPh>
    <rPh sb="24" eb="26">
      <t>ジッセキ</t>
    </rPh>
    <rPh sb="27" eb="28">
      <t>ユウ</t>
    </rPh>
    <phoneticPr fontId="5"/>
  </si>
  <si>
    <t>＜広報＞</t>
    <rPh sb="1" eb="3">
      <t>コウホウ</t>
    </rPh>
    <phoneticPr fontId="3"/>
  </si>
  <si>
    <t>※該当する項目にチェックマークを付してください。</t>
    <rPh sb="1" eb="3">
      <t>ガイトウ</t>
    </rPh>
    <rPh sb="5" eb="7">
      <t>コウモク</t>
    </rPh>
    <rPh sb="16" eb="17">
      <t>フ</t>
    </rPh>
    <phoneticPr fontId="5"/>
  </si>
  <si>
    <t>自社のホームページ等で本事業の実施内容等を発信します</t>
    <rPh sb="0" eb="2">
      <t>ジシャ</t>
    </rPh>
    <rPh sb="9" eb="10">
      <t>トウ</t>
    </rPh>
    <rPh sb="11" eb="14">
      <t>ホンジギョウ</t>
    </rPh>
    <rPh sb="15" eb="17">
      <t>ジッシ</t>
    </rPh>
    <rPh sb="17" eb="20">
      <t>ナイヨウトウ</t>
    </rPh>
    <rPh sb="21" eb="23">
      <t>ハッシン</t>
    </rPh>
    <phoneticPr fontId="5"/>
  </si>
  <si>
    <t>東京都環境局での公表用に自社での事業の概要をまとめた資料作成を行い、東京都環境局へ期限までに提出します</t>
    <rPh sb="0" eb="3">
      <t>トウキョウト</t>
    </rPh>
    <rPh sb="3" eb="6">
      <t>カンキョウキョク</t>
    </rPh>
    <rPh sb="8" eb="10">
      <t>コウヒョウ</t>
    </rPh>
    <rPh sb="10" eb="11">
      <t>ヨウ</t>
    </rPh>
    <rPh sb="12" eb="14">
      <t>ジシャ</t>
    </rPh>
    <rPh sb="16" eb="18">
      <t>ジギョウ</t>
    </rPh>
    <rPh sb="19" eb="21">
      <t>ガイヨウ</t>
    </rPh>
    <rPh sb="26" eb="30">
      <t>シリョウサクセイ</t>
    </rPh>
    <rPh sb="31" eb="32">
      <t>オコナ</t>
    </rPh>
    <rPh sb="34" eb="37">
      <t>トウキョウト</t>
    </rPh>
    <rPh sb="37" eb="40">
      <t>カンキョウキョク</t>
    </rPh>
    <rPh sb="41" eb="43">
      <t>キゲン</t>
    </rPh>
    <rPh sb="46" eb="48">
      <t>テイシュツ</t>
    </rPh>
    <phoneticPr fontId="5"/>
  </si>
  <si>
    <t>→具体的な発信方法、想定する発信内容を記載してください。</t>
    <rPh sb="1" eb="4">
      <t>グタイテキ</t>
    </rPh>
    <rPh sb="5" eb="7">
      <t>ハッシン</t>
    </rPh>
    <rPh sb="7" eb="9">
      <t>ホウホウ</t>
    </rPh>
    <rPh sb="10" eb="12">
      <t>ソウテイ</t>
    </rPh>
    <rPh sb="14" eb="18">
      <t>ハッシンナイヨウ</t>
    </rPh>
    <rPh sb="19" eb="21">
      <t>キサイ</t>
    </rPh>
    <phoneticPr fontId="5"/>
  </si>
  <si>
    <t>別紙１別表</t>
    <rPh sb="0" eb="2">
      <t>ベッシ</t>
    </rPh>
    <rPh sb="3" eb="4">
      <t>ベツ</t>
    </rPh>
    <rPh sb="4" eb="5">
      <t>ヒョウ</t>
    </rPh>
    <phoneticPr fontId="5"/>
  </si>
  <si>
    <t>業務用空調機器の低ＧＷＰ冷媒転換技術導入推進事業　提案書</t>
    <rPh sb="0" eb="3">
      <t>ギョウムヨウ</t>
    </rPh>
    <rPh sb="3" eb="5">
      <t>クウチョウ</t>
    </rPh>
    <rPh sb="5" eb="7">
      <t>キキ</t>
    </rPh>
    <rPh sb="8" eb="9">
      <t>テイ</t>
    </rPh>
    <rPh sb="12" eb="18">
      <t>レイバイテンカンギジュツ</t>
    </rPh>
    <rPh sb="18" eb="20">
      <t>ドウニュウ</t>
    </rPh>
    <rPh sb="20" eb="22">
      <t>スイシン</t>
    </rPh>
    <rPh sb="22" eb="24">
      <t>ジギョウ</t>
    </rPh>
    <rPh sb="25" eb="27">
      <t>テイアン</t>
    </rPh>
    <phoneticPr fontId="5"/>
  </si>
  <si>
    <r>
      <t>事業担当者</t>
    </r>
    <r>
      <rPr>
        <b/>
        <sz val="11"/>
        <color theme="1"/>
        <rFont val="BIZ UDPゴシック"/>
        <family val="3"/>
        <charset val="128"/>
      </rPr>
      <t>（事業の窓口となる方）</t>
    </r>
    <phoneticPr fontId="3"/>
  </si>
  <si>
    <r>
      <t>施工担当者</t>
    </r>
    <r>
      <rPr>
        <b/>
        <sz val="11"/>
        <color theme="1"/>
        <rFont val="BIZ UDPゴシック"/>
        <family val="3"/>
        <charset val="128"/>
      </rPr>
      <t>（施工事業の窓口となる方）</t>
    </r>
    <rPh sb="0" eb="2">
      <t>セコウ</t>
    </rPh>
    <rPh sb="6" eb="8">
      <t>セコウ</t>
    </rPh>
    <phoneticPr fontId="3"/>
  </si>
  <si>
    <t>設置場所:</t>
    <rPh sb="0" eb="4">
      <t>セッチバショ</t>
    </rPh>
    <phoneticPr fontId="5"/>
  </si>
  <si>
    <t>施設名:</t>
    <rPh sb="0" eb="3">
      <t>シセツメイ</t>
    </rPh>
    <phoneticPr fontId="5"/>
  </si>
  <si>
    <r>
      <t>事業の主たる実施場所（</t>
    </r>
    <r>
      <rPr>
        <u/>
        <sz val="11"/>
        <rFont val="BIZ UDPゴシック"/>
        <family val="3"/>
        <charset val="128"/>
      </rPr>
      <t>上記以外の場所</t>
    </r>
    <r>
      <rPr>
        <sz val="11"/>
        <rFont val="BIZ UDPゴシック"/>
        <family val="3"/>
        <charset val="128"/>
      </rPr>
      <t>の空調機器を対象とする場合）</t>
    </r>
    <rPh sb="0" eb="2">
      <t>ジギョウ</t>
    </rPh>
    <rPh sb="3" eb="4">
      <t>シュ</t>
    </rPh>
    <rPh sb="6" eb="8">
      <t>ジッシ</t>
    </rPh>
    <rPh sb="8" eb="10">
      <t>バショ</t>
    </rPh>
    <rPh sb="11" eb="13">
      <t>ジョウキ</t>
    </rPh>
    <rPh sb="13" eb="15">
      <t>イガイ</t>
    </rPh>
    <rPh sb="16" eb="18">
      <t>バショ</t>
    </rPh>
    <rPh sb="19" eb="21">
      <t>クウチョウ</t>
    </rPh>
    <rPh sb="21" eb="23">
      <t>キキ</t>
    </rPh>
    <rPh sb="24" eb="26">
      <t>タイショウ</t>
    </rPh>
    <rPh sb="29" eb="31">
      <t>バアイ</t>
    </rPh>
    <phoneticPr fontId="3"/>
  </si>
  <si>
    <t>(注記)
1．事業所内における空調機器の配置図を添付すること。
2．複数事業者が共同申請となっている場合は、それぞれの事業者の役割及び関係の概要を説明した資料を添付すること。</t>
    <rPh sb="1" eb="2">
      <t>チュウ</t>
    </rPh>
    <rPh sb="2" eb="3">
      <t>キ</t>
    </rPh>
    <rPh sb="15" eb="17">
      <t>クウチョウ</t>
    </rPh>
    <rPh sb="17" eb="19">
      <t>キキ</t>
    </rPh>
    <rPh sb="34" eb="36">
      <t>フクスウ</t>
    </rPh>
    <rPh sb="36" eb="38">
      <t>ジギョウ</t>
    </rPh>
    <rPh sb="38" eb="39">
      <t>シャ</t>
    </rPh>
    <rPh sb="40" eb="42">
      <t>キョウドウ</t>
    </rPh>
    <rPh sb="42" eb="44">
      <t>シンセイ</t>
    </rPh>
    <rPh sb="50" eb="52">
      <t>バアイ</t>
    </rPh>
    <rPh sb="59" eb="62">
      <t>ジギョウシャ</t>
    </rPh>
    <rPh sb="63" eb="65">
      <t>ヤクワリ</t>
    </rPh>
    <rPh sb="65" eb="66">
      <t>オヨ</t>
    </rPh>
    <rPh sb="67" eb="69">
      <t>カンケイ</t>
    </rPh>
    <rPh sb="70" eb="72">
      <t>ガイヨウ</t>
    </rPh>
    <rPh sb="73" eb="75">
      <t>セツメイ</t>
    </rPh>
    <rPh sb="77" eb="79">
      <t>シリョウ</t>
    </rPh>
    <rPh sb="80" eb="82">
      <t>テンプ</t>
    </rPh>
    <phoneticPr fontId="3"/>
  </si>
  <si>
    <r>
      <t>CO</t>
    </r>
    <r>
      <rPr>
        <vertAlign val="subscript"/>
        <sz val="11"/>
        <rFont val="BIZ UDPゴシック"/>
        <family val="3"/>
        <charset val="128"/>
      </rPr>
      <t>2</t>
    </r>
    <r>
      <rPr>
        <sz val="11"/>
        <rFont val="BIZ UDPゴシック"/>
        <family val="3"/>
        <charset val="128"/>
      </rPr>
      <t>削減効果計算書による削減量を記入
（計算書が複数の場合は、合計量を記入すること）</t>
    </r>
    <rPh sb="3" eb="5">
      <t>サクゲン</t>
    </rPh>
    <rPh sb="5" eb="7">
      <t>コウカ</t>
    </rPh>
    <rPh sb="7" eb="10">
      <t>ケイサンショ</t>
    </rPh>
    <rPh sb="13" eb="16">
      <t>サクゲンリョウ</t>
    </rPh>
    <rPh sb="17" eb="19">
      <t>キニュウ</t>
    </rPh>
    <rPh sb="21" eb="24">
      <t>ケイサンショ</t>
    </rPh>
    <rPh sb="25" eb="27">
      <t>フクスウ</t>
    </rPh>
    <rPh sb="28" eb="30">
      <t>バアイ</t>
    </rPh>
    <rPh sb="32" eb="34">
      <t>ゴウケイ</t>
    </rPh>
    <rPh sb="34" eb="35">
      <t>リョウ</t>
    </rPh>
    <rPh sb="36" eb="38">
      <t>キニュウ</t>
    </rPh>
    <phoneticPr fontId="3"/>
  </si>
  <si>
    <t>業務用空調機器の低ＧＷＰ冷媒転換技術導入推進事業に要する経費内訳</t>
    <phoneticPr fontId="3"/>
  </si>
  <si>
    <t>⑤ 負担金所要額</t>
    <rPh sb="2" eb="4">
      <t>フタン</t>
    </rPh>
    <rPh sb="4" eb="5">
      <t>キン</t>
    </rPh>
    <rPh sb="5" eb="7">
      <t>ショヨウ</t>
    </rPh>
    <rPh sb="7" eb="8">
      <t>ガク</t>
    </rPh>
    <phoneticPr fontId="3"/>
  </si>
  <si>
    <t>③対象経費支出予定額</t>
    <rPh sb="1" eb="3">
      <t>タイショウ</t>
    </rPh>
    <rPh sb="3" eb="5">
      <t>ケイヒ</t>
    </rPh>
    <rPh sb="5" eb="7">
      <t>シシュツ</t>
    </rPh>
    <rPh sb="7" eb="9">
      <t>ヨテイ</t>
    </rPh>
    <rPh sb="9" eb="10">
      <t>ガク</t>
    </rPh>
    <phoneticPr fontId="3"/>
  </si>
  <si>
    <t>（①及び②から自動計算されます。）</t>
    <rPh sb="2" eb="3">
      <t>オヨ</t>
    </rPh>
    <rPh sb="7" eb="11">
      <t>ジドウケイサン</t>
    </rPh>
    <phoneticPr fontId="3"/>
  </si>
  <si>
    <r>
      <t>（③</t>
    </r>
    <r>
      <rPr>
        <sz val="11"/>
        <rFont val="Segoe UI Symbol"/>
        <family val="3"/>
      </rPr>
      <t>✕</t>
    </r>
    <r>
      <rPr>
        <sz val="11"/>
        <rFont val="HG丸ｺﾞｼｯｸM-PRO"/>
        <family val="3"/>
        <charset val="128"/>
      </rPr>
      <t>0.5）と2千万円の少ない方の金額です。</t>
    </r>
    <rPh sb="9" eb="12">
      <t>センマンエン</t>
    </rPh>
    <rPh sb="13" eb="14">
      <t>スク</t>
    </rPh>
    <rPh sb="16" eb="17">
      <t>ホウ</t>
    </rPh>
    <rPh sb="18" eb="20">
      <t>キンガク</t>
    </rPh>
    <phoneticPr fontId="3"/>
  </si>
  <si>
    <t>⑤負担金所要額</t>
    <rPh sb="1" eb="4">
      <t>フタンキン</t>
    </rPh>
    <rPh sb="4" eb="6">
      <t>ショヨウ</t>
    </rPh>
    <rPh sb="6" eb="7">
      <t>ガク</t>
    </rPh>
    <phoneticPr fontId="3"/>
  </si>
  <si>
    <t>①、②から算定される金額です。</t>
    <rPh sb="5" eb="7">
      <t>サンテイ</t>
    </rPh>
    <rPh sb="10" eb="12">
      <t>キンガク</t>
    </rPh>
    <phoneticPr fontId="3"/>
  </si>
  <si>
    <t>業務用空調機器の低ＧＷＰ冷媒転換技術導入推進事業　実施計画</t>
    <rPh sb="0" eb="3">
      <t>ギョウムヨウ</t>
    </rPh>
    <rPh sb="3" eb="5">
      <t>クウチョウ</t>
    </rPh>
    <rPh sb="5" eb="7">
      <t>キキ</t>
    </rPh>
    <rPh sb="8" eb="9">
      <t>テイ</t>
    </rPh>
    <rPh sb="12" eb="18">
      <t>レイバイテンカンギジュツ</t>
    </rPh>
    <rPh sb="18" eb="20">
      <t>ドウニュウ</t>
    </rPh>
    <rPh sb="20" eb="22">
      <t>スイシン</t>
    </rPh>
    <rPh sb="22" eb="24">
      <t>ジギョウ</t>
    </rPh>
    <rPh sb="25" eb="27">
      <t>ジッシ</t>
    </rPh>
    <rPh sb="27" eb="29">
      <t>ケイカク</t>
    </rPh>
    <phoneticPr fontId="5"/>
  </si>
  <si>
    <t>別紙２
負担金額
（千円）</t>
    <rPh sb="0" eb="2">
      <t>ベッシ</t>
    </rPh>
    <rPh sb="4" eb="6">
      <t>フタン</t>
    </rPh>
    <rPh sb="6" eb="8">
      <t>キンガク</t>
    </rPh>
    <rPh sb="10" eb="11">
      <t>セン</t>
    </rPh>
    <rPh sb="11" eb="12">
      <t>エン</t>
    </rPh>
    <phoneticPr fontId="3"/>
  </si>
  <si>
    <r>
      <t>負担金あたりCO</t>
    </r>
    <r>
      <rPr>
        <vertAlign val="subscript"/>
        <sz val="11"/>
        <rFont val="BIZ UDPゴシック"/>
        <family val="3"/>
        <charset val="128"/>
      </rPr>
      <t>2</t>
    </r>
    <r>
      <rPr>
        <sz val="11"/>
        <rFont val="BIZ UDPゴシック"/>
        <family val="3"/>
        <charset val="128"/>
      </rPr>
      <t xml:space="preserve">削減量
（kg/千円）
</t>
    </r>
    <r>
      <rPr>
        <sz val="8"/>
        <rFont val="BIZ UDPゴシック"/>
        <family val="3"/>
        <charset val="128"/>
      </rPr>
      <t>　㉙合計削減量÷負担金額</t>
    </r>
    <rPh sb="0" eb="2">
      <t>フタン</t>
    </rPh>
    <rPh sb="2" eb="3">
      <t>キン</t>
    </rPh>
    <rPh sb="9" eb="12">
      <t>サクゲンリョウ</t>
    </rPh>
    <rPh sb="17" eb="18">
      <t>セン</t>
    </rPh>
    <rPh sb="29" eb="31">
      <t>フタン</t>
    </rPh>
    <rPh sb="31" eb="33">
      <t>キンガク</t>
    </rPh>
    <phoneticPr fontId="3"/>
  </si>
  <si>
    <t>低GWP冷媒</t>
    <rPh sb="0" eb="1">
      <t>テイ</t>
    </rPh>
    <rPh sb="4" eb="6">
      <t>レイバイ</t>
    </rPh>
    <phoneticPr fontId="3"/>
  </si>
  <si>
    <t>※3：「暖房」列は冷却方式が「ヒートポンプ」の場合のみ記入すること。</t>
    <rPh sb="4" eb="6">
      <t>ダンボウ</t>
    </rPh>
    <rPh sb="7" eb="8">
      <t>レツ</t>
    </rPh>
    <rPh sb="9" eb="11">
      <t>レイキャク</t>
    </rPh>
    <rPh sb="11" eb="13">
      <t>ホウシキ</t>
    </rPh>
    <rPh sb="23" eb="25">
      <t>バアイ</t>
    </rPh>
    <rPh sb="27" eb="29">
      <t>キニュウ</t>
    </rPh>
    <phoneticPr fontId="2"/>
  </si>
  <si>
    <t>電力換算値として0.438を使用してください。（※0.438は令和7年度環境省補助事業での値）</t>
    <rPh sb="0" eb="2">
      <t>デンリョク</t>
    </rPh>
    <rPh sb="2" eb="4">
      <t>カンサン</t>
    </rPh>
    <rPh sb="4" eb="5">
      <t>アタイ</t>
    </rPh>
    <rPh sb="14" eb="16">
      <t>シヨウ</t>
    </rPh>
    <rPh sb="31" eb="33">
      <t>レイワ</t>
    </rPh>
    <rPh sb="34" eb="36">
      <t>ネンド</t>
    </rPh>
    <rPh sb="36" eb="39">
      <t>カンキョウショウ</t>
    </rPh>
    <rPh sb="39" eb="43">
      <t>ホジョジギョウ</t>
    </rPh>
    <rPh sb="45" eb="46">
      <t>アタイ</t>
    </rPh>
    <phoneticPr fontId="3"/>
  </si>
  <si>
    <t>A：低GWP冷媒</t>
    <rPh sb="2" eb="3">
      <t>ヒク</t>
    </rPh>
    <rPh sb="6" eb="8">
      <t>レイバイ</t>
    </rPh>
    <phoneticPr fontId="5"/>
  </si>
  <si>
    <t>設計上の冷却負荷(同一系統内の合計値)を記入してください。また、A：低GWP冷媒とB：従来冷媒の冷却負荷は同じ値としてください。なお、空冷式（ヒートポンプ）の場合は暖房の加熱負荷も「暖房」列に記入してください。</t>
    <rPh sb="0" eb="2">
      <t>セッケイ</t>
    </rPh>
    <rPh sb="2" eb="3">
      <t>ジョウ</t>
    </rPh>
    <rPh sb="4" eb="6">
      <t>レイキャク</t>
    </rPh>
    <rPh sb="6" eb="8">
      <t>フカ</t>
    </rPh>
    <rPh sb="9" eb="11">
      <t>ドウイツ</t>
    </rPh>
    <rPh sb="11" eb="13">
      <t>ケイトウ</t>
    </rPh>
    <rPh sb="13" eb="14">
      <t>ナイ</t>
    </rPh>
    <rPh sb="15" eb="18">
      <t>ゴウケイチ</t>
    </rPh>
    <rPh sb="20" eb="22">
      <t>キニュウ</t>
    </rPh>
    <rPh sb="43" eb="45">
      <t>ジュウライ</t>
    </rPh>
    <rPh sb="45" eb="47">
      <t>レイバイ</t>
    </rPh>
    <rPh sb="48" eb="50">
      <t>レイキャク</t>
    </rPh>
    <rPh sb="50" eb="52">
      <t>フカ</t>
    </rPh>
    <rPh sb="53" eb="54">
      <t>オナ</t>
    </rPh>
    <rPh sb="55" eb="56">
      <t>アタイ</t>
    </rPh>
    <rPh sb="79" eb="81">
      <t>バアイ</t>
    </rPh>
    <phoneticPr fontId="3"/>
  </si>
  <si>
    <t>原則として、A:低GWP冷媒とB:従来冷媒で同じ温度として下さい。記入した低GWP冷媒の蒸発温度又は冷水出口温度が従来冷媒と異なる場合は、根拠資料を添付してください。</t>
    <rPh sb="8" eb="9">
      <t>テイ</t>
    </rPh>
    <rPh sb="12" eb="14">
      <t>レイバイ</t>
    </rPh>
    <rPh sb="17" eb="19">
      <t>ジュウライ</t>
    </rPh>
    <rPh sb="19" eb="21">
      <t>レイバイ</t>
    </rPh>
    <rPh sb="29" eb="30">
      <t>クダ</t>
    </rPh>
    <rPh sb="37" eb="38">
      <t>テイ</t>
    </rPh>
    <rPh sb="41" eb="43">
      <t>レイバイ</t>
    </rPh>
    <rPh sb="44" eb="46">
      <t>ジョウハツ</t>
    </rPh>
    <rPh sb="52" eb="54">
      <t>デグチ</t>
    </rPh>
    <rPh sb="54" eb="56">
      <t>オンド</t>
    </rPh>
    <rPh sb="57" eb="59">
      <t>ジュウライ</t>
    </rPh>
    <rPh sb="59" eb="61">
      <t>レイバイ</t>
    </rPh>
    <rPh sb="62" eb="63">
      <t>コト</t>
    </rPh>
    <rPh sb="65" eb="67">
      <t>バアイ</t>
    </rPh>
    <rPh sb="71" eb="73">
      <t>シリョウ</t>
    </rPh>
    <phoneticPr fontId="3"/>
  </si>
  <si>
    <t>A:低GWP冷媒とB:従来冷媒での凝縮方式は同一としてください。冷却水出口温度（水冷式）又は外気温度（空冷式）は夏季条件で選定し、基本的には、空冷式は外気温度32℃、水冷式は冷却水出口温度を記入してください。記入した低GWP冷媒の冷却水出口温度又は外気温度が従来冷媒と異なる場合は、根拠資料を添付してください。</t>
    <rPh sb="2" eb="3">
      <t>ヒク</t>
    </rPh>
    <rPh sb="6" eb="8">
      <t>レイバイ</t>
    </rPh>
    <rPh sb="11" eb="13">
      <t>ジュウライ</t>
    </rPh>
    <rPh sb="32" eb="35">
      <t>レイキャクスイ</t>
    </rPh>
    <rPh sb="35" eb="37">
      <t>デグチ</t>
    </rPh>
    <rPh sb="40" eb="43">
      <t>スイレイシキ</t>
    </rPh>
    <rPh sb="51" eb="54">
      <t>クウレイシキ</t>
    </rPh>
    <rPh sb="61" eb="63">
      <t>センテイ</t>
    </rPh>
    <rPh sb="65" eb="68">
      <t>キホンテキ</t>
    </rPh>
    <rPh sb="71" eb="74">
      <t>クウレイシキ</t>
    </rPh>
    <rPh sb="75" eb="77">
      <t>ガイキ</t>
    </rPh>
    <rPh sb="77" eb="79">
      <t>オンド</t>
    </rPh>
    <rPh sb="83" eb="86">
      <t>スイレイシキ</t>
    </rPh>
    <rPh sb="87" eb="90">
      <t>レイキャクスイ</t>
    </rPh>
    <rPh sb="90" eb="92">
      <t>デグチ</t>
    </rPh>
    <rPh sb="92" eb="94">
      <t>オンド</t>
    </rPh>
    <rPh sb="95" eb="97">
      <t>キニュウ</t>
    </rPh>
    <rPh sb="104" eb="106">
      <t>キニュウ</t>
    </rPh>
    <rPh sb="108" eb="109">
      <t>テイ</t>
    </rPh>
    <rPh sb="112" eb="114">
      <t>レイバイ</t>
    </rPh>
    <rPh sb="115" eb="118">
      <t>レイキャクスイ</t>
    </rPh>
    <rPh sb="118" eb="120">
      <t>デグチ</t>
    </rPh>
    <rPh sb="120" eb="122">
      <t>オンド</t>
    </rPh>
    <rPh sb="124" eb="126">
      <t>ガイキ</t>
    </rPh>
    <rPh sb="126" eb="128">
      <t>オンド</t>
    </rPh>
    <rPh sb="129" eb="131">
      <t>ジュウライ</t>
    </rPh>
    <rPh sb="131" eb="133">
      <t>レイバイ</t>
    </rPh>
    <rPh sb="134" eb="135">
      <t>コト</t>
    </rPh>
    <rPh sb="137" eb="139">
      <t>バアイ</t>
    </rPh>
    <rPh sb="143" eb="145">
      <t>シリョウ</t>
    </rPh>
    <phoneticPr fontId="3"/>
  </si>
  <si>
    <t>1台あたりの冷却負荷(同一系統内の合計値)を記入してください。また、A：低GWP冷媒とB：従来冷媒の冷却負荷は同じ値としてください。なお、空冷式（ヒートポンプ）の場合は暖房の加熱負荷も「暖房」列に記入してください。</t>
    <rPh sb="1" eb="2">
      <t>ダイ</t>
    </rPh>
    <rPh sb="6" eb="8">
      <t>レイキャク</t>
    </rPh>
    <rPh sb="8" eb="10">
      <t>フカ</t>
    </rPh>
    <rPh sb="11" eb="13">
      <t>ドウイツ</t>
    </rPh>
    <rPh sb="13" eb="15">
      <t>ケイトウ</t>
    </rPh>
    <rPh sb="15" eb="16">
      <t>ナイ</t>
    </rPh>
    <rPh sb="17" eb="20">
      <t>ゴウケイチ</t>
    </rPh>
    <rPh sb="22" eb="24">
      <t>キニュウ</t>
    </rPh>
    <rPh sb="45" eb="47">
      <t>ジュウライ</t>
    </rPh>
    <rPh sb="47" eb="49">
      <t>レイバイ</t>
    </rPh>
    <rPh sb="50" eb="52">
      <t>レイキャク</t>
    </rPh>
    <rPh sb="52" eb="54">
      <t>フカ</t>
    </rPh>
    <rPh sb="55" eb="56">
      <t>オナ</t>
    </rPh>
    <rPh sb="57" eb="58">
      <t>アタイ</t>
    </rPh>
    <rPh sb="81" eb="83">
      <t>バアイ</t>
    </rPh>
    <phoneticPr fontId="3"/>
  </si>
  <si>
    <t>定格出力ではなく、⑦凝縮温度又は外気温度及び⑧蒸発温度又は冷水出口温度を踏まえた消費動力値を記入してください。記入した冷凍機消費動力の根拠資料を添付してください。</t>
    <rPh sb="0" eb="2">
      <t>テイカク</t>
    </rPh>
    <rPh sb="2" eb="4">
      <t>シュツリョク</t>
    </rPh>
    <rPh sb="10" eb="12">
      <t>ギョウシュク</t>
    </rPh>
    <rPh sb="12" eb="14">
      <t>オンド</t>
    </rPh>
    <rPh sb="16" eb="18">
      <t>ガイキ</t>
    </rPh>
    <rPh sb="18" eb="20">
      <t>オンド</t>
    </rPh>
    <rPh sb="20" eb="21">
      <t>オヨ</t>
    </rPh>
    <rPh sb="23" eb="25">
      <t>ジョウハツ</t>
    </rPh>
    <rPh sb="25" eb="27">
      <t>オンド</t>
    </rPh>
    <rPh sb="29" eb="31">
      <t>レイスイ</t>
    </rPh>
    <rPh sb="31" eb="33">
      <t>デグチ</t>
    </rPh>
    <rPh sb="33" eb="35">
      <t>オンド</t>
    </rPh>
    <rPh sb="36" eb="37">
      <t>フ</t>
    </rPh>
    <rPh sb="40" eb="42">
      <t>ショウヒ</t>
    </rPh>
    <rPh sb="42" eb="44">
      <t>ドウリョク</t>
    </rPh>
    <rPh sb="44" eb="45">
      <t>チ</t>
    </rPh>
    <rPh sb="46" eb="48">
      <t>キニュウ</t>
    </rPh>
    <phoneticPr fontId="3"/>
  </si>
  <si>
    <t>原則として、A：低GWP冷媒とB：従来冷媒では、</t>
    <rPh sb="0" eb="2">
      <t>ゲンソク</t>
    </rPh>
    <rPh sb="8" eb="9">
      <t>ヒク</t>
    </rPh>
    <rPh sb="12" eb="14">
      <t>レイバイ</t>
    </rPh>
    <rPh sb="17" eb="19">
      <t>ジュウライ</t>
    </rPh>
    <rPh sb="19" eb="21">
      <t>レイバイ</t>
    </rPh>
    <phoneticPr fontId="5"/>
  </si>
  <si>
    <t xml:space="preserve">1台あたりの冷媒保有量をkg単位で記入してください。
</t>
    <rPh sb="1" eb="2">
      <t>ダイ</t>
    </rPh>
    <rPh sb="6" eb="8">
      <t>レイバイ</t>
    </rPh>
    <rPh sb="8" eb="11">
      <t>ホユウリョウ</t>
    </rPh>
    <rPh sb="14" eb="16">
      <t>タンイ</t>
    </rPh>
    <rPh sb="17" eb="19">
      <t>キニュウ</t>
    </rPh>
    <phoneticPr fontId="3"/>
  </si>
  <si>
    <t>原則として、選択された機種に応じた漏えい率が自動で表示されます。</t>
    <rPh sb="6" eb="8">
      <t>センタク</t>
    </rPh>
    <rPh sb="11" eb="13">
      <t>キシュ</t>
    </rPh>
    <rPh sb="14" eb="15">
      <t>オウ</t>
    </rPh>
    <rPh sb="17" eb="18">
      <t>ロウ</t>
    </rPh>
    <rPh sb="20" eb="21">
      <t>リツ</t>
    </rPh>
    <rPh sb="22" eb="24">
      <t>ジドウ</t>
    </rPh>
    <rPh sb="25" eb="27">
      <t>ヒョウジ</t>
    </rPh>
    <phoneticPr fontId="2"/>
  </si>
  <si>
    <t>従来冷媒と低GWP冷媒で補機の付帯設備が同一の場合は、「０」としてください。異なる場合は、冷凍機がシステムとして機能するための付属設備、例えばクーラーや冷却塔のファン動力、冷却水ポンプ動力、二次冷媒ポンプ動力などの電動機の「定格消費動力×年間運転時間」を記入してください。複数の冷凍機で同一のその他補機を共通で使用する場合は、冷凍機1台あたりのその他補機動力として按分して算出してください。記入した補機動力の根拠となる資料を添付してください。</t>
    <rPh sb="0" eb="2">
      <t>ジュウライレ</t>
    </rPh>
    <rPh sb="15" eb="17">
      <t>フタイ</t>
    </rPh>
    <rPh sb="17" eb="19">
      <t>セツビ</t>
    </rPh>
    <rPh sb="20" eb="22">
      <t>ドウイツ</t>
    </rPh>
    <rPh sb="23" eb="25">
      <t>バアイ</t>
    </rPh>
    <rPh sb="45" eb="47">
      <t>レイトウ</t>
    </rPh>
    <rPh sb="47" eb="48">
      <t>キ</t>
    </rPh>
    <rPh sb="76" eb="79">
      <t>レイキャクトウ</t>
    </rPh>
    <rPh sb="112" eb="114">
      <t>テイカク</t>
    </rPh>
    <rPh sb="114" eb="116">
      <t>ショウヒ</t>
    </rPh>
    <rPh sb="119" eb="121">
      <t>ネンカン</t>
    </rPh>
    <rPh sb="121" eb="125">
      <t>ウンテンジカン</t>
    </rPh>
    <phoneticPr fontId="3"/>
  </si>
  <si>
    <t>（⑱×⑲／1,000）</t>
    <phoneticPr fontId="2"/>
  </si>
  <si>
    <t>（㉒×㉓×㉔／1,000）</t>
    <phoneticPr fontId="2"/>
  </si>
  <si>
    <t>様式２</t>
    <rPh sb="0" eb="2">
      <t>ヨウシキ</t>
    </rPh>
    <phoneticPr fontId="5"/>
  </si>
  <si>
    <t>セルに直接入力</t>
    <rPh sb="4" eb="6">
      <t>チョクセツニュウリョク</t>
    </rPh>
    <phoneticPr fontId="2"/>
  </si>
  <si>
    <t>対象となる空調機器施設の場所</t>
    <rPh sb="0" eb="2">
      <t>タイショウ</t>
    </rPh>
    <rPh sb="5" eb="7">
      <t>クウチョウ</t>
    </rPh>
    <rPh sb="9" eb="11">
      <t>シセツ</t>
    </rPh>
    <rPh sb="12" eb="14">
      <t>バショ</t>
    </rPh>
    <phoneticPr fontId="3"/>
  </si>
  <si>
    <t>更新後の使用冷媒(GWP)及び冷媒量</t>
    <rPh sb="0" eb="2">
      <t>コウシン</t>
    </rPh>
    <rPh sb="2" eb="3">
      <t>ゴ</t>
    </rPh>
    <rPh sb="4" eb="6">
      <t>シヨウ</t>
    </rPh>
    <rPh sb="6" eb="8">
      <t>レイバイ</t>
    </rPh>
    <rPh sb="13" eb="14">
      <t>オヨ</t>
    </rPh>
    <rPh sb="15" eb="17">
      <t>レイバイ</t>
    </rPh>
    <rPh sb="17" eb="18">
      <t>リョウ</t>
    </rPh>
    <phoneticPr fontId="5"/>
  </si>
  <si>
    <t>←別紙1(省エネ等効果計算書)より自動転記されます</t>
    <rPh sb="1" eb="3">
      <t>ベッシ</t>
    </rPh>
    <rPh sb="5" eb="6">
      <t>ショウ</t>
    </rPh>
    <rPh sb="8" eb="9">
      <t>ナド</t>
    </rPh>
    <rPh sb="9" eb="11">
      <t>コウカ</t>
    </rPh>
    <rPh sb="11" eb="14">
      <t>ケイサンショ</t>
    </rPh>
    <rPh sb="17" eb="19">
      <t>ジドウ</t>
    </rPh>
    <rPh sb="19" eb="21">
      <t>テンキ</t>
    </rPh>
    <phoneticPr fontId="5"/>
  </si>
  <si>
    <t>仕様値を入力</t>
    <rPh sb="0" eb="2">
      <t>シヨウ</t>
    </rPh>
    <rPh sb="2" eb="3">
      <t>アタイ</t>
    </rPh>
    <rPh sb="4" eb="6">
      <t>ニュウリョク</t>
    </rPh>
    <phoneticPr fontId="2"/>
  </si>
  <si>
    <t>冷水出口温度又は蒸発温度</t>
    <rPh sb="0" eb="2">
      <t>レイスイ</t>
    </rPh>
    <rPh sb="2" eb="4">
      <t>デグチ</t>
    </rPh>
    <rPh sb="4" eb="6">
      <t>オンド</t>
    </rPh>
    <phoneticPr fontId="3"/>
  </si>
  <si>
    <r>
      <t xml:space="preserve">冷凍機消費電力
</t>
    </r>
    <r>
      <rPr>
        <b/>
        <sz val="10"/>
        <rFont val="BIZ UDPゴシック"/>
        <family val="3"/>
        <charset val="128"/>
      </rPr>
      <t>（1台あたりの値）</t>
    </r>
    <rPh sb="0" eb="3">
      <t>レイトウキ</t>
    </rPh>
    <rPh sb="3" eb="5">
      <t>ショウヒ</t>
    </rPh>
    <rPh sb="5" eb="7">
      <t>デンリョク</t>
    </rPh>
    <phoneticPr fontId="2"/>
  </si>
  <si>
    <t>上記温度条件時の消費電力</t>
    <rPh sb="0" eb="2">
      <t>ジョウキ</t>
    </rPh>
    <rPh sb="2" eb="4">
      <t>オンド</t>
    </rPh>
    <rPh sb="4" eb="6">
      <t>ジョウケン</t>
    </rPh>
    <rPh sb="6" eb="7">
      <t>ジ</t>
    </rPh>
    <rPh sb="8" eb="10">
      <t>ショウヒ</t>
    </rPh>
    <rPh sb="10" eb="12">
      <t>デンリョク</t>
    </rPh>
    <phoneticPr fontId="2"/>
  </si>
  <si>
    <t>⑥冷却負荷と⑩台数と⑫COPより自動計算されます。</t>
    <rPh sb="3" eb="5">
      <t>フカ</t>
    </rPh>
    <rPh sb="7" eb="9">
      <t>ダイスウ</t>
    </rPh>
    <rPh sb="16" eb="20">
      <t>ジドウケイサン</t>
    </rPh>
    <phoneticPr fontId="2"/>
  </si>
  <si>
    <t>別紙1負荷率計算シートに入力された月別稼働時間より、東京における空調用の月別平均負荷率より自動計算されます。なお、実績等に基づく年間平均負荷率が把握可能な場合には、実績等に基づく年間平均負荷率を記入し、根拠となる資料を添付してください。</t>
    <rPh sb="0" eb="2">
      <t>ベッシ</t>
    </rPh>
    <rPh sb="3" eb="5">
      <t>フカ</t>
    </rPh>
    <rPh sb="5" eb="6">
      <t>リツ</t>
    </rPh>
    <rPh sb="6" eb="8">
      <t>ケイサン</t>
    </rPh>
    <rPh sb="12" eb="14">
      <t>ニュウリョク</t>
    </rPh>
    <rPh sb="17" eb="19">
      <t>ツキベツ</t>
    </rPh>
    <rPh sb="19" eb="23">
      <t>カドウジカン</t>
    </rPh>
    <rPh sb="26" eb="28">
      <t>トウキョウ</t>
    </rPh>
    <rPh sb="32" eb="34">
      <t>クウチョウ</t>
    </rPh>
    <rPh sb="34" eb="35">
      <t>ヨウ</t>
    </rPh>
    <rPh sb="36" eb="37">
      <t>ツキ</t>
    </rPh>
    <rPh sb="37" eb="38">
      <t>ベツ</t>
    </rPh>
    <rPh sb="38" eb="40">
      <t>ヘイキン</t>
    </rPh>
    <rPh sb="40" eb="43">
      <t>フカリツ</t>
    </rPh>
    <rPh sb="45" eb="49">
      <t>ジドウケイサン</t>
    </rPh>
    <rPh sb="64" eb="66">
      <t>ネンカン</t>
    </rPh>
    <rPh sb="66" eb="68">
      <t>ヘイキン</t>
    </rPh>
    <rPh sb="68" eb="71">
      <t>フカリツ</t>
    </rPh>
    <rPh sb="89" eb="93">
      <t>ネンカンヘイキン</t>
    </rPh>
    <rPh sb="93" eb="96">
      <t>フカリツ</t>
    </rPh>
    <phoneticPr fontId="3"/>
  </si>
  <si>
    <t>別表シートから自動入力</t>
    <rPh sb="0" eb="1">
      <t>ベツ</t>
    </rPh>
    <rPh sb="1" eb="2">
      <t>ヒョウ</t>
    </rPh>
    <rPh sb="7" eb="9">
      <t>ジドウ</t>
    </rPh>
    <rPh sb="9" eb="11">
      <t>ニュウリョク</t>
    </rPh>
    <phoneticPr fontId="2"/>
  </si>
  <si>
    <t>R-1234ze（E)</t>
    <phoneticPr fontId="5"/>
  </si>
  <si>
    <t>R-1224yd（Z)</t>
    <phoneticPr fontId="5"/>
  </si>
  <si>
    <t>R-1233zd（E)</t>
    <phoneticPr fontId="5"/>
  </si>
  <si>
    <t>更新前の使用冷媒(GWP)及び冷媒量</t>
    <rPh sb="0" eb="2">
      <t>コウシン</t>
    </rPh>
    <rPh sb="2" eb="3">
      <t>マエ</t>
    </rPh>
    <rPh sb="4" eb="6">
      <t>シヨウ</t>
    </rPh>
    <rPh sb="6" eb="8">
      <t>レイバイ</t>
    </rPh>
    <rPh sb="13" eb="14">
      <t>オヨ</t>
    </rPh>
    <rPh sb="15" eb="17">
      <t>レイバイ</t>
    </rPh>
    <rPh sb="17" eb="18">
      <t>リョウ</t>
    </rPh>
    <phoneticPr fontId="3"/>
  </si>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</sst>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0"/>
    <numFmt numFmtId="177" formatCode="#,##0;\-0;;@"/>
    <numFmt numFmtId="178" formatCode="#,##0.0_ "/>
    <numFmt numFmtId="179" formatCode="0.000_ "/>
    <numFmt numFmtId="180" formatCode="#,##0.0;\-0.0;;@"/>
    <numFmt numFmtId="181" formatCode="0.0;_쐀"/>
    <numFmt numFmtId="182" formatCode="0.0%"/>
    <numFmt numFmtId="183" formatCode="#,##0.0;[Red]\-#,##0.0"/>
    <numFmt numFmtId="184" formatCode="&quot;GWP:&quot;#,##0"/>
    <numFmt numFmtId="185" formatCode="General&quot; kg&quot;"/>
    <numFmt numFmtId="186" formatCode="0&quot; 台&quot;"/>
  </numFmts>
  <fonts count="38"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6"/>
      <name val="ＭＳ Ｐゴシック"/>
      <family val="3"/>
      <charset val="128"/>
    </font>
    <font>
      <sz val="11"/>
      <name val="ＭＳ Ｐゴシック"/>
      <family val="3"/>
      <charset val="128"/>
    </font>
    <font>
      <sz val="6"/>
      <name val="游ゴシック"/>
      <family val="2"/>
      <charset val="128"/>
      <scheme val="minor"/>
    </font>
    <font>
      <sz val="11"/>
      <color indexed="8"/>
      <name val="BIZ UDPゴシック"/>
      <family val="3"/>
      <charset val="128"/>
    </font>
    <font>
      <sz val="11"/>
      <name val="BIZ UDPゴシック"/>
      <family val="3"/>
      <charset val="128"/>
    </font>
    <font>
      <sz val="12"/>
      <name val="BIZ UDPゴシック"/>
      <family val="3"/>
      <charset val="128"/>
    </font>
    <font>
      <b/>
      <sz val="11"/>
      <name val="BIZ UDPゴシック"/>
      <family val="3"/>
      <charset val="128"/>
    </font>
    <font>
      <sz val="11"/>
      <color theme="1"/>
      <name val="BIZ UDPゴシック"/>
      <family val="3"/>
      <charset val="128"/>
    </font>
    <font>
      <sz val="10"/>
      <name val="BIZ UDPゴシック"/>
      <family val="3"/>
      <charset val="128"/>
    </font>
    <font>
      <sz val="8"/>
      <name val="BIZ UDPゴシック"/>
      <family val="3"/>
      <charset val="128"/>
    </font>
    <font>
      <sz val="10"/>
      <color theme="1"/>
      <name val="BIZ UDPゴシック"/>
      <family val="3"/>
      <charset val="128"/>
    </font>
    <font>
      <b/>
      <sz val="10"/>
      <name val="BIZ UDPゴシック"/>
      <family val="3"/>
      <charset val="128"/>
    </font>
    <font>
      <sz val="10"/>
      <color rgb="FFFF0000"/>
      <name val="BIZ UDPゴシック"/>
      <family val="3"/>
      <charset val="128"/>
    </font>
    <font>
      <vertAlign val="subscript"/>
      <sz val="10"/>
      <color theme="1"/>
      <name val="BIZ UDPゴシック"/>
      <family val="3"/>
      <charset val="128"/>
    </font>
    <font>
      <vertAlign val="subscript"/>
      <sz val="10"/>
      <name val="BIZ UDPゴシック"/>
      <family val="3"/>
      <charset val="128"/>
    </font>
    <font>
      <sz val="12"/>
      <color theme="1"/>
      <name val="BIZ UDPゴシック"/>
      <family val="3"/>
      <charset val="128"/>
    </font>
    <font>
      <sz val="14"/>
      <color theme="1"/>
      <name val="BIZ UDPゴシック"/>
      <family val="3"/>
      <charset val="128"/>
    </font>
    <font>
      <b/>
      <sz val="11"/>
      <color theme="1"/>
      <name val="BIZ UDPゴシック"/>
      <family val="3"/>
      <charset val="128"/>
    </font>
    <font>
      <vertAlign val="subscript"/>
      <sz val="11"/>
      <name val="BIZ UDPゴシック"/>
      <family val="3"/>
      <charset val="128"/>
    </font>
    <font>
      <sz val="11"/>
      <color rgb="FFFF0000"/>
      <name val="BIZ UDPゴシック"/>
      <family val="3"/>
      <charset val="128"/>
    </font>
    <font>
      <b/>
      <sz val="11"/>
      <color theme="1"/>
      <name val="游ゴシック"/>
      <family val="2"/>
      <charset val="128"/>
      <scheme val="minor"/>
    </font>
    <font>
      <sz val="14"/>
      <name val="BIZ UDPゴシック"/>
      <family val="3"/>
      <charset val="128"/>
    </font>
    <font>
      <sz val="11"/>
      <name val="HG丸ｺﾞｼｯｸM-PRO"/>
      <family val="3"/>
      <charset val="128"/>
    </font>
    <font>
      <b/>
      <sz val="11"/>
      <name val="HG丸ｺﾞｼｯｸM-PRO"/>
      <family val="3"/>
      <charset val="128"/>
    </font>
    <font>
      <sz val="12"/>
      <name val="HG丸ｺﾞｼｯｸM-PRO"/>
      <family val="3"/>
      <charset val="128"/>
    </font>
    <font>
      <b/>
      <sz val="10"/>
      <name val="HG丸ｺﾞｼｯｸM-PRO"/>
      <family val="3"/>
      <charset val="128"/>
    </font>
    <font>
      <b/>
      <sz val="10"/>
      <name val="Segoe UI Symbol"/>
      <family val="3"/>
    </font>
    <font>
      <sz val="10"/>
      <name val="HG丸ｺﾞｼｯｸM-PRO"/>
      <family val="3"/>
      <charset val="128"/>
    </font>
    <font>
      <sz val="14"/>
      <name val="HG丸ｺﾞｼｯｸM-PRO"/>
      <family val="3"/>
      <charset val="128"/>
    </font>
    <font>
      <sz val="11"/>
      <name val="Segoe UI Symbol"/>
      <family val="3"/>
    </font>
    <font>
      <b/>
      <sz val="11"/>
      <color indexed="8"/>
      <name val="BIZ UDPゴシック"/>
      <family val="3"/>
      <charset val="128"/>
    </font>
    <font>
      <sz val="10"/>
      <color indexed="8"/>
      <name val="BIZ UDPゴシック"/>
      <family val="3"/>
      <charset val="128"/>
    </font>
    <font>
      <sz val="10"/>
      <color rgb="FF000000"/>
      <name val="BIZ UDPゴシック"/>
      <family val="3"/>
      <charset val="128"/>
    </font>
    <font>
      <u/>
      <sz val="11"/>
      <name val="BIZ UDPゴシック"/>
      <family val="3"/>
      <charset val="128"/>
    </font>
    <font>
      <sz val="10"/>
      <name val="ＭＳ Ｐ明朝"/>
      <family val="1"/>
      <charset val="128"/>
    </font>
  </fonts>
  <fills count="13">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theme="0"/>
        <bgColor indexed="64"/>
      </patternFill>
    </fill>
    <fill>
      <patternFill patternType="solid">
        <fgColor rgb="FFCCFFFF"/>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3" tint="0.89999084444715716"/>
        <bgColor indexed="64"/>
      </patternFill>
    </fill>
  </fills>
  <borders count="125">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thin">
        <color indexed="64"/>
      </right>
      <top/>
      <bottom style="thin">
        <color auto="1"/>
      </bottom>
      <diagonal/>
    </border>
    <border>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diagonal/>
    </border>
    <border>
      <left/>
      <right style="hair">
        <color auto="1"/>
      </right>
      <top style="thin">
        <color auto="1"/>
      </top>
      <bottom/>
      <diagonal/>
    </border>
    <border>
      <left/>
      <right style="hair">
        <color auto="1"/>
      </right>
      <top/>
      <bottom style="thin">
        <color auto="1"/>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medium">
        <color indexed="64"/>
      </left>
      <right/>
      <top style="medium">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hair">
        <color auto="1"/>
      </left>
      <right style="hair">
        <color auto="1"/>
      </right>
      <top style="hair">
        <color auto="1"/>
      </top>
      <bottom style="hair">
        <color auto="1"/>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auto="1"/>
      </left>
      <right style="hair">
        <color indexed="64"/>
      </right>
      <top style="hair">
        <color auto="1"/>
      </top>
      <bottom style="hair">
        <color auto="1"/>
      </bottom>
      <diagonal/>
    </border>
    <border>
      <left style="thin">
        <color auto="1"/>
      </left>
      <right style="thin">
        <color auto="1"/>
      </right>
      <top/>
      <bottom style="hair">
        <color auto="1"/>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auto="1"/>
      </bottom>
      <diagonal/>
    </border>
    <border>
      <left style="thin">
        <color indexed="64"/>
      </left>
      <right style="hair">
        <color indexed="64"/>
      </right>
      <top style="hair">
        <color auto="1"/>
      </top>
      <bottom style="thin">
        <color indexed="64"/>
      </bottom>
      <diagonal/>
    </border>
    <border>
      <left style="thin">
        <color indexed="64"/>
      </left>
      <right style="hair">
        <color indexed="64"/>
      </right>
      <top/>
      <bottom style="hair">
        <color auto="1"/>
      </bottom>
      <diagonal/>
    </border>
    <border>
      <left style="hair">
        <color indexed="64"/>
      </left>
      <right style="thin">
        <color indexed="64"/>
      </right>
      <top/>
      <bottom style="hair">
        <color auto="1"/>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6" fontId="4" fillId="0" borderId="0" applyFont="0" applyFill="0" applyBorder="0" applyAlignment="0" applyProtection="0">
      <alignment vertical="center"/>
    </xf>
  </cellStyleXfs>
  <cellXfs count="475">
    <xf numFmtId="0" fontId="0" fillId="0" borderId="0" xfId="0">
      <alignment vertical="center"/>
    </xf>
    <xf numFmtId="0" fontId="6" fillId="0" borderId="0" xfId="3" applyFont="1">
      <alignment vertical="center"/>
    </xf>
    <xf numFmtId="0" fontId="7" fillId="0" borderId="0" xfId="3" applyFont="1">
      <alignment vertical="center"/>
    </xf>
    <xf numFmtId="0" fontId="6" fillId="0" borderId="26" xfId="3" applyFont="1" applyBorder="1">
      <alignment vertical="center"/>
    </xf>
    <xf numFmtId="0" fontId="13" fillId="0" borderId="0" xfId="0" applyFont="1" applyAlignment="1">
      <alignment horizontal="right" vertical="center"/>
    </xf>
    <xf numFmtId="0" fontId="13" fillId="0" borderId="0" xfId="0" applyFont="1">
      <alignment vertical="center"/>
    </xf>
    <xf numFmtId="176" fontId="11" fillId="2" borderId="10" xfId="0" applyNumberFormat="1"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1" fontId="11" fillId="2" borderId="10" xfId="0" applyNumberFormat="1"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176" fontId="11" fillId="2" borderId="6" xfId="0" applyNumberFormat="1" applyFont="1" applyFill="1" applyBorder="1" applyAlignment="1" applyProtection="1">
      <alignment horizontal="center" vertical="center"/>
      <protection locked="0"/>
    </xf>
    <xf numFmtId="1" fontId="11" fillId="2" borderId="6" xfId="0" applyNumberFormat="1" applyFont="1" applyFill="1" applyBorder="1" applyAlignment="1" applyProtection="1">
      <alignment horizontal="center" vertical="center"/>
      <protection locked="0"/>
    </xf>
    <xf numFmtId="0" fontId="13" fillId="4" borderId="0" xfId="0" applyFont="1" applyFill="1">
      <alignment vertical="center"/>
    </xf>
    <xf numFmtId="0" fontId="10" fillId="0" borderId="0" xfId="0" applyFont="1">
      <alignment vertical="center"/>
    </xf>
    <xf numFmtId="0" fontId="13" fillId="2" borderId="0" xfId="0" applyFont="1" applyFill="1">
      <alignment vertical="center"/>
    </xf>
    <xf numFmtId="0" fontId="10" fillId="5" borderId="0" xfId="0" applyFont="1" applyFill="1">
      <alignment vertical="center"/>
    </xf>
    <xf numFmtId="182" fontId="10" fillId="5" borderId="0" xfId="0" applyNumberFormat="1" applyFont="1" applyFill="1">
      <alignment vertical="center"/>
    </xf>
    <xf numFmtId="0" fontId="20" fillId="5" borderId="0" xfId="0" applyFont="1" applyFill="1">
      <alignment vertical="center"/>
    </xf>
    <xf numFmtId="0" fontId="20" fillId="0" borderId="0" xfId="0" applyFont="1">
      <alignment vertical="center"/>
    </xf>
    <xf numFmtId="0" fontId="20" fillId="4" borderId="0" xfId="0" applyFont="1" applyFill="1">
      <alignment vertical="center"/>
    </xf>
    <xf numFmtId="0" fontId="10" fillId="4" borderId="0" xfId="0" applyFont="1" applyFill="1">
      <alignment vertical="center"/>
    </xf>
    <xf numFmtId="0" fontId="20" fillId="6" borderId="0" xfId="0" applyFont="1" applyFill="1">
      <alignment vertical="center"/>
    </xf>
    <xf numFmtId="0" fontId="10" fillId="6" borderId="0" xfId="0" applyFont="1" applyFill="1">
      <alignment vertical="center"/>
    </xf>
    <xf numFmtId="3" fontId="10" fillId="6" borderId="0" xfId="0" applyNumberFormat="1" applyFont="1" applyFill="1">
      <alignment vertical="center"/>
    </xf>
    <xf numFmtId="0" fontId="7" fillId="6" borderId="0" xfId="0" applyFont="1" applyFill="1">
      <alignment vertical="center"/>
    </xf>
    <xf numFmtId="0" fontId="10" fillId="0" borderId="0" xfId="0" applyFont="1" applyAlignment="1">
      <alignment horizontal="centerContinuous" vertical="center"/>
    </xf>
    <xf numFmtId="183" fontId="11" fillId="2" borderId="10" xfId="1" applyNumberFormat="1" applyFont="1" applyFill="1" applyBorder="1" applyAlignment="1" applyProtection="1">
      <alignment horizontal="center" vertical="center"/>
      <protection locked="0"/>
    </xf>
    <xf numFmtId="0" fontId="10" fillId="7" borderId="96" xfId="0" applyFont="1" applyFill="1" applyBorder="1" applyAlignment="1">
      <alignment horizontal="center" vertical="center"/>
    </xf>
    <xf numFmtId="183" fontId="10" fillId="4" borderId="90" xfId="1" applyNumberFormat="1" applyFont="1" applyFill="1" applyBorder="1">
      <alignment vertical="center"/>
    </xf>
    <xf numFmtId="0" fontId="10" fillId="7" borderId="80" xfId="0" applyFont="1" applyFill="1" applyBorder="1" applyAlignment="1">
      <alignment horizontal="center" vertical="center"/>
    </xf>
    <xf numFmtId="0" fontId="10" fillId="0" borderId="43" xfId="0" applyFont="1" applyBorder="1" applyAlignment="1">
      <alignment horizontal="center" vertical="center"/>
    </xf>
    <xf numFmtId="0" fontId="10" fillId="0" borderId="88" xfId="0" applyFont="1" applyBorder="1" applyAlignment="1">
      <alignment horizontal="center" vertical="center"/>
    </xf>
    <xf numFmtId="0" fontId="10" fillId="0" borderId="37" xfId="0" applyFont="1" applyBorder="1" applyAlignment="1">
      <alignment horizontal="center" vertical="center"/>
    </xf>
    <xf numFmtId="0" fontId="10" fillId="0" borderId="75" xfId="0" applyFont="1" applyBorder="1" applyAlignment="1">
      <alignment horizontal="right" vertical="center"/>
    </xf>
    <xf numFmtId="0" fontId="10" fillId="7" borderId="13" xfId="0" applyFont="1" applyFill="1" applyBorder="1" applyAlignment="1">
      <alignment horizontal="center" vertical="center"/>
    </xf>
    <xf numFmtId="183" fontId="10" fillId="4" borderId="6" xfId="1" applyNumberFormat="1" applyFont="1" applyFill="1" applyBorder="1">
      <alignment vertical="center"/>
    </xf>
    <xf numFmtId="0" fontId="10" fillId="7" borderId="9" xfId="0" applyFont="1" applyFill="1" applyBorder="1" applyAlignment="1">
      <alignment horizontal="center" vertical="center"/>
    </xf>
    <xf numFmtId="0" fontId="10" fillId="0" borderId="75" xfId="0" applyFont="1" applyBorder="1" applyAlignment="1">
      <alignment horizontal="center" vertical="center"/>
    </xf>
    <xf numFmtId="0" fontId="10" fillId="7" borderId="73" xfId="0" applyFont="1" applyFill="1" applyBorder="1" applyAlignment="1">
      <alignment horizontal="center" vertical="center"/>
    </xf>
    <xf numFmtId="38" fontId="10" fillId="4" borderId="74" xfId="1" applyFont="1" applyFill="1" applyBorder="1">
      <alignment vertical="center"/>
    </xf>
    <xf numFmtId="0" fontId="10" fillId="7" borderId="10" xfId="0" applyFont="1" applyFill="1" applyBorder="1" applyAlignment="1">
      <alignment horizontal="center" vertical="center"/>
    </xf>
    <xf numFmtId="38" fontId="10" fillId="4" borderId="6" xfId="1" applyFont="1" applyFill="1" applyBorder="1">
      <alignment vertical="center"/>
    </xf>
    <xf numFmtId="183" fontId="11" fillId="2" borderId="6" xfId="1" applyNumberFormat="1" applyFont="1" applyFill="1" applyBorder="1" applyAlignment="1" applyProtection="1">
      <alignment horizontal="center" vertical="center"/>
      <protection locked="0"/>
    </xf>
    <xf numFmtId="0" fontId="13" fillId="5" borderId="0" xfId="0" applyFont="1" applyFill="1">
      <alignment vertical="center"/>
    </xf>
    <xf numFmtId="0" fontId="13" fillId="0" borderId="0" xfId="0" applyFont="1" applyAlignment="1">
      <alignment horizontal="left" vertical="center" wrapText="1"/>
    </xf>
    <xf numFmtId="0" fontId="20" fillId="0" borderId="0" xfId="0" applyFont="1" applyAlignment="1">
      <alignment horizontal="left" vertical="center"/>
    </xf>
    <xf numFmtId="178" fontId="11" fillId="2" borderId="10" xfId="1" applyNumberFormat="1" applyFont="1" applyFill="1" applyBorder="1" applyAlignment="1" applyProtection="1">
      <alignment horizontal="center" vertical="center"/>
      <protection locked="0"/>
    </xf>
    <xf numFmtId="38" fontId="10" fillId="0" borderId="0" xfId="1" applyFont="1" applyAlignment="1">
      <alignment vertical="center" shrinkToFit="1"/>
    </xf>
    <xf numFmtId="38" fontId="10" fillId="0" borderId="0" xfId="1" applyFont="1" applyAlignment="1">
      <alignment horizontal="centerContinuous" vertical="center" shrinkToFit="1"/>
    </xf>
    <xf numFmtId="38" fontId="10" fillId="7" borderId="97" xfId="1" applyFont="1" applyFill="1" applyBorder="1" applyAlignment="1">
      <alignment horizontal="center" vertical="center" shrinkToFit="1"/>
    </xf>
    <xf numFmtId="38" fontId="10" fillId="0" borderId="98" xfId="1" applyFont="1" applyBorder="1" applyAlignment="1">
      <alignment vertical="center" shrinkToFit="1"/>
    </xf>
    <xf numFmtId="0" fontId="25" fillId="0" borderId="0" xfId="3" applyFont="1">
      <alignment vertical="center"/>
    </xf>
    <xf numFmtId="38" fontId="25" fillId="0" borderId="0" xfId="4" applyFont="1">
      <alignment vertical="center"/>
    </xf>
    <xf numFmtId="38" fontId="25" fillId="0" borderId="0" xfId="4" applyFont="1" applyBorder="1">
      <alignment vertical="center"/>
    </xf>
    <xf numFmtId="0" fontId="6" fillId="0" borderId="77" xfId="3" applyFont="1" applyBorder="1">
      <alignment vertical="center"/>
    </xf>
    <xf numFmtId="0" fontId="6" fillId="0" borderId="88" xfId="3" applyFont="1" applyBorder="1">
      <alignment vertical="center"/>
    </xf>
    <xf numFmtId="0" fontId="6" fillId="0" borderId="116" xfId="3" applyFont="1" applyBorder="1">
      <alignment vertical="center"/>
    </xf>
    <xf numFmtId="0" fontId="6" fillId="0" borderId="10" xfId="3" applyFont="1" applyBorder="1" applyAlignment="1">
      <alignment horizontal="center" vertical="center"/>
    </xf>
    <xf numFmtId="0" fontId="34" fillId="0" borderId="0" xfId="3" applyFont="1">
      <alignment vertical="center"/>
    </xf>
    <xf numFmtId="0" fontId="6" fillId="0" borderId="0" xfId="3" applyFont="1" applyAlignment="1">
      <alignment horizontal="centerContinuous" vertical="center"/>
    </xf>
    <xf numFmtId="0" fontId="7" fillId="0" borderId="0" xfId="3" applyFont="1" applyAlignment="1">
      <alignment horizontal="centerContinuous" vertical="center"/>
    </xf>
    <xf numFmtId="0" fontId="6" fillId="0" borderId="37" xfId="3" applyFont="1" applyBorder="1">
      <alignment vertical="center"/>
    </xf>
    <xf numFmtId="0" fontId="6" fillId="0" borderId="35" xfId="3" applyFont="1" applyBorder="1">
      <alignment vertical="center"/>
    </xf>
    <xf numFmtId="0" fontId="6" fillId="0" borderId="101" xfId="3" applyFont="1" applyBorder="1">
      <alignment vertical="center"/>
    </xf>
    <xf numFmtId="0" fontId="6" fillId="0" borderId="102" xfId="3" applyFont="1" applyBorder="1">
      <alignment vertical="center"/>
    </xf>
    <xf numFmtId="0" fontId="6" fillId="0" borderId="121" xfId="3" applyFont="1" applyBorder="1">
      <alignment vertical="center"/>
    </xf>
    <xf numFmtId="0" fontId="6" fillId="0" borderId="115" xfId="3" applyFont="1" applyBorder="1">
      <alignment vertical="center"/>
    </xf>
    <xf numFmtId="0" fontId="6" fillId="0" borderId="120" xfId="3" applyFont="1" applyBorder="1">
      <alignment vertical="center"/>
    </xf>
    <xf numFmtId="0" fontId="6" fillId="0" borderId="123" xfId="3" applyFont="1" applyBorder="1">
      <alignment vertical="center"/>
    </xf>
    <xf numFmtId="0" fontId="6" fillId="0" borderId="124" xfId="3" applyFont="1" applyBorder="1">
      <alignment vertical="center"/>
    </xf>
    <xf numFmtId="0" fontId="6" fillId="0" borderId="118" xfId="3" applyFont="1" applyBorder="1">
      <alignment vertical="center"/>
    </xf>
    <xf numFmtId="0" fontId="6" fillId="0" borderId="95" xfId="3" applyFont="1" applyBorder="1">
      <alignment vertical="center"/>
    </xf>
    <xf numFmtId="0" fontId="6" fillId="0" borderId="122" xfId="3" applyFont="1" applyBorder="1">
      <alignment vertical="center"/>
    </xf>
    <xf numFmtId="0" fontId="6" fillId="0" borderId="92" xfId="3" applyFont="1" applyBorder="1">
      <alignment vertical="center"/>
    </xf>
    <xf numFmtId="0" fontId="6" fillId="10" borderId="10" xfId="3" applyFont="1" applyFill="1" applyBorder="1" applyAlignment="1">
      <alignment horizontal="center" vertical="center"/>
    </xf>
    <xf numFmtId="0" fontId="6" fillId="11" borderId="80" xfId="3" applyFont="1" applyFill="1" applyBorder="1">
      <alignment vertical="center"/>
    </xf>
    <xf numFmtId="0" fontId="6" fillId="11" borderId="80" xfId="3" applyFont="1" applyFill="1" applyBorder="1" applyAlignment="1">
      <alignment horizontal="centerContinuous" vertical="center"/>
    </xf>
    <xf numFmtId="0" fontId="6" fillId="11" borderId="84" xfId="3" applyFont="1" applyFill="1" applyBorder="1" applyAlignment="1">
      <alignment horizontal="centerContinuous" vertical="center"/>
    </xf>
    <xf numFmtId="0" fontId="6" fillId="11" borderId="43" xfId="3" applyFont="1" applyFill="1" applyBorder="1" applyAlignment="1">
      <alignment horizontal="centerContinuous" vertical="center"/>
    </xf>
    <xf numFmtId="0" fontId="6" fillId="11" borderId="41" xfId="3" applyFont="1" applyFill="1" applyBorder="1" applyAlignment="1">
      <alignment horizontal="centerContinuous" vertical="center"/>
    </xf>
    <xf numFmtId="0" fontId="6" fillId="11" borderId="42" xfId="3" applyFont="1" applyFill="1" applyBorder="1" applyAlignment="1">
      <alignment horizontal="centerContinuous" vertical="center"/>
    </xf>
    <xf numFmtId="0" fontId="6" fillId="11" borderId="6" xfId="3" applyFont="1" applyFill="1" applyBorder="1">
      <alignment vertical="center"/>
    </xf>
    <xf numFmtId="0" fontId="6" fillId="11" borderId="37" xfId="3" applyFont="1" applyFill="1" applyBorder="1" applyAlignment="1">
      <alignment horizontal="centerContinuous" vertical="center"/>
    </xf>
    <xf numFmtId="0" fontId="6" fillId="11" borderId="120" xfId="3" applyFont="1" applyFill="1" applyBorder="1" applyAlignment="1">
      <alignment horizontal="centerContinuous" vertical="center"/>
    </xf>
    <xf numFmtId="0" fontId="6" fillId="11" borderId="35" xfId="3" applyFont="1" applyFill="1" applyBorder="1" applyAlignment="1">
      <alignment horizontal="centerContinuous" vertical="center"/>
    </xf>
    <xf numFmtId="0" fontId="6" fillId="11" borderId="122" xfId="3" applyFont="1" applyFill="1" applyBorder="1" applyAlignment="1">
      <alignment horizontal="centerContinuous" vertical="center"/>
    </xf>
    <xf numFmtId="0" fontId="6" fillId="11" borderId="92" xfId="3" applyFont="1" applyFill="1" applyBorder="1" applyAlignment="1">
      <alignment horizontal="centerContinuous" vertical="center"/>
    </xf>
    <xf numFmtId="0" fontId="34" fillId="3" borderId="10" xfId="3" applyFont="1" applyFill="1" applyBorder="1" applyAlignment="1">
      <alignment horizontal="center" vertical="center" wrapText="1"/>
    </xf>
    <xf numFmtId="0" fontId="34" fillId="0" borderId="77" xfId="3" applyFont="1" applyBorder="1">
      <alignment vertical="center"/>
    </xf>
    <xf numFmtId="0" fontId="34" fillId="0" borderId="0" xfId="3" applyFont="1" applyAlignment="1">
      <alignment horizontal="left" vertical="center"/>
    </xf>
    <xf numFmtId="0" fontId="34" fillId="0" borderId="26" xfId="3" applyFont="1" applyBorder="1">
      <alignment vertical="center"/>
    </xf>
    <xf numFmtId="6" fontId="34" fillId="0" borderId="0" xfId="6" applyFont="1" applyBorder="1" applyAlignment="1">
      <alignment horizontal="right" vertical="center"/>
    </xf>
    <xf numFmtId="0" fontId="6" fillId="0" borderId="77" xfId="3" applyFont="1" applyBorder="1" applyAlignment="1">
      <alignment horizontal="center" vertical="center"/>
    </xf>
    <xf numFmtId="0" fontId="6" fillId="0" borderId="0" xfId="3" applyFont="1" applyAlignment="1">
      <alignment horizontal="right" vertical="center"/>
    </xf>
    <xf numFmtId="0" fontId="6" fillId="0" borderId="23" xfId="3" applyFont="1" applyBorder="1">
      <alignment vertical="center"/>
    </xf>
    <xf numFmtId="0" fontId="6" fillId="0" borderId="25" xfId="3" applyFont="1" applyBorder="1">
      <alignment vertical="center"/>
    </xf>
    <xf numFmtId="0" fontId="6" fillId="0" borderId="60" xfId="3" applyFont="1" applyBorder="1">
      <alignment vertical="center"/>
    </xf>
    <xf numFmtId="0" fontId="6" fillId="0" borderId="23" xfId="3" applyFont="1" applyBorder="1" applyAlignment="1">
      <alignment horizontal="center" vertical="center"/>
    </xf>
    <xf numFmtId="0" fontId="33" fillId="0" borderId="0" xfId="3" applyFont="1" applyAlignment="1">
      <alignment horizontal="centerContinuous" vertical="center"/>
    </xf>
    <xf numFmtId="0" fontId="7" fillId="0" borderId="0" xfId="3" applyFont="1" applyAlignment="1">
      <alignment horizontal="center" vertical="center"/>
    </xf>
    <xf numFmtId="0" fontId="7" fillId="0" borderId="0" xfId="3" applyFont="1" applyAlignment="1">
      <alignment horizontal="right" vertical="center"/>
    </xf>
    <xf numFmtId="0" fontId="7" fillId="0" borderId="14" xfId="3" applyFont="1" applyBorder="1" applyAlignment="1">
      <alignment horizontal="left" vertical="center"/>
    </xf>
    <xf numFmtId="0" fontId="7" fillId="0" borderId="15" xfId="3" applyFont="1" applyBorder="1" applyAlignment="1">
      <alignment horizontal="left" vertical="center"/>
    </xf>
    <xf numFmtId="0" fontId="7" fillId="12" borderId="34" xfId="3" applyFont="1" applyFill="1" applyBorder="1" applyAlignment="1">
      <alignment horizontal="center" vertical="center" wrapText="1"/>
    </xf>
    <xf numFmtId="0" fontId="7" fillId="12" borderId="56" xfId="3" applyFont="1" applyFill="1" applyBorder="1" applyAlignment="1">
      <alignment horizontal="center" vertical="center" wrapText="1"/>
    </xf>
    <xf numFmtId="0" fontId="7" fillId="8" borderId="67" xfId="3" applyFont="1" applyFill="1" applyBorder="1" applyAlignment="1">
      <alignment horizontal="right" vertical="center" wrapText="1"/>
    </xf>
    <xf numFmtId="0" fontId="7" fillId="8" borderId="47" xfId="3" applyFont="1" applyFill="1" applyBorder="1" applyAlignment="1">
      <alignment horizontal="right" vertical="center" wrapText="1"/>
    </xf>
    <xf numFmtId="0" fontId="7" fillId="0" borderId="67" xfId="3" applyFont="1" applyBorder="1" applyAlignment="1">
      <alignment horizontal="right" vertical="center"/>
    </xf>
    <xf numFmtId="0" fontId="7" fillId="5" borderId="66" xfId="3" applyFont="1" applyFill="1" applyBorder="1" applyAlignment="1">
      <alignment horizontal="left" vertical="center" wrapText="1"/>
    </xf>
    <xf numFmtId="0" fontId="22" fillId="0" borderId="0" xfId="3" applyFont="1">
      <alignment vertical="center"/>
    </xf>
    <xf numFmtId="0" fontId="7" fillId="0" borderId="16" xfId="3" applyFont="1" applyBorder="1" applyAlignment="1">
      <alignment horizontal="right" vertical="center"/>
    </xf>
    <xf numFmtId="186" fontId="7" fillId="5" borderId="71" xfId="3" applyNumberFormat="1" applyFont="1" applyFill="1" applyBorder="1" applyAlignment="1">
      <alignment horizontal="center" vertical="center"/>
    </xf>
    <xf numFmtId="0" fontId="7" fillId="0" borderId="68" xfId="3" applyFont="1" applyBorder="1" applyAlignment="1">
      <alignment horizontal="right" vertical="center"/>
    </xf>
    <xf numFmtId="0" fontId="7" fillId="5" borderId="25" xfId="3" applyFont="1" applyFill="1" applyBorder="1">
      <alignment vertical="center"/>
    </xf>
    <xf numFmtId="184" fontId="7" fillId="5" borderId="24" xfId="3" applyNumberFormat="1" applyFont="1" applyFill="1" applyBorder="1" applyAlignment="1">
      <alignment horizontal="left" vertical="center"/>
    </xf>
    <xf numFmtId="185" fontId="7" fillId="5" borderId="26" xfId="3" applyNumberFormat="1" applyFont="1" applyFill="1" applyBorder="1" applyAlignment="1">
      <alignment horizontal="center" vertical="center"/>
    </xf>
    <xf numFmtId="0" fontId="7" fillId="0" borderId="57" xfId="3" applyFont="1" applyBorder="1" applyAlignment="1">
      <alignment horizontal="right" vertical="center" wrapText="1"/>
    </xf>
    <xf numFmtId="0" fontId="7" fillId="5" borderId="28" xfId="3" applyFont="1" applyFill="1" applyBorder="1" applyAlignment="1">
      <alignment vertical="center" wrapText="1"/>
    </xf>
    <xf numFmtId="184" fontId="7" fillId="5" borderId="58" xfId="3" applyNumberFormat="1" applyFont="1" applyFill="1" applyBorder="1" applyAlignment="1">
      <alignment horizontal="left" vertical="center" wrapText="1"/>
    </xf>
    <xf numFmtId="0" fontId="7" fillId="0" borderId="57" xfId="3" applyFont="1" applyBorder="1" applyAlignment="1">
      <alignment horizontal="right" vertical="center"/>
    </xf>
    <xf numFmtId="185" fontId="7" fillId="5" borderId="29" xfId="3" applyNumberFormat="1" applyFont="1" applyFill="1" applyBorder="1" applyAlignment="1">
      <alignment horizontal="center" vertical="center" wrapText="1"/>
    </xf>
    <xf numFmtId="0" fontId="7" fillId="0" borderId="42" xfId="3" applyFont="1" applyBorder="1" applyAlignment="1">
      <alignment horizontal="center" vertical="center" wrapText="1"/>
    </xf>
    <xf numFmtId="0" fontId="7" fillId="0" borderId="14" xfId="3" applyFont="1" applyBorder="1" applyAlignment="1">
      <alignment horizontal="center" vertical="center" wrapText="1"/>
    </xf>
    <xf numFmtId="0" fontId="13" fillId="2" borderId="0" xfId="0" applyFont="1" applyFill="1" applyProtection="1">
      <alignment vertical="center"/>
      <protection locked="0"/>
    </xf>
    <xf numFmtId="0" fontId="7" fillId="2" borderId="51" xfId="3" applyFont="1" applyFill="1" applyBorder="1" applyAlignment="1" applyProtection="1">
      <alignment vertical="center" shrinkToFit="1"/>
      <protection locked="0"/>
    </xf>
    <xf numFmtId="0" fontId="7" fillId="2" borderId="52" xfId="3" applyFont="1" applyFill="1" applyBorder="1" applyAlignment="1" applyProtection="1">
      <alignment vertical="center" shrinkToFit="1"/>
      <protection locked="0"/>
    </xf>
    <xf numFmtId="0" fontId="18" fillId="0" borderId="0" xfId="0" applyFont="1" applyAlignment="1">
      <alignment horizontal="centerContinuous" vertical="center"/>
    </xf>
    <xf numFmtId="0" fontId="19" fillId="0" borderId="0" xfId="0" applyFont="1" applyAlignment="1">
      <alignment horizontal="centerContinuous" vertical="center"/>
    </xf>
    <xf numFmtId="0" fontId="13" fillId="0" borderId="0" xfId="0" applyFont="1" applyAlignment="1">
      <alignment horizontal="centerContinuous" vertical="center"/>
    </xf>
    <xf numFmtId="0" fontId="13" fillId="3" borderId="21" xfId="0" applyFont="1" applyFill="1" applyBorder="1">
      <alignment vertical="center"/>
    </xf>
    <xf numFmtId="0" fontId="13" fillId="3" borderId="22" xfId="0" applyFont="1" applyFill="1" applyBorder="1">
      <alignment vertical="center"/>
    </xf>
    <xf numFmtId="0" fontId="13" fillId="3" borderId="18" xfId="0" applyFont="1" applyFill="1" applyBorder="1">
      <alignment vertical="center"/>
    </xf>
    <xf numFmtId="0" fontId="13" fillId="3" borderId="77" xfId="0" applyFont="1" applyFill="1" applyBorder="1">
      <alignment vertical="center"/>
    </xf>
    <xf numFmtId="0" fontId="13" fillId="3" borderId="78" xfId="0" applyFont="1" applyFill="1" applyBorder="1">
      <alignment vertical="center"/>
    </xf>
    <xf numFmtId="0" fontId="13" fillId="3" borderId="79" xfId="0" applyFont="1" applyFill="1" applyBorder="1" applyAlignment="1">
      <alignment horizontal="center" vertical="center"/>
    </xf>
    <xf numFmtId="0" fontId="13" fillId="3" borderId="23" xfId="0" applyFont="1" applyFill="1" applyBorder="1">
      <alignment vertical="center"/>
    </xf>
    <xf numFmtId="0" fontId="13" fillId="3" borderId="24" xfId="0" applyFont="1" applyFill="1" applyBorder="1">
      <alignment vertical="center"/>
    </xf>
    <xf numFmtId="0" fontId="13" fillId="3" borderId="19" xfId="0" applyFont="1" applyFill="1" applyBorder="1" applyAlignment="1">
      <alignment horizontal="center" vertical="center"/>
    </xf>
    <xf numFmtId="0" fontId="13" fillId="3" borderId="76" xfId="0" applyFont="1" applyFill="1" applyBorder="1" applyAlignment="1">
      <alignment horizontal="center" vertical="center"/>
    </xf>
    <xf numFmtId="0" fontId="13" fillId="3" borderId="20" xfId="0" applyFont="1" applyFill="1" applyBorder="1">
      <alignment vertical="center"/>
    </xf>
    <xf numFmtId="0" fontId="11" fillId="0" borderId="1" xfId="0" applyFont="1" applyBorder="1">
      <alignment vertical="center"/>
    </xf>
    <xf numFmtId="0" fontId="11" fillId="0" borderId="2" xfId="0" applyFont="1" applyBorder="1">
      <alignment vertical="center"/>
    </xf>
    <xf numFmtId="0" fontId="11" fillId="0" borderId="3" xfId="0" applyFont="1" applyBorder="1" applyAlignment="1">
      <alignment horizontal="left" vertical="center"/>
    </xf>
    <xf numFmtId="0" fontId="13" fillId="0" borderId="10" xfId="0" applyFont="1" applyBorder="1" applyAlignment="1">
      <alignment horizontal="left" vertical="center" wrapText="1"/>
    </xf>
    <xf numFmtId="0" fontId="11" fillId="0" borderId="4" xfId="0" applyFont="1" applyBorder="1">
      <alignment vertical="center"/>
    </xf>
    <xf numFmtId="0" fontId="11" fillId="0" borderId="74" xfId="0" applyFont="1" applyBorder="1">
      <alignment vertical="center"/>
    </xf>
    <xf numFmtId="0" fontId="11" fillId="0" borderId="7" xfId="0" applyFont="1" applyBorder="1" applyAlignment="1">
      <alignment horizontal="left" vertical="center"/>
    </xf>
    <xf numFmtId="0" fontId="11" fillId="0" borderId="10" xfId="0" applyFont="1" applyBorder="1" applyAlignment="1">
      <alignment horizontal="left" vertical="center" wrapText="1"/>
    </xf>
    <xf numFmtId="0" fontId="11" fillId="0" borderId="8" xfId="0" applyFont="1" applyBorder="1" applyAlignment="1">
      <alignment horizontal="left" vertical="center"/>
    </xf>
    <xf numFmtId="0" fontId="15" fillId="0" borderId="9" xfId="0" applyFont="1" applyBorder="1" applyAlignment="1">
      <alignment horizontal="center" vertical="center"/>
    </xf>
    <xf numFmtId="0" fontId="11" fillId="0" borderId="11" xfId="0" applyFont="1" applyBorder="1" applyAlignment="1">
      <alignment horizontal="left" vertical="center"/>
    </xf>
    <xf numFmtId="0" fontId="11" fillId="0" borderId="9" xfId="0" applyFont="1" applyBorder="1" applyAlignment="1">
      <alignment horizontal="center" vertical="center"/>
    </xf>
    <xf numFmtId="0" fontId="13" fillId="0" borderId="8" xfId="0" applyFont="1" applyBorder="1" applyAlignment="1">
      <alignment horizontal="left" vertical="center" wrapText="1"/>
    </xf>
    <xf numFmtId="183" fontId="11" fillId="4" borderId="10" xfId="1" applyNumberFormat="1" applyFont="1" applyFill="1" applyBorder="1" applyAlignment="1" applyProtection="1">
      <alignment horizontal="center" vertical="center"/>
    </xf>
    <xf numFmtId="38" fontId="11" fillId="4" borderId="10" xfId="1" applyFont="1" applyFill="1" applyBorder="1" applyAlignment="1" applyProtection="1">
      <alignment horizontal="center" vertical="center"/>
    </xf>
    <xf numFmtId="178" fontId="11" fillId="0" borderId="11" xfId="1" applyNumberFormat="1" applyFont="1" applyBorder="1" applyAlignment="1" applyProtection="1">
      <alignment horizontal="left" vertical="center"/>
    </xf>
    <xf numFmtId="0" fontId="11" fillId="0" borderId="8" xfId="0" applyFont="1" applyBorder="1" applyAlignment="1">
      <alignment horizontal="left" vertical="center" wrapText="1"/>
    </xf>
    <xf numFmtId="0" fontId="11" fillId="0" borderId="11" xfId="0" applyFont="1" applyBorder="1" applyAlignment="1">
      <alignment horizontal="left" vertical="center" wrapText="1"/>
    </xf>
    <xf numFmtId="0" fontId="11" fillId="0" borderId="10" xfId="0" applyFont="1" applyBorder="1" applyAlignment="1">
      <alignment horizontal="center" vertical="center"/>
    </xf>
    <xf numFmtId="0" fontId="11" fillId="0" borderId="6" xfId="0" applyFont="1" applyBorder="1">
      <alignment vertical="center"/>
    </xf>
    <xf numFmtId="176" fontId="11" fillId="0" borderId="11" xfId="0" applyNumberFormat="1" applyFont="1" applyBorder="1" applyAlignment="1">
      <alignment horizontal="left" vertical="center"/>
    </xf>
    <xf numFmtId="0" fontId="11" fillId="0" borderId="4" xfId="0" applyFont="1" applyBorder="1" applyAlignment="1">
      <alignment horizontal="left" vertical="center" wrapText="1"/>
    </xf>
    <xf numFmtId="0" fontId="11" fillId="0" borderId="7" xfId="0" applyFont="1" applyBorder="1" applyAlignment="1">
      <alignment horizontal="left" vertical="center" wrapText="1"/>
    </xf>
    <xf numFmtId="183" fontId="11" fillId="4" borderId="6" xfId="1" applyNumberFormat="1" applyFont="1" applyFill="1" applyBorder="1" applyAlignment="1" applyProtection="1">
      <alignment horizontal="center" vertical="center"/>
    </xf>
    <xf numFmtId="38" fontId="11" fillId="5" borderId="10" xfId="1" applyFont="1" applyFill="1" applyBorder="1" applyAlignment="1" applyProtection="1">
      <alignment horizontal="center" vertical="center"/>
    </xf>
    <xf numFmtId="38" fontId="11" fillId="5" borderId="6" xfId="1" applyFont="1" applyFill="1" applyBorder="1" applyAlignment="1" applyProtection="1">
      <alignment horizontal="center" vertical="center"/>
    </xf>
    <xf numFmtId="38" fontId="11" fillId="0" borderId="11" xfId="1" applyFont="1" applyBorder="1" applyAlignment="1" applyProtection="1">
      <alignment horizontal="left" vertical="center"/>
    </xf>
    <xf numFmtId="182" fontId="11" fillId="5" borderId="10" xfId="2" applyNumberFormat="1" applyFont="1" applyFill="1" applyBorder="1" applyAlignment="1" applyProtection="1">
      <alignment horizontal="center" vertical="center"/>
    </xf>
    <xf numFmtId="182" fontId="11" fillId="5" borderId="6" xfId="2" applyNumberFormat="1" applyFont="1" applyFill="1" applyBorder="1" applyAlignment="1" applyProtection="1">
      <alignment horizontal="center" vertical="center"/>
    </xf>
    <xf numFmtId="0" fontId="11" fillId="0" borderId="8" xfId="0" applyFont="1" applyBorder="1" applyAlignment="1">
      <alignment horizontal="left" vertical="center" wrapText="1" shrinkToFit="1"/>
    </xf>
    <xf numFmtId="177" fontId="11" fillId="0" borderId="11" xfId="1" applyNumberFormat="1" applyFont="1" applyFill="1" applyBorder="1" applyAlignment="1" applyProtection="1">
      <alignment horizontal="left" vertical="center"/>
    </xf>
    <xf numFmtId="0" fontId="11" fillId="0" borderId="10" xfId="0" applyFont="1" applyBorder="1" applyAlignment="1">
      <alignment horizontal="left" vertical="center" wrapText="1" shrinkToFit="1"/>
    </xf>
    <xf numFmtId="0" fontId="11" fillId="0" borderId="85" xfId="0" applyFont="1" applyBorder="1" applyAlignment="1">
      <alignment horizontal="left" vertical="center" wrapText="1" shrinkToFit="1"/>
    </xf>
    <xf numFmtId="177" fontId="11" fillId="0" borderId="86" xfId="1" applyNumberFormat="1" applyFont="1" applyFill="1" applyBorder="1" applyAlignment="1" applyProtection="1">
      <alignment horizontal="left" vertical="center"/>
    </xf>
    <xf numFmtId="0" fontId="11" fillId="0" borderId="13" xfId="0" applyFont="1" applyBorder="1" applyAlignment="1">
      <alignment horizontal="left" vertical="center" wrapText="1" shrinkToFit="1"/>
    </xf>
    <xf numFmtId="0" fontId="11" fillId="0" borderId="87" xfId="0" applyFont="1" applyBorder="1" applyAlignment="1">
      <alignment horizontal="left" vertical="center" wrapText="1" shrinkToFit="1"/>
    </xf>
    <xf numFmtId="177" fontId="11" fillId="0" borderId="7" xfId="1" applyNumberFormat="1" applyFont="1" applyFill="1" applyBorder="1" applyAlignment="1" applyProtection="1">
      <alignment horizontal="left" vertical="center"/>
    </xf>
    <xf numFmtId="0" fontId="11" fillId="0" borderId="6" xfId="0" applyFont="1" applyBorder="1" applyAlignment="1">
      <alignment horizontal="left" vertical="center" wrapText="1" shrinkToFit="1"/>
    </xf>
    <xf numFmtId="0" fontId="11" fillId="0" borderId="12" xfId="0" applyFont="1" applyBorder="1" applyAlignment="1">
      <alignment horizontal="left" vertical="center"/>
    </xf>
    <xf numFmtId="0" fontId="11" fillId="0" borderId="13" xfId="0" applyFont="1" applyBorder="1" applyAlignment="1">
      <alignment horizontal="center" vertical="center" shrinkToFit="1"/>
    </xf>
    <xf numFmtId="179" fontId="11" fillId="0" borderId="15" xfId="0" applyNumberFormat="1" applyFont="1" applyBorder="1" applyAlignment="1">
      <alignment horizontal="left" vertical="center"/>
    </xf>
    <xf numFmtId="0" fontId="11" fillId="0" borderId="14" xfId="0" applyFont="1" applyBorder="1" applyAlignment="1">
      <alignment horizontal="left" vertical="center"/>
    </xf>
    <xf numFmtId="0" fontId="11" fillId="0" borderId="85" xfId="0" applyFont="1" applyBorder="1" applyAlignment="1">
      <alignment horizontal="left" vertical="center" wrapText="1"/>
    </xf>
    <xf numFmtId="0" fontId="13" fillId="4" borderId="80" xfId="0" applyFont="1" applyFill="1" applyBorder="1">
      <alignment vertical="center"/>
    </xf>
    <xf numFmtId="0" fontId="13" fillId="4" borderId="81" xfId="0" applyFont="1" applyFill="1" applyBorder="1">
      <alignment vertical="center"/>
    </xf>
    <xf numFmtId="181" fontId="11" fillId="0" borderId="86" xfId="0" applyNumberFormat="1" applyFont="1" applyBorder="1" applyAlignment="1">
      <alignment horizontal="left" vertical="center"/>
    </xf>
    <xf numFmtId="0" fontId="11" fillId="0" borderId="13" xfId="0" applyFont="1" applyBorder="1" applyAlignment="1">
      <alignment horizontal="left" vertical="center" wrapText="1"/>
    </xf>
    <xf numFmtId="0" fontId="11" fillId="0" borderId="87" xfId="0" applyFont="1" applyBorder="1" applyAlignment="1">
      <alignment horizontal="left" vertical="center" wrapText="1"/>
    </xf>
    <xf numFmtId="181" fontId="11" fillId="0" borderId="7" xfId="0" applyNumberFormat="1" applyFont="1" applyBorder="1" applyAlignment="1">
      <alignment horizontal="left" vertical="center"/>
    </xf>
    <xf numFmtId="0" fontId="11" fillId="0" borderId="6" xfId="0" applyFont="1" applyBorder="1" applyAlignment="1">
      <alignment horizontal="left" vertical="center" wrapText="1"/>
    </xf>
    <xf numFmtId="0" fontId="11" fillId="0" borderId="10" xfId="0" applyFont="1" applyBorder="1" applyAlignment="1">
      <alignment horizontal="left" vertical="center"/>
    </xf>
    <xf numFmtId="182" fontId="11" fillId="0" borderId="11" xfId="1" applyNumberFormat="1" applyFont="1" applyFill="1" applyBorder="1" applyAlignment="1" applyProtection="1">
      <alignment horizontal="left" vertical="center"/>
    </xf>
    <xf numFmtId="38" fontId="11" fillId="0" borderId="11" xfId="1" applyFont="1" applyFill="1" applyBorder="1" applyAlignment="1" applyProtection="1">
      <alignment horizontal="left" vertical="center"/>
    </xf>
    <xf numFmtId="0" fontId="11" fillId="0" borderId="82" xfId="0" applyFont="1" applyBorder="1" applyAlignment="1">
      <alignment horizontal="left" vertical="center" wrapText="1"/>
    </xf>
    <xf numFmtId="180" fontId="11" fillId="0" borderId="83" xfId="0" applyNumberFormat="1" applyFont="1" applyBorder="1" applyAlignment="1">
      <alignment horizontal="left" vertical="center"/>
    </xf>
    <xf numFmtId="0" fontId="11" fillId="0" borderId="23" xfId="0" applyFont="1" applyBorder="1" applyAlignment="1">
      <alignment horizontal="left" vertical="center" wrapText="1"/>
    </xf>
    <xf numFmtId="180" fontId="11" fillId="0" borderId="60" xfId="0" applyNumberFormat="1" applyFont="1" applyBorder="1" applyAlignment="1">
      <alignment horizontal="left" vertical="center"/>
    </xf>
    <xf numFmtId="0" fontId="13" fillId="0" borderId="21" xfId="0" applyFont="1" applyBorder="1">
      <alignment vertical="center"/>
    </xf>
    <xf numFmtId="0" fontId="13" fillId="4" borderId="66" xfId="0" applyFont="1" applyFill="1" applyBorder="1">
      <alignment vertical="center"/>
    </xf>
    <xf numFmtId="0" fontId="13" fillId="4" borderId="67" xfId="0" applyFont="1" applyFill="1" applyBorder="1">
      <alignment vertical="center"/>
    </xf>
    <xf numFmtId="0" fontId="13" fillId="4" borderId="22" xfId="0" applyFont="1" applyFill="1" applyBorder="1">
      <alignment vertical="center"/>
    </xf>
    <xf numFmtId="0" fontId="13" fillId="4" borderId="59" xfId="0" applyFont="1" applyFill="1" applyBorder="1">
      <alignment vertical="center"/>
    </xf>
    <xf numFmtId="0" fontId="13" fillId="0" borderId="13" xfId="0" applyFont="1" applyBorder="1">
      <alignment vertical="center"/>
    </xf>
    <xf numFmtId="0" fontId="13" fillId="0" borderId="77" xfId="0" applyFont="1" applyBorder="1">
      <alignment vertical="center"/>
    </xf>
    <xf numFmtId="38" fontId="13" fillId="4" borderId="26" xfId="1" applyFont="1" applyFill="1" applyBorder="1" applyAlignment="1" applyProtection="1">
      <alignment horizontal="center" vertical="center"/>
    </xf>
    <xf numFmtId="0" fontId="13" fillId="0" borderId="6" xfId="0" applyFont="1" applyBorder="1">
      <alignment vertical="center"/>
    </xf>
    <xf numFmtId="0" fontId="13" fillId="0" borderId="85" xfId="0" applyFont="1" applyBorder="1">
      <alignment vertical="center"/>
    </xf>
    <xf numFmtId="0" fontId="13" fillId="4" borderId="84" xfId="0" applyFont="1" applyFill="1" applyBorder="1">
      <alignment vertical="center"/>
    </xf>
    <xf numFmtId="0" fontId="13" fillId="4" borderId="83" xfId="0" applyFont="1" applyFill="1" applyBorder="1">
      <alignment vertical="center"/>
    </xf>
    <xf numFmtId="0" fontId="13" fillId="0" borderId="87" xfId="0" applyFont="1" applyBorder="1">
      <alignment vertical="center"/>
    </xf>
    <xf numFmtId="183" fontId="13" fillId="4" borderId="26" xfId="1" applyNumberFormat="1" applyFont="1" applyFill="1" applyBorder="1" applyAlignment="1" applyProtection="1">
      <alignment horizontal="center" vertical="center"/>
    </xf>
    <xf numFmtId="0" fontId="13" fillId="0" borderId="82" xfId="0" applyFont="1" applyBorder="1">
      <alignment vertical="center"/>
    </xf>
    <xf numFmtId="0" fontId="13" fillId="0" borderId="4" xfId="0" applyFont="1" applyBorder="1">
      <alignment vertical="center"/>
    </xf>
    <xf numFmtId="0" fontId="13" fillId="4" borderId="68" xfId="0" applyFont="1" applyFill="1" applyBorder="1">
      <alignment vertical="center"/>
    </xf>
    <xf numFmtId="0" fontId="13" fillId="4" borderId="78" xfId="0" applyFont="1" applyFill="1" applyBorder="1">
      <alignment vertical="center"/>
    </xf>
    <xf numFmtId="0" fontId="13" fillId="0" borderId="23" xfId="0" applyFont="1" applyBorder="1">
      <alignment vertical="center"/>
    </xf>
    <xf numFmtId="183" fontId="13" fillId="4" borderId="60" xfId="1" applyNumberFormat="1" applyFont="1" applyFill="1" applyBorder="1" applyAlignment="1" applyProtection="1">
      <alignment horizontal="center" vertical="center"/>
    </xf>
    <xf numFmtId="0" fontId="13" fillId="0" borderId="0" xfId="0" applyFont="1" applyAlignment="1">
      <alignment horizontal="left" vertical="center"/>
    </xf>
    <xf numFmtId="38" fontId="10" fillId="2" borderId="14" xfId="1" applyFont="1" applyFill="1" applyBorder="1" applyProtection="1">
      <alignment vertical="center"/>
      <protection locked="0"/>
    </xf>
    <xf numFmtId="38" fontId="10" fillId="2" borderId="42" xfId="1" applyFont="1" applyFill="1" applyBorder="1" applyProtection="1">
      <alignment vertical="center"/>
      <protection locked="0"/>
    </xf>
    <xf numFmtId="38" fontId="10" fillId="2" borderId="63" xfId="1" applyFont="1" applyFill="1" applyBorder="1" applyProtection="1">
      <alignment vertical="center"/>
      <protection locked="0"/>
    </xf>
    <xf numFmtId="38" fontId="10" fillId="2" borderId="65" xfId="1" applyFont="1" applyFill="1" applyBorder="1" applyProtection="1">
      <alignment vertical="center"/>
      <protection locked="0"/>
    </xf>
    <xf numFmtId="38" fontId="10" fillId="2" borderId="51" xfId="1" applyFont="1" applyFill="1" applyBorder="1" applyProtection="1">
      <alignment vertical="center"/>
      <protection locked="0"/>
    </xf>
    <xf numFmtId="38" fontId="10" fillId="2" borderId="36" xfId="1" applyFont="1" applyFill="1" applyBorder="1" applyProtection="1">
      <alignment vertical="center"/>
      <protection locked="0"/>
    </xf>
    <xf numFmtId="38" fontId="25" fillId="0" borderId="0" xfId="4" applyFont="1" applyProtection="1">
      <alignment vertical="center"/>
    </xf>
    <xf numFmtId="0" fontId="26" fillId="0" borderId="0" xfId="3" applyFont="1" applyAlignment="1">
      <alignment horizontal="centerContinuous" vertical="center"/>
    </xf>
    <xf numFmtId="38" fontId="26" fillId="0" borderId="0" xfId="4" applyFont="1" applyAlignment="1" applyProtection="1">
      <alignment horizontal="centerContinuous" vertical="center"/>
    </xf>
    <xf numFmtId="0" fontId="25" fillId="0" borderId="13" xfId="3" applyFont="1" applyBorder="1">
      <alignment vertical="center"/>
    </xf>
    <xf numFmtId="0" fontId="25" fillId="0" borderId="100" xfId="3" applyFont="1" applyBorder="1">
      <alignment vertical="center"/>
    </xf>
    <xf numFmtId="0" fontId="25" fillId="0" borderId="78" xfId="3" applyFont="1" applyBorder="1">
      <alignment vertical="center"/>
    </xf>
    <xf numFmtId="0" fontId="25" fillId="0" borderId="74" xfId="3" applyFont="1" applyBorder="1">
      <alignment vertical="center"/>
    </xf>
    <xf numFmtId="38" fontId="26" fillId="0" borderId="80" xfId="4" applyFont="1" applyBorder="1" applyProtection="1">
      <alignment vertical="center"/>
    </xf>
    <xf numFmtId="38" fontId="26" fillId="0" borderId="84" xfId="4" applyFont="1" applyBorder="1" applyProtection="1">
      <alignment vertical="center"/>
    </xf>
    <xf numFmtId="0" fontId="25" fillId="0" borderId="81" xfId="3" applyFont="1" applyBorder="1">
      <alignment vertical="center"/>
    </xf>
    <xf numFmtId="0" fontId="26" fillId="0" borderId="100" xfId="3" applyFont="1" applyBorder="1" applyAlignment="1">
      <alignment horizontal="center" vertical="center"/>
    </xf>
    <xf numFmtId="38" fontId="30" fillId="0" borderId="101" xfId="4" applyFont="1" applyBorder="1" applyProtection="1">
      <alignment vertical="center"/>
    </xf>
    <xf numFmtId="38" fontId="25" fillId="0" borderId="102" xfId="4" applyFont="1" applyBorder="1" applyProtection="1">
      <alignment vertical="center"/>
    </xf>
    <xf numFmtId="0" fontId="25" fillId="0" borderId="103" xfId="3" applyFont="1" applyBorder="1">
      <alignment vertical="center"/>
    </xf>
    <xf numFmtId="0" fontId="25" fillId="0" borderId="100" xfId="3" applyFont="1" applyBorder="1" applyAlignment="1">
      <alignment horizontal="center" vertical="center"/>
    </xf>
    <xf numFmtId="38" fontId="26" fillId="0" borderId="80" xfId="4" applyFont="1" applyFill="1" applyBorder="1" applyProtection="1">
      <alignment vertical="center"/>
    </xf>
    <xf numFmtId="38" fontId="26" fillId="0" borderId="84" xfId="4" applyFont="1" applyFill="1" applyBorder="1" applyProtection="1">
      <alignment vertical="center"/>
    </xf>
    <xf numFmtId="0" fontId="25" fillId="0" borderId="84" xfId="3" applyFont="1" applyBorder="1">
      <alignment vertical="center"/>
    </xf>
    <xf numFmtId="38" fontId="25" fillId="0" borderId="68" xfId="4" applyFont="1" applyFill="1" applyBorder="1" applyProtection="1">
      <alignment vertical="center"/>
    </xf>
    <xf numFmtId="38" fontId="25" fillId="0" borderId="0" xfId="4" applyFont="1" applyFill="1" applyBorder="1" applyProtection="1">
      <alignment vertical="center"/>
    </xf>
    <xf numFmtId="0" fontId="25" fillId="0" borderId="6" xfId="3" applyFont="1" applyBorder="1">
      <alignment vertical="center"/>
    </xf>
    <xf numFmtId="38" fontId="31" fillId="0" borderId="68" xfId="4" applyFont="1" applyFill="1" applyBorder="1" applyProtection="1">
      <alignment vertical="center"/>
    </xf>
    <xf numFmtId="38" fontId="31" fillId="0" borderId="0" xfId="4" applyFont="1" applyFill="1" applyBorder="1" applyProtection="1">
      <alignment vertical="center"/>
    </xf>
    <xf numFmtId="0" fontId="25" fillId="0" borderId="104" xfId="3" applyFont="1" applyBorder="1">
      <alignment vertical="center"/>
    </xf>
    <xf numFmtId="0" fontId="25" fillId="0" borderId="105" xfId="3" applyFont="1" applyBorder="1">
      <alignment vertical="center"/>
    </xf>
    <xf numFmtId="0" fontId="25" fillId="0" borderId="106" xfId="3" applyFont="1" applyBorder="1">
      <alignment vertical="center"/>
    </xf>
    <xf numFmtId="0" fontId="25" fillId="0" borderId="107" xfId="3" applyFont="1" applyBorder="1">
      <alignment vertical="center"/>
    </xf>
    <xf numFmtId="0" fontId="25" fillId="0" borderId="102" xfId="3" applyFont="1" applyBorder="1">
      <alignment vertical="center"/>
    </xf>
    <xf numFmtId="0" fontId="25" fillId="0" borderId="108" xfId="3" applyFont="1" applyBorder="1">
      <alignment vertical="center"/>
    </xf>
    <xf numFmtId="0" fontId="25" fillId="0" borderId="109" xfId="3" applyFont="1" applyBorder="1">
      <alignment vertical="center"/>
    </xf>
    <xf numFmtId="0" fontId="25" fillId="0" borderId="110" xfId="3" applyFont="1" applyBorder="1">
      <alignment vertical="center"/>
    </xf>
    <xf numFmtId="0" fontId="10" fillId="6" borderId="99" xfId="0" applyFont="1" applyFill="1" applyBorder="1" applyProtection="1">
      <alignment vertical="center"/>
      <protection locked="0"/>
    </xf>
    <xf numFmtId="0" fontId="13" fillId="6" borderId="0" xfId="0" applyFont="1" applyFill="1">
      <alignment vertical="center"/>
    </xf>
    <xf numFmtId="183" fontId="10" fillId="2" borderId="14" xfId="1" applyNumberFormat="1" applyFont="1" applyFill="1" applyBorder="1" applyProtection="1">
      <alignment vertical="center"/>
      <protection locked="0"/>
    </xf>
    <xf numFmtId="38" fontId="10" fillId="2" borderId="94" xfId="1" applyFont="1" applyFill="1" applyBorder="1" applyAlignment="1" applyProtection="1">
      <alignment vertical="center" shrinkToFit="1"/>
      <protection locked="0"/>
    </xf>
    <xf numFmtId="183" fontId="10" fillId="2" borderId="93" xfId="1" applyNumberFormat="1" applyFont="1" applyFill="1" applyBorder="1" applyProtection="1">
      <alignment vertical="center"/>
      <protection locked="0"/>
    </xf>
    <xf numFmtId="183" fontId="10" fillId="2" borderId="63" xfId="1" applyNumberFormat="1" applyFont="1" applyFill="1" applyBorder="1" applyProtection="1">
      <alignment vertical="center"/>
      <protection locked="0"/>
    </xf>
    <xf numFmtId="38" fontId="10" fillId="2" borderId="89" xfId="1" applyFont="1" applyFill="1" applyBorder="1" applyAlignment="1" applyProtection="1">
      <alignment vertical="center" shrinkToFit="1"/>
      <protection locked="0"/>
    </xf>
    <xf numFmtId="183" fontId="10" fillId="2" borderId="95" xfId="1" applyNumberFormat="1" applyFont="1" applyFill="1" applyBorder="1" applyProtection="1">
      <alignment vertical="center"/>
      <protection locked="0"/>
    </xf>
    <xf numFmtId="183" fontId="10" fillId="2" borderId="51" xfId="1" applyNumberFormat="1" applyFont="1" applyFill="1" applyBorder="1" applyProtection="1">
      <alignment vertical="center"/>
      <protection locked="0"/>
    </xf>
    <xf numFmtId="38" fontId="10" fillId="2" borderId="91" xfId="1" applyFont="1" applyFill="1" applyBorder="1" applyAlignment="1" applyProtection="1">
      <alignment vertical="center" shrinkToFit="1"/>
      <protection locked="0"/>
    </xf>
    <xf numFmtId="183" fontId="10" fillId="2" borderId="92" xfId="1" applyNumberFormat="1" applyFont="1" applyFill="1" applyBorder="1" applyProtection="1">
      <alignment vertical="center"/>
      <protection locked="0"/>
    </xf>
    <xf numFmtId="0" fontId="7" fillId="2" borderId="30" xfId="3" applyFont="1" applyFill="1" applyBorder="1" applyAlignment="1" applyProtection="1">
      <alignment horizontal="left" vertical="center" wrapText="1"/>
      <protection locked="0"/>
    </xf>
    <xf numFmtId="0" fontId="7" fillId="2" borderId="33" xfId="3" applyFont="1" applyFill="1" applyBorder="1" applyAlignment="1" applyProtection="1">
      <alignment horizontal="left" vertical="center" wrapText="1"/>
      <protection locked="0"/>
    </xf>
    <xf numFmtId="0" fontId="7" fillId="2" borderId="45" xfId="3" applyFont="1" applyFill="1" applyBorder="1" applyAlignment="1" applyProtection="1">
      <alignment horizontal="left" vertical="center" wrapText="1"/>
      <protection locked="0"/>
    </xf>
    <xf numFmtId="0" fontId="7" fillId="2" borderId="48" xfId="3" applyFont="1" applyFill="1" applyBorder="1" applyAlignment="1" applyProtection="1">
      <alignment horizontal="left" vertical="center" wrapText="1"/>
      <protection locked="0"/>
    </xf>
    <xf numFmtId="0" fontId="7" fillId="0" borderId="0" xfId="3" applyFont="1" applyAlignment="1">
      <alignment horizontal="left" vertical="top" wrapText="1"/>
    </xf>
    <xf numFmtId="0" fontId="7" fillId="12" borderId="56" xfId="3" applyFont="1" applyFill="1" applyBorder="1" applyAlignment="1">
      <alignment horizontal="center" vertical="center" wrapText="1"/>
    </xf>
    <xf numFmtId="0" fontId="7" fillId="5" borderId="69" xfId="3" applyFont="1" applyFill="1" applyBorder="1" applyAlignment="1">
      <alignment horizontal="left" vertical="center"/>
    </xf>
    <xf numFmtId="0" fontId="7" fillId="5" borderId="70" xfId="3" applyFont="1" applyFill="1" applyBorder="1" applyAlignment="1">
      <alignment horizontal="left" vertical="center"/>
    </xf>
    <xf numFmtId="0" fontId="7" fillId="5" borderId="66" xfId="3" applyFont="1" applyFill="1" applyBorder="1" applyAlignment="1">
      <alignment horizontal="left" vertical="center"/>
    </xf>
    <xf numFmtId="0" fontId="7" fillId="5" borderId="59" xfId="3" applyFont="1" applyFill="1" applyBorder="1" applyAlignment="1">
      <alignment horizontal="left" vertical="center"/>
    </xf>
    <xf numFmtId="0" fontId="7" fillId="12" borderId="27" xfId="3" applyFont="1" applyFill="1" applyBorder="1" applyAlignment="1">
      <alignment horizontal="center" vertical="center" wrapText="1"/>
    </xf>
    <xf numFmtId="0" fontId="7" fillId="12" borderId="55" xfId="3" applyFont="1" applyFill="1" applyBorder="1" applyAlignment="1">
      <alignment horizontal="center" vertical="center" wrapText="1"/>
    </xf>
    <xf numFmtId="0" fontId="7" fillId="12" borderId="27" xfId="3" applyFont="1" applyFill="1" applyBorder="1" applyAlignment="1">
      <alignment horizontal="center" vertical="center"/>
    </xf>
    <xf numFmtId="0" fontId="7" fillId="12" borderId="34" xfId="3" applyFont="1" applyFill="1" applyBorder="1" applyAlignment="1">
      <alignment horizontal="center" vertical="center"/>
    </xf>
    <xf numFmtId="0" fontId="7" fillId="12" borderId="55" xfId="3" applyFont="1" applyFill="1" applyBorder="1" applyAlignment="1">
      <alignment horizontal="center" vertical="center"/>
    </xf>
    <xf numFmtId="0" fontId="7" fillId="0" borderId="49" xfId="3" applyFont="1" applyBorder="1" applyAlignment="1">
      <alignment horizontal="center" vertical="center" wrapText="1"/>
    </xf>
    <xf numFmtId="0" fontId="7" fillId="0" borderId="2" xfId="3" applyFont="1" applyBorder="1" applyAlignment="1">
      <alignment horizontal="center" vertical="center" wrapText="1"/>
    </xf>
    <xf numFmtId="0" fontId="7" fillId="0" borderId="61" xfId="3" applyFont="1" applyBorder="1" applyAlignment="1">
      <alignment horizontal="center" vertical="center" wrapText="1"/>
    </xf>
    <xf numFmtId="0" fontId="7" fillId="0" borderId="63" xfId="3" applyFont="1" applyBorder="1" applyAlignment="1">
      <alignment horizontal="center" vertical="center" wrapText="1"/>
    </xf>
    <xf numFmtId="0" fontId="7" fillId="0" borderId="62" xfId="3" applyFont="1" applyBorder="1" applyAlignment="1">
      <alignment horizontal="center" vertical="center" wrapText="1"/>
    </xf>
    <xf numFmtId="0" fontId="7" fillId="0" borderId="64" xfId="3" applyFont="1" applyBorder="1" applyAlignment="1">
      <alignment horizontal="center" vertical="center" wrapText="1"/>
    </xf>
    <xf numFmtId="183" fontId="8" fillId="5" borderId="65" xfId="4" applyNumberFormat="1" applyFont="1" applyFill="1" applyBorder="1" applyAlignment="1" applyProtection="1">
      <alignment horizontal="center" vertical="center"/>
    </xf>
    <xf numFmtId="183" fontId="8" fillId="5" borderId="46" xfId="4" applyNumberFormat="1" applyFont="1" applyFill="1" applyBorder="1" applyAlignment="1" applyProtection="1">
      <alignment horizontal="center" vertical="center"/>
    </xf>
    <xf numFmtId="183" fontId="8" fillId="5" borderId="63" xfId="4" applyNumberFormat="1" applyFont="1" applyFill="1" applyBorder="1" applyAlignment="1" applyProtection="1">
      <alignment horizontal="center" vertical="center"/>
    </xf>
    <xf numFmtId="183" fontId="8" fillId="5" borderId="53" xfId="4" applyNumberFormat="1" applyFont="1" applyFill="1" applyBorder="1" applyAlignment="1" applyProtection="1">
      <alignment horizontal="center" vertical="center"/>
    </xf>
    <xf numFmtId="180" fontId="8" fillId="5" borderId="63" xfId="4" applyNumberFormat="1" applyFont="1" applyFill="1" applyBorder="1" applyAlignment="1" applyProtection="1">
      <alignment horizontal="center" vertical="center"/>
    </xf>
    <xf numFmtId="180" fontId="8" fillId="5" borderId="53" xfId="4" applyNumberFormat="1" applyFont="1" applyFill="1" applyBorder="1" applyAlignment="1" applyProtection="1">
      <alignment horizontal="center" vertical="center"/>
    </xf>
    <xf numFmtId="183" fontId="7" fillId="4" borderId="64" xfId="4" applyNumberFormat="1" applyFont="1" applyFill="1" applyBorder="1" applyAlignment="1" applyProtection="1">
      <alignment horizontal="center" vertical="center" wrapText="1"/>
    </xf>
    <xf numFmtId="183" fontId="7" fillId="4" borderId="54" xfId="4" applyNumberFormat="1" applyFont="1" applyFill="1" applyBorder="1" applyAlignment="1" applyProtection="1">
      <alignment horizontal="center" vertical="center" wrapText="1"/>
    </xf>
    <xf numFmtId="38" fontId="7" fillId="5" borderId="117" xfId="4" applyFont="1" applyFill="1" applyBorder="1" applyAlignment="1" applyProtection="1">
      <alignment horizontal="center" vertical="center" wrapText="1"/>
    </xf>
    <xf numFmtId="38" fontId="7" fillId="5" borderId="100" xfId="4" applyFont="1" applyFill="1" applyBorder="1" applyAlignment="1" applyProtection="1">
      <alignment horizontal="center" vertical="center" wrapText="1"/>
    </xf>
    <xf numFmtId="38" fontId="7" fillId="5" borderId="19" xfId="4" applyFont="1" applyFill="1" applyBorder="1" applyAlignment="1" applyProtection="1">
      <alignment horizontal="center" vertical="center" wrapText="1"/>
    </xf>
    <xf numFmtId="0" fontId="7" fillId="12" borderId="34" xfId="3" applyFont="1" applyFill="1" applyBorder="1" applyAlignment="1">
      <alignment horizontal="center" vertical="center" wrapText="1"/>
    </xf>
    <xf numFmtId="0" fontId="7" fillId="0" borderId="30" xfId="3" applyFont="1" applyBorder="1">
      <alignment vertical="center"/>
    </xf>
    <xf numFmtId="0" fontId="7" fillId="0" borderId="31" xfId="3" applyFont="1" applyBorder="1">
      <alignment vertical="center"/>
    </xf>
    <xf numFmtId="0" fontId="7" fillId="0" borderId="41" xfId="3" applyFont="1" applyBorder="1" applyAlignment="1">
      <alignment horizontal="left" vertical="center"/>
    </xf>
    <xf numFmtId="0" fontId="7" fillId="0" borderId="42" xfId="3" applyFont="1" applyBorder="1" applyAlignment="1">
      <alignment horizontal="left" vertical="center"/>
    </xf>
    <xf numFmtId="0" fontId="7" fillId="2" borderId="45" xfId="3" applyFont="1" applyFill="1" applyBorder="1" applyAlignment="1" applyProtection="1">
      <alignment horizontal="left" vertical="center"/>
      <protection locked="0"/>
    </xf>
    <xf numFmtId="0" fontId="7" fillId="2" borderId="46" xfId="3" applyFont="1" applyFill="1" applyBorder="1" applyAlignment="1" applyProtection="1">
      <alignment horizontal="left" vertical="center"/>
      <protection locked="0"/>
    </xf>
    <xf numFmtId="0" fontId="9" fillId="0" borderId="49" xfId="3" applyFont="1" applyBorder="1" applyAlignment="1">
      <alignment horizontal="left" vertical="center"/>
    </xf>
    <xf numFmtId="0" fontId="9" fillId="0" borderId="50" xfId="3" applyFont="1" applyBorder="1" applyAlignment="1">
      <alignment horizontal="left" vertical="center"/>
    </xf>
    <xf numFmtId="0" fontId="7" fillId="2" borderId="35" xfId="3" applyFont="1" applyFill="1" applyBorder="1" applyAlignment="1" applyProtection="1">
      <alignment horizontal="center" vertical="center" shrinkToFit="1"/>
      <protection locked="0"/>
    </xf>
    <xf numFmtId="0" fontId="7" fillId="2" borderId="36" xfId="3" applyFont="1" applyFill="1" applyBorder="1" applyAlignment="1" applyProtection="1">
      <alignment horizontal="center" vertical="center" shrinkToFit="1"/>
      <protection locked="0"/>
    </xf>
    <xf numFmtId="0" fontId="7" fillId="2" borderId="41" xfId="3" applyFont="1" applyFill="1" applyBorder="1" applyAlignment="1" applyProtection="1">
      <alignment horizontal="left" vertical="center"/>
      <protection locked="0"/>
    </xf>
    <xf numFmtId="0" fontId="7" fillId="2" borderId="42" xfId="3" applyFont="1" applyFill="1" applyBorder="1" applyAlignment="1" applyProtection="1">
      <alignment horizontal="left" vertical="center"/>
      <protection locked="0"/>
    </xf>
    <xf numFmtId="0" fontId="9" fillId="0" borderId="49" xfId="3" applyFont="1" applyBorder="1" applyAlignment="1">
      <alignment horizontal="left" vertical="center" wrapText="1"/>
    </xf>
    <xf numFmtId="0" fontId="9" fillId="0" borderId="50" xfId="3" applyFont="1" applyBorder="1" applyAlignment="1">
      <alignment horizontal="left" vertical="center" wrapText="1"/>
    </xf>
    <xf numFmtId="0" fontId="7" fillId="2" borderId="32" xfId="3" applyFont="1" applyFill="1" applyBorder="1" applyProtection="1">
      <alignment vertical="center"/>
      <protection locked="0"/>
    </xf>
    <xf numFmtId="0" fontId="7" fillId="2" borderId="30" xfId="3" applyFont="1" applyFill="1" applyBorder="1" applyProtection="1">
      <alignment vertical="center"/>
      <protection locked="0"/>
    </xf>
    <xf numFmtId="0" fontId="7" fillId="2" borderId="33" xfId="3" applyFont="1" applyFill="1" applyBorder="1" applyProtection="1">
      <alignment vertical="center"/>
      <protection locked="0"/>
    </xf>
    <xf numFmtId="0" fontId="7" fillId="2" borderId="47" xfId="3" applyFont="1" applyFill="1" applyBorder="1" applyAlignment="1" applyProtection="1">
      <alignment horizontal="left" vertical="center"/>
      <protection locked="0"/>
    </xf>
    <xf numFmtId="0" fontId="7" fillId="2" borderId="48" xfId="3" applyFont="1" applyFill="1" applyBorder="1" applyAlignment="1" applyProtection="1">
      <alignment horizontal="left" vertical="center"/>
      <protection locked="0"/>
    </xf>
    <xf numFmtId="0" fontId="7" fillId="2" borderId="45" xfId="3" applyFont="1" applyFill="1" applyBorder="1" applyAlignment="1" applyProtection="1">
      <alignment horizontal="center" vertical="center" shrinkToFit="1"/>
      <protection locked="0"/>
    </xf>
    <xf numFmtId="0" fontId="7" fillId="2" borderId="46" xfId="3" applyFont="1" applyFill="1" applyBorder="1" applyAlignment="1" applyProtection="1">
      <alignment horizontal="center" vertical="center" shrinkToFit="1"/>
      <protection locked="0"/>
    </xf>
    <xf numFmtId="0" fontId="24" fillId="0" borderId="0" xfId="3" applyFont="1" applyAlignment="1">
      <alignment horizontal="center" vertical="center"/>
    </xf>
    <xf numFmtId="0" fontId="7" fillId="0" borderId="25" xfId="3" applyFont="1" applyBorder="1" applyAlignment="1">
      <alignment horizontal="right" vertical="center"/>
    </xf>
    <xf numFmtId="0" fontId="7" fillId="2" borderId="35" xfId="3" applyFont="1" applyFill="1" applyBorder="1" applyAlignment="1" applyProtection="1">
      <alignment vertical="center" shrinkToFit="1"/>
      <protection locked="0"/>
    </xf>
    <xf numFmtId="0" fontId="7" fillId="2" borderId="36" xfId="3" applyFont="1" applyFill="1" applyBorder="1" applyAlignment="1" applyProtection="1">
      <alignment vertical="center" shrinkToFit="1"/>
      <protection locked="0"/>
    </xf>
    <xf numFmtId="0" fontId="7" fillId="2" borderId="37" xfId="3" applyFont="1" applyFill="1" applyBorder="1" applyAlignment="1" applyProtection="1">
      <alignment vertical="center" shrinkToFit="1"/>
      <protection locked="0"/>
    </xf>
    <xf numFmtId="0" fontId="7" fillId="2" borderId="38" xfId="3" applyFont="1" applyFill="1" applyBorder="1" applyAlignment="1" applyProtection="1">
      <alignment vertical="center" shrinkToFit="1"/>
      <protection locked="0"/>
    </xf>
    <xf numFmtId="0" fontId="7" fillId="0" borderId="39" xfId="3" applyFont="1" applyBorder="1" applyAlignment="1">
      <alignment horizontal="left" vertical="center" shrinkToFit="1"/>
    </xf>
    <xf numFmtId="0" fontId="7" fillId="0" borderId="40" xfId="3" applyFont="1" applyBorder="1" applyAlignment="1">
      <alignment horizontal="left" vertical="center" shrinkToFit="1"/>
    </xf>
    <xf numFmtId="0" fontId="7" fillId="0" borderId="41" xfId="3" applyFont="1" applyBorder="1" applyAlignment="1">
      <alignment horizontal="left" vertical="center" shrinkToFit="1"/>
    </xf>
    <xf numFmtId="0" fontId="7" fillId="0" borderId="42" xfId="3" applyFont="1" applyBorder="1" applyAlignment="1">
      <alignment horizontal="left" vertical="center" shrinkToFit="1"/>
    </xf>
    <xf numFmtId="0" fontId="7" fillId="2" borderId="43" xfId="3" applyFont="1" applyFill="1" applyBorder="1" applyAlignment="1" applyProtection="1">
      <alignment horizontal="left" vertical="center" shrinkToFit="1"/>
      <protection locked="0"/>
    </xf>
    <xf numFmtId="0" fontId="7" fillId="2" borderId="41" xfId="3" applyFont="1" applyFill="1" applyBorder="1" applyAlignment="1" applyProtection="1">
      <alignment horizontal="left" vertical="center" shrinkToFit="1"/>
      <protection locked="0"/>
    </xf>
    <xf numFmtId="0" fontId="7" fillId="2" borderId="44" xfId="3" applyFont="1" applyFill="1" applyBorder="1" applyAlignment="1" applyProtection="1">
      <alignment horizontal="left" vertical="center" shrinkToFit="1"/>
      <protection locked="0"/>
    </xf>
    <xf numFmtId="0" fontId="7" fillId="2" borderId="45" xfId="3" applyFont="1" applyFill="1" applyBorder="1" applyAlignment="1" applyProtection="1">
      <alignment horizontal="left" vertical="center" shrinkToFit="1"/>
      <protection locked="0"/>
    </xf>
    <xf numFmtId="0" fontId="7" fillId="2" borderId="46" xfId="3" applyFont="1" applyFill="1" applyBorder="1" applyAlignment="1" applyProtection="1">
      <alignment horizontal="left" vertical="center" shrinkToFit="1"/>
      <protection locked="0"/>
    </xf>
    <xf numFmtId="0" fontId="7" fillId="2" borderId="47" xfId="3" applyFont="1" applyFill="1" applyBorder="1" applyAlignment="1" applyProtection="1">
      <alignment horizontal="left" vertical="center" shrinkToFit="1"/>
      <protection locked="0"/>
    </xf>
    <xf numFmtId="0" fontId="7" fillId="2" borderId="48" xfId="3" applyFont="1" applyFill="1" applyBorder="1" applyAlignment="1" applyProtection="1">
      <alignment horizontal="left" vertical="center" shrinkToFit="1"/>
      <protection locked="0"/>
    </xf>
    <xf numFmtId="0" fontId="7" fillId="2" borderId="14" xfId="3" applyFont="1" applyFill="1" applyBorder="1" applyAlignment="1" applyProtection="1">
      <alignment horizontal="left" vertical="center"/>
      <protection locked="0"/>
    </xf>
    <xf numFmtId="0" fontId="7" fillId="0" borderId="14" xfId="3" applyFont="1" applyBorder="1" applyAlignment="1">
      <alignment horizontal="left" vertical="center"/>
    </xf>
    <xf numFmtId="0" fontId="7" fillId="0" borderId="15" xfId="3" applyFont="1" applyBorder="1" applyAlignment="1">
      <alignment horizontal="left" vertical="center"/>
    </xf>
    <xf numFmtId="0" fontId="7" fillId="2" borderId="53" xfId="3" applyFont="1" applyFill="1" applyBorder="1" applyAlignment="1" applyProtection="1">
      <alignment horizontal="center" vertical="center" shrinkToFit="1"/>
      <protection locked="0"/>
    </xf>
    <xf numFmtId="0" fontId="7" fillId="2" borderId="54" xfId="3" applyFont="1" applyFill="1" applyBorder="1" applyAlignment="1" applyProtection="1">
      <alignment horizontal="center" vertical="center" shrinkToFit="1"/>
      <protection locked="0"/>
    </xf>
    <xf numFmtId="0" fontId="7" fillId="0" borderId="43" xfId="3" applyFont="1" applyBorder="1" applyAlignment="1">
      <alignment horizontal="left" vertical="center"/>
    </xf>
    <xf numFmtId="0" fontId="7" fillId="0" borderId="44" xfId="3" applyFont="1" applyBorder="1" applyAlignment="1">
      <alignment horizontal="left" vertical="center"/>
    </xf>
    <xf numFmtId="0" fontId="7" fillId="2" borderId="47" xfId="3" applyFont="1" applyFill="1" applyBorder="1" applyAlignment="1" applyProtection="1">
      <alignment horizontal="center" vertical="center" shrinkToFit="1"/>
      <protection locked="0"/>
    </xf>
    <xf numFmtId="0" fontId="7" fillId="2" borderId="48" xfId="3" applyFont="1" applyFill="1" applyBorder="1" applyAlignment="1" applyProtection="1">
      <alignment horizontal="center" vertical="center" shrinkToFit="1"/>
      <protection locked="0"/>
    </xf>
    <xf numFmtId="0" fontId="13" fillId="0" borderId="0" xfId="0" applyFont="1" applyAlignment="1">
      <alignment horizontal="right" vertical="center"/>
    </xf>
    <xf numFmtId="0" fontId="13" fillId="0" borderId="13" xfId="0" applyFont="1" applyBorder="1" applyAlignment="1">
      <alignment horizontal="left" vertical="center" wrapText="1"/>
    </xf>
    <xf numFmtId="0" fontId="13" fillId="0" borderId="6" xfId="0" applyFont="1" applyBorder="1" applyAlignment="1">
      <alignment horizontal="left" vertical="center" wrapText="1"/>
    </xf>
    <xf numFmtId="0" fontId="13" fillId="3" borderId="13"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1" fillId="0" borderId="10" xfId="0" applyFont="1" applyBorder="1" applyAlignment="1">
      <alignment horizontal="left" vertical="center" wrapText="1"/>
    </xf>
    <xf numFmtId="0" fontId="13" fillId="0" borderId="0" xfId="0" applyFont="1" applyAlignment="1">
      <alignment horizontal="left" vertical="center" wrapText="1"/>
    </xf>
    <xf numFmtId="0" fontId="13" fillId="0" borderId="84" xfId="0" applyFont="1" applyBorder="1" applyAlignment="1">
      <alignment horizontal="left" vertical="center" wrapText="1"/>
    </xf>
    <xf numFmtId="0" fontId="13" fillId="0" borderId="26" xfId="0" applyFont="1" applyBorder="1" applyAlignment="1">
      <alignment horizontal="right" vertical="center"/>
    </xf>
    <xf numFmtId="0" fontId="11" fillId="6" borderId="72" xfId="0" applyFont="1" applyFill="1" applyBorder="1" applyAlignment="1" applyProtection="1">
      <alignment horizontal="center" vertical="center" wrapText="1"/>
      <protection locked="0"/>
    </xf>
    <xf numFmtId="0" fontId="11" fillId="6" borderId="49" xfId="0" applyFont="1" applyFill="1" applyBorder="1" applyAlignment="1" applyProtection="1">
      <alignment horizontal="center" vertical="center" wrapText="1"/>
      <protection locked="0"/>
    </xf>
    <xf numFmtId="0" fontId="11" fillId="6" borderId="2" xfId="0" applyFont="1" applyFill="1" applyBorder="1" applyAlignment="1" applyProtection="1">
      <alignment horizontal="center" vertical="center" wrapText="1"/>
      <protection locked="0"/>
    </xf>
    <xf numFmtId="0" fontId="11" fillId="2" borderId="9" xfId="0" applyFont="1" applyFill="1" applyBorder="1" applyAlignment="1" applyProtection="1">
      <alignment horizontal="center" vertical="center" wrapText="1"/>
      <protection locked="0"/>
    </xf>
    <xf numFmtId="0" fontId="11" fillId="2" borderId="39" xfId="0" applyFont="1" applyFill="1" applyBorder="1" applyAlignment="1" applyProtection="1">
      <alignment horizontal="center" vertical="center" wrapText="1"/>
      <protection locked="0"/>
    </xf>
    <xf numFmtId="0" fontId="11" fillId="2" borderId="73" xfId="0" applyFont="1" applyFill="1" applyBorder="1" applyAlignment="1" applyProtection="1">
      <alignment horizontal="center" vertical="center" wrapText="1"/>
      <protection locked="0"/>
    </xf>
    <xf numFmtId="179" fontId="11" fillId="4" borderId="9" xfId="0" applyNumberFormat="1" applyFont="1" applyFill="1" applyBorder="1" applyAlignment="1">
      <alignment horizontal="center" vertical="center"/>
    </xf>
    <xf numFmtId="179" fontId="11" fillId="4" borderId="39" xfId="0" applyNumberFormat="1" applyFont="1" applyFill="1" applyBorder="1" applyAlignment="1">
      <alignment horizontal="center" vertical="center"/>
    </xf>
    <xf numFmtId="179" fontId="11" fillId="4" borderId="73" xfId="0" applyNumberFormat="1" applyFont="1" applyFill="1" applyBorder="1" applyAlignment="1">
      <alignment horizontal="center" vertical="center"/>
    </xf>
    <xf numFmtId="0" fontId="11" fillId="6" borderId="9" xfId="0" applyFont="1" applyFill="1" applyBorder="1" applyAlignment="1" applyProtection="1">
      <alignment horizontal="center" vertical="center"/>
      <protection locked="0"/>
    </xf>
    <xf numFmtId="0" fontId="11" fillId="6" borderId="73" xfId="0" applyFont="1" applyFill="1" applyBorder="1" applyAlignment="1" applyProtection="1">
      <alignment horizontal="center" vertical="center"/>
      <protection locked="0"/>
    </xf>
    <xf numFmtId="0" fontId="11" fillId="6" borderId="9" xfId="0" applyFont="1" applyFill="1" applyBorder="1" applyAlignment="1" applyProtection="1">
      <alignment horizontal="center" vertical="center" shrinkToFit="1"/>
      <protection locked="0"/>
    </xf>
    <xf numFmtId="0" fontId="11" fillId="6" borderId="73" xfId="0" applyFont="1" applyFill="1" applyBorder="1" applyAlignment="1" applyProtection="1">
      <alignment horizontal="center" vertical="center" shrinkToFit="1"/>
      <protection locked="0"/>
    </xf>
    <xf numFmtId="177" fontId="11" fillId="4" borderId="75" xfId="1" applyNumberFormat="1" applyFont="1" applyFill="1" applyBorder="1" applyAlignment="1" applyProtection="1">
      <alignment horizontal="center" vertical="center"/>
    </xf>
    <xf numFmtId="177" fontId="11" fillId="4" borderId="74" xfId="1" applyNumberFormat="1" applyFont="1" applyFill="1" applyBorder="1" applyAlignment="1" applyProtection="1">
      <alignment horizontal="center" vertical="center"/>
    </xf>
    <xf numFmtId="0" fontId="11" fillId="6" borderId="39" xfId="0" applyFont="1" applyFill="1" applyBorder="1" applyAlignment="1" applyProtection="1">
      <alignment horizontal="center" vertical="center" shrinkToFit="1"/>
      <protection locked="0"/>
    </xf>
    <xf numFmtId="0" fontId="11" fillId="2" borderId="75"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2" borderId="74" xfId="0" applyFont="1" applyFill="1" applyBorder="1" applyAlignment="1" applyProtection="1">
      <alignment horizontal="center" vertical="center" wrapText="1"/>
      <protection locked="0"/>
    </xf>
    <xf numFmtId="182" fontId="11" fillId="4" borderId="9" xfId="1" applyNumberFormat="1" applyFont="1" applyFill="1" applyBorder="1" applyAlignment="1" applyProtection="1">
      <alignment horizontal="center" vertical="center"/>
    </xf>
    <xf numFmtId="182" fontId="11" fillId="4" borderId="39" xfId="1" applyNumberFormat="1" applyFont="1" applyFill="1" applyBorder="1" applyAlignment="1" applyProtection="1">
      <alignment horizontal="center" vertical="center"/>
    </xf>
    <xf numFmtId="182" fontId="11" fillId="4" borderId="73" xfId="1" applyNumberFormat="1" applyFont="1" applyFill="1" applyBorder="1" applyAlignment="1" applyProtection="1">
      <alignment horizontal="center" vertical="center"/>
    </xf>
    <xf numFmtId="0" fontId="13" fillId="0" borderId="17" xfId="0" applyFont="1" applyBorder="1" applyAlignment="1">
      <alignment horizontal="center" vertical="center"/>
    </xf>
    <xf numFmtId="0" fontId="13" fillId="0" borderId="6" xfId="0" applyFont="1" applyBorder="1" applyAlignment="1">
      <alignment horizontal="center" vertical="center"/>
    </xf>
    <xf numFmtId="0" fontId="13" fillId="0" borderId="13" xfId="0" applyFont="1" applyBorder="1" applyAlignment="1">
      <alignment horizontal="center" vertical="center"/>
    </xf>
    <xf numFmtId="0" fontId="13" fillId="0" borderId="19" xfId="0" applyFont="1" applyBorder="1" applyAlignment="1">
      <alignment horizontal="center" vertical="center"/>
    </xf>
    <xf numFmtId="38" fontId="13" fillId="4" borderId="75" xfId="1" applyFont="1" applyFill="1" applyBorder="1" applyAlignment="1" applyProtection="1">
      <alignment horizontal="center" vertical="center"/>
    </xf>
    <xf numFmtId="38" fontId="13" fillId="4" borderId="74" xfId="1" applyFont="1" applyFill="1" applyBorder="1" applyAlignment="1" applyProtection="1">
      <alignment horizontal="center" vertical="center"/>
    </xf>
    <xf numFmtId="183" fontId="13" fillId="4" borderId="75" xfId="1" applyNumberFormat="1" applyFont="1" applyFill="1" applyBorder="1" applyAlignment="1" applyProtection="1">
      <alignment horizontal="center" vertical="center"/>
    </xf>
    <xf numFmtId="183" fontId="13" fillId="4" borderId="74" xfId="1" applyNumberFormat="1" applyFont="1" applyFill="1" applyBorder="1" applyAlignment="1" applyProtection="1">
      <alignment horizontal="center" vertical="center"/>
    </xf>
    <xf numFmtId="0" fontId="13" fillId="3" borderId="67"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75" xfId="0" applyFont="1" applyFill="1" applyBorder="1" applyAlignment="1">
      <alignment horizontal="center" vertical="center"/>
    </xf>
    <xf numFmtId="0" fontId="13" fillId="3" borderId="74" xfId="0" applyFont="1" applyFill="1" applyBorder="1" applyAlignment="1">
      <alignment horizontal="center" vertical="center"/>
    </xf>
    <xf numFmtId="183" fontId="13" fillId="4" borderId="76" xfId="1" applyNumberFormat="1" applyFont="1" applyFill="1" applyBorder="1" applyAlignment="1" applyProtection="1">
      <alignment horizontal="center" vertical="center"/>
    </xf>
    <xf numFmtId="183" fontId="13" fillId="4" borderId="24" xfId="1" applyNumberFormat="1" applyFont="1" applyFill="1" applyBorder="1" applyAlignment="1" applyProtection="1">
      <alignment horizontal="center" vertical="center"/>
    </xf>
    <xf numFmtId="0" fontId="11" fillId="0" borderId="13" xfId="0" applyFont="1" applyBorder="1" applyAlignment="1">
      <alignment horizontal="center" vertical="center"/>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3" fillId="4" borderId="13" xfId="0" applyFont="1" applyFill="1" applyBorder="1" applyAlignment="1">
      <alignment horizontal="left" vertical="center"/>
    </xf>
    <xf numFmtId="183" fontId="11" fillId="4" borderId="19" xfId="1" applyNumberFormat="1" applyFont="1" applyFill="1" applyBorder="1" applyAlignment="1" applyProtection="1">
      <alignment horizontal="center" vertical="center"/>
    </xf>
    <xf numFmtId="38" fontId="11" fillId="4" borderId="9" xfId="1" applyFont="1" applyFill="1" applyBorder="1" applyAlignment="1" applyProtection="1">
      <alignment horizontal="center" vertical="center"/>
    </xf>
    <xf numFmtId="38" fontId="11" fillId="4" borderId="73" xfId="1" applyFont="1" applyFill="1" applyBorder="1" applyAlignment="1" applyProtection="1">
      <alignment horizontal="center" vertical="center"/>
    </xf>
    <xf numFmtId="183" fontId="11" fillId="4" borderId="9" xfId="1" applyNumberFormat="1" applyFont="1" applyFill="1" applyBorder="1" applyAlignment="1" applyProtection="1">
      <alignment horizontal="center" vertical="center"/>
    </xf>
    <xf numFmtId="183" fontId="11" fillId="4" borderId="73" xfId="1" applyNumberFormat="1" applyFont="1" applyFill="1" applyBorder="1" applyAlignment="1" applyProtection="1">
      <alignment horizontal="center" vertical="center"/>
    </xf>
    <xf numFmtId="38" fontId="11" fillId="2" borderId="9" xfId="1" applyFont="1" applyFill="1" applyBorder="1" applyAlignment="1" applyProtection="1">
      <alignment horizontal="center" vertical="center"/>
      <protection locked="0"/>
    </xf>
    <xf numFmtId="38" fontId="11" fillId="2" borderId="73" xfId="1" applyFont="1" applyFill="1" applyBorder="1" applyAlignment="1" applyProtection="1">
      <alignment horizontal="center" vertical="center"/>
      <protection locked="0"/>
    </xf>
    <xf numFmtId="180" fontId="11" fillId="4" borderId="75" xfId="0" applyNumberFormat="1" applyFont="1" applyFill="1" applyBorder="1" applyAlignment="1">
      <alignment horizontal="center" vertical="center"/>
    </xf>
    <xf numFmtId="180" fontId="11" fillId="4" borderId="74" xfId="0" applyNumberFormat="1" applyFont="1" applyFill="1" applyBorder="1" applyAlignment="1">
      <alignment horizontal="center" vertical="center"/>
    </xf>
    <xf numFmtId="38" fontId="27" fillId="9" borderId="68" xfId="4" applyFont="1" applyFill="1" applyBorder="1" applyAlignment="1" applyProtection="1">
      <alignment vertical="center"/>
    </xf>
    <xf numFmtId="38" fontId="27" fillId="9" borderId="0" xfId="4" applyFont="1" applyFill="1" applyBorder="1" applyAlignment="1" applyProtection="1">
      <alignment vertical="center"/>
    </xf>
    <xf numFmtId="38" fontId="27" fillId="9" borderId="75" xfId="4" applyFont="1" applyFill="1" applyBorder="1" applyAlignment="1" applyProtection="1">
      <alignment vertical="center"/>
    </xf>
    <xf numFmtId="38" fontId="27" fillId="9" borderId="5" xfId="4" applyFont="1" applyFill="1" applyBorder="1" applyAlignment="1" applyProtection="1">
      <alignment vertical="center"/>
    </xf>
    <xf numFmtId="38" fontId="27" fillId="9" borderId="68" xfId="4" applyFont="1" applyFill="1" applyBorder="1" applyAlignment="1" applyProtection="1">
      <alignment horizontal="right" vertical="center"/>
    </xf>
    <xf numFmtId="38" fontId="27" fillId="9" borderId="0" xfId="4" applyFont="1" applyFill="1" applyBorder="1" applyAlignment="1" applyProtection="1">
      <alignment horizontal="right" vertical="center"/>
    </xf>
    <xf numFmtId="38" fontId="27" fillId="9" borderId="75" xfId="4" applyFont="1" applyFill="1" applyBorder="1" applyAlignment="1" applyProtection="1">
      <alignment horizontal="right" vertical="center"/>
    </xf>
    <xf numFmtId="38" fontId="27" fillId="9" borderId="5" xfId="4" applyFont="1" applyFill="1" applyBorder="1" applyAlignment="1" applyProtection="1">
      <alignment horizontal="right" vertical="center"/>
    </xf>
    <xf numFmtId="38" fontId="26" fillId="0" borderId="80" xfId="4" applyFont="1" applyBorder="1" applyAlignment="1" applyProtection="1">
      <alignment horizontal="left" vertical="center"/>
    </xf>
    <xf numFmtId="38" fontId="26" fillId="0" borderId="84" xfId="4" applyFont="1" applyBorder="1" applyAlignment="1" applyProtection="1">
      <alignment horizontal="left" vertical="center"/>
    </xf>
    <xf numFmtId="38" fontId="26" fillId="0" borderId="81" xfId="4" applyFont="1" applyBorder="1" applyAlignment="1" applyProtection="1">
      <alignment horizontal="left" vertical="center"/>
    </xf>
    <xf numFmtId="38" fontId="26" fillId="0" borderId="101" xfId="4" applyFont="1" applyBorder="1" applyAlignment="1" applyProtection="1">
      <alignment horizontal="left" vertical="center"/>
    </xf>
    <xf numFmtId="38" fontId="26" fillId="0" borderId="102" xfId="4" applyFont="1" applyBorder="1" applyAlignment="1" applyProtection="1">
      <alignment horizontal="left" vertical="center"/>
    </xf>
    <xf numFmtId="38" fontId="26" fillId="0" borderId="103" xfId="4" applyFont="1" applyBorder="1" applyAlignment="1" applyProtection="1">
      <alignment horizontal="left" vertical="center"/>
    </xf>
    <xf numFmtId="38" fontId="27" fillId="2" borderId="68" xfId="4" applyFont="1" applyFill="1" applyBorder="1" applyAlignment="1" applyProtection="1">
      <alignment horizontal="right" vertical="center"/>
      <protection locked="0"/>
    </xf>
    <xf numFmtId="38" fontId="27" fillId="2" borderId="0" xfId="4" applyFont="1" applyFill="1" applyBorder="1" applyAlignment="1" applyProtection="1">
      <alignment horizontal="right" vertical="center"/>
      <protection locked="0"/>
    </xf>
    <xf numFmtId="38" fontId="27" fillId="2" borderId="75" xfId="4" applyFont="1" applyFill="1" applyBorder="1" applyAlignment="1" applyProtection="1">
      <alignment horizontal="right" vertical="center"/>
      <protection locked="0"/>
    </xf>
    <xf numFmtId="38" fontId="27" fillId="2" borderId="5" xfId="4" applyFont="1" applyFill="1" applyBorder="1" applyAlignment="1" applyProtection="1">
      <alignment horizontal="right" vertical="center"/>
      <protection locked="0"/>
    </xf>
    <xf numFmtId="0" fontId="25" fillId="0" borderId="0" xfId="3" applyFont="1" applyAlignment="1">
      <alignment horizontal="left" vertical="top" wrapText="1"/>
    </xf>
    <xf numFmtId="0" fontId="25" fillId="0" borderId="104" xfId="3" applyFont="1" applyBorder="1" applyAlignment="1">
      <alignment horizontal="left" vertical="center"/>
    </xf>
    <xf numFmtId="0" fontId="25" fillId="0" borderId="105" xfId="3" applyFont="1" applyBorder="1" applyAlignment="1">
      <alignment horizontal="left" vertical="center"/>
    </xf>
    <xf numFmtId="0" fontId="25" fillId="0" borderId="106" xfId="3" applyFont="1" applyBorder="1" applyAlignment="1">
      <alignment horizontal="left" vertical="center"/>
    </xf>
    <xf numFmtId="0" fontId="25" fillId="0" borderId="107" xfId="3" applyFont="1" applyBorder="1" applyAlignment="1">
      <alignment horizontal="left" vertical="center"/>
    </xf>
    <xf numFmtId="0" fontId="25" fillId="0" borderId="102" xfId="3" applyFont="1" applyBorder="1" applyAlignment="1">
      <alignment horizontal="left" vertical="center"/>
    </xf>
    <xf numFmtId="0" fontId="25" fillId="0" borderId="108" xfId="3" applyFont="1" applyBorder="1" applyAlignment="1">
      <alignment horizontal="left" vertical="center"/>
    </xf>
    <xf numFmtId="0" fontId="25" fillId="0" borderId="104" xfId="3" applyFont="1" applyBorder="1" applyAlignment="1">
      <alignment horizontal="left" vertical="top" wrapText="1"/>
    </xf>
    <xf numFmtId="0" fontId="25" fillId="0" borderId="105" xfId="3" applyFont="1" applyBorder="1" applyAlignment="1">
      <alignment horizontal="left" vertical="top" wrapText="1"/>
    </xf>
    <xf numFmtId="0" fontId="25" fillId="0" borderId="106" xfId="3" applyFont="1" applyBorder="1" applyAlignment="1">
      <alignment horizontal="left" vertical="top" wrapText="1"/>
    </xf>
    <xf numFmtId="0" fontId="25" fillId="0" borderId="107" xfId="3" applyFont="1" applyBorder="1" applyAlignment="1">
      <alignment horizontal="left" vertical="top" wrapText="1"/>
    </xf>
    <xf numFmtId="0" fontId="25" fillId="0" borderId="102" xfId="3" applyFont="1" applyBorder="1" applyAlignment="1">
      <alignment horizontal="left" vertical="top" wrapText="1"/>
    </xf>
    <xf numFmtId="0" fontId="25" fillId="0" borderId="108" xfId="3" applyFont="1" applyBorder="1" applyAlignment="1">
      <alignment horizontal="left" vertical="top" wrapText="1"/>
    </xf>
    <xf numFmtId="0" fontId="25" fillId="0" borderId="109" xfId="3" applyFont="1" applyBorder="1" applyAlignment="1">
      <alignment horizontal="left" vertical="center"/>
    </xf>
    <xf numFmtId="0" fontId="25" fillId="0" borderId="0" xfId="3" applyFont="1" applyAlignment="1">
      <alignment horizontal="left" vertical="center"/>
    </xf>
    <xf numFmtId="0" fontId="25" fillId="0" borderId="110" xfId="3" applyFont="1" applyBorder="1" applyAlignment="1">
      <alignment horizontal="left" vertical="center"/>
    </xf>
    <xf numFmtId="0" fontId="8" fillId="0" borderId="111" xfId="3" applyFont="1" applyBorder="1" applyAlignment="1">
      <alignment horizontal="center" vertical="center"/>
    </xf>
    <xf numFmtId="0" fontId="8" fillId="0" borderId="28" xfId="3" applyFont="1" applyBorder="1" applyAlignment="1">
      <alignment horizontal="center" vertical="center"/>
    </xf>
    <xf numFmtId="0" fontId="8" fillId="0" borderId="29" xfId="3" applyFont="1" applyBorder="1" applyAlignment="1">
      <alignment horizontal="center" vertical="center"/>
    </xf>
    <xf numFmtId="0" fontId="33" fillId="0" borderId="21" xfId="3" applyFont="1" applyBorder="1">
      <alignment vertical="center"/>
    </xf>
    <xf numFmtId="0" fontId="33" fillId="0" borderId="66" xfId="3" applyFont="1" applyBorder="1">
      <alignment vertical="center"/>
    </xf>
    <xf numFmtId="0" fontId="33" fillId="0" borderId="59" xfId="3" applyFont="1" applyBorder="1">
      <alignment vertical="center"/>
    </xf>
    <xf numFmtId="0" fontId="6" fillId="10" borderId="10" xfId="3" applyFont="1" applyFill="1" applyBorder="1" applyAlignment="1">
      <alignment horizontal="center" vertical="center"/>
    </xf>
    <xf numFmtId="0" fontId="6" fillId="0" borderId="117" xfId="3" applyFont="1" applyBorder="1" applyAlignment="1">
      <alignment horizontal="left" vertical="center" shrinkToFit="1"/>
    </xf>
    <xf numFmtId="0" fontId="6" fillId="0" borderId="119" xfId="3" applyFont="1" applyBorder="1" applyAlignment="1">
      <alignment horizontal="left" vertical="center" shrinkToFit="1"/>
    </xf>
    <xf numFmtId="0" fontId="6" fillId="0" borderId="6" xfId="3" applyFont="1" applyBorder="1" applyAlignment="1">
      <alignment horizontal="left" vertical="center" shrinkToFit="1"/>
    </xf>
    <xf numFmtId="0" fontId="6" fillId="0" borderId="100" xfId="3" applyFont="1" applyBorder="1" applyAlignment="1">
      <alignment horizontal="left" vertical="center" shrinkToFit="1"/>
    </xf>
    <xf numFmtId="6" fontId="6" fillId="0" borderId="10" xfId="6" applyFont="1" applyBorder="1" applyAlignment="1">
      <alignment horizontal="right" vertical="center"/>
    </xf>
    <xf numFmtId="6" fontId="34" fillId="3" borderId="10" xfId="6" applyFont="1" applyFill="1" applyBorder="1" applyAlignment="1">
      <alignment horizontal="left" vertical="center" wrapText="1"/>
    </xf>
    <xf numFmtId="6" fontId="34" fillId="3" borderId="10" xfId="6" applyFont="1" applyFill="1" applyBorder="1" applyAlignment="1">
      <alignment horizontal="right" vertical="center"/>
    </xf>
    <xf numFmtId="0" fontId="20" fillId="0" borderId="21" xfId="3" applyFont="1" applyBorder="1" applyAlignment="1">
      <alignment horizontal="left" vertical="center"/>
    </xf>
    <xf numFmtId="0" fontId="9" fillId="0" borderId="66" xfId="3" applyFont="1" applyBorder="1" applyAlignment="1">
      <alignment horizontal="left" vertical="center"/>
    </xf>
    <xf numFmtId="0" fontId="9" fillId="0" borderId="59" xfId="3" applyFont="1" applyBorder="1" applyAlignment="1">
      <alignment horizontal="left" vertical="center"/>
    </xf>
    <xf numFmtId="0" fontId="6" fillId="0" borderId="0" xfId="3" applyFont="1" applyAlignment="1">
      <alignment horizontal="left" vertical="top" wrapText="1"/>
    </xf>
    <xf numFmtId="0" fontId="6" fillId="0" borderId="104" xfId="3" applyFont="1" applyBorder="1" applyAlignment="1">
      <alignment horizontal="left" vertical="top"/>
    </xf>
    <xf numFmtId="0" fontId="6" fillId="0" borderId="105" xfId="3" applyFont="1" applyBorder="1" applyAlignment="1">
      <alignment horizontal="left" vertical="top"/>
    </xf>
    <xf numFmtId="0" fontId="6" fillId="0" borderId="106" xfId="3" applyFont="1" applyBorder="1" applyAlignment="1">
      <alignment horizontal="left" vertical="top"/>
    </xf>
    <xf numFmtId="0" fontId="6" fillId="0" borderId="109" xfId="3" applyFont="1" applyBorder="1" applyAlignment="1">
      <alignment horizontal="left" vertical="top"/>
    </xf>
    <xf numFmtId="0" fontId="6" fillId="0" borderId="0" xfId="3" applyFont="1" applyAlignment="1">
      <alignment horizontal="left" vertical="top"/>
    </xf>
    <xf numFmtId="0" fontId="6" fillId="0" borderId="110" xfId="3" applyFont="1" applyBorder="1" applyAlignment="1">
      <alignment horizontal="left" vertical="top"/>
    </xf>
    <xf numFmtId="0" fontId="6" fillId="0" borderId="107" xfId="3" applyFont="1" applyBorder="1" applyAlignment="1">
      <alignment horizontal="left" vertical="top"/>
    </xf>
    <xf numFmtId="0" fontId="6" fillId="0" borderId="102" xfId="3" applyFont="1" applyBorder="1" applyAlignment="1">
      <alignment horizontal="left" vertical="top"/>
    </xf>
    <xf numFmtId="0" fontId="6" fillId="0" borderId="108" xfId="3" applyFont="1" applyBorder="1" applyAlignment="1">
      <alignment horizontal="left" vertical="top"/>
    </xf>
    <xf numFmtId="0" fontId="6" fillId="0" borderId="112" xfId="3" applyFont="1" applyBorder="1" applyAlignment="1">
      <alignment horizontal="left" vertical="top"/>
    </xf>
    <xf numFmtId="0" fontId="6" fillId="0" borderId="113" xfId="3" applyFont="1" applyBorder="1" applyAlignment="1">
      <alignment horizontal="left" vertical="top"/>
    </xf>
    <xf numFmtId="0" fontId="6" fillId="0" borderId="77" xfId="3" applyFont="1" applyBorder="1" applyAlignment="1">
      <alignment horizontal="left" vertical="top"/>
    </xf>
    <xf numFmtId="0" fontId="6" fillId="0" borderId="26" xfId="3" applyFont="1" applyBorder="1" applyAlignment="1">
      <alignment horizontal="left" vertical="top"/>
    </xf>
    <xf numFmtId="0" fontId="6" fillId="0" borderId="23" xfId="3" applyFont="1" applyBorder="1" applyAlignment="1">
      <alignment horizontal="left" vertical="top"/>
    </xf>
    <xf numFmtId="0" fontId="6" fillId="0" borderId="25" xfId="3" applyFont="1" applyBorder="1" applyAlignment="1">
      <alignment horizontal="left" vertical="top"/>
    </xf>
    <xf numFmtId="0" fontId="6" fillId="0" borderId="60" xfId="3" applyFont="1" applyBorder="1" applyAlignment="1">
      <alignment horizontal="left" vertical="top"/>
    </xf>
    <xf numFmtId="0" fontId="34" fillId="0" borderId="102" xfId="3" applyFont="1" applyBorder="1" applyAlignment="1">
      <alignment horizontal="left" vertical="top" wrapText="1"/>
    </xf>
    <xf numFmtId="0" fontId="34" fillId="0" borderId="114" xfId="3" applyFont="1" applyBorder="1" applyAlignment="1">
      <alignment horizontal="left" vertical="top" wrapText="1"/>
    </xf>
    <xf numFmtId="0" fontId="37" fillId="0" borderId="77" xfId="0" applyFont="1" applyBorder="1" applyAlignment="1">
      <alignment horizontal="center" vertical="center" wrapText="1"/>
    </xf>
  </cellXfs>
  <cellStyles count="7">
    <cellStyle name="パーセント" xfId="2" builtinId="5"/>
    <cellStyle name="パーセント 2" xfId="5" xr:uid="{32FE2EA6-E364-4D75-BB64-C4A0A32AA2B9}"/>
    <cellStyle name="桁区切り" xfId="1" builtinId="6"/>
    <cellStyle name="桁区切り 2" xfId="4" xr:uid="{7712DB77-0375-407F-AB28-C757B6EE0F32}"/>
    <cellStyle name="通貨 2" xfId="6" xr:uid="{719BFB80-0D86-4380-8FC6-BBF363F4256E}"/>
    <cellStyle name="標準" xfId="0" builtinId="0"/>
    <cellStyle name="標準 2" xfId="3" xr:uid="{74E7E441-3101-475C-B3A6-7364D0D03246}"/>
  </cellStyles>
  <dxfs count="2">
    <dxf>
      <font>
        <condense val="0"/>
        <extend val="0"/>
        <color indexed="45"/>
      </font>
    </dxf>
    <dxf>
      <font>
        <condense val="0"/>
        <extend val="0"/>
        <color indexed="43"/>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9010450\MRI%20Dropbox\MRA-P25-1H\P25-65010023_R7MOE&#12501;&#12525;&#12531;&#27861;&#26045;&#34892;&#25903;&#25588;\&#12304;&#31038;&#20869;&#38480;&#23450;&#12305;P25-65010023_R7MOE&#12501;&#12525;&#12531;&#27861;&#26045;&#34892;&#25903;&#25588;\01_&#36930;&#34892;\02_&#12501;&#12525;&#12531;SHK&#36939;&#29992;&#25903;&#25588;&#12304;SUD&#12305;\02_&#28431;&#12360;&#12356;&#37327;&#38598;&#35336;\06_&#20998;&#26512;&#20316;&#26989;\1_&#20844;&#34920;&#36039;&#26009;PPT&#20316;&#25104;\&#9632;&#12501;&#12525;&#12531;SHK_MOE&#25552;&#20379;&#29992;_260205.xlsm" TargetMode="External"/><Relationship Id="rId2" Type="http://schemas.microsoft.com/office/2019/04/relationships/externalLinkLongPath" Target="file:///\\TMG-fc00.edstokyotocho.onmicrosoft.com\Users\9010450\MRI%20Dropbox\MRA-P25-1H\P25-65010023_R7MOE&#12501;&#12525;&#12531;&#27861;&#26045;&#34892;&#25903;&#25588;\&#12304;&#31038;&#20869;&#38480;&#23450;&#12305;P25-65010023_R7MOE&#12501;&#12525;&#12531;&#27861;&#26045;&#34892;&#25903;&#25588;\01_&#36930;&#34892;\02_&#12501;&#12525;&#12531;SHK&#36939;&#29992;&#25903;&#25588;&#12304;SUD&#12305;\02_&#28431;&#12360;&#12356;&#37327;&#38598;&#35336;\06_&#20998;&#26512;&#20316;&#26989;\1_&#20844;&#34920;&#36039;&#26009;PPT&#20316;&#25104;\&#9632;&#12501;&#12525;&#12531;SHK_MOE&#25552;&#20379;&#29992;_260205.xlsm?37F3A841" TargetMode="External"/><Relationship Id="rId1" Type="http://schemas.openxmlformats.org/officeDocument/2006/relationships/externalLinkPath" Target="file:///\\37F3A841\&#9632;&#12501;&#12525;&#12531;SHK_MOE&#25552;&#20379;&#29992;_260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シート構成"/>
      <sheetName val="Main"/>
      <sheetName val="GWP表(旧)"/>
      <sheetName val="GWP表(新)"/>
      <sheetName val="MST"/>
      <sheetName val="P2_1"/>
      <sheetName val="P2_2"/>
      <sheetName val="P3_1"/>
      <sheetName val="P3_2"/>
      <sheetName val="4"/>
      <sheetName val="P4,6"/>
      <sheetName val="P5"/>
      <sheetName val="P7"/>
      <sheetName val="P8~9"/>
      <sheetName val="P10~11"/>
      <sheetName val="P10~11_v2"/>
      <sheetName val="11"/>
      <sheetName val="12"/>
      <sheetName val="4報告書用"/>
      <sheetName val="旧5"/>
      <sheetName val="Sheet1"/>
      <sheetName val="7~8"/>
      <sheetName val="9"/>
      <sheetName val="16～17"/>
      <sheetName val="P12"/>
      <sheetName val="P12_v2"/>
      <sheetName val="P13"/>
      <sheetName val="P13_v2"/>
      <sheetName val="P14-1"/>
      <sheetName val="P14-2"/>
      <sheetName val="集計_特定漏えい者別"/>
      <sheetName val="集計_特定事業所別"/>
      <sheetName val="集計_業種別_特定漏えい者"/>
      <sheetName val="集計_業種別_特定事業所"/>
      <sheetName val="集計_都道府県別_特定漏えい者"/>
      <sheetName val="集計_都道府県別_特定事業所"/>
      <sheetName val="Raw_特定漏えい者_全体"/>
      <sheetName val="Raw_特定漏えい者_冷媒別sh積み上げ"/>
      <sheetName val="Raw_特定事業所_基本"/>
      <sheetName val="Raw_特定事業所"/>
      <sheetName val="Raw_充填量"/>
      <sheetName val="Raw_回収量"/>
    </sheetNames>
    <sheetDataSet>
      <sheetData sheetId="0" refreshError="1"/>
      <sheetData sheetId="1" refreshError="1"/>
      <sheetData sheetId="2" refreshError="1"/>
      <sheetData sheetId="3"/>
      <sheetData sheetId="4">
        <row r="3">
          <cell r="A3">
            <v>2015</v>
          </cell>
        </row>
        <row r="4">
          <cell r="A4">
            <v>2016</v>
          </cell>
        </row>
        <row r="5">
          <cell r="A5">
            <v>2017</v>
          </cell>
        </row>
        <row r="6">
          <cell r="A6">
            <v>2018</v>
          </cell>
        </row>
        <row r="7">
          <cell r="A7">
            <v>2019</v>
          </cell>
        </row>
        <row r="8">
          <cell r="A8">
            <v>2020</v>
          </cell>
        </row>
        <row r="9">
          <cell r="A9">
            <v>2021</v>
          </cell>
        </row>
        <row r="10">
          <cell r="A10">
            <v>2022</v>
          </cell>
        </row>
        <row r="11">
          <cell r="A11">
            <v>2023</v>
          </cell>
        </row>
        <row r="12">
          <cell r="A12">
            <v>2024</v>
          </cell>
        </row>
        <row r="13">
          <cell r="A13">
            <v>2025</v>
          </cell>
        </row>
        <row r="14">
          <cell r="A14">
            <v>2026</v>
          </cell>
        </row>
        <row r="15">
          <cell r="A15">
            <v>2027</v>
          </cell>
        </row>
        <row r="16">
          <cell r="A16">
            <v>2028</v>
          </cell>
        </row>
        <row r="17">
          <cell r="A17">
            <v>2029</v>
          </cell>
        </row>
        <row r="18">
          <cell r="A18">
            <v>2030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CF57C-049B-4BCA-8796-77AEE73A7453}">
  <sheetPr>
    <pageSetUpPr fitToPage="1"/>
  </sheetPr>
  <dimension ref="A1:K50"/>
  <sheetViews>
    <sheetView showGridLines="0" tabSelected="1" zoomScaleNormal="100" workbookViewId="0">
      <selection activeCell="E46" sqref="E46:F48"/>
    </sheetView>
  </sheetViews>
  <sheetFormatPr defaultColWidth="9" defaultRowHeight="12.6" x14ac:dyDescent="0.45"/>
  <cols>
    <col min="1" max="1" width="1" style="1" customWidth="1"/>
    <col min="2" max="2" width="27.5" style="1" customWidth="1"/>
    <col min="3" max="3" width="16.8984375" style="1" customWidth="1"/>
    <col min="4" max="4" width="17.8984375" style="1" customWidth="1"/>
    <col min="5" max="5" width="15.8984375" style="1" customWidth="1"/>
    <col min="6" max="6" width="15.59765625" style="1" customWidth="1"/>
    <col min="7" max="7" width="22.09765625" style="1" customWidth="1"/>
    <col min="8" max="10" width="9" style="1"/>
    <col min="11" max="11" width="11.3984375" style="1" customWidth="1"/>
    <col min="12" max="16384" width="9" style="1"/>
  </cols>
  <sheetData>
    <row r="1" spans="1:11" x14ac:dyDescent="0.45">
      <c r="B1" s="2"/>
      <c r="C1" s="99"/>
      <c r="D1" s="99"/>
      <c r="E1" s="99"/>
      <c r="F1" s="99"/>
      <c r="G1" s="100" t="s">
        <v>455</v>
      </c>
    </row>
    <row r="2" spans="1:11" ht="16.2" x14ac:dyDescent="0.45">
      <c r="B2" s="320" t="s">
        <v>422</v>
      </c>
      <c r="C2" s="320"/>
      <c r="D2" s="320"/>
      <c r="E2" s="320"/>
      <c r="F2" s="320"/>
      <c r="G2" s="320"/>
    </row>
    <row r="3" spans="1:11" ht="13.5" customHeight="1" thickBot="1" x14ac:dyDescent="0.5">
      <c r="B3" s="2"/>
      <c r="C3" s="2"/>
      <c r="D3" s="2"/>
      <c r="E3" s="321"/>
      <c r="F3" s="321"/>
      <c r="G3" s="321"/>
    </row>
    <row r="4" spans="1:11" ht="19.5" customHeight="1" x14ac:dyDescent="0.45">
      <c r="A4" s="3"/>
      <c r="B4" s="278" t="s">
        <v>11</v>
      </c>
      <c r="C4" s="299" t="s">
        <v>12</v>
      </c>
      <c r="D4" s="300"/>
      <c r="E4" s="313" t="s">
        <v>25</v>
      </c>
      <c r="F4" s="314"/>
      <c r="G4" s="315"/>
    </row>
    <row r="5" spans="1:11" ht="18" customHeight="1" x14ac:dyDescent="0.45">
      <c r="A5" s="3"/>
      <c r="B5" s="279"/>
      <c r="C5" s="322"/>
      <c r="D5" s="323"/>
      <c r="E5" s="324"/>
      <c r="F5" s="322"/>
      <c r="G5" s="325"/>
    </row>
    <row r="6" spans="1:11" ht="18" customHeight="1" x14ac:dyDescent="0.45">
      <c r="A6" s="3"/>
      <c r="B6" s="279"/>
      <c r="C6" s="326" t="s">
        <v>427</v>
      </c>
      <c r="D6" s="326"/>
      <c r="E6" s="326"/>
      <c r="F6" s="326"/>
      <c r="G6" s="327"/>
      <c r="I6" s="4" t="s">
        <v>276</v>
      </c>
      <c r="J6" s="14" t="s">
        <v>456</v>
      </c>
      <c r="K6" s="123"/>
    </row>
    <row r="7" spans="1:11" ht="18" customHeight="1" x14ac:dyDescent="0.45">
      <c r="A7" s="3"/>
      <c r="B7" s="279"/>
      <c r="C7" s="328" t="s">
        <v>13</v>
      </c>
      <c r="D7" s="329"/>
      <c r="E7" s="330" t="s">
        <v>24</v>
      </c>
      <c r="F7" s="331"/>
      <c r="G7" s="332"/>
      <c r="I7" s="5"/>
      <c r="J7" s="43" t="s">
        <v>273</v>
      </c>
      <c r="K7" s="43"/>
    </row>
    <row r="8" spans="1:11" ht="18" customHeight="1" thickBot="1" x14ac:dyDescent="0.5">
      <c r="A8" s="3"/>
      <c r="B8" s="279"/>
      <c r="C8" s="333"/>
      <c r="D8" s="334"/>
      <c r="E8" s="335"/>
      <c r="F8" s="333"/>
      <c r="G8" s="336"/>
      <c r="I8" s="5"/>
      <c r="J8" s="12" t="s">
        <v>274</v>
      </c>
      <c r="K8" s="12"/>
    </row>
    <row r="9" spans="1:11" ht="18" customHeight="1" x14ac:dyDescent="0.45">
      <c r="A9" s="3"/>
      <c r="B9" s="279"/>
      <c r="C9" s="305" t="s">
        <v>14</v>
      </c>
      <c r="D9" s="305"/>
      <c r="E9" s="305"/>
      <c r="F9" s="305"/>
      <c r="G9" s="306"/>
    </row>
    <row r="10" spans="1:11" ht="18" customHeight="1" x14ac:dyDescent="0.45">
      <c r="A10" s="3"/>
      <c r="B10" s="279"/>
      <c r="C10" s="301" t="s">
        <v>15</v>
      </c>
      <c r="D10" s="302"/>
      <c r="E10" s="101" t="s">
        <v>16</v>
      </c>
      <c r="F10" s="101" t="s">
        <v>17</v>
      </c>
      <c r="G10" s="102" t="s">
        <v>18</v>
      </c>
    </row>
    <row r="11" spans="1:11" ht="18" customHeight="1" x14ac:dyDescent="0.45">
      <c r="A11" s="3"/>
      <c r="B11" s="279"/>
      <c r="C11" s="307"/>
      <c r="D11" s="308"/>
      <c r="E11" s="124"/>
      <c r="F11" s="124"/>
      <c r="G11" s="125"/>
    </row>
    <row r="12" spans="1:11" ht="18" customHeight="1" x14ac:dyDescent="0.45">
      <c r="A12" s="3"/>
      <c r="B12" s="279"/>
      <c r="C12" s="310" t="s">
        <v>19</v>
      </c>
      <c r="D12" s="337"/>
      <c r="E12" s="337"/>
      <c r="F12" s="338" t="s">
        <v>20</v>
      </c>
      <c r="G12" s="339"/>
    </row>
    <row r="13" spans="1:11" ht="18" customHeight="1" thickBot="1" x14ac:dyDescent="0.5">
      <c r="A13" s="3"/>
      <c r="B13" s="279"/>
      <c r="C13" s="319"/>
      <c r="D13" s="340"/>
      <c r="E13" s="340"/>
      <c r="F13" s="340"/>
      <c r="G13" s="341"/>
    </row>
    <row r="14" spans="1:11" ht="18" customHeight="1" x14ac:dyDescent="0.45">
      <c r="A14" s="3"/>
      <c r="B14" s="279"/>
      <c r="C14" s="311" t="s">
        <v>423</v>
      </c>
      <c r="D14" s="311"/>
      <c r="E14" s="311"/>
      <c r="F14" s="311"/>
      <c r="G14" s="312"/>
    </row>
    <row r="15" spans="1:11" ht="18" customHeight="1" x14ac:dyDescent="0.45">
      <c r="A15" s="3"/>
      <c r="B15" s="279"/>
      <c r="C15" s="301" t="s">
        <v>15</v>
      </c>
      <c r="D15" s="302"/>
      <c r="E15" s="101" t="s">
        <v>16</v>
      </c>
      <c r="F15" s="101" t="s">
        <v>17</v>
      </c>
      <c r="G15" s="102" t="s">
        <v>18</v>
      </c>
    </row>
    <row r="16" spans="1:11" ht="18" customHeight="1" x14ac:dyDescent="0.45">
      <c r="A16" s="3"/>
      <c r="B16" s="279"/>
      <c r="C16" s="307"/>
      <c r="D16" s="308"/>
      <c r="E16" s="124"/>
      <c r="F16" s="124"/>
      <c r="G16" s="125"/>
    </row>
    <row r="17" spans="1:7" ht="18" customHeight="1" x14ac:dyDescent="0.45">
      <c r="A17" s="3"/>
      <c r="B17" s="279"/>
      <c r="C17" s="309" t="s">
        <v>19</v>
      </c>
      <c r="D17" s="309"/>
      <c r="E17" s="310"/>
      <c r="F17" s="342" t="s">
        <v>20</v>
      </c>
      <c r="G17" s="343"/>
    </row>
    <row r="18" spans="1:7" ht="18" customHeight="1" thickBot="1" x14ac:dyDescent="0.5">
      <c r="A18" s="3"/>
      <c r="B18" s="279"/>
      <c r="C18" s="318"/>
      <c r="D18" s="318"/>
      <c r="E18" s="319"/>
      <c r="F18" s="344"/>
      <c r="G18" s="345"/>
    </row>
    <row r="19" spans="1:7" ht="18" customHeight="1" x14ac:dyDescent="0.45">
      <c r="A19" s="3"/>
      <c r="B19" s="279"/>
      <c r="C19" s="305" t="s">
        <v>21</v>
      </c>
      <c r="D19" s="305"/>
      <c r="E19" s="305"/>
      <c r="F19" s="305"/>
      <c r="G19" s="306"/>
    </row>
    <row r="20" spans="1:7" ht="18" customHeight="1" x14ac:dyDescent="0.45">
      <c r="A20" s="3"/>
      <c r="B20" s="279"/>
      <c r="C20" s="301" t="s">
        <v>15</v>
      </c>
      <c r="D20" s="302"/>
      <c r="E20" s="101" t="s">
        <v>16</v>
      </c>
      <c r="F20" s="101" t="s">
        <v>17</v>
      </c>
      <c r="G20" s="102" t="s">
        <v>18</v>
      </c>
    </row>
    <row r="21" spans="1:7" ht="18" customHeight="1" x14ac:dyDescent="0.45">
      <c r="A21" s="3"/>
      <c r="B21" s="279"/>
      <c r="C21" s="307"/>
      <c r="D21" s="308"/>
      <c r="E21" s="124"/>
      <c r="F21" s="124"/>
      <c r="G21" s="125"/>
    </row>
    <row r="22" spans="1:7" ht="18" customHeight="1" x14ac:dyDescent="0.45">
      <c r="A22" s="3"/>
      <c r="B22" s="279"/>
      <c r="C22" s="309" t="s">
        <v>19</v>
      </c>
      <c r="D22" s="309"/>
      <c r="E22" s="310"/>
      <c r="F22" s="342" t="s">
        <v>20</v>
      </c>
      <c r="G22" s="343"/>
    </row>
    <row r="23" spans="1:7" ht="18" customHeight="1" thickBot="1" x14ac:dyDescent="0.5">
      <c r="A23" s="3"/>
      <c r="B23" s="280"/>
      <c r="C23" s="318"/>
      <c r="D23" s="318"/>
      <c r="E23" s="319"/>
      <c r="F23" s="344"/>
      <c r="G23" s="345"/>
    </row>
    <row r="24" spans="1:7" ht="18" customHeight="1" x14ac:dyDescent="0.45">
      <c r="A24" s="3"/>
      <c r="B24" s="276" t="s">
        <v>22</v>
      </c>
      <c r="C24" s="299" t="s">
        <v>12</v>
      </c>
      <c r="D24" s="300"/>
      <c r="E24" s="313" t="s">
        <v>24</v>
      </c>
      <c r="F24" s="314"/>
      <c r="G24" s="315"/>
    </row>
    <row r="25" spans="1:7" ht="18" customHeight="1" thickBot="1" x14ac:dyDescent="0.5">
      <c r="A25" s="3"/>
      <c r="B25" s="298"/>
      <c r="C25" s="303"/>
      <c r="D25" s="304"/>
      <c r="E25" s="316"/>
      <c r="F25" s="303"/>
      <c r="G25" s="317"/>
    </row>
    <row r="26" spans="1:7" ht="18" customHeight="1" x14ac:dyDescent="0.45">
      <c r="A26" s="3"/>
      <c r="B26" s="298"/>
      <c r="C26" s="305" t="s">
        <v>14</v>
      </c>
      <c r="D26" s="305"/>
      <c r="E26" s="305"/>
      <c r="F26" s="305"/>
      <c r="G26" s="306"/>
    </row>
    <row r="27" spans="1:7" ht="18" customHeight="1" x14ac:dyDescent="0.45">
      <c r="A27" s="3"/>
      <c r="B27" s="298"/>
      <c r="C27" s="301" t="s">
        <v>15</v>
      </c>
      <c r="D27" s="302"/>
      <c r="E27" s="101" t="s">
        <v>16</v>
      </c>
      <c r="F27" s="101" t="s">
        <v>17</v>
      </c>
      <c r="G27" s="102" t="s">
        <v>18</v>
      </c>
    </row>
    <row r="28" spans="1:7" ht="18" customHeight="1" x14ac:dyDescent="0.45">
      <c r="A28" s="3"/>
      <c r="B28" s="298"/>
      <c r="C28" s="307"/>
      <c r="D28" s="308"/>
      <c r="E28" s="124"/>
      <c r="F28" s="124"/>
      <c r="G28" s="125"/>
    </row>
    <row r="29" spans="1:7" ht="18" customHeight="1" x14ac:dyDescent="0.45">
      <c r="A29" s="3"/>
      <c r="B29" s="298"/>
      <c r="C29" s="309" t="s">
        <v>19</v>
      </c>
      <c r="D29" s="309"/>
      <c r="E29" s="310"/>
      <c r="F29" s="342" t="s">
        <v>20</v>
      </c>
      <c r="G29" s="343"/>
    </row>
    <row r="30" spans="1:7" ht="18" customHeight="1" thickBot="1" x14ac:dyDescent="0.5">
      <c r="A30" s="3"/>
      <c r="B30" s="277"/>
      <c r="C30" s="318"/>
      <c r="D30" s="318"/>
      <c r="E30" s="319"/>
      <c r="F30" s="344"/>
      <c r="G30" s="345"/>
    </row>
    <row r="31" spans="1:7" ht="18" customHeight="1" x14ac:dyDescent="0.45">
      <c r="A31" s="3"/>
      <c r="B31" s="276" t="s">
        <v>351</v>
      </c>
      <c r="C31" s="299" t="s">
        <v>12</v>
      </c>
      <c r="D31" s="300"/>
      <c r="E31" s="313" t="s">
        <v>24</v>
      </c>
      <c r="F31" s="314"/>
      <c r="G31" s="315"/>
    </row>
    <row r="32" spans="1:7" ht="18" customHeight="1" thickBot="1" x14ac:dyDescent="0.5">
      <c r="A32" s="3"/>
      <c r="B32" s="298"/>
      <c r="C32" s="303"/>
      <c r="D32" s="304"/>
      <c r="E32" s="316"/>
      <c r="F32" s="303"/>
      <c r="G32" s="317"/>
    </row>
    <row r="33" spans="1:8" ht="18" customHeight="1" x14ac:dyDescent="0.45">
      <c r="A33" s="3"/>
      <c r="B33" s="298"/>
      <c r="C33" s="311" t="s">
        <v>424</v>
      </c>
      <c r="D33" s="311"/>
      <c r="E33" s="311"/>
      <c r="F33" s="311"/>
      <c r="G33" s="312"/>
    </row>
    <row r="34" spans="1:8" ht="18" customHeight="1" x14ac:dyDescent="0.45">
      <c r="A34" s="3"/>
      <c r="B34" s="279"/>
      <c r="C34" s="301" t="s">
        <v>15</v>
      </c>
      <c r="D34" s="302"/>
      <c r="E34" s="101" t="s">
        <v>16</v>
      </c>
      <c r="F34" s="101" t="s">
        <v>17</v>
      </c>
      <c r="G34" s="102" t="s">
        <v>18</v>
      </c>
    </row>
    <row r="35" spans="1:8" ht="18" customHeight="1" x14ac:dyDescent="0.45">
      <c r="A35" s="3"/>
      <c r="B35" s="279"/>
      <c r="C35" s="307"/>
      <c r="D35" s="308"/>
      <c r="E35" s="124"/>
      <c r="F35" s="124"/>
      <c r="G35" s="125"/>
    </row>
    <row r="36" spans="1:8" ht="18" customHeight="1" x14ac:dyDescent="0.45">
      <c r="A36" s="3"/>
      <c r="B36" s="279"/>
      <c r="C36" s="309" t="s">
        <v>19</v>
      </c>
      <c r="D36" s="309"/>
      <c r="E36" s="310"/>
      <c r="F36" s="342" t="s">
        <v>20</v>
      </c>
      <c r="G36" s="343"/>
    </row>
    <row r="37" spans="1:8" ht="18" customHeight="1" thickBot="1" x14ac:dyDescent="0.5">
      <c r="A37" s="3"/>
      <c r="B37" s="280"/>
      <c r="C37" s="318"/>
      <c r="D37" s="318"/>
      <c r="E37" s="319"/>
      <c r="F37" s="344"/>
      <c r="G37" s="345"/>
    </row>
    <row r="38" spans="1:8" ht="25.5" customHeight="1" thickBot="1" x14ac:dyDescent="0.5">
      <c r="A38" s="3"/>
      <c r="B38" s="271" t="s">
        <v>457</v>
      </c>
      <c r="C38" s="105" t="s">
        <v>425</v>
      </c>
      <c r="D38" s="266" t="s">
        <v>338</v>
      </c>
      <c r="E38" s="266"/>
      <c r="F38" s="266"/>
      <c r="G38" s="267"/>
    </row>
    <row r="39" spans="1:8" ht="24" customHeight="1" thickBot="1" x14ac:dyDescent="0.5">
      <c r="A39" s="3"/>
      <c r="B39" s="271"/>
      <c r="C39" s="106" t="s">
        <v>426</v>
      </c>
      <c r="D39" s="268"/>
      <c r="E39" s="268"/>
      <c r="F39" s="268"/>
      <c r="G39" s="269"/>
    </row>
    <row r="40" spans="1:8" ht="43.5" customHeight="1" x14ac:dyDescent="0.45">
      <c r="A40" s="3"/>
      <c r="B40" s="276" t="s">
        <v>28</v>
      </c>
      <c r="C40" s="107" t="s">
        <v>29</v>
      </c>
      <c r="D40" s="108">
        <f>'別紙1　省エネ等効果計算書'!D8</f>
        <v>0</v>
      </c>
      <c r="E40" s="107" t="s">
        <v>31</v>
      </c>
      <c r="F40" s="274">
        <f>'別紙1　省エネ等効果計算書'!D9</f>
        <v>0</v>
      </c>
      <c r="G40" s="275"/>
      <c r="H40" s="109" t="s">
        <v>459</v>
      </c>
    </row>
    <row r="41" spans="1:8" ht="43.5" customHeight="1" thickBot="1" x14ac:dyDescent="0.5">
      <c r="A41" s="3"/>
      <c r="B41" s="277"/>
      <c r="C41" s="110" t="s">
        <v>30</v>
      </c>
      <c r="D41" s="272">
        <f>'別紙1　省エネ等効果計算書'!D10</f>
        <v>0</v>
      </c>
      <c r="E41" s="273"/>
      <c r="F41" s="110" t="s">
        <v>32</v>
      </c>
      <c r="G41" s="111">
        <f>'別紙1　省エネ等効果計算書'!D17</f>
        <v>0</v>
      </c>
      <c r="H41" s="109" t="s">
        <v>459</v>
      </c>
    </row>
    <row r="42" spans="1:8" ht="43.5" customHeight="1" thickBot="1" x14ac:dyDescent="0.5">
      <c r="A42" s="3"/>
      <c r="B42" s="103" t="s">
        <v>458</v>
      </c>
      <c r="C42" s="112" t="s">
        <v>27</v>
      </c>
      <c r="D42" s="113">
        <f>'別紙1　省エネ等効果計算書'!D12</f>
        <v>0</v>
      </c>
      <c r="E42" s="114" t="e">
        <f>'別紙1　省エネ等効果計算書'!D33</f>
        <v>#N/A</v>
      </c>
      <c r="F42" s="100" t="s">
        <v>33</v>
      </c>
      <c r="G42" s="115">
        <f>'別紙1　省エネ等効果計算書'!D31</f>
        <v>0</v>
      </c>
      <c r="H42" s="109" t="s">
        <v>459</v>
      </c>
    </row>
    <row r="43" spans="1:8" ht="43.5" customHeight="1" thickBot="1" x14ac:dyDescent="0.5">
      <c r="A43" s="3"/>
      <c r="B43" s="104" t="s">
        <v>470</v>
      </c>
      <c r="C43" s="116" t="s">
        <v>27</v>
      </c>
      <c r="D43" s="117">
        <f>'別紙1　省エネ等効果計算書'!F12</f>
        <v>0</v>
      </c>
      <c r="E43" s="118" t="e">
        <f>'別紙1　省エネ等効果計算書'!F33</f>
        <v>#N/A</v>
      </c>
      <c r="F43" s="119" t="s">
        <v>33</v>
      </c>
      <c r="G43" s="120">
        <f>'別紙1　省エネ等効果計算書'!F31</f>
        <v>0</v>
      </c>
      <c r="H43" s="109" t="s">
        <v>459</v>
      </c>
    </row>
    <row r="44" spans="1:8" ht="30" customHeight="1" x14ac:dyDescent="0.45">
      <c r="A44" s="3"/>
      <c r="B44" s="278" t="s">
        <v>23</v>
      </c>
      <c r="C44" s="281" t="s">
        <v>429</v>
      </c>
      <c r="D44" s="281"/>
      <c r="E44" s="282"/>
      <c r="F44" s="283" t="s">
        <v>438</v>
      </c>
      <c r="G44" s="285" t="s">
        <v>439</v>
      </c>
    </row>
    <row r="45" spans="1:8" ht="45.75" customHeight="1" x14ac:dyDescent="0.45">
      <c r="A45" s="3"/>
      <c r="B45" s="279"/>
      <c r="C45" s="121" t="s">
        <v>348</v>
      </c>
      <c r="D45" s="122" t="s">
        <v>349</v>
      </c>
      <c r="E45" s="122" t="s">
        <v>350</v>
      </c>
      <c r="F45" s="284"/>
      <c r="G45" s="286"/>
    </row>
    <row r="46" spans="1:8" ht="22.5" customHeight="1" x14ac:dyDescent="0.45">
      <c r="A46" s="3"/>
      <c r="B46" s="279"/>
      <c r="C46" s="287" t="e">
        <f>'別紙1　省エネ等効果計算書'!H41</f>
        <v>#VALUE!</v>
      </c>
      <c r="D46" s="289" t="e">
        <f>'別紙1　省エネ等効果計算書'!H43</f>
        <v>#VALUE!</v>
      </c>
      <c r="E46" s="291" t="e">
        <f>'別紙1　省エネ等効果計算書'!H45</f>
        <v>#VALUE!</v>
      </c>
      <c r="F46" s="295">
        <f>'別紙2　経費内訳書'!B15/1000</f>
        <v>0</v>
      </c>
      <c r="G46" s="293" t="e">
        <f>E46*1000/F46</f>
        <v>#VALUE!</v>
      </c>
    </row>
    <row r="47" spans="1:8" ht="30.75" customHeight="1" x14ac:dyDescent="0.45">
      <c r="A47" s="3"/>
      <c r="B47" s="279"/>
      <c r="C47" s="287"/>
      <c r="D47" s="289"/>
      <c r="E47" s="291"/>
      <c r="F47" s="296"/>
      <c r="G47" s="293"/>
      <c r="H47" s="109" t="s">
        <v>459</v>
      </c>
    </row>
    <row r="48" spans="1:8" ht="24" customHeight="1" thickBot="1" x14ac:dyDescent="0.5">
      <c r="A48" s="3"/>
      <c r="B48" s="280"/>
      <c r="C48" s="288"/>
      <c r="D48" s="290"/>
      <c r="E48" s="292"/>
      <c r="F48" s="297"/>
      <c r="G48" s="294"/>
    </row>
    <row r="49" spans="2:7" ht="50.25" customHeight="1" x14ac:dyDescent="0.45">
      <c r="B49" s="270" t="s">
        <v>428</v>
      </c>
      <c r="C49" s="270"/>
      <c r="D49" s="270"/>
      <c r="E49" s="270"/>
      <c r="F49" s="270"/>
      <c r="G49" s="270"/>
    </row>
    <row r="50" spans="2:7" x14ac:dyDescent="0.45">
      <c r="B50" s="270"/>
      <c r="C50" s="270"/>
      <c r="D50" s="270"/>
      <c r="E50" s="270"/>
      <c r="F50" s="270"/>
      <c r="G50" s="270"/>
    </row>
  </sheetData>
  <sheetProtection algorithmName="SHA-512" hashValue="5vBNYL1+iQ7oq/VXcuNHdo4BVZotx3P/pzTRH8gb3XzhE6ptv57C62ksuvbeiMADOLE4XMNHh7dZauZWiHAA5w==" saltValue="RccRjrdQA+pthQvzu2dwIg==" spinCount="100000" sheet="1" objects="1" scenarios="1"/>
  <mergeCells count="74">
    <mergeCell ref="F37:G37"/>
    <mergeCell ref="C20:D20"/>
    <mergeCell ref="C21:D21"/>
    <mergeCell ref="C35:D35"/>
    <mergeCell ref="C36:E36"/>
    <mergeCell ref="F36:G36"/>
    <mergeCell ref="C22:E22"/>
    <mergeCell ref="F22:G22"/>
    <mergeCell ref="C23:E23"/>
    <mergeCell ref="F23:G23"/>
    <mergeCell ref="C30:E30"/>
    <mergeCell ref="F30:G30"/>
    <mergeCell ref="E24:G24"/>
    <mergeCell ref="E25:G25"/>
    <mergeCell ref="F29:G29"/>
    <mergeCell ref="C15:D15"/>
    <mergeCell ref="C16:D16"/>
    <mergeCell ref="C17:E17"/>
    <mergeCell ref="F17:G17"/>
    <mergeCell ref="C18:E18"/>
    <mergeCell ref="F18:G18"/>
    <mergeCell ref="C11:D11"/>
    <mergeCell ref="F12:G12"/>
    <mergeCell ref="C13:E13"/>
    <mergeCell ref="F13:G13"/>
    <mergeCell ref="C14:G14"/>
    <mergeCell ref="B2:G2"/>
    <mergeCell ref="E3:G3"/>
    <mergeCell ref="B4:B23"/>
    <mergeCell ref="C4:D4"/>
    <mergeCell ref="E4:G4"/>
    <mergeCell ref="C5:D5"/>
    <mergeCell ref="E5:G5"/>
    <mergeCell ref="C6:G6"/>
    <mergeCell ref="C7:D7"/>
    <mergeCell ref="E7:G7"/>
    <mergeCell ref="C8:D8"/>
    <mergeCell ref="E8:G8"/>
    <mergeCell ref="C9:G9"/>
    <mergeCell ref="C10:D10"/>
    <mergeCell ref="C19:G19"/>
    <mergeCell ref="C12:E12"/>
    <mergeCell ref="F46:F48"/>
    <mergeCell ref="B31:B37"/>
    <mergeCell ref="C31:D31"/>
    <mergeCell ref="C34:D34"/>
    <mergeCell ref="B24:B30"/>
    <mergeCell ref="C24:D24"/>
    <mergeCell ref="C25:D25"/>
    <mergeCell ref="C26:G26"/>
    <mergeCell ref="C27:D27"/>
    <mergeCell ref="C28:D28"/>
    <mergeCell ref="C29:E29"/>
    <mergeCell ref="C33:G33"/>
    <mergeCell ref="E31:G31"/>
    <mergeCell ref="C32:D32"/>
    <mergeCell ref="E32:G32"/>
    <mergeCell ref="C37:E37"/>
    <mergeCell ref="D38:G38"/>
    <mergeCell ref="D39:G39"/>
    <mergeCell ref="B49:G49"/>
    <mergeCell ref="B38:B39"/>
    <mergeCell ref="B50:G50"/>
    <mergeCell ref="D41:E41"/>
    <mergeCell ref="F40:G40"/>
    <mergeCell ref="B40:B41"/>
    <mergeCell ref="B44:B48"/>
    <mergeCell ref="C44:E44"/>
    <mergeCell ref="F44:F45"/>
    <mergeCell ref="G44:G45"/>
    <mergeCell ref="C46:C48"/>
    <mergeCell ref="D46:D48"/>
    <mergeCell ref="E46:E48"/>
    <mergeCell ref="G46:G48"/>
  </mergeCells>
  <phoneticPr fontId="5"/>
  <conditionalFormatting sqref="F46">
    <cfRule type="expression" dxfId="1" priority="2" stopIfTrue="1">
      <formula>ISERROR($F$48)</formula>
    </cfRule>
  </conditionalFormatting>
  <conditionalFormatting sqref="G46">
    <cfRule type="expression" dxfId="0" priority="1" stopIfTrue="1">
      <formula>ISERROR($G$48)</formula>
    </cfRule>
  </conditionalFormatting>
  <printOptions horizontalCentered="1"/>
  <pageMargins left="0.59055118110236227" right="0.59055118110236227" top="0.59055118110236227" bottom="0.59055118110236227"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364A4-4453-4DA2-B0E4-876D283FA2F0}">
  <sheetPr>
    <pageSetUpPr fitToPage="1"/>
  </sheetPr>
  <dimension ref="A1:K48"/>
  <sheetViews>
    <sheetView showGridLines="0" zoomScaleNormal="100" workbookViewId="0">
      <pane xSplit="3" ySplit="7" topLeftCell="D21" activePane="bottomRight" state="frozen"/>
      <selection pane="topRight" activeCell="D1" sqref="D1"/>
      <selection pane="bottomLeft" activeCell="A9" sqref="A9"/>
      <selection pane="bottomRight" activeCell="I2" sqref="I2"/>
    </sheetView>
  </sheetViews>
  <sheetFormatPr defaultColWidth="9" defaultRowHeight="12" x14ac:dyDescent="0.45"/>
  <cols>
    <col min="1" max="1" width="6.69921875" style="4" customWidth="1"/>
    <col min="2" max="2" width="22.09765625" style="5" customWidth="1"/>
    <col min="3" max="3" width="11.09765625" style="5" bestFit="1" customWidth="1"/>
    <col min="4" max="7" width="12.5" style="5" customWidth="1"/>
    <col min="8" max="8" width="21" style="5" customWidth="1"/>
    <col min="9" max="9" width="12.19921875" style="5" customWidth="1"/>
    <col min="10" max="10" width="22.09765625" style="44" customWidth="1"/>
    <col min="11" max="11" width="86.3984375" style="44" customWidth="1"/>
    <col min="12" max="16384" width="9" style="5"/>
  </cols>
  <sheetData>
    <row r="1" spans="1:11" x14ac:dyDescent="0.45">
      <c r="A1" s="4" t="s">
        <v>240</v>
      </c>
      <c r="H1" s="4" t="s">
        <v>276</v>
      </c>
      <c r="I1" s="256" t="s">
        <v>272</v>
      </c>
    </row>
    <row r="2" spans="1:11" ht="12" customHeight="1" x14ac:dyDescent="0.45">
      <c r="I2" s="14" t="s">
        <v>275</v>
      </c>
    </row>
    <row r="3" spans="1:11" ht="12" customHeight="1" x14ac:dyDescent="0.45">
      <c r="B3" s="126" t="s">
        <v>241</v>
      </c>
      <c r="C3" s="127"/>
      <c r="D3" s="127"/>
      <c r="E3" s="127"/>
      <c r="F3" s="127"/>
      <c r="G3" s="127"/>
      <c r="H3" s="128"/>
      <c r="I3" s="43" t="s">
        <v>273</v>
      </c>
    </row>
    <row r="4" spans="1:11" ht="12" customHeight="1" thickBot="1" x14ac:dyDescent="0.5">
      <c r="I4" s="12" t="s">
        <v>274</v>
      </c>
    </row>
    <row r="5" spans="1:11" ht="12" customHeight="1" x14ac:dyDescent="0.45">
      <c r="B5" s="129"/>
      <c r="C5" s="130"/>
      <c r="D5" s="385" t="s">
        <v>34</v>
      </c>
      <c r="E5" s="386"/>
      <c r="F5" s="385" t="s">
        <v>35</v>
      </c>
      <c r="G5" s="386"/>
      <c r="H5" s="131"/>
      <c r="J5" s="44" t="s">
        <v>291</v>
      </c>
    </row>
    <row r="6" spans="1:11" ht="12" customHeight="1" x14ac:dyDescent="0.45">
      <c r="B6" s="132"/>
      <c r="C6" s="133"/>
      <c r="D6" s="387" t="s">
        <v>440</v>
      </c>
      <c r="E6" s="388"/>
      <c r="F6" s="387" t="s">
        <v>36</v>
      </c>
      <c r="G6" s="388"/>
      <c r="H6" s="134" t="s">
        <v>242</v>
      </c>
      <c r="J6" s="349" t="s">
        <v>289</v>
      </c>
      <c r="K6" s="349" t="s">
        <v>290</v>
      </c>
    </row>
    <row r="7" spans="1:11" ht="12" customHeight="1" thickBot="1" x14ac:dyDescent="0.5">
      <c r="B7" s="135"/>
      <c r="C7" s="136"/>
      <c r="D7" s="137" t="s">
        <v>41</v>
      </c>
      <c r="E7" s="137" t="s">
        <v>294</v>
      </c>
      <c r="F7" s="137" t="s">
        <v>41</v>
      </c>
      <c r="G7" s="138" t="s">
        <v>294</v>
      </c>
      <c r="H7" s="139"/>
      <c r="J7" s="350"/>
      <c r="K7" s="350"/>
    </row>
    <row r="8" spans="1:11" ht="24" customHeight="1" x14ac:dyDescent="0.45">
      <c r="A8" s="4" t="s">
        <v>303</v>
      </c>
      <c r="B8" s="140" t="s">
        <v>79</v>
      </c>
      <c r="C8" s="141"/>
      <c r="D8" s="355"/>
      <c r="E8" s="356"/>
      <c r="F8" s="356"/>
      <c r="G8" s="357"/>
      <c r="H8" s="142" t="s">
        <v>246</v>
      </c>
      <c r="I8" s="4" t="s">
        <v>303</v>
      </c>
      <c r="J8" s="143" t="s">
        <v>293</v>
      </c>
      <c r="K8" s="143" t="s">
        <v>284</v>
      </c>
    </row>
    <row r="9" spans="1:11" ht="24" customHeight="1" x14ac:dyDescent="0.45">
      <c r="A9" s="4" t="s">
        <v>330</v>
      </c>
      <c r="B9" s="144" t="s">
        <v>243</v>
      </c>
      <c r="C9" s="145"/>
      <c r="D9" s="358"/>
      <c r="E9" s="359"/>
      <c r="F9" s="359"/>
      <c r="G9" s="360"/>
      <c r="H9" s="146"/>
      <c r="I9" s="4" t="s">
        <v>330</v>
      </c>
      <c r="J9" s="143" t="s">
        <v>287</v>
      </c>
      <c r="K9" s="143" t="s">
        <v>288</v>
      </c>
    </row>
    <row r="10" spans="1:11" ht="24" customHeight="1" x14ac:dyDescent="0.45">
      <c r="A10" s="4" t="s">
        <v>301</v>
      </c>
      <c r="B10" s="144" t="s">
        <v>0</v>
      </c>
      <c r="C10" s="145"/>
      <c r="D10" s="371"/>
      <c r="E10" s="372"/>
      <c r="F10" s="372"/>
      <c r="G10" s="373"/>
      <c r="H10" s="146" t="s">
        <v>244</v>
      </c>
      <c r="I10" s="4" t="s">
        <v>301</v>
      </c>
      <c r="J10" s="143" t="s">
        <v>277</v>
      </c>
      <c r="K10" s="147" t="s">
        <v>286</v>
      </c>
    </row>
    <row r="11" spans="1:11" ht="24" customHeight="1" x14ac:dyDescent="0.45">
      <c r="A11" s="4" t="s">
        <v>302</v>
      </c>
      <c r="B11" s="148" t="s">
        <v>3</v>
      </c>
      <c r="C11" s="149"/>
      <c r="D11" s="366"/>
      <c r="E11" s="370"/>
      <c r="F11" s="370"/>
      <c r="G11" s="367"/>
      <c r="H11" s="150" t="s">
        <v>246</v>
      </c>
      <c r="I11" s="4" t="s">
        <v>302</v>
      </c>
      <c r="J11" s="143" t="s">
        <v>279</v>
      </c>
      <c r="K11" s="147" t="s">
        <v>282</v>
      </c>
    </row>
    <row r="12" spans="1:11" ht="24" customHeight="1" x14ac:dyDescent="0.45">
      <c r="A12" s="4" t="s">
        <v>306</v>
      </c>
      <c r="B12" s="148" t="s">
        <v>38</v>
      </c>
      <c r="C12" s="151"/>
      <c r="D12" s="364"/>
      <c r="E12" s="365"/>
      <c r="F12" s="366"/>
      <c r="G12" s="367"/>
      <c r="H12" s="150" t="s">
        <v>246</v>
      </c>
      <c r="I12" s="4" t="s">
        <v>306</v>
      </c>
      <c r="J12" s="143" t="s">
        <v>292</v>
      </c>
      <c r="K12" s="147" t="s">
        <v>285</v>
      </c>
    </row>
    <row r="13" spans="1:11" ht="39.6" customHeight="1" x14ac:dyDescent="0.45">
      <c r="A13" s="4" t="s">
        <v>329</v>
      </c>
      <c r="B13" s="152" t="s">
        <v>278</v>
      </c>
      <c r="C13" s="151" t="s">
        <v>1</v>
      </c>
      <c r="D13" s="153">
        <f>F13</f>
        <v>0</v>
      </c>
      <c r="E13" s="154" t="str">
        <f>IF(D11="空冷式（ヒートポンプ）",G13,"")</f>
        <v/>
      </c>
      <c r="F13" s="26"/>
      <c r="G13" s="42"/>
      <c r="H13" s="155" t="s">
        <v>247</v>
      </c>
      <c r="I13" s="4" t="s">
        <v>329</v>
      </c>
      <c r="J13" s="143" t="s">
        <v>278</v>
      </c>
      <c r="K13" s="147" t="s">
        <v>444</v>
      </c>
    </row>
    <row r="14" spans="1:11" ht="36.6" customHeight="1" x14ac:dyDescent="0.45">
      <c r="A14" s="4" t="s">
        <v>328</v>
      </c>
      <c r="B14" s="156" t="s">
        <v>334</v>
      </c>
      <c r="C14" s="151" t="s">
        <v>2</v>
      </c>
      <c r="D14" s="7"/>
      <c r="E14" s="9"/>
      <c r="F14" s="7"/>
      <c r="G14" s="9"/>
      <c r="H14" s="150" t="s">
        <v>460</v>
      </c>
      <c r="I14" s="4" t="s">
        <v>328</v>
      </c>
      <c r="J14" s="147" t="s">
        <v>334</v>
      </c>
      <c r="K14" s="147" t="s">
        <v>446</v>
      </c>
    </row>
    <row r="15" spans="1:11" ht="24" customHeight="1" x14ac:dyDescent="0.45">
      <c r="A15" s="4" t="s">
        <v>327</v>
      </c>
      <c r="B15" s="156" t="s">
        <v>461</v>
      </c>
      <c r="C15" s="151" t="s">
        <v>2</v>
      </c>
      <c r="D15" s="8"/>
      <c r="E15" s="11"/>
      <c r="F15" s="8"/>
      <c r="G15" s="11"/>
      <c r="H15" s="150" t="s">
        <v>460</v>
      </c>
      <c r="I15" s="4" t="s">
        <v>327</v>
      </c>
      <c r="J15" s="156" t="s">
        <v>461</v>
      </c>
      <c r="K15" s="147" t="s">
        <v>445</v>
      </c>
    </row>
    <row r="16" spans="1:11" ht="41.4" customHeight="1" x14ac:dyDescent="0.45">
      <c r="A16" s="4" t="s">
        <v>78</v>
      </c>
      <c r="B16" s="156" t="s">
        <v>335</v>
      </c>
      <c r="C16" s="151" t="s">
        <v>72</v>
      </c>
      <c r="D16" s="26"/>
      <c r="E16" s="42"/>
      <c r="F16" s="26"/>
      <c r="G16" s="42"/>
      <c r="H16" s="157" t="s">
        <v>245</v>
      </c>
      <c r="I16" s="4" t="s">
        <v>78</v>
      </c>
      <c r="J16" s="147" t="s">
        <v>336</v>
      </c>
      <c r="K16" s="147" t="s">
        <v>447</v>
      </c>
    </row>
    <row r="17" spans="1:11" ht="24" customHeight="1" x14ac:dyDescent="0.45">
      <c r="A17" s="4" t="s">
        <v>77</v>
      </c>
      <c r="B17" s="144" t="s">
        <v>42</v>
      </c>
      <c r="C17" s="158" t="s">
        <v>40</v>
      </c>
      <c r="D17" s="358"/>
      <c r="E17" s="359"/>
      <c r="F17" s="359"/>
      <c r="G17" s="360"/>
      <c r="H17" s="146"/>
      <c r="I17" s="4" t="s">
        <v>77</v>
      </c>
      <c r="J17" s="159" t="s">
        <v>42</v>
      </c>
      <c r="K17" s="147" t="s">
        <v>373</v>
      </c>
    </row>
    <row r="18" spans="1:11" ht="33.6" customHeight="1" x14ac:dyDescent="0.45">
      <c r="A18" s="4" t="s">
        <v>76</v>
      </c>
      <c r="B18" s="156" t="s">
        <v>462</v>
      </c>
      <c r="C18" s="151" t="s">
        <v>72</v>
      </c>
      <c r="D18" s="6"/>
      <c r="E18" s="10"/>
      <c r="F18" s="6"/>
      <c r="G18" s="10"/>
      <c r="H18" s="160" t="s">
        <v>463</v>
      </c>
      <c r="I18" s="4" t="s">
        <v>76</v>
      </c>
      <c r="J18" s="147" t="s">
        <v>462</v>
      </c>
      <c r="K18" s="147" t="s">
        <v>448</v>
      </c>
    </row>
    <row r="19" spans="1:11" ht="24" customHeight="1" x14ac:dyDescent="0.45">
      <c r="A19" s="4" t="s">
        <v>75</v>
      </c>
      <c r="B19" s="161" t="s">
        <v>326</v>
      </c>
      <c r="C19" s="151"/>
      <c r="D19" s="153" t="e">
        <f>D16/D18</f>
        <v>#DIV/0!</v>
      </c>
      <c r="E19" s="153" t="str">
        <f>IF($D$11="空冷式（ヒートポンプ）",E16/E18/D17,"")</f>
        <v/>
      </c>
      <c r="F19" s="153" t="e">
        <f>F16/F18</f>
        <v>#DIV/0!</v>
      </c>
      <c r="G19" s="153" t="str">
        <f>IF($D$11="空冷式（ヒートポンプ）",G16/G18/3,"")</f>
        <v/>
      </c>
      <c r="H19" s="162"/>
      <c r="I19" s="4" t="s">
        <v>75</v>
      </c>
      <c r="J19" s="147" t="s">
        <v>326</v>
      </c>
      <c r="K19" s="147" t="s">
        <v>337</v>
      </c>
    </row>
    <row r="20" spans="1:11" ht="32.4" customHeight="1" x14ac:dyDescent="0.45">
      <c r="A20" s="4" t="s">
        <v>74</v>
      </c>
      <c r="B20" s="161" t="s">
        <v>331</v>
      </c>
      <c r="C20" s="151" t="s">
        <v>72</v>
      </c>
      <c r="D20" s="153" t="e">
        <f>D13/D19/D17</f>
        <v>#DIV/0!</v>
      </c>
      <c r="E20" s="163" t="str">
        <f>IF($D$11="空冷式（ヒートポンプ）",E13/E19/D17,"")</f>
        <v/>
      </c>
      <c r="F20" s="153" t="e">
        <f>F13/F19/D17</f>
        <v>#DIV/0!</v>
      </c>
      <c r="G20" s="163" t="str">
        <f>IF($D$11="空冷式（ヒートポンプ）",G13/G19/D17,"")</f>
        <v/>
      </c>
      <c r="H20" s="162"/>
      <c r="I20" s="4" t="s">
        <v>74</v>
      </c>
      <c r="J20" s="147" t="s">
        <v>305</v>
      </c>
      <c r="K20" s="147" t="s">
        <v>464</v>
      </c>
    </row>
    <row r="21" spans="1:11" ht="27.6" customHeight="1" x14ac:dyDescent="0.45">
      <c r="A21" s="4" t="s">
        <v>43</v>
      </c>
      <c r="B21" s="156" t="s">
        <v>37</v>
      </c>
      <c r="C21" s="151" t="s">
        <v>70</v>
      </c>
      <c r="D21" s="164">
        <f>'別紙1　別表'!C21</f>
        <v>0</v>
      </c>
      <c r="E21" s="165" t="str">
        <f>IF($D$11="空冷式（ヒートポンプ）",'別紙1　別表'!D21,"")</f>
        <v/>
      </c>
      <c r="F21" s="164">
        <f>'別紙1　別表'!C37</f>
        <v>0</v>
      </c>
      <c r="G21" s="165" t="str">
        <f>IF($D$11="空冷式（ヒートポンプ）",'別紙1　別表'!D37,"")</f>
        <v/>
      </c>
      <c r="H21" s="166" t="s">
        <v>466</v>
      </c>
      <c r="I21" s="4" t="s">
        <v>43</v>
      </c>
      <c r="J21" s="147" t="s">
        <v>37</v>
      </c>
      <c r="K21" s="147" t="s">
        <v>371</v>
      </c>
    </row>
    <row r="22" spans="1:11" ht="43.2" customHeight="1" x14ac:dyDescent="0.45">
      <c r="A22" s="4" t="s">
        <v>44</v>
      </c>
      <c r="B22" s="156" t="s">
        <v>6</v>
      </c>
      <c r="C22" s="151" t="s">
        <v>4</v>
      </c>
      <c r="D22" s="167" t="e">
        <f>'別紙1　別表'!G21/100</f>
        <v>#DIV/0!</v>
      </c>
      <c r="E22" s="168" t="str">
        <f>IF($D$11="空冷式（ヒートポンプ）",'別紙1　別表'!I21/100,"")</f>
        <v/>
      </c>
      <c r="F22" s="168" t="e">
        <f>'別紙1　別表'!G37/100</f>
        <v>#DIV/0!</v>
      </c>
      <c r="G22" s="168" t="str">
        <f>IF($D$11="空冷式（ヒートポンプ）",'別紙1　別表'!I37/100,"")</f>
        <v/>
      </c>
      <c r="H22" s="166" t="s">
        <v>466</v>
      </c>
      <c r="I22" s="4" t="s">
        <v>44</v>
      </c>
      <c r="J22" s="147" t="s">
        <v>6</v>
      </c>
      <c r="K22" s="147" t="s">
        <v>465</v>
      </c>
    </row>
    <row r="23" spans="1:11" ht="27.6" customHeight="1" x14ac:dyDescent="0.45">
      <c r="A23" s="4" t="s">
        <v>45</v>
      </c>
      <c r="B23" s="169" t="s">
        <v>332</v>
      </c>
      <c r="C23" s="151" t="s">
        <v>71</v>
      </c>
      <c r="D23" s="154" t="e">
        <f>ROUND(D20*D21*D22,0)</f>
        <v>#DIV/0!</v>
      </c>
      <c r="E23" s="154" t="str">
        <f>IF($D$11="空冷式（ヒートポンプ）",ROUND(E20*E21*E22,0),"")</f>
        <v/>
      </c>
      <c r="F23" s="154" t="e">
        <f>ROUND(F20*F21*F22,0)</f>
        <v>#DIV/0!</v>
      </c>
      <c r="G23" s="154" t="str">
        <f>IF($D$11="空冷式（ヒートポンプ）",ROUND(G20*G21*G22,0),"")</f>
        <v/>
      </c>
      <c r="H23" s="170"/>
      <c r="I23" s="4" t="s">
        <v>45</v>
      </c>
      <c r="J23" s="171" t="s">
        <v>332</v>
      </c>
      <c r="K23" s="147" t="s">
        <v>333</v>
      </c>
    </row>
    <row r="24" spans="1:11" ht="64.95" customHeight="1" x14ac:dyDescent="0.45">
      <c r="A24" s="4" t="s">
        <v>46</v>
      </c>
      <c r="B24" s="156" t="s">
        <v>7</v>
      </c>
      <c r="C24" s="151" t="s">
        <v>71</v>
      </c>
      <c r="D24" s="46"/>
      <c r="E24" s="26"/>
      <c r="F24" s="26"/>
      <c r="G24" s="42"/>
      <c r="H24" s="155"/>
      <c r="I24" s="4" t="s">
        <v>46</v>
      </c>
      <c r="J24" s="147" t="s">
        <v>7</v>
      </c>
      <c r="K24" s="147" t="s">
        <v>452</v>
      </c>
    </row>
    <row r="25" spans="1:11" ht="12" customHeight="1" x14ac:dyDescent="0.45">
      <c r="A25" s="354" t="s">
        <v>73</v>
      </c>
      <c r="B25" s="172" t="s">
        <v>58</v>
      </c>
      <c r="C25" s="391" t="s">
        <v>49</v>
      </c>
      <c r="D25" s="394" t="s">
        <v>52</v>
      </c>
      <c r="E25" s="394"/>
      <c r="F25" s="394" t="s">
        <v>53</v>
      </c>
      <c r="G25" s="394"/>
      <c r="H25" s="173"/>
      <c r="I25" s="346" t="s">
        <v>73</v>
      </c>
      <c r="J25" s="174" t="s">
        <v>58</v>
      </c>
      <c r="K25" s="351" t="s">
        <v>322</v>
      </c>
    </row>
    <row r="26" spans="1:11" ht="12" customHeight="1" x14ac:dyDescent="0.45">
      <c r="A26" s="354"/>
      <c r="B26" s="175" t="s">
        <v>323</v>
      </c>
      <c r="C26" s="392"/>
      <c r="D26" s="368" t="str">
        <f>IF($D$11="空冷式（ヒートポンプ）",IFERROR(((D23+D24)+(E23+E24))*D17,""),IFERROR((D23+D24)*D17,""))</f>
        <v/>
      </c>
      <c r="E26" s="369"/>
      <c r="F26" s="368" t="str">
        <f>IF($D$11="空冷式（ヒートポンプ）",IFERROR(((F23+F24)+(G23+G24))*D17,""),IFERROR((F23+F24)*D17,""))</f>
        <v/>
      </c>
      <c r="G26" s="369"/>
      <c r="H26" s="176"/>
      <c r="I26" s="346"/>
      <c r="J26" s="177" t="s">
        <v>323</v>
      </c>
      <c r="K26" s="351"/>
    </row>
    <row r="27" spans="1:11" ht="24" customHeight="1" x14ac:dyDescent="0.45">
      <c r="A27" s="4" t="s">
        <v>300</v>
      </c>
      <c r="B27" s="178" t="s">
        <v>8</v>
      </c>
      <c r="C27" s="179" t="s">
        <v>69</v>
      </c>
      <c r="D27" s="361">
        <v>0.438</v>
      </c>
      <c r="E27" s="362"/>
      <c r="F27" s="362"/>
      <c r="G27" s="363"/>
      <c r="H27" s="180" t="s">
        <v>248</v>
      </c>
      <c r="I27" s="4" t="s">
        <v>300</v>
      </c>
      <c r="J27" s="181" t="s">
        <v>8</v>
      </c>
      <c r="K27" s="147" t="s">
        <v>442</v>
      </c>
    </row>
    <row r="28" spans="1:11" ht="12" customHeight="1" x14ac:dyDescent="0.45">
      <c r="A28" s="354" t="s">
        <v>299</v>
      </c>
      <c r="B28" s="182" t="s">
        <v>281</v>
      </c>
      <c r="C28" s="391" t="s">
        <v>68</v>
      </c>
      <c r="D28" s="183" t="s">
        <v>54</v>
      </c>
      <c r="E28" s="184"/>
      <c r="F28" s="183" t="s">
        <v>50</v>
      </c>
      <c r="G28" s="184"/>
      <c r="H28" s="185"/>
      <c r="I28" s="346" t="s">
        <v>299</v>
      </c>
      <c r="J28" s="186" t="s">
        <v>281</v>
      </c>
      <c r="K28" s="351" t="s">
        <v>320</v>
      </c>
    </row>
    <row r="29" spans="1:11" ht="12" customHeight="1" x14ac:dyDescent="0.45">
      <c r="A29" s="354"/>
      <c r="B29" s="187" t="s">
        <v>453</v>
      </c>
      <c r="C29" s="392"/>
      <c r="D29" s="402" t="e">
        <f>ROUND(D26*D27/1000,1)</f>
        <v>#VALUE!</v>
      </c>
      <c r="E29" s="403"/>
      <c r="F29" s="402" t="e">
        <f>ROUND(F26*D27/1000,1)</f>
        <v>#VALUE!</v>
      </c>
      <c r="G29" s="403"/>
      <c r="H29" s="188"/>
      <c r="I29" s="346"/>
      <c r="J29" s="189" t="s">
        <v>453</v>
      </c>
      <c r="K29" s="351"/>
    </row>
    <row r="30" spans="1:11" ht="28.2" customHeight="1" x14ac:dyDescent="0.45">
      <c r="A30" s="4" t="s">
        <v>304</v>
      </c>
      <c r="B30" s="148" t="s">
        <v>9</v>
      </c>
      <c r="C30" s="151" t="s">
        <v>39</v>
      </c>
      <c r="D30" s="400"/>
      <c r="E30" s="401"/>
      <c r="F30" s="400"/>
      <c r="G30" s="401"/>
      <c r="H30" s="166"/>
      <c r="I30" s="4" t="s">
        <v>304</v>
      </c>
      <c r="J30" s="190" t="s">
        <v>9</v>
      </c>
      <c r="K30" s="147" t="s">
        <v>450</v>
      </c>
    </row>
    <row r="31" spans="1:11" ht="24" customHeight="1" x14ac:dyDescent="0.45">
      <c r="A31" s="4" t="s">
        <v>317</v>
      </c>
      <c r="B31" s="148" t="s">
        <v>324</v>
      </c>
      <c r="C31" s="151" t="s">
        <v>5</v>
      </c>
      <c r="D31" s="398">
        <f>D30*D17</f>
        <v>0</v>
      </c>
      <c r="E31" s="399"/>
      <c r="F31" s="398">
        <f>F30*D17</f>
        <v>0</v>
      </c>
      <c r="G31" s="399"/>
      <c r="H31" s="170"/>
      <c r="I31" s="4" t="s">
        <v>317</v>
      </c>
      <c r="J31" s="190" t="s">
        <v>324</v>
      </c>
      <c r="K31" s="147" t="s">
        <v>325</v>
      </c>
    </row>
    <row r="32" spans="1:11" ht="25.2" customHeight="1" x14ac:dyDescent="0.45">
      <c r="A32" s="4" t="s">
        <v>315</v>
      </c>
      <c r="B32" s="148" t="s">
        <v>63</v>
      </c>
      <c r="C32" s="151" t="s">
        <v>4</v>
      </c>
      <c r="D32" s="374" t="e">
        <f>VLOOKUP(D8,リスト!B3:C10,2,FALSE)</f>
        <v>#N/A</v>
      </c>
      <c r="E32" s="375"/>
      <c r="F32" s="375"/>
      <c r="G32" s="376"/>
      <c r="H32" s="191" t="s">
        <v>249</v>
      </c>
      <c r="I32" s="4" t="s">
        <v>315</v>
      </c>
      <c r="J32" s="190" t="s">
        <v>63</v>
      </c>
      <c r="K32" s="147" t="s">
        <v>451</v>
      </c>
    </row>
    <row r="33" spans="1:11" ht="24" customHeight="1" x14ac:dyDescent="0.45">
      <c r="A33" s="4" t="s">
        <v>314</v>
      </c>
      <c r="B33" s="148" t="s">
        <v>10</v>
      </c>
      <c r="C33" s="151"/>
      <c r="D33" s="396" t="e">
        <f>VLOOKUP(D12,リスト!$G3:$H151,2,FALSE)</f>
        <v>#N/A</v>
      </c>
      <c r="E33" s="397"/>
      <c r="F33" s="396" t="e">
        <f>VLOOKUP(F12,リスト!$G3:$H151,2,FALSE)</f>
        <v>#N/A</v>
      </c>
      <c r="G33" s="397"/>
      <c r="H33" s="192" t="s">
        <v>250</v>
      </c>
      <c r="I33" s="4" t="s">
        <v>314</v>
      </c>
      <c r="J33" s="190" t="s">
        <v>10</v>
      </c>
      <c r="K33" s="147" t="s">
        <v>283</v>
      </c>
    </row>
    <row r="34" spans="1:11" ht="12" customHeight="1" x14ac:dyDescent="0.45">
      <c r="A34" s="354" t="s">
        <v>313</v>
      </c>
      <c r="B34" s="193" t="s">
        <v>280</v>
      </c>
      <c r="C34" s="391" t="s">
        <v>68</v>
      </c>
      <c r="D34" s="183" t="s">
        <v>51</v>
      </c>
      <c r="E34" s="184"/>
      <c r="F34" s="183" t="s">
        <v>55</v>
      </c>
      <c r="G34" s="184"/>
      <c r="H34" s="194"/>
      <c r="I34" s="346" t="s">
        <v>313</v>
      </c>
      <c r="J34" s="186" t="s">
        <v>280</v>
      </c>
      <c r="K34" s="351" t="s">
        <v>318</v>
      </c>
    </row>
    <row r="35" spans="1:11" ht="12" customHeight="1" thickBot="1" x14ac:dyDescent="0.5">
      <c r="A35" s="354"/>
      <c r="B35" s="195" t="s">
        <v>454</v>
      </c>
      <c r="C35" s="393"/>
      <c r="D35" s="395" t="str">
        <f>IFERROR(ROUND(D31*D32*D33/1000,1),"")</f>
        <v/>
      </c>
      <c r="E35" s="395"/>
      <c r="F35" s="395" t="str">
        <f>IFERROR(ROUND(F31*D32*F33/1000,1),"")</f>
        <v/>
      </c>
      <c r="G35" s="395"/>
      <c r="H35" s="196"/>
      <c r="I35" s="346"/>
      <c r="J35" s="189" t="s">
        <v>316</v>
      </c>
      <c r="K35" s="351"/>
    </row>
    <row r="36" spans="1:11" ht="12" customHeight="1" x14ac:dyDescent="0.45"/>
    <row r="37" spans="1:11" ht="12" customHeight="1" thickBot="1" x14ac:dyDescent="0.5"/>
    <row r="38" spans="1:11" ht="12" customHeight="1" x14ac:dyDescent="0.45">
      <c r="A38" s="354" t="s">
        <v>311</v>
      </c>
      <c r="B38" s="197" t="s">
        <v>47</v>
      </c>
      <c r="C38" s="377" t="s">
        <v>49</v>
      </c>
      <c r="D38" s="198" t="s">
        <v>52</v>
      </c>
      <c r="E38" s="198"/>
      <c r="F38" s="199" t="s">
        <v>53</v>
      </c>
      <c r="G38" s="200"/>
      <c r="H38" s="201" t="s">
        <v>59</v>
      </c>
      <c r="I38" s="346" t="s">
        <v>311</v>
      </c>
      <c r="J38" s="202" t="s">
        <v>47</v>
      </c>
      <c r="K38" s="347" t="s">
        <v>321</v>
      </c>
    </row>
    <row r="39" spans="1:11" ht="12" customHeight="1" x14ac:dyDescent="0.45">
      <c r="A39" s="354"/>
      <c r="B39" s="203" t="s">
        <v>48</v>
      </c>
      <c r="C39" s="378"/>
      <c r="D39" s="381" t="str">
        <f>D26</f>
        <v/>
      </c>
      <c r="E39" s="382"/>
      <c r="F39" s="381" t="str">
        <f>F26</f>
        <v/>
      </c>
      <c r="G39" s="382"/>
      <c r="H39" s="204" t="e">
        <f>F39-D39</f>
        <v>#VALUE!</v>
      </c>
      <c r="I39" s="346"/>
      <c r="J39" s="205" t="s">
        <v>48</v>
      </c>
      <c r="K39" s="348"/>
    </row>
    <row r="40" spans="1:11" ht="12" customHeight="1" x14ac:dyDescent="0.45">
      <c r="A40" s="354" t="s">
        <v>310</v>
      </c>
      <c r="B40" s="206" t="s">
        <v>67</v>
      </c>
      <c r="C40" s="379" t="s">
        <v>64</v>
      </c>
      <c r="D40" s="207" t="s">
        <v>54</v>
      </c>
      <c r="E40" s="207"/>
      <c r="F40" s="183" t="s">
        <v>50</v>
      </c>
      <c r="G40" s="184"/>
      <c r="H40" s="208" t="s">
        <v>60</v>
      </c>
      <c r="I40" s="346" t="s">
        <v>310</v>
      </c>
      <c r="J40" s="202" t="s">
        <v>67</v>
      </c>
      <c r="K40" s="347" t="s">
        <v>319</v>
      </c>
    </row>
    <row r="41" spans="1:11" ht="12" customHeight="1" x14ac:dyDescent="0.45">
      <c r="A41" s="354"/>
      <c r="B41" s="209" t="s">
        <v>48</v>
      </c>
      <c r="C41" s="378"/>
      <c r="D41" s="383" t="e">
        <f>D29</f>
        <v>#VALUE!</v>
      </c>
      <c r="E41" s="384"/>
      <c r="F41" s="383" t="e">
        <f>F29</f>
        <v>#VALUE!</v>
      </c>
      <c r="G41" s="384"/>
      <c r="H41" s="210" t="e">
        <f>F41-D41</f>
        <v>#VALUE!</v>
      </c>
      <c r="I41" s="346"/>
      <c r="J41" s="205" t="s">
        <v>48</v>
      </c>
      <c r="K41" s="348"/>
    </row>
    <row r="42" spans="1:11" ht="12" customHeight="1" x14ac:dyDescent="0.45">
      <c r="A42" s="354" t="s">
        <v>308</v>
      </c>
      <c r="B42" s="211" t="s">
        <v>66</v>
      </c>
      <c r="C42" s="379" t="s">
        <v>64</v>
      </c>
      <c r="D42" s="207" t="s">
        <v>51</v>
      </c>
      <c r="E42" s="207"/>
      <c r="F42" s="183" t="s">
        <v>55</v>
      </c>
      <c r="G42" s="184"/>
      <c r="H42" s="208" t="s">
        <v>61</v>
      </c>
      <c r="I42" s="346" t="s">
        <v>308</v>
      </c>
      <c r="J42" s="202" t="s">
        <v>66</v>
      </c>
      <c r="K42" s="347" t="s">
        <v>312</v>
      </c>
    </row>
    <row r="43" spans="1:11" ht="12" customHeight="1" x14ac:dyDescent="0.45">
      <c r="A43" s="354"/>
      <c r="B43" s="212" t="s">
        <v>48</v>
      </c>
      <c r="C43" s="378"/>
      <c r="D43" s="383" t="str">
        <f>D35</f>
        <v/>
      </c>
      <c r="E43" s="384"/>
      <c r="F43" s="383" t="str">
        <f>F35</f>
        <v/>
      </c>
      <c r="G43" s="384"/>
      <c r="H43" s="210" t="e">
        <f>F43-D43</f>
        <v>#VALUE!</v>
      </c>
      <c r="I43" s="346"/>
      <c r="J43" s="205" t="s">
        <v>48</v>
      </c>
      <c r="K43" s="348"/>
    </row>
    <row r="44" spans="1:11" ht="12" customHeight="1" x14ac:dyDescent="0.45">
      <c r="A44" s="354" t="s">
        <v>307</v>
      </c>
      <c r="B44" s="203" t="s">
        <v>65</v>
      </c>
      <c r="C44" s="379" t="s">
        <v>64</v>
      </c>
      <c r="D44" s="12" t="s">
        <v>56</v>
      </c>
      <c r="E44" s="12"/>
      <c r="F44" s="213" t="s">
        <v>57</v>
      </c>
      <c r="G44" s="214"/>
      <c r="H44" s="208" t="s">
        <v>62</v>
      </c>
      <c r="I44" s="346" t="s">
        <v>307</v>
      </c>
      <c r="J44" s="202" t="s">
        <v>65</v>
      </c>
      <c r="K44" s="351" t="s">
        <v>372</v>
      </c>
    </row>
    <row r="45" spans="1:11" ht="12" customHeight="1" thickBot="1" x14ac:dyDescent="0.5">
      <c r="A45" s="354"/>
      <c r="B45" s="215" t="s">
        <v>309</v>
      </c>
      <c r="C45" s="380"/>
      <c r="D45" s="389" t="e">
        <f>D41+D43</f>
        <v>#VALUE!</v>
      </c>
      <c r="E45" s="390"/>
      <c r="F45" s="389" t="e">
        <f>F41+F43</f>
        <v>#VALUE!</v>
      </c>
      <c r="G45" s="390"/>
      <c r="H45" s="216" t="e">
        <f>F45-D45</f>
        <v>#VALUE!</v>
      </c>
      <c r="I45" s="346"/>
      <c r="J45" s="205" t="s">
        <v>309</v>
      </c>
      <c r="K45" s="351"/>
    </row>
    <row r="46" spans="1:11" ht="12" customHeight="1" x14ac:dyDescent="0.45">
      <c r="J46" s="352" t="s">
        <v>295</v>
      </c>
      <c r="K46" s="353"/>
    </row>
    <row r="47" spans="1:11" ht="12" customHeight="1" x14ac:dyDescent="0.45">
      <c r="J47" s="217" t="s">
        <v>296</v>
      </c>
    </row>
    <row r="48" spans="1:11" x14ac:dyDescent="0.45">
      <c r="J48" s="5" t="s">
        <v>441</v>
      </c>
    </row>
  </sheetData>
  <sheetProtection algorithmName="SHA-512" hashValue="asF8rNKtxDhpxLchkkbEUZYtQhdlQ9UWp/l0KOkoBGQrO5lth5iurkkzJj/cc+5l80VClPBZyCh/TOeL5czDGA==" saltValue="MwTcfgc9NTcK6n5DpVhPYA==" spinCount="100000" sheet="1" objects="1" scenarios="1"/>
  <mergeCells count="66">
    <mergeCell ref="C28:C29"/>
    <mergeCell ref="C34:C35"/>
    <mergeCell ref="D25:E25"/>
    <mergeCell ref="F25:G25"/>
    <mergeCell ref="C25:C26"/>
    <mergeCell ref="D35:E35"/>
    <mergeCell ref="F35:G35"/>
    <mergeCell ref="D33:E33"/>
    <mergeCell ref="F33:G33"/>
    <mergeCell ref="F31:G31"/>
    <mergeCell ref="F30:G30"/>
    <mergeCell ref="D29:E29"/>
    <mergeCell ref="F29:G29"/>
    <mergeCell ref="D30:E30"/>
    <mergeCell ref="D31:E31"/>
    <mergeCell ref="D5:E5"/>
    <mergeCell ref="F5:G5"/>
    <mergeCell ref="D6:E6"/>
    <mergeCell ref="F6:G6"/>
    <mergeCell ref="D45:E45"/>
    <mergeCell ref="F45:G45"/>
    <mergeCell ref="F39:G39"/>
    <mergeCell ref="F41:G41"/>
    <mergeCell ref="F43:G43"/>
    <mergeCell ref="C38:C39"/>
    <mergeCell ref="C40:C41"/>
    <mergeCell ref="C42:C43"/>
    <mergeCell ref="C44:C45"/>
    <mergeCell ref="D39:E39"/>
    <mergeCell ref="D41:E41"/>
    <mergeCell ref="D43:E43"/>
    <mergeCell ref="A42:A43"/>
    <mergeCell ref="A40:A41"/>
    <mergeCell ref="A38:A39"/>
    <mergeCell ref="A34:A35"/>
    <mergeCell ref="A28:A29"/>
    <mergeCell ref="J46:K46"/>
    <mergeCell ref="K40:K41"/>
    <mergeCell ref="K42:K43"/>
    <mergeCell ref="A25:A26"/>
    <mergeCell ref="D8:G8"/>
    <mergeCell ref="D9:G9"/>
    <mergeCell ref="D17:G17"/>
    <mergeCell ref="D27:G27"/>
    <mergeCell ref="D12:E12"/>
    <mergeCell ref="F12:G12"/>
    <mergeCell ref="D26:E26"/>
    <mergeCell ref="F26:G26"/>
    <mergeCell ref="D11:G11"/>
    <mergeCell ref="D10:G10"/>
    <mergeCell ref="D32:G32"/>
    <mergeCell ref="A44:A45"/>
    <mergeCell ref="I42:I43"/>
    <mergeCell ref="I44:I45"/>
    <mergeCell ref="K38:K39"/>
    <mergeCell ref="J6:J7"/>
    <mergeCell ref="K6:K7"/>
    <mergeCell ref="I25:I26"/>
    <mergeCell ref="I28:I29"/>
    <mergeCell ref="I34:I35"/>
    <mergeCell ref="I38:I39"/>
    <mergeCell ref="I40:I41"/>
    <mergeCell ref="K25:K26"/>
    <mergeCell ref="K28:K29"/>
    <mergeCell ref="K34:K35"/>
    <mergeCell ref="K44:K45"/>
  </mergeCells>
  <phoneticPr fontId="2"/>
  <printOptions horizontalCentered="1"/>
  <pageMargins left="0.59055118110236227" right="0.59055118110236227" top="0.59055118110236227" bottom="0.59055118110236227" header="0.31496062992125984" footer="0.31496062992125984"/>
  <pageSetup paperSize="9" scale="75"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94CD9B55-5AD7-43AC-A74B-7AC560413CB6}">
          <x14:formula1>
            <xm:f>リスト!$B$3:$B$10</xm:f>
          </x14:formula1>
          <xm:sqref>D8:G8</xm:sqref>
        </x14:dataValidation>
        <x14:dataValidation type="list" allowBlank="1" showInputMessage="1" showErrorMessage="1" xr:uid="{548708A4-3693-4264-BD00-E09FF27380E0}">
          <x14:formula1>
            <xm:f>リスト!$G$3:$G$151</xm:f>
          </x14:formula1>
          <xm:sqref>D12:G12</xm:sqref>
        </x14:dataValidation>
        <x14:dataValidation type="list" allowBlank="1" showInputMessage="1" showErrorMessage="1" xr:uid="{409FBC0F-2109-4514-A764-DC61E8372105}">
          <x14:formula1>
            <xm:f>リスト!$E$3:$E$5</xm:f>
          </x14:formula1>
          <xm:sqref>D11:G11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D7F3F-9D26-4147-85A9-CAB41C532029}">
  <sheetPr>
    <pageSetUpPr fitToPage="1"/>
  </sheetPr>
  <dimension ref="A1:O41"/>
  <sheetViews>
    <sheetView showGridLines="0" workbookViewId="0">
      <pane xSplit="2" ySplit="8" topLeftCell="C9" activePane="bottomRight" state="frozen"/>
      <selection pane="topRight" activeCell="C1" sqref="C1"/>
      <selection pane="bottomLeft" activeCell="A8" sqref="A8"/>
      <selection pane="bottomRight" activeCell="C4" sqref="C4 J21 D21"/>
    </sheetView>
  </sheetViews>
  <sheetFormatPr defaultColWidth="9" defaultRowHeight="12.6" x14ac:dyDescent="0.45"/>
  <cols>
    <col min="1" max="1" width="6" style="13" customWidth="1"/>
    <col min="2" max="2" width="14.296875" style="13" customWidth="1"/>
    <col min="3" max="4" width="11.09765625" style="13" customWidth="1"/>
    <col min="5" max="5" width="9" style="13"/>
    <col min="6" max="6" width="14" style="13" customWidth="1"/>
    <col min="7" max="7" width="11.09765625" style="13" customWidth="1"/>
    <col min="8" max="8" width="9" style="47" hidden="1" customWidth="1"/>
    <col min="9" max="9" width="11.09765625" style="13" customWidth="1"/>
    <col min="10" max="10" width="9" style="47" hidden="1" customWidth="1"/>
    <col min="11" max="12" width="9" style="13"/>
    <col min="13" max="13" width="16.5" style="13" customWidth="1"/>
    <col min="14" max="16384" width="9" style="13"/>
  </cols>
  <sheetData>
    <row r="1" spans="1:15" x14ac:dyDescent="0.45">
      <c r="A1" s="13" t="s">
        <v>421</v>
      </c>
    </row>
    <row r="2" spans="1:15" x14ac:dyDescent="0.45">
      <c r="B2" s="18" t="s">
        <v>265</v>
      </c>
    </row>
    <row r="3" spans="1:15" x14ac:dyDescent="0.45">
      <c r="H3" s="48"/>
      <c r="I3" s="25"/>
      <c r="L3" s="4" t="s">
        <v>276</v>
      </c>
      <c r="M3" s="14" t="s">
        <v>275</v>
      </c>
      <c r="N3" s="14"/>
    </row>
    <row r="4" spans="1:15" x14ac:dyDescent="0.45">
      <c r="B4" s="13" t="s">
        <v>239</v>
      </c>
      <c r="C4" s="15">
        <f>'別紙1　省エネ等効果計算書'!D11</f>
        <v>0</v>
      </c>
      <c r="D4" s="15"/>
      <c r="G4" s="25"/>
      <c r="H4" s="48"/>
      <c r="I4" s="25"/>
      <c r="L4" s="5"/>
      <c r="M4" s="43" t="s">
        <v>273</v>
      </c>
      <c r="N4" s="43"/>
    </row>
    <row r="5" spans="1:15" x14ac:dyDescent="0.45">
      <c r="L5" s="5"/>
      <c r="M5" s="12" t="s">
        <v>274</v>
      </c>
      <c r="N5" s="12"/>
    </row>
    <row r="6" spans="1:15" x14ac:dyDescent="0.45">
      <c r="B6" s="25" t="s">
        <v>297</v>
      </c>
      <c r="C6" s="25"/>
      <c r="D6" s="25"/>
      <c r="G6" s="25" t="s">
        <v>268</v>
      </c>
      <c r="H6" s="48" t="s">
        <v>268</v>
      </c>
      <c r="I6" s="25"/>
    </row>
    <row r="7" spans="1:15" x14ac:dyDescent="0.45">
      <c r="B7" s="45" t="s">
        <v>443</v>
      </c>
      <c r="C7" s="25"/>
      <c r="D7" s="25"/>
      <c r="F7" s="45" t="s">
        <v>443</v>
      </c>
      <c r="G7" s="25"/>
      <c r="H7" s="48"/>
      <c r="I7" s="25"/>
      <c r="L7" s="5"/>
      <c r="M7" s="5" t="s">
        <v>339</v>
      </c>
      <c r="N7" s="5"/>
    </row>
    <row r="8" spans="1:15" x14ac:dyDescent="0.45">
      <c r="B8" s="36" t="s">
        <v>266</v>
      </c>
      <c r="C8" s="40" t="s">
        <v>251</v>
      </c>
      <c r="D8" s="38" t="s">
        <v>269</v>
      </c>
      <c r="F8" s="29"/>
      <c r="G8" s="34" t="s">
        <v>251</v>
      </c>
      <c r="H8" s="49"/>
      <c r="I8" s="27" t="s">
        <v>269</v>
      </c>
      <c r="M8" s="5" t="s">
        <v>340</v>
      </c>
      <c r="N8" s="5" t="s">
        <v>342</v>
      </c>
      <c r="O8" s="5"/>
    </row>
    <row r="9" spans="1:15" x14ac:dyDescent="0.45">
      <c r="B9" s="30" t="s">
        <v>253</v>
      </c>
      <c r="C9" s="218"/>
      <c r="D9" s="219"/>
      <c r="F9" s="30" t="s">
        <v>253</v>
      </c>
      <c r="G9" s="257">
        <v>16</v>
      </c>
      <c r="H9" s="258">
        <f>C9*G9</f>
        <v>0</v>
      </c>
      <c r="I9" s="259"/>
      <c r="J9" s="47">
        <f>D9*I9</f>
        <v>0</v>
      </c>
      <c r="M9" s="5"/>
      <c r="N9" s="5" t="s">
        <v>341</v>
      </c>
      <c r="O9" s="5"/>
    </row>
    <row r="10" spans="1:15" x14ac:dyDescent="0.45">
      <c r="B10" s="31" t="s">
        <v>252</v>
      </c>
      <c r="C10" s="220"/>
      <c r="D10" s="221"/>
      <c r="F10" s="31" t="s">
        <v>252</v>
      </c>
      <c r="G10" s="260">
        <v>25.7</v>
      </c>
      <c r="H10" s="261">
        <f t="shared" ref="H10:H20" si="0">C10*G10</f>
        <v>0</v>
      </c>
      <c r="I10" s="262"/>
      <c r="J10" s="47">
        <f t="shared" ref="J10:J20" si="1">D10*I10</f>
        <v>0</v>
      </c>
      <c r="N10" s="5" t="s">
        <v>449</v>
      </c>
    </row>
    <row r="11" spans="1:15" x14ac:dyDescent="0.45">
      <c r="B11" s="31" t="s">
        <v>254</v>
      </c>
      <c r="C11" s="220"/>
      <c r="D11" s="221"/>
      <c r="F11" s="31" t="s">
        <v>254</v>
      </c>
      <c r="G11" s="260">
        <v>31.7</v>
      </c>
      <c r="H11" s="261">
        <f t="shared" si="0"/>
        <v>0</v>
      </c>
      <c r="I11" s="262"/>
      <c r="J11" s="47">
        <f t="shared" si="1"/>
        <v>0</v>
      </c>
      <c r="N11" s="5" t="s">
        <v>347</v>
      </c>
    </row>
    <row r="12" spans="1:15" x14ac:dyDescent="0.45">
      <c r="B12" s="31" t="s">
        <v>255</v>
      </c>
      <c r="C12" s="220"/>
      <c r="D12" s="221"/>
      <c r="F12" s="31" t="s">
        <v>255</v>
      </c>
      <c r="G12" s="260">
        <v>57.3</v>
      </c>
      <c r="H12" s="261">
        <f t="shared" si="0"/>
        <v>0</v>
      </c>
      <c r="I12" s="262"/>
      <c r="J12" s="47">
        <f t="shared" si="1"/>
        <v>0</v>
      </c>
      <c r="O12" s="25"/>
    </row>
    <row r="13" spans="1:15" x14ac:dyDescent="0.45">
      <c r="B13" s="31" t="s">
        <v>256</v>
      </c>
      <c r="C13" s="220"/>
      <c r="D13" s="221"/>
      <c r="F13" s="31" t="s">
        <v>256</v>
      </c>
      <c r="G13" s="260">
        <v>61.5</v>
      </c>
      <c r="H13" s="261">
        <f t="shared" si="0"/>
        <v>0</v>
      </c>
      <c r="I13" s="262"/>
      <c r="J13" s="47">
        <f t="shared" si="1"/>
        <v>0</v>
      </c>
      <c r="M13" s="5" t="s">
        <v>343</v>
      </c>
      <c r="N13" s="5" t="s">
        <v>344</v>
      </c>
    </row>
    <row r="14" spans="1:15" x14ac:dyDescent="0.45">
      <c r="B14" s="31" t="s">
        <v>257</v>
      </c>
      <c r="C14" s="220"/>
      <c r="D14" s="221"/>
      <c r="F14" s="31" t="s">
        <v>257</v>
      </c>
      <c r="G14" s="260">
        <v>48.4</v>
      </c>
      <c r="H14" s="261">
        <f t="shared" si="0"/>
        <v>0</v>
      </c>
      <c r="I14" s="262"/>
      <c r="J14" s="47">
        <f t="shared" si="1"/>
        <v>0</v>
      </c>
      <c r="N14" s="5" t="s">
        <v>345</v>
      </c>
    </row>
    <row r="15" spans="1:15" x14ac:dyDescent="0.45">
      <c r="B15" s="31" t="s">
        <v>258</v>
      </c>
      <c r="C15" s="220"/>
      <c r="D15" s="221"/>
      <c r="F15" s="31" t="s">
        <v>258</v>
      </c>
      <c r="G15" s="260">
        <v>23.5</v>
      </c>
      <c r="H15" s="261">
        <f t="shared" si="0"/>
        <v>0</v>
      </c>
      <c r="I15" s="262"/>
      <c r="J15" s="47">
        <f t="shared" si="1"/>
        <v>0</v>
      </c>
      <c r="N15" s="5" t="s">
        <v>346</v>
      </c>
    </row>
    <row r="16" spans="1:15" x14ac:dyDescent="0.45">
      <c r="B16" s="31" t="s">
        <v>259</v>
      </c>
      <c r="C16" s="220"/>
      <c r="D16" s="221"/>
      <c r="F16" s="31" t="s">
        <v>259</v>
      </c>
      <c r="G16" s="260">
        <v>13.6</v>
      </c>
      <c r="H16" s="261">
        <f t="shared" si="0"/>
        <v>0</v>
      </c>
      <c r="I16" s="262"/>
      <c r="J16" s="47">
        <f t="shared" si="1"/>
        <v>0</v>
      </c>
    </row>
    <row r="17" spans="2:12" x14ac:dyDescent="0.45">
      <c r="B17" s="31" t="s">
        <v>260</v>
      </c>
      <c r="C17" s="220"/>
      <c r="D17" s="221"/>
      <c r="F17" s="31" t="s">
        <v>260</v>
      </c>
      <c r="G17" s="260">
        <v>0</v>
      </c>
      <c r="H17" s="261">
        <f t="shared" si="0"/>
        <v>0</v>
      </c>
      <c r="I17" s="262"/>
      <c r="J17" s="47">
        <f t="shared" si="1"/>
        <v>0</v>
      </c>
    </row>
    <row r="18" spans="2:12" x14ac:dyDescent="0.45">
      <c r="B18" s="31" t="s">
        <v>261</v>
      </c>
      <c r="C18" s="220"/>
      <c r="D18" s="221"/>
      <c r="F18" s="31" t="s">
        <v>261</v>
      </c>
      <c r="G18" s="260">
        <v>0</v>
      </c>
      <c r="H18" s="261">
        <f t="shared" si="0"/>
        <v>0</v>
      </c>
      <c r="I18" s="262"/>
      <c r="J18" s="47">
        <f t="shared" si="1"/>
        <v>0</v>
      </c>
    </row>
    <row r="19" spans="2:12" x14ac:dyDescent="0.45">
      <c r="B19" s="31" t="s">
        <v>262</v>
      </c>
      <c r="C19" s="220"/>
      <c r="D19" s="221"/>
      <c r="F19" s="31" t="s">
        <v>262</v>
      </c>
      <c r="G19" s="260">
        <v>0</v>
      </c>
      <c r="H19" s="261">
        <f t="shared" si="0"/>
        <v>0</v>
      </c>
      <c r="I19" s="262"/>
      <c r="J19" s="47">
        <f t="shared" si="1"/>
        <v>0</v>
      </c>
    </row>
    <row r="20" spans="2:12" x14ac:dyDescent="0.45">
      <c r="B20" s="32" t="s">
        <v>263</v>
      </c>
      <c r="C20" s="222"/>
      <c r="D20" s="223"/>
      <c r="F20" s="32" t="s">
        <v>263</v>
      </c>
      <c r="G20" s="263">
        <v>18.8</v>
      </c>
      <c r="H20" s="264">
        <f t="shared" si="0"/>
        <v>0</v>
      </c>
      <c r="I20" s="265"/>
      <c r="J20" s="47">
        <f t="shared" si="1"/>
        <v>0</v>
      </c>
    </row>
    <row r="21" spans="2:12" x14ac:dyDescent="0.45">
      <c r="B21" s="37" t="s">
        <v>264</v>
      </c>
      <c r="C21" s="41">
        <f>SUM(C9:C20)</f>
        <v>0</v>
      </c>
      <c r="D21" s="39">
        <f>IF(C$4="空冷式（ヒートポンプ）",SUM(D9:D20),0)</f>
        <v>0</v>
      </c>
      <c r="F21" s="33" t="s">
        <v>267</v>
      </c>
      <c r="G21" s="35" t="e">
        <f>H21/C21</f>
        <v>#DIV/0!</v>
      </c>
      <c r="H21" s="50">
        <f>SUM(H9:H20)</f>
        <v>0</v>
      </c>
      <c r="I21" s="28">
        <f>IF(C$4="空冷式（ヒートポンプ）",J21/D21,0)</f>
        <v>0</v>
      </c>
      <c r="J21" s="47">
        <f>SUM(J9:J20)</f>
        <v>0</v>
      </c>
    </row>
    <row r="22" spans="2:12" x14ac:dyDescent="0.45">
      <c r="F22" s="5"/>
    </row>
    <row r="23" spans="2:12" x14ac:dyDescent="0.45">
      <c r="B23" s="45" t="s">
        <v>298</v>
      </c>
      <c r="C23" s="25"/>
      <c r="D23" s="25"/>
      <c r="F23" s="45" t="s">
        <v>298</v>
      </c>
      <c r="G23" s="25"/>
      <c r="H23" s="48" t="s">
        <v>268</v>
      </c>
      <c r="I23" s="25"/>
      <c r="L23" s="5"/>
    </row>
    <row r="24" spans="2:12" x14ac:dyDescent="0.45">
      <c r="B24" s="36" t="s">
        <v>266</v>
      </c>
      <c r="C24" s="40" t="s">
        <v>251</v>
      </c>
      <c r="D24" s="38" t="s">
        <v>269</v>
      </c>
      <c r="F24" s="29"/>
      <c r="G24" s="34" t="s">
        <v>251</v>
      </c>
      <c r="H24" s="49"/>
      <c r="I24" s="27" t="s">
        <v>269</v>
      </c>
    </row>
    <row r="25" spans="2:12" x14ac:dyDescent="0.45">
      <c r="B25" s="30" t="s">
        <v>253</v>
      </c>
      <c r="C25" s="218"/>
      <c r="D25" s="219"/>
      <c r="F25" s="30" t="s">
        <v>253</v>
      </c>
      <c r="G25" s="257">
        <f>G9</f>
        <v>16</v>
      </c>
      <c r="H25" s="258">
        <f>C25*G25</f>
        <v>0</v>
      </c>
      <c r="I25" s="257"/>
      <c r="J25" s="47">
        <f>D25*I25</f>
        <v>0</v>
      </c>
    </row>
    <row r="26" spans="2:12" x14ac:dyDescent="0.45">
      <c r="B26" s="31" t="s">
        <v>252</v>
      </c>
      <c r="C26" s="220"/>
      <c r="D26" s="221"/>
      <c r="F26" s="31" t="s">
        <v>252</v>
      </c>
      <c r="G26" s="260">
        <f t="shared" ref="G26:G36" si="2">G10</f>
        <v>25.7</v>
      </c>
      <c r="H26" s="261">
        <f t="shared" ref="H26:H36" si="3">C26*G26</f>
        <v>0</v>
      </c>
      <c r="I26" s="260"/>
      <c r="J26" s="47">
        <f t="shared" ref="J26:J36" si="4">D26*I26</f>
        <v>0</v>
      </c>
    </row>
    <row r="27" spans="2:12" x14ac:dyDescent="0.45">
      <c r="B27" s="31" t="s">
        <v>254</v>
      </c>
      <c r="C27" s="220"/>
      <c r="D27" s="221"/>
      <c r="F27" s="31" t="s">
        <v>254</v>
      </c>
      <c r="G27" s="260">
        <f t="shared" si="2"/>
        <v>31.7</v>
      </c>
      <c r="H27" s="261">
        <f t="shared" si="3"/>
        <v>0</v>
      </c>
      <c r="I27" s="260"/>
      <c r="J27" s="47">
        <f t="shared" si="4"/>
        <v>0</v>
      </c>
    </row>
    <row r="28" spans="2:12" x14ac:dyDescent="0.45">
      <c r="B28" s="31" t="s">
        <v>255</v>
      </c>
      <c r="C28" s="220"/>
      <c r="D28" s="221"/>
      <c r="F28" s="31" t="s">
        <v>255</v>
      </c>
      <c r="G28" s="260">
        <f t="shared" si="2"/>
        <v>57.3</v>
      </c>
      <c r="H28" s="261">
        <f t="shared" si="3"/>
        <v>0</v>
      </c>
      <c r="I28" s="260"/>
      <c r="J28" s="47">
        <f t="shared" si="4"/>
        <v>0</v>
      </c>
    </row>
    <row r="29" spans="2:12" x14ac:dyDescent="0.45">
      <c r="B29" s="31" t="s">
        <v>256</v>
      </c>
      <c r="C29" s="220"/>
      <c r="D29" s="221"/>
      <c r="F29" s="31" t="s">
        <v>256</v>
      </c>
      <c r="G29" s="260">
        <f t="shared" si="2"/>
        <v>61.5</v>
      </c>
      <c r="H29" s="261">
        <f t="shared" si="3"/>
        <v>0</v>
      </c>
      <c r="I29" s="260"/>
      <c r="J29" s="47">
        <f t="shared" si="4"/>
        <v>0</v>
      </c>
    </row>
    <row r="30" spans="2:12" x14ac:dyDescent="0.45">
      <c r="B30" s="31" t="s">
        <v>257</v>
      </c>
      <c r="C30" s="220"/>
      <c r="D30" s="221"/>
      <c r="F30" s="31" t="s">
        <v>257</v>
      </c>
      <c r="G30" s="260">
        <f t="shared" si="2"/>
        <v>48.4</v>
      </c>
      <c r="H30" s="261">
        <f t="shared" si="3"/>
        <v>0</v>
      </c>
      <c r="I30" s="260"/>
      <c r="J30" s="47">
        <f t="shared" si="4"/>
        <v>0</v>
      </c>
    </row>
    <row r="31" spans="2:12" x14ac:dyDescent="0.45">
      <c r="B31" s="31" t="s">
        <v>258</v>
      </c>
      <c r="C31" s="220"/>
      <c r="D31" s="221"/>
      <c r="F31" s="31" t="s">
        <v>258</v>
      </c>
      <c r="G31" s="260">
        <f t="shared" si="2"/>
        <v>23.5</v>
      </c>
      <c r="H31" s="261">
        <f t="shared" si="3"/>
        <v>0</v>
      </c>
      <c r="I31" s="260"/>
      <c r="J31" s="47">
        <f t="shared" si="4"/>
        <v>0</v>
      </c>
    </row>
    <row r="32" spans="2:12" x14ac:dyDescent="0.45">
      <c r="B32" s="31" t="s">
        <v>259</v>
      </c>
      <c r="C32" s="220"/>
      <c r="D32" s="221"/>
      <c r="F32" s="31" t="s">
        <v>259</v>
      </c>
      <c r="G32" s="260">
        <f t="shared" si="2"/>
        <v>13.6</v>
      </c>
      <c r="H32" s="261">
        <f t="shared" si="3"/>
        <v>0</v>
      </c>
      <c r="I32" s="260"/>
      <c r="J32" s="47">
        <f t="shared" si="4"/>
        <v>0</v>
      </c>
    </row>
    <row r="33" spans="2:10" x14ac:dyDescent="0.45">
      <c r="B33" s="31" t="s">
        <v>260</v>
      </c>
      <c r="C33" s="220"/>
      <c r="D33" s="221"/>
      <c r="F33" s="31" t="s">
        <v>260</v>
      </c>
      <c r="G33" s="260">
        <f t="shared" si="2"/>
        <v>0</v>
      </c>
      <c r="H33" s="261">
        <f t="shared" si="3"/>
        <v>0</v>
      </c>
      <c r="I33" s="260"/>
      <c r="J33" s="47">
        <f t="shared" si="4"/>
        <v>0</v>
      </c>
    </row>
    <row r="34" spans="2:10" x14ac:dyDescent="0.45">
      <c r="B34" s="31" t="s">
        <v>261</v>
      </c>
      <c r="C34" s="220"/>
      <c r="D34" s="221"/>
      <c r="F34" s="31" t="s">
        <v>261</v>
      </c>
      <c r="G34" s="260">
        <f t="shared" si="2"/>
        <v>0</v>
      </c>
      <c r="H34" s="261">
        <f t="shared" si="3"/>
        <v>0</v>
      </c>
      <c r="I34" s="260"/>
      <c r="J34" s="47">
        <f t="shared" si="4"/>
        <v>0</v>
      </c>
    </row>
    <row r="35" spans="2:10" x14ac:dyDescent="0.45">
      <c r="B35" s="31" t="s">
        <v>262</v>
      </c>
      <c r="C35" s="220"/>
      <c r="D35" s="221"/>
      <c r="F35" s="31" t="s">
        <v>262</v>
      </c>
      <c r="G35" s="260">
        <f t="shared" si="2"/>
        <v>0</v>
      </c>
      <c r="H35" s="261">
        <f t="shared" si="3"/>
        <v>0</v>
      </c>
      <c r="I35" s="260"/>
      <c r="J35" s="47">
        <f t="shared" si="4"/>
        <v>0</v>
      </c>
    </row>
    <row r="36" spans="2:10" x14ac:dyDescent="0.45">
      <c r="B36" s="32" t="s">
        <v>263</v>
      </c>
      <c r="C36" s="222"/>
      <c r="D36" s="223"/>
      <c r="F36" s="32" t="s">
        <v>263</v>
      </c>
      <c r="G36" s="263">
        <f t="shared" si="2"/>
        <v>18.8</v>
      </c>
      <c r="H36" s="264">
        <f t="shared" si="3"/>
        <v>0</v>
      </c>
      <c r="I36" s="263"/>
      <c r="J36" s="47">
        <f t="shared" si="4"/>
        <v>0</v>
      </c>
    </row>
    <row r="37" spans="2:10" x14ac:dyDescent="0.45">
      <c r="B37" s="37" t="s">
        <v>264</v>
      </c>
      <c r="C37" s="41">
        <f>SUM(C25:C36)</f>
        <v>0</v>
      </c>
      <c r="D37" s="39">
        <f>IF(C$4="空冷式（ヒートポンプ）",SUM(D25:D36),0)</f>
        <v>0</v>
      </c>
      <c r="F37" s="33" t="s">
        <v>267</v>
      </c>
      <c r="G37" s="35" t="e">
        <f>H37/C37</f>
        <v>#DIV/0!</v>
      </c>
      <c r="H37" s="50">
        <f>SUM(H25:H36)</f>
        <v>0</v>
      </c>
      <c r="I37" s="28">
        <f>IF(C$4="空冷式（ヒートポンプ）",J37/D37,0)</f>
        <v>0</v>
      </c>
      <c r="J37" s="47">
        <f>SUM(J25:J36)</f>
        <v>0</v>
      </c>
    </row>
    <row r="38" spans="2:10" x14ac:dyDescent="0.45">
      <c r="F38" s="5" t="s">
        <v>270</v>
      </c>
    </row>
    <row r="41" spans="2:10" x14ac:dyDescent="0.45">
      <c r="C41" s="5" t="s">
        <v>271</v>
      </c>
    </row>
  </sheetData>
  <sheetProtection algorithmName="SHA-512" hashValue="+v2seF1AP9cSgFU98C1fBLB6t+sEzu+0oxLVH3qOFUSwNUu0t0twIoNfnVXFvA5f5sWoUivGacysY+KIu7pjCQ==" saltValue="AS8wTGjjF3MXCXCOd3ALlw==" spinCount="100000" sheet="1" objects="1" scenarios="1"/>
  <phoneticPr fontId="5"/>
  <printOptions horizontalCentered="1"/>
  <pageMargins left="0.59055118110236227" right="0.59055118110236227" top="0.78740157480314965" bottom="0.78740157480314965"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858BC-0451-4636-8FD5-EFA5AA851C39}">
  <sheetPr>
    <pageSetUpPr fitToPage="1"/>
  </sheetPr>
  <dimension ref="A1:T32"/>
  <sheetViews>
    <sheetView showGridLines="0" workbookViewId="0">
      <selection activeCell="B7" sqref="B7:D8"/>
    </sheetView>
  </sheetViews>
  <sheetFormatPr defaultColWidth="9" defaultRowHeight="16.5" customHeight="1" x14ac:dyDescent="0.45"/>
  <cols>
    <col min="1" max="1" width="8.59765625" style="51" customWidth="1"/>
    <col min="2" max="4" width="8.59765625" style="52" customWidth="1"/>
    <col min="5" max="5" width="8.59765625" style="51" customWidth="1"/>
    <col min="6" max="8" width="8.59765625" style="52" customWidth="1"/>
    <col min="9" max="11" width="8.59765625" style="51" customWidth="1"/>
    <col min="12" max="16384" width="9" style="51"/>
  </cols>
  <sheetData>
    <row r="1" spans="1:12" ht="16.5" customHeight="1" x14ac:dyDescent="0.45">
      <c r="A1" s="51" t="s">
        <v>352</v>
      </c>
      <c r="B1" s="224"/>
      <c r="C1" s="224"/>
      <c r="D1" s="224"/>
      <c r="F1" s="224"/>
      <c r="G1" s="224"/>
      <c r="H1" s="224"/>
    </row>
    <row r="2" spans="1:12" ht="16.5" customHeight="1" x14ac:dyDescent="0.45">
      <c r="B2" s="224"/>
      <c r="C2" s="224"/>
      <c r="D2" s="224"/>
      <c r="F2" s="224"/>
      <c r="G2" s="224"/>
      <c r="H2" s="224"/>
    </row>
    <row r="3" spans="1:12" ht="16.5" customHeight="1" x14ac:dyDescent="0.45">
      <c r="A3" s="225" t="s">
        <v>430</v>
      </c>
      <c r="B3" s="226"/>
      <c r="C3" s="226"/>
      <c r="D3" s="226"/>
      <c r="E3" s="225"/>
      <c r="F3" s="226"/>
      <c r="G3" s="226"/>
      <c r="H3" s="226"/>
      <c r="I3" s="225"/>
    </row>
    <row r="4" spans="1:12" ht="16.5" customHeight="1" x14ac:dyDescent="0.45">
      <c r="B4" s="224"/>
      <c r="C4" s="224"/>
      <c r="D4" s="224"/>
      <c r="F4" s="224"/>
      <c r="G4" s="224"/>
      <c r="H4" s="224"/>
    </row>
    <row r="5" spans="1:12" ht="16.5" customHeight="1" x14ac:dyDescent="0.45">
      <c r="A5" s="227"/>
      <c r="B5" s="412" t="s">
        <v>353</v>
      </c>
      <c r="C5" s="413"/>
      <c r="D5" s="413"/>
      <c r="E5" s="414"/>
      <c r="F5" s="412" t="s">
        <v>354</v>
      </c>
      <c r="G5" s="413"/>
      <c r="H5" s="413"/>
      <c r="I5" s="414"/>
      <c r="K5" s="4" t="s">
        <v>276</v>
      </c>
      <c r="L5" s="123" t="s">
        <v>275</v>
      </c>
    </row>
    <row r="6" spans="1:12" ht="16.5" customHeight="1" x14ac:dyDescent="0.45">
      <c r="A6" s="228"/>
      <c r="B6" s="415"/>
      <c r="C6" s="416"/>
      <c r="D6" s="416"/>
      <c r="E6" s="417"/>
      <c r="F6" s="415"/>
      <c r="G6" s="416"/>
      <c r="H6" s="416"/>
      <c r="I6" s="417"/>
      <c r="K6" s="5"/>
      <c r="L6" s="12" t="s">
        <v>274</v>
      </c>
    </row>
    <row r="7" spans="1:12" ht="16.5" customHeight="1" x14ac:dyDescent="0.45">
      <c r="A7" s="228"/>
      <c r="B7" s="418"/>
      <c r="C7" s="419"/>
      <c r="D7" s="419"/>
      <c r="E7" s="229"/>
      <c r="F7" s="418"/>
      <c r="G7" s="419"/>
      <c r="H7" s="419"/>
      <c r="I7" s="229"/>
      <c r="L7" s="5"/>
    </row>
    <row r="8" spans="1:12" ht="16.5" customHeight="1" x14ac:dyDescent="0.45">
      <c r="A8" s="228"/>
      <c r="B8" s="420"/>
      <c r="C8" s="421"/>
      <c r="D8" s="421"/>
      <c r="E8" s="230" t="s">
        <v>355</v>
      </c>
      <c r="F8" s="420"/>
      <c r="G8" s="421"/>
      <c r="H8" s="421"/>
      <c r="I8" s="230" t="s">
        <v>355</v>
      </c>
    </row>
    <row r="9" spans="1:12" ht="16.5" customHeight="1" x14ac:dyDescent="0.45">
      <c r="A9" s="228"/>
      <c r="B9" s="231" t="s">
        <v>432</v>
      </c>
      <c r="C9" s="232"/>
      <c r="D9" s="232"/>
      <c r="E9" s="233"/>
      <c r="F9" s="412" t="s">
        <v>356</v>
      </c>
      <c r="G9" s="413"/>
      <c r="H9" s="413"/>
      <c r="I9" s="414"/>
    </row>
    <row r="10" spans="1:12" ht="16.5" customHeight="1" x14ac:dyDescent="0.45">
      <c r="A10" s="234" t="s">
        <v>357</v>
      </c>
      <c r="B10" s="235" t="s">
        <v>358</v>
      </c>
      <c r="C10" s="236"/>
      <c r="D10" s="236"/>
      <c r="E10" s="237"/>
      <c r="F10" s="415"/>
      <c r="G10" s="416"/>
      <c r="H10" s="416"/>
      <c r="I10" s="417"/>
    </row>
    <row r="11" spans="1:12" ht="16.5" customHeight="1" x14ac:dyDescent="0.45">
      <c r="A11" s="238" t="s">
        <v>359</v>
      </c>
      <c r="B11" s="404">
        <f>B7+F7</f>
        <v>0</v>
      </c>
      <c r="C11" s="405"/>
      <c r="D11" s="405"/>
      <c r="E11" s="229"/>
      <c r="F11" s="408">
        <f>MIN(B11*0.5,20000000)</f>
        <v>0</v>
      </c>
      <c r="G11" s="409"/>
      <c r="H11" s="409"/>
      <c r="I11" s="229"/>
    </row>
    <row r="12" spans="1:12" ht="16.5" customHeight="1" x14ac:dyDescent="0.45">
      <c r="A12" s="228"/>
      <c r="B12" s="406"/>
      <c r="C12" s="407"/>
      <c r="D12" s="407"/>
      <c r="E12" s="230" t="s">
        <v>355</v>
      </c>
      <c r="F12" s="410"/>
      <c r="G12" s="411"/>
      <c r="H12" s="411"/>
      <c r="I12" s="230" t="s">
        <v>355</v>
      </c>
    </row>
    <row r="13" spans="1:12" ht="16.5" customHeight="1" x14ac:dyDescent="0.45">
      <c r="A13" s="228"/>
      <c r="B13" s="231" t="s">
        <v>431</v>
      </c>
      <c r="C13" s="232"/>
      <c r="D13" s="232"/>
      <c r="E13" s="233"/>
      <c r="F13" s="239"/>
      <c r="G13" s="240"/>
      <c r="H13" s="240"/>
      <c r="I13" s="241"/>
    </row>
    <row r="14" spans="1:12" ht="16.5" customHeight="1" x14ac:dyDescent="0.45">
      <c r="A14" s="228"/>
      <c r="B14" s="235" t="s">
        <v>360</v>
      </c>
      <c r="C14" s="236"/>
      <c r="D14" s="236"/>
      <c r="E14" s="237"/>
      <c r="F14" s="242"/>
      <c r="G14" s="243"/>
      <c r="H14" s="243"/>
    </row>
    <row r="15" spans="1:12" ht="16.5" customHeight="1" x14ac:dyDescent="0.45">
      <c r="A15" s="228"/>
      <c r="B15" s="408">
        <f>ROUNDDOWN(MIN(B7,F11)/1000,0)*1000</f>
        <v>0</v>
      </c>
      <c r="C15" s="409"/>
      <c r="D15" s="409"/>
      <c r="E15" s="229"/>
      <c r="F15" s="242"/>
      <c r="G15" s="243"/>
      <c r="H15" s="243"/>
    </row>
    <row r="16" spans="1:12" ht="16.5" customHeight="1" x14ac:dyDescent="0.45">
      <c r="A16" s="244"/>
      <c r="B16" s="410"/>
      <c r="C16" s="411"/>
      <c r="D16" s="411"/>
      <c r="E16" s="230" t="s">
        <v>355</v>
      </c>
      <c r="F16" s="245"/>
      <c r="G16" s="246"/>
      <c r="H16" s="246"/>
    </row>
    <row r="17" spans="1:20" ht="16.5" customHeight="1" x14ac:dyDescent="0.45">
      <c r="B17" s="224"/>
      <c r="C17" s="224"/>
      <c r="D17" s="224"/>
      <c r="F17" s="224"/>
      <c r="G17" s="224"/>
      <c r="H17" s="224"/>
    </row>
    <row r="18" spans="1:20" ht="16.5" customHeight="1" x14ac:dyDescent="0.45">
      <c r="A18" s="51" t="s">
        <v>361</v>
      </c>
      <c r="B18" s="51"/>
      <c r="C18" s="51"/>
      <c r="D18" s="51"/>
      <c r="F18" s="51"/>
      <c r="G18" s="51"/>
      <c r="H18" s="51"/>
    </row>
    <row r="19" spans="1:20" ht="16.5" customHeight="1" x14ac:dyDescent="0.45">
      <c r="A19" s="423" t="s">
        <v>353</v>
      </c>
      <c r="B19" s="424"/>
      <c r="C19" s="425"/>
      <c r="D19" s="247" t="s">
        <v>362</v>
      </c>
      <c r="E19" s="248"/>
      <c r="F19" s="248"/>
      <c r="G19" s="248"/>
      <c r="H19" s="248"/>
      <c r="I19" s="249"/>
    </row>
    <row r="20" spans="1:20" ht="16.5" customHeight="1" x14ac:dyDescent="0.45">
      <c r="A20" s="426"/>
      <c r="B20" s="427"/>
      <c r="C20" s="428"/>
      <c r="D20" s="250" t="s">
        <v>363</v>
      </c>
      <c r="E20" s="251"/>
      <c r="F20" s="251"/>
      <c r="G20" s="251"/>
      <c r="H20" s="251"/>
      <c r="I20" s="252"/>
    </row>
    <row r="21" spans="1:20" ht="16.5" customHeight="1" x14ac:dyDescent="0.45">
      <c r="A21" s="423" t="s">
        <v>354</v>
      </c>
      <c r="B21" s="424"/>
      <c r="C21" s="425"/>
      <c r="D21" s="247" t="s">
        <v>364</v>
      </c>
      <c r="E21" s="248"/>
      <c r="F21" s="248"/>
      <c r="G21" s="248"/>
      <c r="H21" s="248"/>
      <c r="I21" s="249"/>
    </row>
    <row r="22" spans="1:20" ht="16.5" customHeight="1" x14ac:dyDescent="0.45">
      <c r="A22" s="426"/>
      <c r="B22" s="427"/>
      <c r="C22" s="428"/>
      <c r="D22" s="250" t="s">
        <v>365</v>
      </c>
      <c r="E22" s="251"/>
      <c r="F22" s="251"/>
      <c r="G22" s="251"/>
      <c r="H22" s="251"/>
      <c r="I22" s="252"/>
    </row>
    <row r="23" spans="1:20" ht="16.5" customHeight="1" x14ac:dyDescent="0.45">
      <c r="A23" s="423" t="s">
        <v>432</v>
      </c>
      <c r="B23" s="424"/>
      <c r="C23" s="425"/>
      <c r="D23" s="247" t="s">
        <v>366</v>
      </c>
      <c r="E23" s="248"/>
      <c r="F23" s="248"/>
      <c r="G23" s="248"/>
      <c r="H23" s="248"/>
      <c r="I23" s="249"/>
      <c r="P23" s="53"/>
      <c r="R23" s="53"/>
      <c r="S23" s="53"/>
      <c r="T23" s="52"/>
    </row>
    <row r="24" spans="1:20" ht="16.5" customHeight="1" x14ac:dyDescent="0.45">
      <c r="A24" s="426"/>
      <c r="B24" s="427"/>
      <c r="C24" s="428"/>
      <c r="D24" s="250" t="s">
        <v>433</v>
      </c>
      <c r="E24" s="251"/>
      <c r="F24" s="251"/>
      <c r="G24" s="251"/>
      <c r="H24" s="251"/>
      <c r="I24" s="252"/>
      <c r="P24" s="53"/>
      <c r="R24" s="53"/>
      <c r="S24" s="53"/>
      <c r="T24" s="52"/>
    </row>
    <row r="25" spans="1:20" ht="16.5" customHeight="1" x14ac:dyDescent="0.45">
      <c r="A25" s="429" t="s">
        <v>367</v>
      </c>
      <c r="B25" s="430"/>
      <c r="C25" s="431"/>
      <c r="D25" s="247" t="s">
        <v>434</v>
      </c>
      <c r="E25" s="248"/>
      <c r="F25" s="248"/>
      <c r="G25" s="248"/>
      <c r="H25" s="248"/>
      <c r="I25" s="249"/>
    </row>
    <row r="26" spans="1:20" ht="16.5" customHeight="1" x14ac:dyDescent="0.45">
      <c r="A26" s="432"/>
      <c r="B26" s="433"/>
      <c r="C26" s="434"/>
      <c r="D26" s="250" t="s">
        <v>433</v>
      </c>
      <c r="E26" s="251"/>
      <c r="F26" s="251"/>
      <c r="G26" s="251"/>
      <c r="H26" s="251"/>
      <c r="I26" s="252"/>
    </row>
    <row r="27" spans="1:20" ht="16.5" customHeight="1" x14ac:dyDescent="0.45">
      <c r="A27" s="423" t="s">
        <v>435</v>
      </c>
      <c r="B27" s="424"/>
      <c r="C27" s="425"/>
      <c r="D27" s="247" t="s">
        <v>436</v>
      </c>
      <c r="E27" s="248"/>
      <c r="F27" s="248"/>
      <c r="G27" s="248"/>
      <c r="H27" s="248"/>
      <c r="I27" s="249"/>
    </row>
    <row r="28" spans="1:20" ht="16.5" customHeight="1" x14ac:dyDescent="0.45">
      <c r="A28" s="435"/>
      <c r="B28" s="436"/>
      <c r="C28" s="437"/>
      <c r="D28" s="253" t="s">
        <v>368</v>
      </c>
      <c r="F28" s="51"/>
      <c r="G28" s="51"/>
      <c r="H28" s="51"/>
      <c r="I28" s="254"/>
    </row>
    <row r="29" spans="1:20" ht="16.5" customHeight="1" x14ac:dyDescent="0.45">
      <c r="A29" s="426"/>
      <c r="B29" s="427"/>
      <c r="C29" s="428"/>
      <c r="D29" s="250" t="s">
        <v>369</v>
      </c>
      <c r="E29" s="251"/>
      <c r="F29" s="251"/>
      <c r="G29" s="251"/>
      <c r="H29" s="251"/>
      <c r="I29" s="252"/>
    </row>
    <row r="30" spans="1:20" ht="16.5" customHeight="1" x14ac:dyDescent="0.45">
      <c r="B30" s="224"/>
      <c r="C30" s="224"/>
      <c r="D30" s="224"/>
      <c r="F30" s="224"/>
      <c r="G30" s="224"/>
      <c r="H30" s="224"/>
    </row>
    <row r="31" spans="1:20" ht="16.5" customHeight="1" x14ac:dyDescent="0.45">
      <c r="A31" s="422" t="s">
        <v>370</v>
      </c>
      <c r="B31" s="422"/>
      <c r="C31" s="422"/>
      <c r="D31" s="422"/>
      <c r="E31" s="422"/>
      <c r="F31" s="422"/>
      <c r="G31" s="422"/>
      <c r="H31" s="422"/>
      <c r="I31" s="422"/>
    </row>
    <row r="32" spans="1:20" ht="16.5" customHeight="1" x14ac:dyDescent="0.45">
      <c r="A32" s="422"/>
      <c r="B32" s="422"/>
      <c r="C32" s="422"/>
      <c r="D32" s="422"/>
      <c r="E32" s="422"/>
      <c r="F32" s="422"/>
      <c r="G32" s="422"/>
      <c r="H32" s="422"/>
      <c r="I32" s="422"/>
    </row>
  </sheetData>
  <sheetProtection algorithmName="SHA-512" hashValue="QRXufH43h1z0+SwmanM94SCSpsiWmPq62UL/2MRK4tgyDxCPpUqJvLkv0w7SUVQNbEoKMckL1G5FkSWUu09LSg==" saltValue="3hn87wntMKp56UXpCEbRHg==" spinCount="100000" sheet="1" objects="1" scenarios="1"/>
  <mergeCells count="14">
    <mergeCell ref="A31:I32"/>
    <mergeCell ref="B15:D16"/>
    <mergeCell ref="A19:C20"/>
    <mergeCell ref="A21:C22"/>
    <mergeCell ref="A23:C24"/>
    <mergeCell ref="A25:C26"/>
    <mergeCell ref="A27:C29"/>
    <mergeCell ref="B11:D12"/>
    <mergeCell ref="F11:H12"/>
    <mergeCell ref="B5:E6"/>
    <mergeCell ref="F5:I6"/>
    <mergeCell ref="B7:D8"/>
    <mergeCell ref="F7:H8"/>
    <mergeCell ref="F9:I10"/>
  </mergeCells>
  <phoneticPr fontId="5"/>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4EA69-2250-4D0C-995E-34D1360E1EED}">
  <sheetPr>
    <pageSetUpPr fitToPage="1"/>
  </sheetPr>
  <dimension ref="A1:O99"/>
  <sheetViews>
    <sheetView showGridLines="0" zoomScaleNormal="100" workbookViewId="0">
      <selection activeCell="A94" sqref="A94"/>
    </sheetView>
  </sheetViews>
  <sheetFormatPr defaultColWidth="9" defaultRowHeight="12.6" x14ac:dyDescent="0.45"/>
  <cols>
    <col min="1" max="1" width="5" style="1" customWidth="1"/>
    <col min="2" max="2" width="13.19921875" style="1" customWidth="1"/>
    <col min="3" max="14" width="5.59765625" style="1" customWidth="1"/>
    <col min="15" max="15" width="2.59765625" style="1" customWidth="1"/>
    <col min="16" max="16384" width="9" style="1"/>
  </cols>
  <sheetData>
    <row r="1" spans="1:15" ht="25.5" customHeight="1" x14ac:dyDescent="0.45">
      <c r="A1" s="2" t="s">
        <v>385</v>
      </c>
    </row>
    <row r="2" spans="1:15" ht="22.5" customHeight="1" x14ac:dyDescent="0.45">
      <c r="A2" s="98" t="s">
        <v>437</v>
      </c>
      <c r="B2" s="60"/>
      <c r="C2" s="60"/>
      <c r="D2" s="59"/>
      <c r="E2" s="59"/>
      <c r="F2" s="59"/>
      <c r="G2" s="59"/>
      <c r="H2" s="59"/>
      <c r="I2" s="59"/>
      <c r="J2" s="59"/>
      <c r="K2" s="59"/>
      <c r="L2" s="59"/>
      <c r="M2" s="59"/>
      <c r="N2" s="59"/>
      <c r="O2" s="59"/>
    </row>
    <row r="3" spans="1:15" ht="9.75" customHeight="1" thickBot="1" x14ac:dyDescent="0.5">
      <c r="B3" s="2"/>
      <c r="C3" s="2"/>
    </row>
    <row r="4" spans="1:15" ht="27" customHeight="1" thickBot="1" x14ac:dyDescent="0.5">
      <c r="A4" s="438" t="s">
        <v>386</v>
      </c>
      <c r="B4" s="439"/>
      <c r="C4" s="439"/>
      <c r="D4" s="439"/>
      <c r="E4" s="439"/>
      <c r="F4" s="439"/>
      <c r="G4" s="439"/>
      <c r="H4" s="439"/>
      <c r="I4" s="439"/>
      <c r="J4" s="439"/>
      <c r="K4" s="439"/>
      <c r="L4" s="439"/>
      <c r="M4" s="439"/>
      <c r="N4" s="439"/>
      <c r="O4" s="440"/>
    </row>
    <row r="5" spans="1:15" ht="24" customHeight="1" x14ac:dyDescent="0.45">
      <c r="A5" s="441" t="s">
        <v>374</v>
      </c>
      <c r="B5" s="442"/>
      <c r="C5" s="442"/>
      <c r="D5" s="442"/>
      <c r="E5" s="442"/>
      <c r="F5" s="442"/>
      <c r="G5" s="442"/>
      <c r="H5" s="442"/>
      <c r="I5" s="442"/>
      <c r="J5" s="442"/>
      <c r="K5" s="442"/>
      <c r="L5" s="442"/>
      <c r="M5" s="442"/>
      <c r="N5" s="442"/>
      <c r="O5" s="443"/>
    </row>
    <row r="6" spans="1:15" ht="18" customHeight="1" x14ac:dyDescent="0.45">
      <c r="A6" s="54"/>
      <c r="B6" s="75"/>
      <c r="C6" s="76" t="s">
        <v>378</v>
      </c>
      <c r="D6" s="77"/>
      <c r="E6" s="77"/>
      <c r="F6" s="77"/>
      <c r="G6" s="78" t="s">
        <v>379</v>
      </c>
      <c r="H6" s="79"/>
      <c r="I6" s="79"/>
      <c r="J6" s="80"/>
      <c r="K6" s="78" t="s">
        <v>380</v>
      </c>
      <c r="L6" s="79"/>
      <c r="M6" s="79"/>
      <c r="N6" s="80"/>
      <c r="O6" s="3"/>
    </row>
    <row r="7" spans="1:15" ht="18" customHeight="1" x14ac:dyDescent="0.45">
      <c r="A7" s="54"/>
      <c r="B7" s="81"/>
      <c r="C7" s="82"/>
      <c r="D7" s="83"/>
      <c r="E7" s="83"/>
      <c r="F7" s="84"/>
      <c r="G7" s="85"/>
      <c r="H7" s="83"/>
      <c r="I7" s="83"/>
      <c r="J7" s="86"/>
      <c r="K7" s="85"/>
      <c r="L7" s="83"/>
      <c r="M7" s="83"/>
      <c r="N7" s="86"/>
      <c r="O7" s="3"/>
    </row>
    <row r="8" spans="1:15" ht="13.5" customHeight="1" x14ac:dyDescent="0.45">
      <c r="A8" s="54"/>
      <c r="B8" s="448" t="s">
        <v>375</v>
      </c>
      <c r="C8" s="63"/>
      <c r="D8" s="65"/>
      <c r="E8" s="65"/>
      <c r="F8" s="64"/>
      <c r="G8" s="68"/>
      <c r="H8" s="65"/>
      <c r="I8" s="65"/>
      <c r="J8" s="69"/>
      <c r="K8" s="68"/>
      <c r="L8" s="65"/>
      <c r="M8" s="65"/>
      <c r="N8" s="69"/>
      <c r="O8" s="3"/>
    </row>
    <row r="9" spans="1:15" ht="13.5" customHeight="1" x14ac:dyDescent="0.45">
      <c r="A9" s="54"/>
      <c r="B9" s="446"/>
      <c r="C9" s="55"/>
      <c r="D9" s="66"/>
      <c r="E9" s="66"/>
      <c r="F9" s="56"/>
      <c r="G9" s="70"/>
      <c r="H9" s="66"/>
      <c r="I9" s="66"/>
      <c r="J9" s="71"/>
      <c r="K9" s="70"/>
      <c r="L9" s="66"/>
      <c r="M9" s="66"/>
      <c r="N9" s="71"/>
      <c r="O9" s="3"/>
    </row>
    <row r="10" spans="1:15" ht="13.5" customHeight="1" x14ac:dyDescent="0.45">
      <c r="A10" s="54"/>
      <c r="B10" s="445" t="s">
        <v>376</v>
      </c>
      <c r="C10" s="55"/>
      <c r="D10" s="66"/>
      <c r="E10" s="66"/>
      <c r="F10" s="56"/>
      <c r="G10" s="70"/>
      <c r="H10" s="66"/>
      <c r="I10" s="66"/>
      <c r="J10" s="71"/>
      <c r="K10" s="70"/>
      <c r="L10" s="66"/>
      <c r="M10" s="66"/>
      <c r="N10" s="71"/>
      <c r="O10" s="3"/>
    </row>
    <row r="11" spans="1:15" ht="13.5" customHeight="1" x14ac:dyDescent="0.45">
      <c r="A11" s="54"/>
      <c r="B11" s="446"/>
      <c r="C11" s="55"/>
      <c r="D11" s="66"/>
      <c r="E11" s="66"/>
      <c r="F11" s="56"/>
      <c r="G11" s="70"/>
      <c r="H11" s="66"/>
      <c r="I11" s="66"/>
      <c r="J11" s="71"/>
      <c r="K11" s="70"/>
      <c r="L11" s="66"/>
      <c r="M11" s="66"/>
      <c r="N11" s="71"/>
      <c r="O11" s="3"/>
    </row>
    <row r="12" spans="1:15" ht="13.5" customHeight="1" x14ac:dyDescent="0.45">
      <c r="A12" s="54"/>
      <c r="B12" s="445" t="s">
        <v>377</v>
      </c>
      <c r="C12" s="55"/>
      <c r="D12" s="66"/>
      <c r="E12" s="66"/>
      <c r="F12" s="56"/>
      <c r="G12" s="70"/>
      <c r="H12" s="66"/>
      <c r="I12" s="66"/>
      <c r="J12" s="71"/>
      <c r="K12" s="70"/>
      <c r="L12" s="66"/>
      <c r="M12" s="66"/>
      <c r="N12" s="71"/>
      <c r="O12" s="3"/>
    </row>
    <row r="13" spans="1:15" ht="13.5" customHeight="1" x14ac:dyDescent="0.45">
      <c r="A13" s="54"/>
      <c r="B13" s="446"/>
      <c r="C13" s="55"/>
      <c r="D13" s="66"/>
      <c r="E13" s="66"/>
      <c r="F13" s="56"/>
      <c r="G13" s="70"/>
      <c r="H13" s="66"/>
      <c r="I13" s="66"/>
      <c r="J13" s="71"/>
      <c r="K13" s="70"/>
      <c r="L13" s="66"/>
      <c r="M13" s="66"/>
      <c r="N13" s="71"/>
      <c r="O13" s="3"/>
    </row>
    <row r="14" spans="1:15" ht="13.5" customHeight="1" x14ac:dyDescent="0.45">
      <c r="A14" s="54"/>
      <c r="B14" s="445" t="s">
        <v>381</v>
      </c>
      <c r="C14" s="55"/>
      <c r="D14" s="66"/>
      <c r="E14" s="66"/>
      <c r="F14" s="56"/>
      <c r="G14" s="70"/>
      <c r="H14" s="66"/>
      <c r="I14" s="66"/>
      <c r="J14" s="71"/>
      <c r="K14" s="70"/>
      <c r="L14" s="66"/>
      <c r="M14" s="66"/>
      <c r="N14" s="71"/>
      <c r="O14" s="3"/>
    </row>
    <row r="15" spans="1:15" ht="13.5" customHeight="1" x14ac:dyDescent="0.45">
      <c r="A15" s="54"/>
      <c r="B15" s="446"/>
      <c r="C15" s="55"/>
      <c r="D15" s="66"/>
      <c r="E15" s="66"/>
      <c r="F15" s="56"/>
      <c r="G15" s="70"/>
      <c r="H15" s="66"/>
      <c r="I15" s="66"/>
      <c r="J15" s="71"/>
      <c r="K15" s="70"/>
      <c r="L15" s="66"/>
      <c r="M15" s="66"/>
      <c r="N15" s="71"/>
      <c r="O15" s="3"/>
    </row>
    <row r="16" spans="1:15" ht="13.5" customHeight="1" x14ac:dyDescent="0.45">
      <c r="A16" s="54"/>
      <c r="B16" s="445" t="s">
        <v>382</v>
      </c>
      <c r="C16" s="55"/>
      <c r="D16" s="66"/>
      <c r="E16" s="66"/>
      <c r="F16" s="56"/>
      <c r="G16" s="70"/>
      <c r="H16" s="66"/>
      <c r="I16" s="66"/>
      <c r="J16" s="71"/>
      <c r="K16" s="70"/>
      <c r="L16" s="66"/>
      <c r="M16" s="66"/>
      <c r="N16" s="71"/>
      <c r="O16" s="3"/>
    </row>
    <row r="17" spans="1:15" ht="13.5" customHeight="1" x14ac:dyDescent="0.45">
      <c r="A17" s="54"/>
      <c r="B17" s="446"/>
      <c r="C17" s="55"/>
      <c r="D17" s="66"/>
      <c r="E17" s="66"/>
      <c r="F17" s="56"/>
      <c r="G17" s="70"/>
      <c r="H17" s="66"/>
      <c r="I17" s="66"/>
      <c r="J17" s="71"/>
      <c r="K17" s="70"/>
      <c r="L17" s="66"/>
      <c r="M17" s="66"/>
      <c r="N17" s="71"/>
      <c r="O17" s="3"/>
    </row>
    <row r="18" spans="1:15" ht="13.5" customHeight="1" x14ac:dyDescent="0.45">
      <c r="A18" s="54"/>
      <c r="B18" s="445" t="s">
        <v>383</v>
      </c>
      <c r="C18" s="55"/>
      <c r="D18" s="66"/>
      <c r="E18" s="66"/>
      <c r="F18" s="56"/>
      <c r="G18" s="70"/>
      <c r="H18" s="66"/>
      <c r="I18" s="66"/>
      <c r="J18" s="71"/>
      <c r="K18" s="70"/>
      <c r="L18" s="66"/>
      <c r="M18" s="66"/>
      <c r="N18" s="71"/>
      <c r="O18" s="3"/>
    </row>
    <row r="19" spans="1:15" ht="13.5" customHeight="1" x14ac:dyDescent="0.45">
      <c r="A19" s="54"/>
      <c r="B19" s="446"/>
      <c r="C19" s="55"/>
      <c r="D19" s="66"/>
      <c r="E19" s="66"/>
      <c r="F19" s="56"/>
      <c r="G19" s="70"/>
      <c r="H19" s="66"/>
      <c r="I19" s="66"/>
      <c r="J19" s="71"/>
      <c r="K19" s="70"/>
      <c r="L19" s="66"/>
      <c r="M19" s="66"/>
      <c r="N19" s="71"/>
      <c r="O19" s="3"/>
    </row>
    <row r="20" spans="1:15" ht="13.5" customHeight="1" x14ac:dyDescent="0.45">
      <c r="A20" s="54"/>
      <c r="B20" s="445" t="s">
        <v>384</v>
      </c>
      <c r="C20" s="55"/>
      <c r="D20" s="66"/>
      <c r="E20" s="66"/>
      <c r="F20" s="56"/>
      <c r="G20" s="70"/>
      <c r="H20" s="66"/>
      <c r="I20" s="66"/>
      <c r="J20" s="71"/>
      <c r="K20" s="70"/>
      <c r="L20" s="66"/>
      <c r="M20" s="66"/>
      <c r="N20" s="71"/>
      <c r="O20" s="3"/>
    </row>
    <row r="21" spans="1:15" ht="13.5" customHeight="1" x14ac:dyDescent="0.45">
      <c r="A21" s="54"/>
      <c r="B21" s="446"/>
      <c r="C21" s="55"/>
      <c r="D21" s="66"/>
      <c r="E21" s="66"/>
      <c r="F21" s="56"/>
      <c r="G21" s="70"/>
      <c r="H21" s="66"/>
      <c r="I21" s="66"/>
      <c r="J21" s="71"/>
      <c r="K21" s="70"/>
      <c r="L21" s="66"/>
      <c r="M21" s="66"/>
      <c r="N21" s="71"/>
      <c r="O21" s="3"/>
    </row>
    <row r="22" spans="1:15" ht="13.5" customHeight="1" x14ac:dyDescent="0.45">
      <c r="A22" s="54"/>
      <c r="B22" s="445"/>
      <c r="C22" s="55"/>
      <c r="D22" s="66"/>
      <c r="E22" s="66"/>
      <c r="F22" s="56"/>
      <c r="G22" s="70"/>
      <c r="H22" s="66"/>
      <c r="I22" s="66"/>
      <c r="J22" s="71"/>
      <c r="K22" s="70"/>
      <c r="L22" s="66"/>
      <c r="M22" s="66"/>
      <c r="N22" s="71"/>
      <c r="O22" s="3"/>
    </row>
    <row r="23" spans="1:15" ht="13.5" customHeight="1" x14ac:dyDescent="0.45">
      <c r="A23" s="54"/>
      <c r="B23" s="446"/>
      <c r="C23" s="55"/>
      <c r="D23" s="66"/>
      <c r="E23" s="66"/>
      <c r="F23" s="56"/>
      <c r="G23" s="70"/>
      <c r="H23" s="66"/>
      <c r="I23" s="66"/>
      <c r="J23" s="71"/>
      <c r="K23" s="70"/>
      <c r="L23" s="66"/>
      <c r="M23" s="66"/>
      <c r="N23" s="71"/>
      <c r="O23" s="3"/>
    </row>
    <row r="24" spans="1:15" ht="13.5" customHeight="1" x14ac:dyDescent="0.45">
      <c r="A24" s="54"/>
      <c r="B24" s="445"/>
      <c r="C24" s="55"/>
      <c r="D24" s="66"/>
      <c r="E24" s="66"/>
      <c r="F24" s="56"/>
      <c r="G24" s="70"/>
      <c r="H24" s="66"/>
      <c r="I24" s="66"/>
      <c r="J24" s="71"/>
      <c r="K24" s="70"/>
      <c r="L24" s="66"/>
      <c r="M24" s="66"/>
      <c r="N24" s="71"/>
      <c r="O24" s="3"/>
    </row>
    <row r="25" spans="1:15" ht="13.5" customHeight="1" x14ac:dyDescent="0.45">
      <c r="A25" s="54"/>
      <c r="B25" s="447"/>
      <c r="C25" s="61"/>
      <c r="D25" s="67"/>
      <c r="E25" s="67"/>
      <c r="F25" s="62"/>
      <c r="G25" s="72"/>
      <c r="H25" s="67"/>
      <c r="I25" s="67"/>
      <c r="J25" s="73"/>
      <c r="K25" s="72"/>
      <c r="L25" s="67"/>
      <c r="M25" s="67"/>
      <c r="N25" s="73"/>
      <c r="O25" s="3"/>
    </row>
    <row r="26" spans="1:15" s="58" customFormat="1" ht="12" x14ac:dyDescent="0.45">
      <c r="A26" s="88"/>
      <c r="B26" s="89" t="s">
        <v>387</v>
      </c>
      <c r="O26" s="90"/>
    </row>
    <row r="27" spans="1:15" s="58" customFormat="1" ht="12" x14ac:dyDescent="0.45">
      <c r="A27" s="88"/>
      <c r="B27" s="89" t="s">
        <v>388</v>
      </c>
      <c r="O27" s="90"/>
    </row>
    <row r="28" spans="1:15" s="58" customFormat="1" ht="12" x14ac:dyDescent="0.45">
      <c r="A28" s="88"/>
      <c r="B28" s="89" t="s">
        <v>389</v>
      </c>
      <c r="O28" s="90"/>
    </row>
    <row r="29" spans="1:15" ht="18" customHeight="1" thickBot="1" x14ac:dyDescent="0.5">
      <c r="A29" s="54"/>
      <c r="O29" s="3"/>
    </row>
    <row r="30" spans="1:15" ht="25.5" customHeight="1" x14ac:dyDescent="0.45">
      <c r="A30" s="441" t="s">
        <v>390</v>
      </c>
      <c r="B30" s="442"/>
      <c r="C30" s="442"/>
      <c r="D30" s="442"/>
      <c r="E30" s="442"/>
      <c r="F30" s="442"/>
      <c r="G30" s="442"/>
      <c r="H30" s="442"/>
      <c r="I30" s="442"/>
      <c r="J30" s="442"/>
      <c r="K30" s="442"/>
      <c r="L30" s="442"/>
      <c r="M30" s="442"/>
      <c r="N30" s="442"/>
      <c r="O30" s="443"/>
    </row>
    <row r="31" spans="1:15" ht="25.5" customHeight="1" x14ac:dyDescent="0.45">
      <c r="A31" s="54"/>
      <c r="B31" s="74" t="s">
        <v>391</v>
      </c>
      <c r="C31" s="444" t="s">
        <v>392</v>
      </c>
      <c r="D31" s="444"/>
      <c r="E31" s="444"/>
      <c r="F31" s="444"/>
      <c r="G31" s="444" t="s">
        <v>393</v>
      </c>
      <c r="H31" s="444"/>
      <c r="I31" s="444"/>
      <c r="J31" s="444"/>
      <c r="K31" s="444" t="s">
        <v>394</v>
      </c>
      <c r="L31" s="444"/>
      <c r="M31" s="444"/>
      <c r="N31" s="444"/>
      <c r="O31" s="3"/>
    </row>
    <row r="32" spans="1:15" ht="25.5" customHeight="1" x14ac:dyDescent="0.45">
      <c r="A32" s="54"/>
      <c r="B32" s="87" t="s">
        <v>395</v>
      </c>
      <c r="C32" s="450" t="s">
        <v>397</v>
      </c>
      <c r="D32" s="450"/>
      <c r="E32" s="450"/>
      <c r="F32" s="450"/>
      <c r="G32" s="450" t="s">
        <v>396</v>
      </c>
      <c r="H32" s="450"/>
      <c r="I32" s="450"/>
      <c r="J32" s="450"/>
      <c r="K32" s="451"/>
      <c r="L32" s="451"/>
      <c r="M32" s="451"/>
      <c r="N32" s="451"/>
      <c r="O32" s="3"/>
    </row>
    <row r="33" spans="1:15" ht="25.5" customHeight="1" x14ac:dyDescent="0.45">
      <c r="A33" s="54"/>
      <c r="B33" s="57"/>
      <c r="C33" s="449"/>
      <c r="D33" s="449"/>
      <c r="E33" s="449"/>
      <c r="F33" s="449"/>
      <c r="G33" s="449"/>
      <c r="H33" s="449"/>
      <c r="I33" s="449"/>
      <c r="J33" s="449"/>
      <c r="K33" s="449"/>
      <c r="L33" s="449"/>
      <c r="M33" s="449"/>
      <c r="N33" s="449"/>
      <c r="O33" s="3"/>
    </row>
    <row r="34" spans="1:15" ht="25.5" customHeight="1" x14ac:dyDescent="0.45">
      <c r="A34" s="54"/>
      <c r="B34" s="57"/>
      <c r="C34" s="449"/>
      <c r="D34" s="449"/>
      <c r="E34" s="449"/>
      <c r="F34" s="449"/>
      <c r="G34" s="449"/>
      <c r="H34" s="449"/>
      <c r="I34" s="449"/>
      <c r="J34" s="449"/>
      <c r="K34" s="449"/>
      <c r="L34" s="449"/>
      <c r="M34" s="449"/>
      <c r="N34" s="449"/>
      <c r="O34" s="3"/>
    </row>
    <row r="35" spans="1:15" ht="25.5" customHeight="1" x14ac:dyDescent="0.45">
      <c r="A35" s="54"/>
      <c r="B35" s="57"/>
      <c r="C35" s="449"/>
      <c r="D35" s="449"/>
      <c r="E35" s="449"/>
      <c r="F35" s="449"/>
      <c r="G35" s="449"/>
      <c r="H35" s="449"/>
      <c r="I35" s="449"/>
      <c r="J35" s="449"/>
      <c r="K35" s="449"/>
      <c r="L35" s="449"/>
      <c r="M35" s="449"/>
      <c r="N35" s="449"/>
      <c r="O35" s="3"/>
    </row>
    <row r="36" spans="1:15" ht="25.5" customHeight="1" x14ac:dyDescent="0.45">
      <c r="A36" s="54"/>
      <c r="B36" s="57"/>
      <c r="C36" s="449"/>
      <c r="D36" s="449"/>
      <c r="E36" s="449"/>
      <c r="F36" s="449"/>
      <c r="G36" s="449"/>
      <c r="H36" s="449"/>
      <c r="I36" s="449"/>
      <c r="J36" s="449"/>
      <c r="K36" s="449"/>
      <c r="L36" s="449"/>
      <c r="M36" s="449"/>
      <c r="N36" s="449"/>
      <c r="O36" s="3"/>
    </row>
    <row r="37" spans="1:15" ht="25.5" customHeight="1" x14ac:dyDescent="0.45">
      <c r="A37" s="54"/>
      <c r="B37" s="57"/>
      <c r="C37" s="449"/>
      <c r="D37" s="449"/>
      <c r="E37" s="449"/>
      <c r="F37" s="449"/>
      <c r="G37" s="449"/>
      <c r="H37" s="449"/>
      <c r="I37" s="449"/>
      <c r="J37" s="449"/>
      <c r="K37" s="449"/>
      <c r="L37" s="449"/>
      <c r="M37" s="449"/>
      <c r="N37" s="449"/>
      <c r="O37" s="3"/>
    </row>
    <row r="38" spans="1:15" ht="25.5" customHeight="1" x14ac:dyDescent="0.45">
      <c r="A38" s="54"/>
      <c r="B38" s="57"/>
      <c r="C38" s="449"/>
      <c r="D38" s="449"/>
      <c r="E38" s="449"/>
      <c r="F38" s="449"/>
      <c r="G38" s="449"/>
      <c r="H38" s="449"/>
      <c r="I38" s="449"/>
      <c r="J38" s="449"/>
      <c r="K38" s="449"/>
      <c r="L38" s="449"/>
      <c r="M38" s="449"/>
      <c r="N38" s="449"/>
      <c r="O38" s="3"/>
    </row>
    <row r="39" spans="1:15" ht="25.5" customHeight="1" x14ac:dyDescent="0.45">
      <c r="A39" s="54"/>
      <c r="B39" s="57"/>
      <c r="C39" s="449"/>
      <c r="D39" s="449"/>
      <c r="E39" s="449"/>
      <c r="F39" s="449"/>
      <c r="G39" s="449"/>
      <c r="H39" s="449"/>
      <c r="I39" s="449"/>
      <c r="J39" s="449"/>
      <c r="K39" s="449"/>
      <c r="L39" s="449"/>
      <c r="M39" s="449"/>
      <c r="N39" s="449"/>
      <c r="O39" s="3"/>
    </row>
    <row r="40" spans="1:15" ht="25.5" customHeight="1" x14ac:dyDescent="0.45">
      <c r="A40" s="54"/>
      <c r="B40" s="57"/>
      <c r="C40" s="449"/>
      <c r="D40" s="449"/>
      <c r="E40" s="449"/>
      <c r="F40" s="449"/>
      <c r="G40" s="449"/>
      <c r="H40" s="449"/>
      <c r="I40" s="449"/>
      <c r="J40" s="449"/>
      <c r="K40" s="449"/>
      <c r="L40" s="449"/>
      <c r="M40" s="449"/>
      <c r="N40" s="449"/>
      <c r="O40" s="3"/>
    </row>
    <row r="41" spans="1:15" ht="25.5" customHeight="1" x14ac:dyDescent="0.45">
      <c r="A41" s="54"/>
      <c r="B41" s="57"/>
      <c r="C41" s="449"/>
      <c r="D41" s="449"/>
      <c r="E41" s="449"/>
      <c r="F41" s="449"/>
      <c r="G41" s="449"/>
      <c r="H41" s="449"/>
      <c r="I41" s="449"/>
      <c r="J41" s="449"/>
      <c r="K41" s="449"/>
      <c r="L41" s="449"/>
      <c r="M41" s="449"/>
      <c r="N41" s="449"/>
      <c r="O41" s="3"/>
    </row>
    <row r="42" spans="1:15" ht="25.5" customHeight="1" x14ac:dyDescent="0.45">
      <c r="A42" s="54"/>
      <c r="B42" s="57"/>
      <c r="C42" s="449"/>
      <c r="D42" s="449"/>
      <c r="E42" s="449"/>
      <c r="F42" s="449"/>
      <c r="G42" s="449"/>
      <c r="H42" s="449"/>
      <c r="I42" s="449"/>
      <c r="J42" s="449"/>
      <c r="K42" s="449"/>
      <c r="L42" s="449"/>
      <c r="M42" s="449"/>
      <c r="N42" s="449"/>
      <c r="O42" s="3"/>
    </row>
    <row r="43" spans="1:15" s="58" customFormat="1" ht="12" x14ac:dyDescent="0.45">
      <c r="A43" s="88"/>
      <c r="B43" s="58" t="s">
        <v>398</v>
      </c>
      <c r="C43" s="91"/>
      <c r="D43" s="91"/>
      <c r="E43" s="91"/>
      <c r="F43" s="91"/>
      <c r="G43" s="91"/>
      <c r="H43" s="91"/>
      <c r="I43" s="91"/>
      <c r="J43" s="91"/>
      <c r="K43" s="91"/>
      <c r="L43" s="91"/>
      <c r="M43" s="91"/>
      <c r="N43" s="91"/>
      <c r="O43" s="90"/>
    </row>
    <row r="44" spans="1:15" s="58" customFormat="1" ht="12" x14ac:dyDescent="0.45">
      <c r="A44" s="88"/>
      <c r="B44" s="89" t="s">
        <v>399</v>
      </c>
      <c r="C44" s="91"/>
      <c r="D44" s="91"/>
      <c r="E44" s="91"/>
      <c r="F44" s="91"/>
      <c r="G44" s="91"/>
      <c r="H44" s="91"/>
      <c r="I44" s="91"/>
      <c r="J44" s="91"/>
      <c r="K44" s="91"/>
      <c r="L44" s="91"/>
      <c r="M44" s="91"/>
      <c r="N44" s="91"/>
      <c r="O44" s="90"/>
    </row>
    <row r="45" spans="1:15" ht="18" customHeight="1" thickBot="1" x14ac:dyDescent="0.5">
      <c r="A45" s="54"/>
      <c r="O45" s="3"/>
    </row>
    <row r="46" spans="1:15" ht="25.5" customHeight="1" x14ac:dyDescent="0.45">
      <c r="A46" s="441" t="s">
        <v>400</v>
      </c>
      <c r="B46" s="442"/>
      <c r="C46" s="442"/>
      <c r="D46" s="442"/>
      <c r="E46" s="442"/>
      <c r="F46" s="442"/>
      <c r="G46" s="442"/>
      <c r="H46" s="442"/>
      <c r="I46" s="442"/>
      <c r="J46" s="442"/>
      <c r="K46" s="442"/>
      <c r="L46" s="442"/>
      <c r="M46" s="442"/>
      <c r="N46" s="442"/>
      <c r="O46" s="443"/>
    </row>
    <row r="47" spans="1:15" ht="25.5" customHeight="1" x14ac:dyDescent="0.45">
      <c r="A47" s="54"/>
      <c r="B47" s="472" t="s">
        <v>401</v>
      </c>
      <c r="C47" s="472"/>
      <c r="D47" s="472"/>
      <c r="E47" s="472"/>
      <c r="F47" s="472"/>
      <c r="G47" s="472"/>
      <c r="H47" s="472"/>
      <c r="I47" s="472"/>
      <c r="J47" s="472"/>
      <c r="K47" s="472"/>
      <c r="L47" s="472"/>
      <c r="M47" s="472"/>
      <c r="N47" s="472"/>
      <c r="O47" s="473"/>
    </row>
    <row r="48" spans="1:15" ht="16.5" customHeight="1" x14ac:dyDescent="0.45">
      <c r="A48" s="465"/>
      <c r="B48" s="457"/>
      <c r="C48" s="457"/>
      <c r="D48" s="457"/>
      <c r="E48" s="457"/>
      <c r="F48" s="457"/>
      <c r="G48" s="457"/>
      <c r="H48" s="457"/>
      <c r="I48" s="457"/>
      <c r="J48" s="457"/>
      <c r="K48" s="457"/>
      <c r="L48" s="457"/>
      <c r="M48" s="457"/>
      <c r="N48" s="457"/>
      <c r="O48" s="466"/>
    </row>
    <row r="49" spans="1:15" ht="16.5" customHeight="1" x14ac:dyDescent="0.45">
      <c r="A49" s="467"/>
      <c r="B49" s="460"/>
      <c r="C49" s="460"/>
      <c r="D49" s="460"/>
      <c r="E49" s="460"/>
      <c r="F49" s="460"/>
      <c r="G49" s="460"/>
      <c r="H49" s="460"/>
      <c r="I49" s="460"/>
      <c r="J49" s="460"/>
      <c r="K49" s="460"/>
      <c r="L49" s="460"/>
      <c r="M49" s="460"/>
      <c r="N49" s="460"/>
      <c r="O49" s="468"/>
    </row>
    <row r="50" spans="1:15" ht="16.5" customHeight="1" x14ac:dyDescent="0.45">
      <c r="A50" s="467"/>
      <c r="B50" s="460"/>
      <c r="C50" s="460"/>
      <c r="D50" s="460"/>
      <c r="E50" s="460"/>
      <c r="F50" s="460"/>
      <c r="G50" s="460"/>
      <c r="H50" s="460"/>
      <c r="I50" s="460"/>
      <c r="J50" s="460"/>
      <c r="K50" s="460"/>
      <c r="L50" s="460"/>
      <c r="M50" s="460"/>
      <c r="N50" s="460"/>
      <c r="O50" s="468"/>
    </row>
    <row r="51" spans="1:15" ht="16.5" customHeight="1" x14ac:dyDescent="0.45">
      <c r="A51" s="467"/>
      <c r="B51" s="460"/>
      <c r="C51" s="460"/>
      <c r="D51" s="460"/>
      <c r="E51" s="460"/>
      <c r="F51" s="460"/>
      <c r="G51" s="460"/>
      <c r="H51" s="460"/>
      <c r="I51" s="460"/>
      <c r="J51" s="460"/>
      <c r="K51" s="460"/>
      <c r="L51" s="460"/>
      <c r="M51" s="460"/>
      <c r="N51" s="460"/>
      <c r="O51" s="468"/>
    </row>
    <row r="52" spans="1:15" ht="16.5" customHeight="1" x14ac:dyDescent="0.45">
      <c r="A52" s="467"/>
      <c r="B52" s="460"/>
      <c r="C52" s="460"/>
      <c r="D52" s="460"/>
      <c r="E52" s="460"/>
      <c r="F52" s="460"/>
      <c r="G52" s="460"/>
      <c r="H52" s="460"/>
      <c r="I52" s="460"/>
      <c r="J52" s="460"/>
      <c r="K52" s="460"/>
      <c r="L52" s="460"/>
      <c r="M52" s="460"/>
      <c r="N52" s="460"/>
      <c r="O52" s="468"/>
    </row>
    <row r="53" spans="1:15" ht="16.5" customHeight="1" x14ac:dyDescent="0.45">
      <c r="A53" s="467"/>
      <c r="B53" s="460"/>
      <c r="C53" s="460"/>
      <c r="D53" s="460"/>
      <c r="E53" s="460"/>
      <c r="F53" s="460"/>
      <c r="G53" s="460"/>
      <c r="H53" s="460"/>
      <c r="I53" s="460"/>
      <c r="J53" s="460"/>
      <c r="K53" s="460"/>
      <c r="L53" s="460"/>
      <c r="M53" s="460"/>
      <c r="N53" s="460"/>
      <c r="O53" s="468"/>
    </row>
    <row r="54" spans="1:15" ht="16.5" customHeight="1" x14ac:dyDescent="0.45">
      <c r="A54" s="467"/>
      <c r="B54" s="460"/>
      <c r="C54" s="460"/>
      <c r="D54" s="460"/>
      <c r="E54" s="460"/>
      <c r="F54" s="460"/>
      <c r="G54" s="460"/>
      <c r="H54" s="460"/>
      <c r="I54" s="460"/>
      <c r="J54" s="460"/>
      <c r="K54" s="460"/>
      <c r="L54" s="460"/>
      <c r="M54" s="460"/>
      <c r="N54" s="460"/>
      <c r="O54" s="468"/>
    </row>
    <row r="55" spans="1:15" ht="16.5" customHeight="1" x14ac:dyDescent="0.45">
      <c r="A55" s="467"/>
      <c r="B55" s="460"/>
      <c r="C55" s="460"/>
      <c r="D55" s="460"/>
      <c r="E55" s="460"/>
      <c r="F55" s="460"/>
      <c r="G55" s="460"/>
      <c r="H55" s="460"/>
      <c r="I55" s="460"/>
      <c r="J55" s="460"/>
      <c r="K55" s="460"/>
      <c r="L55" s="460"/>
      <c r="M55" s="460"/>
      <c r="N55" s="460"/>
      <c r="O55" s="468"/>
    </row>
    <row r="56" spans="1:15" ht="16.5" customHeight="1" x14ac:dyDescent="0.45">
      <c r="A56" s="467"/>
      <c r="B56" s="460"/>
      <c r="C56" s="460"/>
      <c r="D56" s="460"/>
      <c r="E56" s="460"/>
      <c r="F56" s="460"/>
      <c r="G56" s="460"/>
      <c r="H56" s="460"/>
      <c r="I56" s="460"/>
      <c r="J56" s="460"/>
      <c r="K56" s="460"/>
      <c r="L56" s="460"/>
      <c r="M56" s="460"/>
      <c r="N56" s="460"/>
      <c r="O56" s="468"/>
    </row>
    <row r="57" spans="1:15" ht="16.5" customHeight="1" x14ac:dyDescent="0.45">
      <c r="A57" s="467"/>
      <c r="B57" s="460"/>
      <c r="C57" s="460"/>
      <c r="D57" s="460"/>
      <c r="E57" s="460"/>
      <c r="F57" s="460"/>
      <c r="G57" s="460"/>
      <c r="H57" s="460"/>
      <c r="I57" s="460"/>
      <c r="J57" s="460"/>
      <c r="K57" s="460"/>
      <c r="L57" s="460"/>
      <c r="M57" s="460"/>
      <c r="N57" s="460"/>
      <c r="O57" s="468"/>
    </row>
    <row r="58" spans="1:15" ht="16.5" customHeight="1" x14ac:dyDescent="0.45">
      <c r="A58" s="467"/>
      <c r="B58" s="460"/>
      <c r="C58" s="460"/>
      <c r="D58" s="460"/>
      <c r="E58" s="460"/>
      <c r="F58" s="460"/>
      <c r="G58" s="460"/>
      <c r="H58" s="460"/>
      <c r="I58" s="460"/>
      <c r="J58" s="460"/>
      <c r="K58" s="460"/>
      <c r="L58" s="460"/>
      <c r="M58" s="460"/>
      <c r="N58" s="460"/>
      <c r="O58" s="468"/>
    </row>
    <row r="59" spans="1:15" ht="16.5" customHeight="1" x14ac:dyDescent="0.45">
      <c r="A59" s="467"/>
      <c r="B59" s="460"/>
      <c r="C59" s="460"/>
      <c r="D59" s="460"/>
      <c r="E59" s="460"/>
      <c r="F59" s="460"/>
      <c r="G59" s="460"/>
      <c r="H59" s="460"/>
      <c r="I59" s="460"/>
      <c r="J59" s="460"/>
      <c r="K59" s="460"/>
      <c r="L59" s="460"/>
      <c r="M59" s="460"/>
      <c r="N59" s="460"/>
      <c r="O59" s="468"/>
    </row>
    <row r="60" spans="1:15" ht="16.5" customHeight="1" x14ac:dyDescent="0.45">
      <c r="A60" s="467"/>
      <c r="B60" s="460"/>
      <c r="C60" s="460"/>
      <c r="D60" s="460"/>
      <c r="E60" s="460"/>
      <c r="F60" s="460"/>
      <c r="G60" s="460"/>
      <c r="H60" s="460"/>
      <c r="I60" s="460"/>
      <c r="J60" s="460"/>
      <c r="K60" s="460"/>
      <c r="L60" s="460"/>
      <c r="M60" s="460"/>
      <c r="N60" s="460"/>
      <c r="O60" s="468"/>
    </row>
    <row r="61" spans="1:15" ht="16.5" customHeight="1" x14ac:dyDescent="0.45">
      <c r="A61" s="467"/>
      <c r="B61" s="460"/>
      <c r="C61" s="460"/>
      <c r="D61" s="460"/>
      <c r="E61" s="460"/>
      <c r="F61" s="460"/>
      <c r="G61" s="460"/>
      <c r="H61" s="460"/>
      <c r="I61" s="460"/>
      <c r="J61" s="460"/>
      <c r="K61" s="460"/>
      <c r="L61" s="460"/>
      <c r="M61" s="460"/>
      <c r="N61" s="460"/>
      <c r="O61" s="468"/>
    </row>
    <row r="62" spans="1:15" ht="16.5" customHeight="1" x14ac:dyDescent="0.45">
      <c r="A62" s="467"/>
      <c r="B62" s="460"/>
      <c r="C62" s="460"/>
      <c r="D62" s="460"/>
      <c r="E62" s="460"/>
      <c r="F62" s="460"/>
      <c r="G62" s="460"/>
      <c r="H62" s="460"/>
      <c r="I62" s="460"/>
      <c r="J62" s="460"/>
      <c r="K62" s="460"/>
      <c r="L62" s="460"/>
      <c r="M62" s="460"/>
      <c r="N62" s="460"/>
      <c r="O62" s="468"/>
    </row>
    <row r="63" spans="1:15" ht="16.5" customHeight="1" thickBot="1" x14ac:dyDescent="0.5">
      <c r="A63" s="469"/>
      <c r="B63" s="470"/>
      <c r="C63" s="470"/>
      <c r="D63" s="470"/>
      <c r="E63" s="470"/>
      <c r="F63" s="470"/>
      <c r="G63" s="470"/>
      <c r="H63" s="470"/>
      <c r="I63" s="470"/>
      <c r="J63" s="470"/>
      <c r="K63" s="470"/>
      <c r="L63" s="470"/>
      <c r="M63" s="470"/>
      <c r="N63" s="470"/>
      <c r="O63" s="471"/>
    </row>
    <row r="64" spans="1:15" ht="18" customHeight="1" x14ac:dyDescent="0.45">
      <c r="A64" s="452" t="s">
        <v>402</v>
      </c>
      <c r="B64" s="453"/>
      <c r="C64" s="453"/>
      <c r="D64" s="453"/>
      <c r="E64" s="453"/>
      <c r="F64" s="453"/>
      <c r="G64" s="453"/>
      <c r="H64" s="453"/>
      <c r="I64" s="453"/>
      <c r="J64" s="453"/>
      <c r="K64" s="453"/>
      <c r="L64" s="453"/>
      <c r="M64" s="453"/>
      <c r="N64" s="453"/>
      <c r="O64" s="454"/>
    </row>
    <row r="65" spans="1:15" x14ac:dyDescent="0.45">
      <c r="A65" s="54"/>
      <c r="B65" s="1" t="s">
        <v>403</v>
      </c>
      <c r="O65" s="3"/>
    </row>
    <row r="66" spans="1:15" x14ac:dyDescent="0.45">
      <c r="A66" s="54"/>
      <c r="O66" s="3"/>
    </row>
    <row r="67" spans="1:15" x14ac:dyDescent="0.45">
      <c r="A67" s="474" t="s">
        <v>471</v>
      </c>
      <c r="B67" s="1" t="s">
        <v>404</v>
      </c>
      <c r="O67" s="3"/>
    </row>
    <row r="68" spans="1:15" x14ac:dyDescent="0.45">
      <c r="A68" s="92"/>
      <c r="O68" s="3"/>
    </row>
    <row r="69" spans="1:15" x14ac:dyDescent="0.45">
      <c r="A69" s="474" t="s">
        <v>471</v>
      </c>
      <c r="B69" s="1" t="s">
        <v>405</v>
      </c>
      <c r="O69" s="3"/>
    </row>
    <row r="70" spans="1:15" x14ac:dyDescent="0.45">
      <c r="A70" s="92"/>
      <c r="O70" s="3"/>
    </row>
    <row r="71" spans="1:15" x14ac:dyDescent="0.45">
      <c r="A71" s="474" t="s">
        <v>471</v>
      </c>
      <c r="B71" s="1" t="s">
        <v>406</v>
      </c>
      <c r="O71" s="3"/>
    </row>
    <row r="72" spans="1:15" x14ac:dyDescent="0.45">
      <c r="A72" s="92"/>
      <c r="O72" s="3"/>
    </row>
    <row r="73" spans="1:15" x14ac:dyDescent="0.45">
      <c r="A73" s="54"/>
      <c r="B73" s="93" t="s">
        <v>408</v>
      </c>
      <c r="C73" s="1" t="s">
        <v>407</v>
      </c>
      <c r="O73" s="3"/>
    </row>
    <row r="74" spans="1:15" x14ac:dyDescent="0.45">
      <c r="A74" s="92"/>
      <c r="O74" s="3"/>
    </row>
    <row r="75" spans="1:15" x14ac:dyDescent="0.45">
      <c r="A75" s="474" t="s">
        <v>471</v>
      </c>
      <c r="B75" s="1" t="s">
        <v>409</v>
      </c>
      <c r="O75" s="3"/>
    </row>
    <row r="76" spans="1:15" x14ac:dyDescent="0.45">
      <c r="A76" s="92"/>
      <c r="O76" s="3"/>
    </row>
    <row r="77" spans="1:15" x14ac:dyDescent="0.45">
      <c r="A77" s="54"/>
      <c r="B77" s="93" t="s">
        <v>408</v>
      </c>
      <c r="C77" s="1" t="s">
        <v>410</v>
      </c>
      <c r="O77" s="3"/>
    </row>
    <row r="78" spans="1:15" x14ac:dyDescent="0.45">
      <c r="A78" s="92"/>
      <c r="O78" s="3"/>
    </row>
    <row r="79" spans="1:15" x14ac:dyDescent="0.45">
      <c r="A79" s="474" t="s">
        <v>471</v>
      </c>
      <c r="B79" s="1" t="s">
        <v>411</v>
      </c>
      <c r="O79" s="3"/>
    </row>
    <row r="80" spans="1:15" x14ac:dyDescent="0.45">
      <c r="A80" s="54"/>
      <c r="O80" s="3"/>
    </row>
    <row r="81" spans="1:15" x14ac:dyDescent="0.45">
      <c r="A81" s="474" t="s">
        <v>471</v>
      </c>
      <c r="B81" s="1" t="s">
        <v>412</v>
      </c>
      <c r="O81" s="3"/>
    </row>
    <row r="82" spans="1:15" x14ac:dyDescent="0.45">
      <c r="A82" s="54"/>
      <c r="O82" s="3"/>
    </row>
    <row r="83" spans="1:15" x14ac:dyDescent="0.45">
      <c r="A83" s="474" t="s">
        <v>471</v>
      </c>
      <c r="B83" s="1" t="s">
        <v>413</v>
      </c>
      <c r="O83" s="3"/>
    </row>
    <row r="84" spans="1:15" x14ac:dyDescent="0.45">
      <c r="A84" s="54"/>
      <c r="B84" s="1" t="s">
        <v>414</v>
      </c>
      <c r="O84" s="3"/>
    </row>
    <row r="85" spans="1:15" x14ac:dyDescent="0.45">
      <c r="A85" s="54"/>
      <c r="O85" s="3"/>
    </row>
    <row r="86" spans="1:15" x14ac:dyDescent="0.45">
      <c r="A86" s="474" t="s">
        <v>471</v>
      </c>
      <c r="B86" s="1" t="s">
        <v>415</v>
      </c>
      <c r="O86" s="3"/>
    </row>
    <row r="87" spans="1:15" ht="13.2" thickBot="1" x14ac:dyDescent="0.5">
      <c r="A87" s="94"/>
      <c r="B87" s="95"/>
      <c r="C87" s="95"/>
      <c r="D87" s="95"/>
      <c r="E87" s="95"/>
      <c r="F87" s="95"/>
      <c r="G87" s="95"/>
      <c r="H87" s="95"/>
      <c r="I87" s="95"/>
      <c r="J87" s="95"/>
      <c r="K87" s="95"/>
      <c r="L87" s="95"/>
      <c r="M87" s="95"/>
      <c r="N87" s="95"/>
      <c r="O87" s="96"/>
    </row>
    <row r="88" spans="1:15" x14ac:dyDescent="0.45">
      <c r="A88" s="452" t="s">
        <v>416</v>
      </c>
      <c r="B88" s="453"/>
      <c r="C88" s="453"/>
      <c r="D88" s="453"/>
      <c r="E88" s="453"/>
      <c r="F88" s="453"/>
      <c r="G88" s="453"/>
      <c r="H88" s="453"/>
      <c r="I88" s="453"/>
      <c r="J88" s="453"/>
      <c r="K88" s="453"/>
      <c r="L88" s="453"/>
      <c r="M88" s="453"/>
      <c r="N88" s="453"/>
      <c r="O88" s="454"/>
    </row>
    <row r="89" spans="1:15" x14ac:dyDescent="0.45">
      <c r="A89" s="54"/>
      <c r="B89" s="1" t="s">
        <v>417</v>
      </c>
      <c r="O89" s="3"/>
    </row>
    <row r="90" spans="1:15" x14ac:dyDescent="0.45">
      <c r="A90" s="54"/>
      <c r="O90" s="3"/>
    </row>
    <row r="91" spans="1:15" x14ac:dyDescent="0.45">
      <c r="A91" s="474" t="s">
        <v>471</v>
      </c>
      <c r="B91" s="455" t="s">
        <v>419</v>
      </c>
      <c r="C91" s="455"/>
      <c r="D91" s="455"/>
      <c r="E91" s="455"/>
      <c r="F91" s="455"/>
      <c r="G91" s="455"/>
      <c r="H91" s="455"/>
      <c r="I91" s="455"/>
      <c r="J91" s="455"/>
      <c r="K91" s="455"/>
      <c r="L91" s="455"/>
      <c r="M91" s="455"/>
      <c r="N91" s="455"/>
      <c r="O91" s="3"/>
    </row>
    <row r="92" spans="1:15" x14ac:dyDescent="0.45">
      <c r="A92" s="92"/>
      <c r="B92" s="455"/>
      <c r="C92" s="455"/>
      <c r="D92" s="455"/>
      <c r="E92" s="455"/>
      <c r="F92" s="455"/>
      <c r="G92" s="455"/>
      <c r="H92" s="455"/>
      <c r="I92" s="455"/>
      <c r="J92" s="455"/>
      <c r="K92" s="455"/>
      <c r="L92" s="455"/>
      <c r="M92" s="455"/>
      <c r="N92" s="455"/>
      <c r="O92" s="3"/>
    </row>
    <row r="93" spans="1:15" x14ac:dyDescent="0.45">
      <c r="A93" s="92"/>
      <c r="O93" s="3"/>
    </row>
    <row r="94" spans="1:15" x14ac:dyDescent="0.45">
      <c r="A94" s="474" t="s">
        <v>471</v>
      </c>
      <c r="B94" s="1" t="s">
        <v>418</v>
      </c>
      <c r="O94" s="3"/>
    </row>
    <row r="95" spans="1:15" x14ac:dyDescent="0.45">
      <c r="A95" s="92"/>
      <c r="B95" s="58" t="s">
        <v>420</v>
      </c>
      <c r="O95" s="3"/>
    </row>
    <row r="96" spans="1:15" x14ac:dyDescent="0.45">
      <c r="A96" s="92"/>
      <c r="B96" s="456"/>
      <c r="C96" s="457"/>
      <c r="D96" s="457"/>
      <c r="E96" s="457"/>
      <c r="F96" s="457"/>
      <c r="G96" s="457"/>
      <c r="H96" s="457"/>
      <c r="I96" s="457"/>
      <c r="J96" s="457"/>
      <c r="K96" s="457"/>
      <c r="L96" s="457"/>
      <c r="M96" s="457"/>
      <c r="N96" s="458"/>
      <c r="O96" s="3"/>
    </row>
    <row r="97" spans="1:15" x14ac:dyDescent="0.45">
      <c r="A97" s="92"/>
      <c r="B97" s="459"/>
      <c r="C97" s="460"/>
      <c r="D97" s="460"/>
      <c r="E97" s="460"/>
      <c r="F97" s="460"/>
      <c r="G97" s="460"/>
      <c r="H97" s="460"/>
      <c r="I97" s="460"/>
      <c r="J97" s="460"/>
      <c r="K97" s="460"/>
      <c r="L97" s="460"/>
      <c r="M97" s="460"/>
      <c r="N97" s="461"/>
      <c r="O97" s="3"/>
    </row>
    <row r="98" spans="1:15" x14ac:dyDescent="0.45">
      <c r="A98" s="92"/>
      <c r="B98" s="462"/>
      <c r="C98" s="463"/>
      <c r="D98" s="463"/>
      <c r="E98" s="463"/>
      <c r="F98" s="463"/>
      <c r="G98" s="463"/>
      <c r="H98" s="463"/>
      <c r="I98" s="463"/>
      <c r="J98" s="463"/>
      <c r="K98" s="463"/>
      <c r="L98" s="463"/>
      <c r="M98" s="463"/>
      <c r="N98" s="464"/>
      <c r="O98" s="3"/>
    </row>
    <row r="99" spans="1:15" ht="13.2" thickBot="1" x14ac:dyDescent="0.5">
      <c r="A99" s="97"/>
      <c r="B99" s="95"/>
      <c r="C99" s="95"/>
      <c r="D99" s="95"/>
      <c r="E99" s="95"/>
      <c r="F99" s="95"/>
      <c r="G99" s="95"/>
      <c r="H99" s="95"/>
      <c r="I99" s="95"/>
      <c r="J99" s="95"/>
      <c r="K99" s="95"/>
      <c r="L99" s="95"/>
      <c r="M99" s="95"/>
      <c r="N99" s="95"/>
      <c r="O99" s="96"/>
    </row>
  </sheetData>
  <mergeCells count="55">
    <mergeCell ref="A64:O64"/>
    <mergeCell ref="A88:O88"/>
    <mergeCell ref="B91:N92"/>
    <mergeCell ref="B96:N98"/>
    <mergeCell ref="C39:F39"/>
    <mergeCell ref="G39:J39"/>
    <mergeCell ref="K39:N39"/>
    <mergeCell ref="C42:F42"/>
    <mergeCell ref="G42:J42"/>
    <mergeCell ref="K42:N42"/>
    <mergeCell ref="A46:O46"/>
    <mergeCell ref="A48:O63"/>
    <mergeCell ref="B47:O47"/>
    <mergeCell ref="C40:F40"/>
    <mergeCell ref="G40:J40"/>
    <mergeCell ref="K40:N40"/>
    <mergeCell ref="G37:J37"/>
    <mergeCell ref="K37:N37"/>
    <mergeCell ref="C35:F35"/>
    <mergeCell ref="G35:J35"/>
    <mergeCell ref="K35:N35"/>
    <mergeCell ref="C36:F36"/>
    <mergeCell ref="G36:J36"/>
    <mergeCell ref="K36:N36"/>
    <mergeCell ref="C41:F41"/>
    <mergeCell ref="G41:J41"/>
    <mergeCell ref="K41:N41"/>
    <mergeCell ref="C32:F32"/>
    <mergeCell ref="G32:J32"/>
    <mergeCell ref="K32:N32"/>
    <mergeCell ref="C33:F33"/>
    <mergeCell ref="G33:J33"/>
    <mergeCell ref="K33:N33"/>
    <mergeCell ref="C37:F37"/>
    <mergeCell ref="C34:F34"/>
    <mergeCell ref="G34:J34"/>
    <mergeCell ref="K34:N34"/>
    <mergeCell ref="C38:F38"/>
    <mergeCell ref="G38:J38"/>
    <mergeCell ref="K38:N38"/>
    <mergeCell ref="A4:O4"/>
    <mergeCell ref="A5:O5"/>
    <mergeCell ref="A30:O30"/>
    <mergeCell ref="C31:F31"/>
    <mergeCell ref="G31:J31"/>
    <mergeCell ref="K31:N31"/>
    <mergeCell ref="B18:B19"/>
    <mergeCell ref="B20:B21"/>
    <mergeCell ref="B24:B25"/>
    <mergeCell ref="B22:B23"/>
    <mergeCell ref="B8:B9"/>
    <mergeCell ref="B10:B11"/>
    <mergeCell ref="B12:B13"/>
    <mergeCell ref="B14:B15"/>
    <mergeCell ref="B16:B17"/>
  </mergeCells>
  <phoneticPr fontId="5"/>
  <dataValidations count="1">
    <dataValidation type="list" showInputMessage="1" showErrorMessage="1" sqref="A67 A69 A71 A75 A79 A81 A83 A86 A91 A94" xr:uid="{A15D8385-EC99-4670-9D09-B0A0331EFA9E}">
      <formula1>"☐,✅"</formula1>
    </dataValidation>
  </dataValidations>
  <printOptions horizontalCentered="1"/>
  <pageMargins left="0.59055118110236227" right="0.59055118110236227" top="0.78740157480314965" bottom="0.78740157480314965" header="0.31496062992125984" footer="0.31496062992125984"/>
  <pageSetup paperSize="9" scale="91"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52236-7A8F-46D9-B961-81883110B74A}">
  <dimension ref="B2:H151"/>
  <sheetViews>
    <sheetView showGridLines="0" workbookViewId="0">
      <pane xSplit="7" ySplit="2" topLeftCell="H117" activePane="bottomRight" state="frozen"/>
      <selection pane="topRight" activeCell="F1" sqref="F1"/>
      <selection pane="bottomLeft" activeCell="A3" sqref="A3"/>
      <selection pane="bottomRight" activeCell="H152" sqref="H152"/>
    </sheetView>
  </sheetViews>
  <sheetFormatPr defaultColWidth="9" defaultRowHeight="12.6" x14ac:dyDescent="0.45"/>
  <cols>
    <col min="1" max="1" width="9" style="13"/>
    <col min="2" max="2" width="27.296875" style="13" customWidth="1"/>
    <col min="3" max="6" width="9" style="13"/>
    <col min="7" max="7" width="21.8984375" style="13" customWidth="1"/>
    <col min="8" max="16384" width="9" style="13"/>
  </cols>
  <sheetData>
    <row r="2" spans="2:8" x14ac:dyDescent="0.45">
      <c r="B2" s="17" t="s">
        <v>80</v>
      </c>
      <c r="C2" s="17" t="s">
        <v>89</v>
      </c>
      <c r="D2" s="18"/>
      <c r="E2" s="19" t="s">
        <v>239</v>
      </c>
      <c r="F2" s="18"/>
      <c r="G2" s="21" t="s">
        <v>235</v>
      </c>
      <c r="H2" s="21" t="s">
        <v>26</v>
      </c>
    </row>
    <row r="3" spans="2:8" x14ac:dyDescent="0.45">
      <c r="B3" s="15" t="s">
        <v>81</v>
      </c>
      <c r="C3" s="16">
        <v>5.2999999999999999E-2</v>
      </c>
      <c r="E3" s="20" t="s">
        <v>236</v>
      </c>
      <c r="G3" s="22" t="s">
        <v>90</v>
      </c>
      <c r="H3" s="23">
        <v>4660</v>
      </c>
    </row>
    <row r="4" spans="2:8" x14ac:dyDescent="0.45">
      <c r="B4" s="15" t="s">
        <v>82</v>
      </c>
      <c r="C4" s="16">
        <v>8.8999999999999996E-2</v>
      </c>
      <c r="E4" s="20" t="s">
        <v>237</v>
      </c>
      <c r="G4" s="22" t="s">
        <v>91</v>
      </c>
      <c r="H4" s="23">
        <v>10200</v>
      </c>
    </row>
    <row r="5" spans="2:8" x14ac:dyDescent="0.45">
      <c r="B5" s="15" t="s">
        <v>83</v>
      </c>
      <c r="C5" s="16">
        <v>2.9000000000000001E-2</v>
      </c>
      <c r="E5" s="20" t="s">
        <v>238</v>
      </c>
      <c r="G5" s="22" t="s">
        <v>92</v>
      </c>
      <c r="H5" s="23">
        <v>13900</v>
      </c>
    </row>
    <row r="6" spans="2:8" x14ac:dyDescent="0.45">
      <c r="B6" s="15" t="s">
        <v>84</v>
      </c>
      <c r="C6" s="16">
        <v>0.01</v>
      </c>
      <c r="G6" s="22" t="s">
        <v>96</v>
      </c>
      <c r="H6" s="23">
        <v>1760</v>
      </c>
    </row>
    <row r="7" spans="2:8" x14ac:dyDescent="0.45">
      <c r="B7" s="15" t="s">
        <v>85</v>
      </c>
      <c r="C7" s="16">
        <v>1.7999999999999999E-2</v>
      </c>
      <c r="G7" s="22" t="s">
        <v>101</v>
      </c>
      <c r="H7" s="23">
        <v>12400</v>
      </c>
    </row>
    <row r="8" spans="2:8" x14ac:dyDescent="0.45">
      <c r="B8" s="15" t="s">
        <v>86</v>
      </c>
      <c r="C8" s="16">
        <v>8.0000000000000002E-3</v>
      </c>
      <c r="G8" s="22" t="s">
        <v>102</v>
      </c>
      <c r="H8" s="22">
        <v>677</v>
      </c>
    </row>
    <row r="9" spans="2:8" x14ac:dyDescent="0.45">
      <c r="B9" s="15" t="s">
        <v>87</v>
      </c>
      <c r="C9" s="16">
        <v>2.7E-2</v>
      </c>
      <c r="G9" s="22" t="s">
        <v>93</v>
      </c>
      <c r="H9" s="23">
        <v>5820</v>
      </c>
    </row>
    <row r="10" spans="2:8" x14ac:dyDescent="0.45">
      <c r="B10" s="15" t="s">
        <v>88</v>
      </c>
      <c r="C10" s="16"/>
      <c r="G10" s="22" t="s">
        <v>94</v>
      </c>
      <c r="H10" s="23">
        <v>8590</v>
      </c>
    </row>
    <row r="11" spans="2:8" x14ac:dyDescent="0.45">
      <c r="G11" s="22" t="s">
        <v>95</v>
      </c>
      <c r="H11" s="23">
        <v>7670</v>
      </c>
    </row>
    <row r="12" spans="2:8" x14ac:dyDescent="0.45">
      <c r="G12" s="22" t="s">
        <v>97</v>
      </c>
      <c r="H12" s="22">
        <v>79</v>
      </c>
    </row>
    <row r="13" spans="2:8" x14ac:dyDescent="0.45">
      <c r="G13" s="22" t="s">
        <v>98</v>
      </c>
      <c r="H13" s="22">
        <v>527</v>
      </c>
    </row>
    <row r="14" spans="2:8" x14ac:dyDescent="0.45">
      <c r="G14" s="22" t="s">
        <v>103</v>
      </c>
      <c r="H14" s="23">
        <v>3170</v>
      </c>
    </row>
    <row r="15" spans="2:8" x14ac:dyDescent="0.45">
      <c r="G15" s="22" t="s">
        <v>104</v>
      </c>
      <c r="H15" s="23">
        <v>1300</v>
      </c>
    </row>
    <row r="16" spans="2:8" x14ac:dyDescent="0.45">
      <c r="G16" s="22" t="s">
        <v>99</v>
      </c>
      <c r="H16" s="22">
        <v>782</v>
      </c>
    </row>
    <row r="17" spans="7:8" x14ac:dyDescent="0.45">
      <c r="G17" s="22" t="s">
        <v>100</v>
      </c>
      <c r="H17" s="23">
        <v>1980</v>
      </c>
    </row>
    <row r="18" spans="7:8" x14ac:dyDescent="0.45">
      <c r="G18" s="22" t="s">
        <v>105</v>
      </c>
      <c r="H18" s="23">
        <v>4800</v>
      </c>
    </row>
    <row r="19" spans="7:8" x14ac:dyDescent="0.45">
      <c r="G19" s="22" t="s">
        <v>106</v>
      </c>
      <c r="H19" s="22">
        <v>138</v>
      </c>
    </row>
    <row r="20" spans="7:8" x14ac:dyDescent="0.45">
      <c r="G20" s="22" t="s">
        <v>107</v>
      </c>
      <c r="H20" s="23">
        <v>3350</v>
      </c>
    </row>
    <row r="21" spans="7:8" x14ac:dyDescent="0.45">
      <c r="G21" s="22" t="s">
        <v>108</v>
      </c>
      <c r="H21" s="23">
        <v>8060</v>
      </c>
    </row>
    <row r="22" spans="7:8" x14ac:dyDescent="0.45">
      <c r="G22" s="22" t="s">
        <v>109</v>
      </c>
      <c r="H22" s="22">
        <v>858</v>
      </c>
    </row>
    <row r="23" spans="7:8" x14ac:dyDescent="0.45">
      <c r="G23" s="22" t="s">
        <v>111</v>
      </c>
      <c r="H23" s="23">
        <v>1130</v>
      </c>
    </row>
    <row r="24" spans="7:8" x14ac:dyDescent="0.45">
      <c r="G24" s="22" t="s">
        <v>112</v>
      </c>
      <c r="H24" s="23">
        <v>1240</v>
      </c>
    </row>
    <row r="25" spans="7:8" x14ac:dyDescent="0.45">
      <c r="G25" s="22" t="s">
        <v>113</v>
      </c>
      <c r="H25" s="22">
        <v>876</v>
      </c>
    </row>
    <row r="26" spans="7:8" x14ac:dyDescent="0.45">
      <c r="G26" s="22" t="s">
        <v>114</v>
      </c>
      <c r="H26" s="23">
        <v>2570</v>
      </c>
    </row>
    <row r="27" spans="7:8" x14ac:dyDescent="0.45">
      <c r="G27" s="22" t="s">
        <v>115</v>
      </c>
      <c r="H27" s="23">
        <v>2260</v>
      </c>
    </row>
    <row r="28" spans="7:8" x14ac:dyDescent="0.45">
      <c r="G28" s="22" t="s">
        <v>116</v>
      </c>
      <c r="H28" s="23">
        <v>1320</v>
      </c>
    </row>
    <row r="29" spans="7:8" x14ac:dyDescent="0.45">
      <c r="G29" s="22" t="s">
        <v>117</v>
      </c>
      <c r="H29" s="22">
        <v>986</v>
      </c>
    </row>
    <row r="30" spans="7:8" x14ac:dyDescent="0.45">
      <c r="G30" s="22" t="s">
        <v>118</v>
      </c>
      <c r="H30" s="23">
        <v>3940</v>
      </c>
    </row>
    <row r="31" spans="7:8" x14ac:dyDescent="0.45">
      <c r="G31" s="22" t="s">
        <v>119</v>
      </c>
      <c r="H31" s="23">
        <v>1780</v>
      </c>
    </row>
    <row r="32" spans="7:8" x14ac:dyDescent="0.45">
      <c r="G32" s="22" t="s">
        <v>120</v>
      </c>
      <c r="H32" s="23">
        <v>1920</v>
      </c>
    </row>
    <row r="33" spans="7:8" x14ac:dyDescent="0.45">
      <c r="G33" s="22" t="s">
        <v>121</v>
      </c>
      <c r="H33" s="23">
        <v>2550</v>
      </c>
    </row>
    <row r="34" spans="7:8" x14ac:dyDescent="0.45">
      <c r="G34" s="22" t="s">
        <v>122</v>
      </c>
      <c r="H34" s="23">
        <v>1620</v>
      </c>
    </row>
    <row r="35" spans="7:8" x14ac:dyDescent="0.45">
      <c r="G35" s="22" t="s">
        <v>123</v>
      </c>
      <c r="H35" s="23">
        <v>1490</v>
      </c>
    </row>
    <row r="36" spans="7:8" x14ac:dyDescent="0.45">
      <c r="G36" s="22" t="s">
        <v>124</v>
      </c>
      <c r="H36" s="23">
        <v>1420</v>
      </c>
    </row>
    <row r="37" spans="7:8" x14ac:dyDescent="0.45">
      <c r="G37" s="22" t="s">
        <v>125</v>
      </c>
      <c r="H37" s="23">
        <v>1670</v>
      </c>
    </row>
    <row r="38" spans="7:8" x14ac:dyDescent="0.45">
      <c r="G38" s="22" t="s">
        <v>126</v>
      </c>
      <c r="H38" s="23">
        <v>1330</v>
      </c>
    </row>
    <row r="39" spans="7:8" x14ac:dyDescent="0.45">
      <c r="G39" s="22" t="s">
        <v>127</v>
      </c>
      <c r="H39" s="23">
        <v>1380</v>
      </c>
    </row>
    <row r="40" spans="7:8" x14ac:dyDescent="0.45">
      <c r="G40" s="22" t="s">
        <v>128</v>
      </c>
      <c r="H40" s="23">
        <v>1340</v>
      </c>
    </row>
    <row r="41" spans="7:8" x14ac:dyDescent="0.45">
      <c r="G41" s="22" t="s">
        <v>129</v>
      </c>
      <c r="H41" s="23">
        <v>3260</v>
      </c>
    </row>
    <row r="42" spans="7:8" x14ac:dyDescent="0.45">
      <c r="G42" s="22" t="s">
        <v>130</v>
      </c>
      <c r="H42" s="23">
        <v>1480</v>
      </c>
    </row>
    <row r="43" spans="7:8" x14ac:dyDescent="0.45">
      <c r="G43" s="22" t="s">
        <v>131</v>
      </c>
      <c r="H43" s="23">
        <v>1470</v>
      </c>
    </row>
    <row r="44" spans="7:8" x14ac:dyDescent="0.45">
      <c r="G44" s="22" t="s">
        <v>132</v>
      </c>
      <c r="H44" s="23">
        <v>1920</v>
      </c>
    </row>
    <row r="45" spans="7:8" x14ac:dyDescent="0.45">
      <c r="G45" s="22" t="s">
        <v>133</v>
      </c>
      <c r="H45" s="23">
        <v>2050</v>
      </c>
    </row>
    <row r="46" spans="7:8" x14ac:dyDescent="0.45">
      <c r="G46" s="22" t="s">
        <v>134</v>
      </c>
      <c r="H46" s="23">
        <v>1560</v>
      </c>
    </row>
    <row r="47" spans="7:8" x14ac:dyDescent="0.45">
      <c r="G47" s="22" t="s">
        <v>135</v>
      </c>
      <c r="H47" s="23">
        <v>1660</v>
      </c>
    </row>
    <row r="48" spans="7:8" x14ac:dyDescent="0.45">
      <c r="G48" s="22" t="s">
        <v>136</v>
      </c>
      <c r="H48" s="23">
        <v>1730</v>
      </c>
    </row>
    <row r="49" spans="7:8" x14ac:dyDescent="0.45">
      <c r="G49" s="22" t="s">
        <v>137</v>
      </c>
      <c r="H49" s="23">
        <v>1140</v>
      </c>
    </row>
    <row r="50" spans="7:8" x14ac:dyDescent="0.45">
      <c r="G50" s="22" t="s">
        <v>138</v>
      </c>
      <c r="H50" s="23">
        <v>1370</v>
      </c>
    </row>
    <row r="51" spans="7:8" x14ac:dyDescent="0.45">
      <c r="G51" s="22" t="s">
        <v>139</v>
      </c>
      <c r="H51" s="23">
        <v>1270</v>
      </c>
    </row>
    <row r="52" spans="7:8" x14ac:dyDescent="0.45">
      <c r="G52" s="22" t="s">
        <v>140</v>
      </c>
      <c r="H52" s="23">
        <v>1470</v>
      </c>
    </row>
    <row r="53" spans="7:8" x14ac:dyDescent="0.45">
      <c r="G53" s="22" t="s">
        <v>141</v>
      </c>
      <c r="H53" s="22">
        <v>544</v>
      </c>
    </row>
    <row r="54" spans="7:8" x14ac:dyDescent="0.45">
      <c r="G54" s="22" t="s">
        <v>142</v>
      </c>
      <c r="H54" s="22">
        <v>975</v>
      </c>
    </row>
    <row r="55" spans="7:8" x14ac:dyDescent="0.45">
      <c r="G55" s="22" t="s">
        <v>143</v>
      </c>
      <c r="H55" s="23">
        <v>2130</v>
      </c>
    </row>
    <row r="56" spans="7:8" x14ac:dyDescent="0.45">
      <c r="G56" s="22" t="s">
        <v>144</v>
      </c>
      <c r="H56" s="23">
        <v>2740</v>
      </c>
    </row>
    <row r="57" spans="7:8" x14ac:dyDescent="0.45">
      <c r="G57" s="22" t="s">
        <v>145</v>
      </c>
      <c r="H57" s="23">
        <v>1640</v>
      </c>
    </row>
    <row r="58" spans="7:8" x14ac:dyDescent="0.45">
      <c r="G58" s="22" t="s">
        <v>146</v>
      </c>
      <c r="H58" s="23">
        <v>1690</v>
      </c>
    </row>
    <row r="59" spans="7:8" x14ac:dyDescent="0.45">
      <c r="G59" s="22" t="s">
        <v>147</v>
      </c>
      <c r="H59" s="23">
        <v>2690</v>
      </c>
    </row>
    <row r="60" spans="7:8" x14ac:dyDescent="0.45">
      <c r="G60" s="22" t="s">
        <v>148</v>
      </c>
      <c r="H60" s="23">
        <v>2160</v>
      </c>
    </row>
    <row r="61" spans="7:8" x14ac:dyDescent="0.45">
      <c r="G61" s="22" t="s">
        <v>149</v>
      </c>
      <c r="H61" s="23">
        <v>1380</v>
      </c>
    </row>
    <row r="62" spans="7:8" x14ac:dyDescent="0.45">
      <c r="G62" s="22" t="s">
        <v>150</v>
      </c>
      <c r="H62" s="23">
        <v>2380</v>
      </c>
    </row>
    <row r="63" spans="7:8" x14ac:dyDescent="0.45">
      <c r="G63" s="22" t="s">
        <v>151</v>
      </c>
      <c r="H63" s="23">
        <v>2890</v>
      </c>
    </row>
    <row r="64" spans="7:8" x14ac:dyDescent="0.45">
      <c r="G64" s="22" t="s">
        <v>152</v>
      </c>
      <c r="H64" s="23">
        <v>2850</v>
      </c>
    </row>
    <row r="65" spans="7:8" x14ac:dyDescent="0.45">
      <c r="G65" s="22" t="s">
        <v>153</v>
      </c>
      <c r="H65" s="23">
        <v>2290</v>
      </c>
    </row>
    <row r="66" spans="7:8" x14ac:dyDescent="0.45">
      <c r="G66" s="22" t="s">
        <v>154</v>
      </c>
      <c r="H66" s="23">
        <v>2790</v>
      </c>
    </row>
    <row r="67" spans="7:8" x14ac:dyDescent="0.45">
      <c r="G67" s="22" t="s">
        <v>155</v>
      </c>
      <c r="H67" s="23">
        <v>2470</v>
      </c>
    </row>
    <row r="68" spans="7:8" x14ac:dyDescent="0.45">
      <c r="G68" s="22" t="s">
        <v>156</v>
      </c>
      <c r="H68" s="23">
        <v>2350</v>
      </c>
    </row>
    <row r="69" spans="7:8" x14ac:dyDescent="0.45">
      <c r="G69" s="22" t="s">
        <v>157</v>
      </c>
      <c r="H69" s="23">
        <v>2270</v>
      </c>
    </row>
    <row r="70" spans="7:8" x14ac:dyDescent="0.45">
      <c r="G70" s="22" t="s">
        <v>158</v>
      </c>
      <c r="H70" s="23">
        <v>2210</v>
      </c>
    </row>
    <row r="71" spans="7:8" x14ac:dyDescent="0.45">
      <c r="G71" s="22" t="s">
        <v>159</v>
      </c>
      <c r="H71" s="23">
        <v>1430</v>
      </c>
    </row>
    <row r="72" spans="7:8" x14ac:dyDescent="0.45">
      <c r="G72" s="22" t="s">
        <v>160</v>
      </c>
      <c r="H72" s="23">
        <v>1370</v>
      </c>
    </row>
    <row r="73" spans="7:8" x14ac:dyDescent="0.45">
      <c r="G73" s="22" t="s">
        <v>161</v>
      </c>
      <c r="H73" s="23">
        <v>2020</v>
      </c>
    </row>
    <row r="74" spans="7:8" x14ac:dyDescent="0.45">
      <c r="G74" s="22" t="s">
        <v>162</v>
      </c>
      <c r="H74" s="23">
        <v>2320</v>
      </c>
    </row>
    <row r="75" spans="7:8" x14ac:dyDescent="0.45">
      <c r="G75" s="22" t="s">
        <v>163</v>
      </c>
      <c r="H75" s="23">
        <v>1960</v>
      </c>
    </row>
    <row r="76" spans="7:8" x14ac:dyDescent="0.45">
      <c r="G76" s="22" t="s">
        <v>164</v>
      </c>
      <c r="H76" s="23">
        <v>3420</v>
      </c>
    </row>
    <row r="77" spans="7:8" x14ac:dyDescent="0.45">
      <c r="G77" s="22" t="s">
        <v>165</v>
      </c>
      <c r="H77" s="22">
        <v>14</v>
      </c>
    </row>
    <row r="78" spans="7:8" x14ac:dyDescent="0.45">
      <c r="G78" s="22" t="s">
        <v>166</v>
      </c>
      <c r="H78" s="22">
        <v>105</v>
      </c>
    </row>
    <row r="79" spans="7:8" x14ac:dyDescent="0.45">
      <c r="G79" s="22" t="s">
        <v>167</v>
      </c>
      <c r="H79" s="22">
        <v>40</v>
      </c>
    </row>
    <row r="80" spans="7:8" x14ac:dyDescent="0.45">
      <c r="G80" s="22" t="s">
        <v>168</v>
      </c>
      <c r="H80" s="23">
        <v>3080</v>
      </c>
    </row>
    <row r="81" spans="7:8" x14ac:dyDescent="0.45">
      <c r="G81" s="22" t="s">
        <v>169</v>
      </c>
      <c r="H81" s="22">
        <v>28</v>
      </c>
    </row>
    <row r="82" spans="7:8" x14ac:dyDescent="0.45">
      <c r="G82" s="22" t="s">
        <v>170</v>
      </c>
      <c r="H82" s="23">
        <v>1640</v>
      </c>
    </row>
    <row r="83" spans="7:8" x14ac:dyDescent="0.45">
      <c r="G83" s="22" t="s">
        <v>171</v>
      </c>
      <c r="H83" s="23">
        <v>2060</v>
      </c>
    </row>
    <row r="84" spans="7:8" x14ac:dyDescent="0.45">
      <c r="G84" s="22" t="s">
        <v>172</v>
      </c>
      <c r="H84" s="23">
        <v>1830</v>
      </c>
    </row>
    <row r="85" spans="7:8" x14ac:dyDescent="0.45">
      <c r="G85" s="22" t="s">
        <v>173</v>
      </c>
      <c r="H85" s="22">
        <v>156</v>
      </c>
    </row>
    <row r="86" spans="7:8" x14ac:dyDescent="0.45">
      <c r="G86" s="22" t="s">
        <v>174</v>
      </c>
      <c r="H86" s="23">
        <v>1750</v>
      </c>
    </row>
    <row r="87" spans="7:8" x14ac:dyDescent="0.45">
      <c r="G87" s="22" t="s">
        <v>175</v>
      </c>
      <c r="H87" s="23">
        <v>88</v>
      </c>
    </row>
    <row r="88" spans="7:8" x14ac:dyDescent="0.45">
      <c r="G88" s="22" t="s">
        <v>176</v>
      </c>
      <c r="H88" s="23">
        <v>295</v>
      </c>
    </row>
    <row r="89" spans="7:8" x14ac:dyDescent="0.45">
      <c r="G89" s="22" t="s">
        <v>177</v>
      </c>
      <c r="H89" s="23">
        <v>117</v>
      </c>
    </row>
    <row r="90" spans="7:8" x14ac:dyDescent="0.45">
      <c r="G90" s="22" t="s">
        <v>178</v>
      </c>
      <c r="H90" s="23">
        <v>460</v>
      </c>
    </row>
    <row r="91" spans="7:8" x14ac:dyDescent="0.45">
      <c r="G91" s="22" t="s">
        <v>179</v>
      </c>
      <c r="H91" s="23">
        <v>571</v>
      </c>
    </row>
    <row r="92" spans="7:8" x14ac:dyDescent="0.45">
      <c r="G92" s="22" t="s">
        <v>180</v>
      </c>
      <c r="H92" s="23">
        <v>714</v>
      </c>
    </row>
    <row r="93" spans="7:8" x14ac:dyDescent="0.45">
      <c r="G93" s="22" t="s">
        <v>181</v>
      </c>
      <c r="H93" s="23">
        <v>1270</v>
      </c>
    </row>
    <row r="94" spans="7:8" x14ac:dyDescent="0.45">
      <c r="G94" s="22" t="s">
        <v>182</v>
      </c>
      <c r="H94" s="23">
        <v>1280</v>
      </c>
    </row>
    <row r="95" spans="7:8" x14ac:dyDescent="0.45">
      <c r="G95" s="22" t="s">
        <v>183</v>
      </c>
      <c r="H95" s="23">
        <v>1300</v>
      </c>
    </row>
    <row r="96" spans="7:8" x14ac:dyDescent="0.45">
      <c r="G96" s="22" t="s">
        <v>184</v>
      </c>
      <c r="H96" s="23">
        <v>1150</v>
      </c>
    </row>
    <row r="97" spans="7:8" x14ac:dyDescent="0.45">
      <c r="G97" s="22" t="s">
        <v>185</v>
      </c>
      <c r="H97" s="22">
        <v>546</v>
      </c>
    </row>
    <row r="98" spans="7:8" x14ac:dyDescent="0.45">
      <c r="G98" s="22" t="s">
        <v>186</v>
      </c>
      <c r="H98" s="22">
        <v>133</v>
      </c>
    </row>
    <row r="99" spans="7:8" x14ac:dyDescent="0.45">
      <c r="G99" s="22" t="s">
        <v>187</v>
      </c>
      <c r="H99" s="22">
        <v>146</v>
      </c>
    </row>
    <row r="100" spans="7:8" x14ac:dyDescent="0.45">
      <c r="G100" s="22" t="s">
        <v>188</v>
      </c>
      <c r="H100" s="23">
        <v>1940</v>
      </c>
    </row>
    <row r="101" spans="7:8" x14ac:dyDescent="0.45">
      <c r="G101" s="22" t="s">
        <v>189</v>
      </c>
      <c r="H101" s="23">
        <v>676</v>
      </c>
    </row>
    <row r="102" spans="7:8" x14ac:dyDescent="0.45">
      <c r="G102" s="22" t="s">
        <v>190</v>
      </c>
      <c r="H102" s="23">
        <v>2020</v>
      </c>
    </row>
    <row r="103" spans="7:8" x14ac:dyDescent="0.45">
      <c r="G103" s="22" t="s">
        <v>191</v>
      </c>
      <c r="H103" s="23">
        <v>1640</v>
      </c>
    </row>
    <row r="104" spans="7:8" x14ac:dyDescent="0.45">
      <c r="G104" s="22" t="s">
        <v>192</v>
      </c>
      <c r="H104" s="22">
        <v>237</v>
      </c>
    </row>
    <row r="105" spans="7:8" x14ac:dyDescent="0.45">
      <c r="G105" s="22" t="s">
        <v>193</v>
      </c>
      <c r="H105" s="22">
        <v>467</v>
      </c>
    </row>
    <row r="106" spans="7:8" x14ac:dyDescent="0.45">
      <c r="G106" s="22" t="s">
        <v>194</v>
      </c>
      <c r="H106" s="22">
        <v>146</v>
      </c>
    </row>
    <row r="107" spans="7:8" x14ac:dyDescent="0.45">
      <c r="G107" s="22" t="s">
        <v>195</v>
      </c>
      <c r="H107" s="22">
        <v>146</v>
      </c>
    </row>
    <row r="108" spans="7:8" x14ac:dyDescent="0.45">
      <c r="G108" s="22" t="s">
        <v>196</v>
      </c>
      <c r="H108" s="22">
        <v>626</v>
      </c>
    </row>
    <row r="109" spans="7:8" x14ac:dyDescent="0.45">
      <c r="G109" s="22" t="s">
        <v>197</v>
      </c>
      <c r="H109" s="22">
        <v>138</v>
      </c>
    </row>
    <row r="110" spans="7:8" x14ac:dyDescent="0.45">
      <c r="G110" s="22" t="s">
        <v>198</v>
      </c>
      <c r="H110" s="23">
        <v>1560</v>
      </c>
    </row>
    <row r="111" spans="7:8" x14ac:dyDescent="0.45">
      <c r="G111" s="22" t="s">
        <v>199</v>
      </c>
      <c r="H111" s="22">
        <v>460</v>
      </c>
    </row>
    <row r="112" spans="7:8" x14ac:dyDescent="0.45">
      <c r="G112" s="22" t="s">
        <v>200</v>
      </c>
      <c r="H112" s="22">
        <v>142</v>
      </c>
    </row>
    <row r="113" spans="7:8" x14ac:dyDescent="0.45">
      <c r="G113" s="22" t="s">
        <v>201</v>
      </c>
      <c r="H113" s="23">
        <v>1910</v>
      </c>
    </row>
    <row r="114" spans="7:8" x14ac:dyDescent="0.45">
      <c r="G114" s="22" t="s">
        <v>202</v>
      </c>
      <c r="H114" s="23">
        <v>1240</v>
      </c>
    </row>
    <row r="115" spans="7:8" x14ac:dyDescent="0.45">
      <c r="G115" s="22" t="s">
        <v>203</v>
      </c>
      <c r="H115" s="22">
        <v>694</v>
      </c>
    </row>
    <row r="116" spans="7:8" x14ac:dyDescent="0.45">
      <c r="G116" s="22" t="s">
        <v>204</v>
      </c>
      <c r="H116" s="23">
        <v>2570</v>
      </c>
    </row>
    <row r="117" spans="7:8" x14ac:dyDescent="0.45">
      <c r="G117" s="22" t="s">
        <v>205</v>
      </c>
      <c r="H117" s="23">
        <v>2060</v>
      </c>
    </row>
    <row r="118" spans="7:8" x14ac:dyDescent="0.45">
      <c r="G118" s="22" t="s">
        <v>206</v>
      </c>
      <c r="H118" s="23">
        <v>1380</v>
      </c>
    </row>
    <row r="119" spans="7:8" x14ac:dyDescent="0.45">
      <c r="G119" s="22" t="s">
        <v>207</v>
      </c>
      <c r="H119" s="23">
        <v>1240</v>
      </c>
    </row>
    <row r="120" spans="7:8" x14ac:dyDescent="0.45">
      <c r="G120" s="22" t="s">
        <v>208</v>
      </c>
      <c r="H120" s="22">
        <v>142</v>
      </c>
    </row>
    <row r="121" spans="7:8" x14ac:dyDescent="0.45">
      <c r="G121" s="22" t="s">
        <v>209</v>
      </c>
      <c r="H121" s="22">
        <v>696</v>
      </c>
    </row>
    <row r="122" spans="7:8" x14ac:dyDescent="0.45">
      <c r="G122" s="22" t="s">
        <v>210</v>
      </c>
      <c r="H122" s="22">
        <v>146</v>
      </c>
    </row>
    <row r="123" spans="7:8" x14ac:dyDescent="0.45">
      <c r="G123" s="22" t="s">
        <v>211</v>
      </c>
      <c r="H123" s="23">
        <v>7560</v>
      </c>
    </row>
    <row r="124" spans="7:8" x14ac:dyDescent="0.45">
      <c r="G124" s="22" t="s">
        <v>212</v>
      </c>
      <c r="H124" s="23">
        <v>3870</v>
      </c>
    </row>
    <row r="125" spans="7:8" x14ac:dyDescent="0.45">
      <c r="G125" s="22" t="s">
        <v>213</v>
      </c>
      <c r="H125" s="23">
        <v>4790</v>
      </c>
    </row>
    <row r="126" spans="7:8" x14ac:dyDescent="0.45">
      <c r="G126" s="22" t="s">
        <v>214</v>
      </c>
      <c r="H126" s="23">
        <v>3990</v>
      </c>
    </row>
    <row r="127" spans="7:8" x14ac:dyDescent="0.45">
      <c r="G127" s="22" t="s">
        <v>215</v>
      </c>
      <c r="H127" s="23">
        <v>4840</v>
      </c>
    </row>
    <row r="128" spans="7:8" x14ac:dyDescent="0.45">
      <c r="G128" s="22" t="s">
        <v>216</v>
      </c>
      <c r="H128" s="23">
        <v>5700</v>
      </c>
    </row>
    <row r="129" spans="7:8" x14ac:dyDescent="0.45">
      <c r="G129" s="22" t="s">
        <v>217</v>
      </c>
      <c r="H129" s="22">
        <v>774</v>
      </c>
    </row>
    <row r="130" spans="7:8" x14ac:dyDescent="0.45">
      <c r="G130" s="22" t="s">
        <v>218</v>
      </c>
      <c r="H130" s="22">
        <v>196</v>
      </c>
    </row>
    <row r="131" spans="7:8" x14ac:dyDescent="0.45">
      <c r="G131" s="22" t="s">
        <v>219</v>
      </c>
      <c r="H131" s="22">
        <v>572</v>
      </c>
    </row>
    <row r="132" spans="7:8" x14ac:dyDescent="0.45">
      <c r="G132" s="22" t="s">
        <v>220</v>
      </c>
      <c r="H132" s="22">
        <v>540</v>
      </c>
    </row>
    <row r="133" spans="7:8" x14ac:dyDescent="0.45">
      <c r="G133" s="22" t="s">
        <v>232</v>
      </c>
      <c r="H133" s="22">
        <v>0</v>
      </c>
    </row>
    <row r="134" spans="7:8" x14ac:dyDescent="0.45">
      <c r="G134" s="22" t="s">
        <v>221</v>
      </c>
      <c r="H134" s="22">
        <v>402</v>
      </c>
    </row>
    <row r="135" spans="7:8" x14ac:dyDescent="0.45">
      <c r="G135" s="22" t="s">
        <v>222</v>
      </c>
      <c r="H135" s="22">
        <v>298</v>
      </c>
    </row>
    <row r="136" spans="7:8" x14ac:dyDescent="0.45">
      <c r="G136" s="22" t="s">
        <v>223</v>
      </c>
      <c r="H136" s="22">
        <v>130</v>
      </c>
    </row>
    <row r="137" spans="7:8" x14ac:dyDescent="0.45">
      <c r="G137" s="22" t="s">
        <v>224</v>
      </c>
      <c r="H137" s="22"/>
    </row>
    <row r="138" spans="7:8" x14ac:dyDescent="0.45">
      <c r="G138" s="24" t="s">
        <v>225</v>
      </c>
      <c r="H138" s="24"/>
    </row>
    <row r="139" spans="7:8" x14ac:dyDescent="0.45">
      <c r="G139" s="24" t="s">
        <v>233</v>
      </c>
      <c r="H139" s="24">
        <v>1</v>
      </c>
    </row>
    <row r="140" spans="7:8" x14ac:dyDescent="0.45">
      <c r="G140" s="24" t="s">
        <v>234</v>
      </c>
      <c r="H140" s="24">
        <v>0</v>
      </c>
    </row>
    <row r="141" spans="7:8" x14ac:dyDescent="0.45">
      <c r="G141" s="24" t="s">
        <v>226</v>
      </c>
      <c r="H141" s="24">
        <v>1</v>
      </c>
    </row>
    <row r="142" spans="7:8" x14ac:dyDescent="0.45">
      <c r="G142" s="24" t="s">
        <v>228</v>
      </c>
      <c r="H142" s="24">
        <v>3</v>
      </c>
    </row>
    <row r="143" spans="7:8" x14ac:dyDescent="0.45">
      <c r="G143" s="24" t="s">
        <v>227</v>
      </c>
      <c r="H143" s="24">
        <v>15</v>
      </c>
    </row>
    <row r="144" spans="7:8" x14ac:dyDescent="0.45">
      <c r="G144" s="24" t="s">
        <v>229</v>
      </c>
      <c r="H144" s="24">
        <v>4</v>
      </c>
    </row>
    <row r="145" spans="7:8" x14ac:dyDescent="0.45">
      <c r="G145" s="24" t="s">
        <v>230</v>
      </c>
      <c r="H145" s="24">
        <v>11</v>
      </c>
    </row>
    <row r="146" spans="7:8" x14ac:dyDescent="0.45">
      <c r="G146" s="24" t="s">
        <v>231</v>
      </c>
      <c r="H146" s="24">
        <v>11</v>
      </c>
    </row>
    <row r="147" spans="7:8" x14ac:dyDescent="0.45">
      <c r="G147" s="24" t="s">
        <v>468</v>
      </c>
      <c r="H147" s="24">
        <v>1</v>
      </c>
    </row>
    <row r="148" spans="7:8" x14ac:dyDescent="0.45">
      <c r="G148" s="24" t="s">
        <v>469</v>
      </c>
      <c r="H148" s="24">
        <v>1</v>
      </c>
    </row>
    <row r="149" spans="7:8" x14ac:dyDescent="0.45">
      <c r="G149" s="24" t="s">
        <v>467</v>
      </c>
      <c r="H149" s="24">
        <v>1</v>
      </c>
    </row>
    <row r="150" spans="7:8" ht="13.2" thickBot="1" x14ac:dyDescent="0.5">
      <c r="G150" s="24" t="s">
        <v>110</v>
      </c>
      <c r="H150" s="24">
        <v>1</v>
      </c>
    </row>
    <row r="151" spans="7:8" ht="13.2" thickBot="1" x14ac:dyDescent="0.5">
      <c r="G151" s="255"/>
      <c r="H151" s="255"/>
    </row>
  </sheetData>
  <sheetProtection algorithmName="SHA-512" hashValue="HXXCsA8M+g8MpSK4ICJPB75aDQj6tE7GLzC0Cgq/JCU+K03QcbPqXZ9u4iLf09rwztB2NGE9YBiL5efTjn8bHg==" saltValue="oT1x7L47PlWRfnA/LUcFyg=="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様式２提案書</vt:lpstr>
      <vt:lpstr>別紙1　省エネ等効果計算書</vt:lpstr>
      <vt:lpstr>別紙1　別表</vt:lpstr>
      <vt:lpstr>別紙2　経費内訳書</vt:lpstr>
      <vt:lpstr>別紙3　実施計画</vt:lpstr>
      <vt:lpstr>リスト</vt:lpstr>
      <vt:lpstr>'別紙1　省エネ等効果計算書'!Print_Area</vt:lpstr>
      <vt:lpstr>'別紙1　別表'!Print_Area</vt:lpstr>
      <vt:lpstr>'別紙2　経費内訳書'!Print_Area</vt:lpstr>
      <vt:lpstr>'別紙3　実施計画'!Print_Area</vt:lpstr>
      <vt:lpstr>様式２提案書!Print_Area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GXU 山本 圭介</dc:creator>
  <cp:lastModifiedBy>佐藤　裕一</cp:lastModifiedBy>
  <cp:lastPrinted>2026-04-30T00:56:42Z</cp:lastPrinted>
  <dcterms:created xsi:type="dcterms:W3CDTF">2025-10-03T06:21:56Z</dcterms:created>
  <dcterms:modified xsi:type="dcterms:W3CDTF">2026-05-26T04:13:37Z</dcterms:modified>
</cp:coreProperties>
</file>