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D:\Users\71070586\HitachiXPC\Downloads\記入例\"/>
    </mc:Choice>
  </mc:AlternateContent>
  <xr:revisionPtr revIDLastSave="0" documentId="13_ncr:1_{02503762-9227-483A-A263-F0FDEB45BCBA}" xr6:coauthVersionLast="47" xr6:coauthVersionMax="47" xr10:uidLastSave="{00000000-0000-0000-0000-000000000000}"/>
  <bookViews>
    <workbookView xWindow="28680" yWindow="225"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<sst xmlns="http://schemas.openxmlformats.org/spreadsheetml/2006/main" count="2784" uniqueCount="1511">
  <si>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</si>
  <si>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</si>
  <si>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</si>
  <si>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</si>
  <si>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</si>
  <si>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</si>
  <si>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</si>
  <si>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</si>
  <si>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</si>
  <si>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</si>
  <si>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</si>
  <si>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</si>
  <si>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</si>
  <si>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</si>
  <si>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</si>
  <si>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</si>
  <si>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</si>
  <si>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</si>
  <si>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</si>
  <si>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</si>
  <si>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</si>
  <si>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</si>
  <si>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</si>
  <si>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</si>
  <si>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</si>
  <si>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</si>
  <si>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</si>
  <si>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</si>
  <si>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</si>
  <si>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</si>
  <si>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</si>
  <si>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</si>
  <si>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</si>
  <si>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</si>
  <si>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</si>
  <si>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</si>
  <si>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</si>
  <si>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</si>
  <si>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</si>
  <si>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</si>
  <si>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</si>
  <si>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</si>
  <si>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</si>
  <si>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</si>
  <si>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</si>
  <si>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</si>
  <si>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</si>
  <si>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</si>
  <si>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</si>
  <si>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</si>
  <si>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</si>
  <si>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</si>
  <si>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</si>
  <si>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</si>
  <si>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</si>
  <si>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</si>
  <si>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</si>
  <si>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</si>
  <si>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</si>
  <si>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</si>
  <si>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</si>
  <si>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</si>
  <si>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</si>
  <si>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</si>
  <si>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</si>
  <si>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</si>
  <si>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</si>
  <si>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</si>
  <si>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</si>
  <si>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</si>
  <si>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</si>
  <si>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</si>
  <si>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</si>
  <si>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</si>
  <si>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</si>
  <si>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</si>
  <si>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</si>
  <si>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</si>
  <si>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</si>
  <si>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</si>
  <si>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</si>
  <si>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</si>
  <si>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</si>
  <si>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</si>
  <si>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</si>
  <si>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</si>
  <si>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</si>
  <si>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</si>
  <si>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</si>
  <si>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</si>
  <si>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</si>
  <si>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</si>
  <si>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</si>
  <si>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</si>
  <si>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</si>
  <si>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</si>
  <si>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</si>
  <si>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</si>
  <si>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</si>
  <si>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</si>
  <si>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</si>
  <si>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</si>
  <si>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</si>
  <si>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</si>
  <si>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</si>
  <si>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</si>
  <si>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</si>
  <si>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</si>
  <si>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</si>
  <si>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</si>
  <si>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</si>
  <si>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</si>
  <si>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</si>
  <si>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</si>
  <si>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</si>
  <si>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</si>
  <si>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</si>
  <si>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</si>
  <si>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</si>
  <si>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</si>
  <si>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</si>
  <si>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</si>
  <si>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</si>
  <si>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</si>
  <si>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</si>
  <si>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</si>
  <si>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</si>
  <si>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</si>
  <si>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</si>
  <si>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</si>
  <si>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</si>
  <si>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</si>
  <si>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</si>
  <si>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</si>
  <si>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</si>
  <si>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</si>
  <si>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</si>
  <si>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</si>
  <si>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</si>
  <si>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</si>
  <si>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</si>
  <si>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</si>
  <si>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</si>
  <si>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</si>
  <si>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</si>
  <si>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</si>
  <si>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</si>
  <si>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</si>
  <si>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</si>
  <si>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</si>
  <si>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</si>
  <si>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</si>
  <si>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</si>
  <si>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</si>
  <si>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</si>
  <si>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</si>
  <si>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</si>
  <si>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</si>
  <si>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</si>
  <si>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</si>
  <si>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</si>
  <si>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</si>
  <si>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</si>
  <si>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</si>
  <si>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</si>
  <si>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</si>
  <si>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</si>
  <si>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</si>
  <si>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</si>
  <si>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</si>
  <si>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</si>
  <si>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</si>
  <si>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</si>
  <si>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</si>
  <si>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</si>
  <si>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</si>
  <si>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</si>
  <si>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</si>
  <si>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</si>
  <si>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</si>
  <si>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</si>
  <si>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</si>
  <si>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</si>
  <si>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</si>
  <si>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</si>
  <si>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</si>
  <si>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</si>
  <si>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</si>
  <si>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</si>
  <si>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</si>
  <si>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</si>
  <si>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</si>
  <si>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</si>
  <si>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</si>
  <si>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</si>
  <si>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</si>
  <si>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</si>
  <si>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</si>
  <si>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</si>
  <si>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</si>
  <si>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</si>
  <si>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</si>
  <si>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</si>
  <si>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</si>
  <si>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</si>
  <si>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</si>
  <si>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</si>
  <si>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</si>
  <si>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</si>
  <si>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</si>
  <si>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</si>
  <si>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</si>
  <si>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</si>
  <si>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</si>
  <si>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</si>
  <si>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</si>
  <si>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</si>
  <si>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</si>
  <si>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</si>
  <si>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</si>
  <si>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</si>
  <si>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</si>
  <si>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</si>
  <si>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</si>
  <si>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</si>
  <si>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</si>
  <si>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</si>
  <si>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</si>
  <si>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</si>
  <si>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</si>
  <si>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</si>
  <si>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</si>
  <si>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</si>
  <si>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</si>
  <si>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</si>
  <si>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</si>
  <si>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</si>
  <si>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</si>
  <si>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</si>
  <si>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</si>
  <si>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</si>
  <si>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</si>
  <si>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</si>
  <si>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</si>
  <si>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</si>
  <si>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</si>
  <si>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</si>
  <si>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</si>
  <si>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</si>
  <si>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</si>
  <si>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</si>
  <si>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</si>
  <si>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</si>
  <si>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</si>
  <si>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</si>
  <si>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</si>
  <si>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</si>
  <si>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</si>
  <si>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</si>
  <si>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</si>
  <si>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</si>
  <si>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</si>
  <si>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</si>
  <si>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</si>
  <si>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</si>
  <si>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</si>
  <si>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</si>
  <si>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</si>
  <si>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</si>
  <si>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</si>
  <si>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</si>
  <si>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</si>
  <si>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</si>
  <si>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</si>
  <si>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</si>
  <si>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</si>
  <si>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</si>
  <si>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</si>
  <si>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</si>
  <si>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</si>
  <si>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</si>
  <si>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</si>
  <si>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</si>
  <si>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</si>
  <si>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</si>
  <si>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</si>
  <si>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</si>
  <si>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</si>
  <si>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</si>
  <si>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</si>
  <si>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</si>
  <si>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</si>
  <si>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</si>
  <si>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</si>
  <si>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</si>
  <si>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</si>
  <si>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</si>
  <si>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</si>
  <si>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</si>
  <si>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</si>
  <si>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</si>
  <si>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</si>
  <si>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</si>
  <si>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</si>
  <si>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</si>
  <si>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</si>
  <si>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</si>
  <si>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</si>
  <si>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</si>
  <si>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</si>
  <si>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</si>
  <si>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</si>
  <si>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</si>
  <si>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</si>
  <si>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</si>
  <si>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</si>
  <si>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</si>
  <si>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</si>
  <si>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</si>
  <si>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</si>
  <si>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</si>
  <si>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</si>
  <si>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</si>
  <si>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</si>
  <si>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</si>
  <si>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</si>
  <si>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</si>
  <si>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</si>
  <si>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</si>
  <si>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</si>
  <si>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</si>
  <si>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</si>
  <si>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</si>
  <si>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</si>
  <si>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</si>
  <si>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</si>
  <si>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</si>
  <si>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</si>
  <si>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</si>
  <si>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</si>
  <si>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</si>
  <si>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</si>
  <si>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</si>
  <si>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</si>
  <si>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</si>
  <si>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</si>
  <si>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</si>
  <si>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</si>
  <si>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</si>
  <si>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</si>
  <si>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</si>
  <si>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</si>
  <si>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</si>
  <si>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</si>
  <si>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</si>
  <si>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</si>
  <si>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</si>
  <si>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</si>
  <si>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</si>
  <si>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</si>
  <si>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</si>
  <si>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</si>
  <si>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</si>
  <si>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</si>
  <si>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</si>
  <si>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</si>
  <si>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</si>
  <si>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</si>
  <si>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</si>
  <si>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</si>
  <si>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</si>
  <si>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</si>
  <si>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</si>
  <si>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</si>
  <si>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</si>
  <si>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</si>
  <si>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</si>
  <si>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</si>
  <si>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</si>
  <si>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</si>
  <si>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</si>
  <si>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</si>
  <si>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</si>
  <si>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</si>
  <si>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</si>
  <si>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</si>
  <si>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</si>
  <si>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</si>
  <si>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</si>
  <si>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</si>
  <si>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</si>
  <si>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</si>
  <si>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</si>
  <si>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</si>
  <si>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</si>
  <si>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</si>
  <si>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</si>
  <si>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</si>
  <si>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</si>
  <si>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</si>
  <si>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</si>
  <si>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</si>
  <si>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</si>
  <si>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</si>
  <si>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</si>
  <si>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</si>
  <si>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</si>
  <si>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</si>
  <si>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</si>
  <si>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</si>
  <si>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</si>
  <si>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</si>
  <si>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</si>
  <si>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</si>
  <si>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</si>
  <si>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</si>
  <si>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</si>
  <si>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</si>
  <si>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</si>
  <si>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</si>
  <si>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</si>
  <si>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</si>
  <si>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</si>
  <si>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</si>
  <si>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</si>
  <si>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</si>
  <si>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</si>
  <si>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</si>
  <si>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</si>
  <si>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</si>
  <si>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</si>
  <si>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</si>
  <si>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</si>
  <si>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</si>
  <si>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</si>
  <si>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</si>
  <si>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</si>
  <si>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</si>
  <si>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</si>
  <si>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</si>
  <si>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</si>
  <si>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</si>
  <si>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</si>
  <si>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</si>
  <si>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</si>
  <si>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</si>
  <si>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</si>
  <si>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</si>
  <si>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</si>
  <si>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</si>
  <si>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</si>
  <si>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</si>
  <si>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</si>
  <si>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</si>
  <si>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</si>
  <si>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</si>
  <si>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</si>
  <si>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</si>
  <si>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</si>
  <si>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</si>
  <si>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</si>
  <si>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</si>
  <si>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</si>
  <si>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</si>
  <si>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</si>
  <si>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</si>
  <si>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</si>
  <si>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</si>
  <si>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</si>
  <si>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</si>
  <si>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</si>
  <si>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</si>
  <si>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</si>
  <si>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</si>
  <si>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</si>
  <si>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</si>
  <si>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</si>
  <si>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</si>
  <si>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</si>
  <si>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</si>
  <si>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</si>
  <si>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</si>
  <si>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</si>
  <si>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</si>
  <si>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</si>
  <si>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</si>
  <si>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</si>
  <si>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</si>
  <si>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</si>
  <si>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</si>
  <si>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</si>
  <si>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</si>
  <si>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</si>
  <si>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</si>
  <si>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</si>
  <si>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</si>
  <si>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</si>
  <si>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</si>
  <si>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</si>
  <si>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</si>
  <si>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</si>
  <si>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</si>
  <si>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</si>
  <si>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</si>
  <si>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</si>
  <si>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</si>
  <si>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</si>
  <si>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</si>
  <si>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</si>
  <si>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</si>
  <si>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</si>
  <si>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</si>
  <si>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</si>
  <si>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</si>
  <si>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</si>
  <si>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</si>
  <si>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</si>
  <si>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</si>
  <si>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</si>
  <si>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</si>
  <si>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</si>
  <si>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</si>
  <si>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</si>
  <si>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</si>
  <si>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</si>
  <si>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</si>
  <si>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</si>
  <si>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</si>
  <si>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</si>
  <si>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</si>
  <si>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</si>
  <si>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</si>
  <si>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</si>
  <si>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</si>
  <si>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</si>
  <si>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</si>
  <si>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</si>
  <si>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</si>
  <si>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</si>
  <si>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</si>
  <si>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</si>
  <si>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</si>
  <si>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</si>
  <si>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</si>
  <si>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</si>
  <si>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</si>
  <si>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</si>
  <si>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</si>
  <si>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</si>
  <si>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</si>
  <si>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</si>
  <si>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</si>
  <si>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</si>
  <si>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</si>
  <si>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</si>
  <si>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</si>
  <si>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</si>
  <si>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</si>
  <si>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</si>
  <si>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</si>
  <si>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</si>
  <si>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</si>
  <si>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</si>
  <si>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</si>
  <si>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</si>
  <si>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</si>
  <si>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</si>
  <si>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</si>
  <si>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</si>
  <si>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</si>
  <si>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</si>
  <si>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</si>
  <si>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</si>
  <si>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</si>
  <si>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</si>
  <si>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</si>
  <si>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</si>
  <si>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</si>
  <si>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</si>
  <si>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</si>
  <si>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</si>
  <si>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</si>
  <si>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</si>
  <si>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</si>
  <si>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</si>
  <si>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</si>
  <si>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</si>
  <si>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</si>
  <si>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</si>
  <si>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</si>
  <si>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</si>
  <si>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</si>
  <si>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</si>
  <si>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</si>
  <si>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</si>
  <si>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</si>
  <si>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</si>
  <si>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</si>
  <si>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</si>
  <si>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</si>
  <si>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</si>
  <si>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</si>
  <si>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</si>
  <si>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</si>
  <si>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</si>
  <si>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</si>
  <si>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</si>
  <si>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</si>
  <si>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</si>
  <si>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</si>
  <si>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</si>
  <si>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</si>
  <si>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</si>
  <si>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</si>
  <si>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</si>
  <si>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</si>
  <si>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</si>
  <si>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</si>
  <si>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</si>
  <si>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</si>
  <si>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</si>
  <si>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</si>
  <si>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</si>
  <si>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</si>
  <si>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</si>
  <si>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</si>
  <si>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</si>
  <si>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</si>
  <si>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</si>
  <si>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</si>
  <si>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</si>
  <si>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</si>
  <si>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</si>
  <si>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</si>
  <si>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</si>
  <si>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</si>
  <si>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</si>
  <si>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</si>
  <si>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</si>
  <si>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</si>
  <si>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</si>
  <si>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</si>
  <si>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</si>
  <si>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</si>
  <si>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</si>
  <si>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</si>
  <si>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</si>
  <si>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</si>
  <si>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</si>
  <si>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</si>
  <si>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</si>
  <si>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</si>
  <si>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</si>
  <si>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</si>
  <si>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</si>
  <si>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</si>
  <si>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</si>
  <si>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</si>
  <si>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</si>
  <si>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</si>
  <si>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</si>
  <si>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</si>
  <si>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</si>
  <si>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</si>
  <si>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</si>
  <si>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</si>
  <si>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</si>
  <si>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</si>
  <si>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</si>
  <si>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</si>
  <si>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</si>
  <si>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</si>
  <si>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</si>
  <si>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</si>
  <si>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</si>
  <si>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</si>
  <si>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</si>
  <si>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</si>
  <si>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</si>
  <si>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</si>
  <si>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</si>
  <si>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</si>
  <si>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</si>
  <si>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</si>
  <si>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</si>
  <si>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</si>
  <si>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</si>
  <si>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</si>
  <si>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</si>
  <si>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</si>
  <si>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</si>
  <si>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</si>
  <si>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</si>
  <si>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</si>
  <si>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</si>
  <si>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</si>
  <si>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</si>
  <si>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</si>
  <si>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</si>
  <si>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</si>
  <si>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</si>
  <si>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</si>
  <si>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</si>
  <si>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</si>
  <si>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</si>
  <si>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</si>
  <si>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</si>
  <si>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</si>
  <si>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</si>
  <si>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</si>
  <si>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</si>
  <si>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</si>
  <si>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</si>
  <si>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</si>
  <si>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</si>
  <si>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</si>
  <si>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</si>
  <si>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</si>
  <si>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</si>
  <si>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</si>
  <si>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</si>
  <si>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</si>
  <si>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</si>
  <si>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</si>
  <si>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</si>
  <si>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</si>
  <si>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</si>
  <si>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</si>
  <si>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</si>
  <si>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</si>
  <si>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</si>
  <si>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</si>
  <si>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</si>
  <si>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</si>
  <si>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</si>
  <si>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</si>
  <si>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</si>
  <si>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</si>
  <si>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</si>
  <si>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</si>
  <si>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</si>
  <si>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</si>
  <si>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</si>
  <si>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</si>
  <si>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</si>
  <si>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</si>
  <si>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</si>
  <si>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</si>
  <si>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</si>
  <si>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</si>
  <si>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</si>
  <si>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</si>
  <si>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</si>
  <si>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</si>
  <si>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</si>
  <si>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</si>
  <si>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</si>
  <si>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</si>
  <si>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</si>
  <si>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</si>
  <si>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</si>
  <si>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</si>
  <si>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</si>
  <si>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</si>
  <si>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</si>
  <si>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</si>
  <si>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</si>
  <si>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</si>
  <si>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</si>
  <si>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</si>
  <si>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</si>
  <si>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</si>
  <si>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</si>
  <si>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</si>
  <si>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</si>
  <si>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</si>
  <si>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</si>
  <si>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</si>
  <si>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</si>
  <si>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</si>
  <si>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</si>
  <si>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</si>
  <si>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</si>
  <si>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</si>
  <si>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</si>
  <si>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</si>
  <si>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</si>
  <si>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</si>
  <si>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</si>
  <si>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</si>
  <si>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</si>
  <si>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</si>
  <si>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</si>
  <si>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</si>
  <si>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</si>
  <si>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</si>
  <si>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</si>
  <si>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</si>
  <si>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</si>
  <si>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</si>
  <si>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</si>
  <si>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</si>
  <si>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</si>
  <si>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</si>
  <si>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</si>
  <si>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</si>
  <si>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</si>
  <si>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</si>
  <si>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</si>
  <si>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</si>
  <si>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</si>
  <si>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</si>
  <si>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</si>
  <si>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</si>
  <si>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</si>
  <si>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</si>
  <si>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</si>
  <si>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</si>
  <si>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</si>
  <si>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</si>
  <si>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</si>
  <si>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</si>
  <si>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</si>
  <si>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</si>
  <si>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</si>
  <si>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</si>
  <si>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</si>
  <si>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</si>
  <si>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</si>
  <si>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</si>
  <si>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</si>
  <si>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</si>
  <si>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</si>
  <si>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</si>
  <si>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</si>
  <si>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</si>
  <si>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</si>
  <si>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</si>
  <si>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</si>
  <si>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</si>
  <si>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</si>
  <si>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</si>
  <si>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</si>
  <si>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</si>
  <si>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</si>
  <si>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</si>
  <si>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</si>
  <si>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</si>
  <si>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</si>
  <si>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</si>
  <si>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</si>
  <si>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</si>
  <si>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</si>
  <si>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</si>
  <si>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</si>
  <si>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</si>
  <si>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</si>
  <si>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</si>
  <si>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</si>
  <si>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</si>
  <si>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</si>
  <si>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</si>
  <si>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</si>
  <si>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</si>
  <si>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</si>
  <si>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</si>
  <si>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</si>
  <si>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</si>
  <si>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</si>
  <si>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</si>
  <si>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</si>
  <si>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</si>
  <si>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</si>
  <si>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</si>
  <si>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</si>
  <si>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</si>
  <si>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</si>
  <si>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</si>
  <si>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</si>
  <si>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</si>
  <si>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</si>
  <si>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</si>
  <si>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</si>
  <si>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</si>
  <si>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</si>
  <si>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</si>
  <si>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</si>
  <si>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</si>
  <si>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</si>
  <si>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</si>
  <si>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</si>
  <si>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</si>
  <si>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</si>
  <si>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</si>
  <si>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</si>
  <si>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</si>
  <si>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</si>
  <si>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</si>
  <si>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</si>
  <si>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</si>
  <si>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</si>
  <si>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</si>
  <si>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</si>
  <si>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</si>
  <si>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</si>
  <si>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</si>
  <si>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</si>
  <si>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</si>
  <si>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</si>
  <si>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</si>
  <si>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</si>
  <si>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</si>
  <si>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</si>
  <si>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</si>
  <si>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</si>
  <si>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</si>
  <si>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</si>
  <si>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</si>
  <si>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</si>
  <si>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</si>
  <si>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</si>
  <si>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</si>
  <si>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</si>
  <si>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</si>
  <si>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</si>
  <si>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</si>
  <si>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</si>
  <si>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</si>
  <si>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</si>
  <si>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</si>
  <si>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</si>
  <si>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</si>
  <si>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</si>
  <si>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</si>
  <si>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</si>
  <si>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</si>
  <si>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</si>
  <si>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</si>
  <si>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</si>
  <si>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</si>
  <si>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</si>
  <si>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</si>
  <si>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</si>
  <si>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</si>
  <si>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</si>
  <si>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</si>
  <si>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</si>
  <si>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</si>
  <si>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</si>
  <si>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</si>
  <si>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</si>
  <si>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</si>
  <si>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</si>
  <si>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</si>
  <si>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</si>
  <si>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</si>
  <si>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</si>
  <si>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</si>
  <si>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</si>
  <si>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</si>
  <si>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</si>
  <si>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</si>
  <si>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</si>
  <si>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</si>
  <si>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</si>
  <si>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</si>
  <si>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</si>
  <si>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</si>
  <si>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</si>
  <si>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</si>
  <si>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</si>
  <si>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</si>
  <si>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</si>
  <si>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</si>
  <si>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</si>
  <si>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</si>
  <si>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</si>
  <si>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</si>
  <si>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</si>
  <si>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</si>
  <si>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</si>
  <si>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</si>
  <si>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</si>
  <si>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</si>
  <si>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</si>
  <si>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</si>
  <si>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</si>
  <si>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</si>
  <si>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</si>
  <si>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</si>
  <si>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</si>
  <si>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</si>
  <si>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</si>
  <si>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</si>
  <si>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</si>
  <si>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</si>
  <si>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</si>
  <si>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</si>
  <si>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</si>
  <si>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</si>
  <si>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</si>
  <si>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</si>
  <si>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</si>
  <si>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</si>
  <si>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</si>
  <si>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</si>
  <si>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</si>
  <si>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</si>
  <si>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</si>
  <si>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</si>
  <si>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</si>
  <si>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</si>
  <si>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</si>
  <si>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</si>
  <si>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</si>
  <si>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</si>
  <si>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</si>
  <si>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</si>
  <si>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</si>
  <si>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</si>
  <si>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</si>
  <si>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</si>
  <si>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</si>
  <si>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</si>
  <si>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</si>
  <si>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</si>
  <si>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</si>
  <si>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</si>
  <si>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</si>
  <si>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</si>
  <si>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</si>
  <si>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</si>
  <si>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</si>
  <si>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</si>
  <si>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</si>
  <si>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</si>
  <si>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</si>
  <si>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</si>
  <si>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</si>
  <si>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</si>
  <si>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</si>
  <si>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</si>
  <si>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</si>
  <si>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</si>
  <si>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</si>
  <si>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</si>
  <si>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</si>
  <si>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</si>
  <si>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</si>
  <si>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</si>
  <si>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</si>
  <si>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</si>
  <si>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</si>
  <si>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</si>
  <si>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</si>
  <si>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</si>
  <si>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</si>
  <si>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</si>
  <si>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</si>
  <si>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</si>
  <si>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</si>
  <si>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</si>
  <si>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</si>
  <si>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</si>
  <si>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</si>
  <si>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</si>
  <si>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</si>
  <si>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</si>
  <si>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</si>
  <si>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</si>
  <si>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</si>
  <si>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</si>
  <si>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</si>
  <si>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</si>
  <si>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</si>
  <si>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</si>
  <si>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</si>
  <si>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</si>
  <si>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</si>
  <si>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</si>
  <si>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</si>
  <si>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</si>
  <si>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</si>
  <si>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</si>
  <si>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</si>
  <si>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</si>
  <si>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</si>
  <si>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</si>
  <si>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</si>
  <si>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</si>
  <si>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</si>
  <si>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</si>
  <si>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</si>
  <si>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</si>
  <si>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</si>
  <si>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</si>
  <si>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</si>
  <si>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</si>
  <si>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</si>
  <si>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</si>
  <si>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</si>
  <si>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</si>
  <si>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</si>
  <si>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</si>
  <si>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</si>
  <si>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</si>
  <si>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</si>
  <si>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</si>
  <si>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</si>
  <si>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</si>
  <si>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</si>
  <si>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</si>
  <si>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</si>
  <si>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</si>
  <si>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</si>
  <si>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</si>
  <si>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</si>
  <si>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</si>
  <si>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</si>
  <si>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</si>
  <si>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</si>
  <si>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</si>
  <si>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</si>
  <si>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</si>
  <si>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</si>
  <si>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</si>
  <si>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</si>
  <si>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</si>
  <si>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</si>
  <si>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</si>
  <si>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</si>
  <si>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</si>
  <si>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</si>
  <si>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</si>
  <si>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</si>
  <si>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</si>
  <si>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</si>
  <si>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</si>
  <si>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</si>
  <si>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</si>
  <si>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</si>
  <si>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</si>
  <si>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</si>
  <si>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</si>
  <si>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</si>
  <si>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</si>
  <si>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</si>
  <si>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</si>
  <si>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</si>
  <si>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</si>
  <si>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</si>
  <si>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</si>
  <si>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</si>
  <si>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</si>
  <si>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</si>
  <si>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</si>
  <si>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</si>
  <si>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</si>
  <si>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</si>
  <si>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</si>
  <si>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</si>
  <si>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</si>
  <si>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</si>
  <si>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</si>
  <si>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</si>
  <si>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</si>
  <si>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</si>
  <si>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</si>
  <si>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</si>
  <si>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</si>
  <si>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</si>
  <si>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</si>
  <si>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</si>
  <si>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</si>
  <si>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</si>
  <si>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</si>
  <si>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</si>
  <si>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</si>
  <si>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</si>
  <si>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</si>
  <si>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</si>
  <si>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</si>
  <si>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</si>
  <si>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</si>
  <si>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</si>
  <si>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</si>
  <si>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</si>
  <si>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</si>
  <si>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</si>
  <si>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</si>
  <si>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</si>
  <si>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</si>
  <si>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</si>
  <si>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</si>
  <si>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</si>
  <si>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</si>
  <si>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</si>
  <si>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</si>
  <si>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</si>
  <si>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</si>
  <si>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</si>
  <si>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</si>
  <si>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</si>
  <si>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</si>
  <si>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</si>
  <si>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</si>
  <si>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</si>
  <si>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</si>
  <si>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</si>
  <si>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</si>
  <si>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</si>
  <si>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</si>
  <si>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</si>
  <si>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</si>
  <si>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</si>
  <si>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</si>
  <si>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</si>
  <si>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</si>
  <si>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</si>
  <si>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</si>
  <si>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</si>
  <si>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</si>
  <si>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</si>
  <si>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</si>
  <si>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</si>
  <si>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</si>
  <si>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</si>
  <si>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</si>
  <si>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</si>
  <si>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</si>
  <si>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</si>
  <si>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</si>
  <si>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</si>
  <si>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</si>
  <si>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</si>
  <si>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</si>
  <si>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</si>
  <si>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</si>
  <si>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</si>
  <si>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</si>
  <si>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</si>
  <si>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</si>
  <si>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</si>
  <si>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</si>
  <si>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</si>
  <si>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</si>
  <si>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</si>
  <si>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</si>
  <si>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</si>
  <si>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</si>
  <si>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</si>
  <si>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</si>
  <si>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</si>
  <si>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</si>
  <si>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</si>
  <si>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</si>
  <si>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</si>
  <si>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</si>
  <si>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</si>
  <si>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</si>
  <si>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</si>
  <si>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</si>
  <si>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</si>
  <si>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</si>
  <si>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</si>
  <si>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</si>
  <si>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</si>
  <si>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</si>
  <si>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</si>
  <si>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</si>
  <si>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</si>
  <si>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</si>
  <si>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</si>
  <si>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</si>
  <si>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</si>
  <si>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</si>
  <si>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</si>
  <si>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</si>
  <si>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</si>
  <si>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</si>
  <si>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</si>
  <si>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</si>
  <si>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</si>
  <si>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</si>
  <si>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</si>
  <si>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</si>
  <si>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</si>
  <si>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</si>
  <si>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</si>
  <si>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</si>
  <si>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</si>
  <si>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</si>
  <si>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</si>
  <si>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</si>
  <si>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</si>
  <si>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</si>
  <si>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</si>
  <si>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</si>
  <si>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</si>
  <si>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</si>
  <si>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</si>
  <si>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</si>
  <si>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</si>
  <si>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</si>
  <si>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</si>
  <si>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</si>
  <si>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</si>
  <si>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</si>
  <si>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</si>
  <si>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</si>
  <si>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</si>
  <si>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</si>
  <si>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</si>
  <si>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</si>
  <si>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</si>
  <si>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</si>
  <si>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</si>
  <si>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</si>
  <si>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</si>
  <si>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</si>
  <si>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</si>
  <si>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</si>
  <si>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</si>
  <si>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</si>
  <si>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</si>
  <si>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</si>
  <si>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</si>
  <si>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</si>
  <si>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</si>
  <si>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</si>
  <si>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</si>
  <si>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</si>
  <si>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</si>
  <si>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</si>
  <si>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</si>
  <si>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</si>
  <si>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</si>
  <si>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</si>
  <si>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</si>
  <si>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</si>
  <si>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</si>
  <si>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</si>
  <si>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</si>
  <si>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</si>
  <si>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</si>
  <si>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</si>
  <si>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</si>
  <si>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</si>
  <si>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</si>
  <si>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</si>
  <si>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</si>
  <si>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</si>
  <si>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</si>
  <si>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</si>
  <si>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</si>
  <si>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</si>
  <si>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</si>
  <si>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</si>
  <si>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</si>
  <si>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</si>
  <si>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</si>
  <si>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</si>
  <si>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</si>
  <si>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</si>
  <si>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</si>
  <si>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</si>
  <si>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</si>
  <si>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</si>
  <si>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</si>
  <si>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</si>
  <si>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</si>
  <si>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</si>
  <si>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</si>
  <si>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</si>
  <si>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</si>
  <si>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</si>
  <si>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</si>
  <si>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</si>
  <si>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</si>
  <si>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</si>
  <si>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</si>
  <si>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</si>
  <si>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</si>
  <si>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</si>
  <si>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</si>
  <si>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</si>
  <si>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</si>
  <si>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</si>
  <si>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</si>
  <si>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</si>
  <si>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</si>
  <si>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</si>
  <si>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</si>
  <si>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</si>
  <si>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</si>
  <si>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</si>
  <si>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</si>
  <si>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</si>
  <si>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</si>
  <si>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</si>
  <si>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</si>
  <si>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</si>
  <si>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</si>
  <si>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</si>
  <si>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</si>
  <si>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</si>
  <si>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</si>
  <si>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</si>
  <si>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</si>
  <si>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</si>
  <si>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</si>
  <si>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</si>
  <si>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</si>
  <si>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</si>
  <si>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</si>
  <si>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</si>
  <si>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</si>
  <si>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</si>
  <si>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</si>
  <si>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</si>
  <si>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</si>
  <si>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</si>
  <si>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</si>
  <si>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</si>
  <si>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</si>
  <si>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</si>
  <si>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</si>
  <si>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</si>
  <si>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</si>
  <si>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</si>
  <si>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</si>
  <si>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</si>
  <si>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</si>
  <si>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</si>
  <si>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</si>
  <si>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</si>
  <si>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</si>
  <si>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</si>
  <si>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</si>
  <si>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</si>
  <si>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</si>
  <si>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</si>
  <si>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</si>
  <si>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</si>
  <si>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</si>
  <si>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</si>
  <si>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</si>
  <si>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</si>
  <si>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</si>
  <si>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</si>
  <si>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</si>
  <si>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</si>
  <si>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</si>
  <si>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</si>
  <si>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</si>
  <si>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</si>
  <si>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</si>
  <si>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</si>
  <si>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</si>
  <si>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</si>
  <si>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</si>
  <si>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</si>
  <si>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</si>
  <si>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</si>
  <si>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</si>
  <si>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</si>
  <si>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</si>
  <si>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</si>
  <si>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</si>
  <si>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</si>
  <si>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</si>
  <si>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</si>
  <si>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</si>
  <si>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</si>
  <si>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</si>
  <si>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</si>
  <si>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</si>
  <si>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</si>
  <si>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</si>
  <si>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</si>
  <si>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</si>
  <si>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</si>
  <si>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</si>
  <si>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</si>
  <si>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</si>
  <si>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</si>
  <si>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</si>
  <si>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</si>
  <si>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</si>
  <si>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</si>
  <si>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</si>
  <si>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</si>
  <si>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</si>
  <si>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</si>
  <si>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</si>
  <si>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</si>
  <si>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</si>
  <si>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</si>
  <si>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</si>
  <si>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</si>
  <si>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</si>
  <si>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</si>
  <si>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</si>
  <si>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</si>
  <si>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</si>
  <si>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</si>
  <si>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</si>
  <si>
    <t>起点の高さを
計測した場所（面）</t>
    <phoneticPr fontId="3"/>
  </si>
  <si>
    <t>備考</t>
    <rPh sb="0" eb="2">
      <t>ビコウ</t>
    </rPh>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</si>
  <si>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</si>
  <si>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調査対象地面積</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</si>
</sst>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23" xfId="1" applyFont="1" applyBorder="1" applyAlignment="1">
      <alignment horizontal="left" vertical="top" wrapText="1"/>
    </xf>
    <xf numFmtId="0" fontId="12" fillId="0" borderId="15" xfId="1" applyFont="1" applyBorder="1" applyAlignment="1">
      <alignment vertical="top"/>
    </xf>
    <xf numFmtId="0" fontId="12" fillId="0" borderId="63" xfId="1" applyFont="1" applyBorder="1" applyAlignment="1">
      <alignment vertical="top"/>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12" xfId="1" applyFont="1" applyBorder="1" applyAlignment="1">
      <alignment vertical="top"/>
    </xf>
    <xf numFmtId="0" fontId="12" fillId="0" borderId="54"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election activeCell="Q4" sqref="Q4"/>
    </sheetView>
  </sheetViews>
  <sheetFormatPr defaultColWidth="8.625" defaultRowHeight="15.75" outlineLevelRow="1"/>
  <cols>
    <col min="1" max="2" width="2.625" style="40" customWidth="1"/>
    <col min="3" max="3" width="9.625" style="42" customWidth="1"/>
    <col min="4" max="4" width="21.625" style="42" customWidth="1"/>
    <col min="5" max="12" width="7.625" style="42" customWidth="1"/>
    <col min="13" max="13" width="2.625" style="40" customWidth="1"/>
    <col min="14" max="14" width="27.5" style="1" hidden="1" customWidth="1"/>
    <col min="15" max="15" width="2.625" style="43" customWidth="1"/>
    <col min="16" max="16" width="15.125" style="54" bestFit="1" customWidth="1"/>
    <col min="17" max="17" width="28.125" style="56" customWidth="1"/>
    <col min="18" max="18" width="255.5" style="46" customWidth="1"/>
    <col min="19" max="19" width="8.625" style="43"/>
    <col min="20" max="24" width="8.625" style="43" customWidth="1"/>
    <col min="25" max="25" width="21.75" style="43" hidden="1" customWidth="1"/>
    <col min="26" max="26" width="27.5" style="43" hidden="1" customWidth="1"/>
    <col min="27" max="32" width="8.625" style="43" customWidth="1"/>
    <col min="33" max="16384" width="8.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40" t="s">
        <v>9</v>
      </c>
      <c r="C4" s="240"/>
      <c r="D4" s="240"/>
      <c r="E4" s="241"/>
      <c r="F4" s="241"/>
      <c r="G4" s="241"/>
      <c r="H4" s="241"/>
      <c r="I4" s="241"/>
      <c r="J4" s="241"/>
      <c r="K4" s="241"/>
      <c r="L4" s="241"/>
      <c r="Q4" s="140"/>
      <c r="Y4" s="43" t="s">
        <v>12</v>
      </c>
      <c r="Z4" s="43" t="s">
        <v>4</v>
      </c>
    </row>
    <row r="5" spans="2:31" ht="15" customHeight="1" thickTop="1">
      <c r="B5" s="242" t="s">
        <v>1118</v>
      </c>
      <c r="C5" s="242"/>
      <c r="D5" s="243" t="s">
        <v>14</v>
      </c>
      <c r="E5" s="259" t="s">
        <v>19</v>
      </c>
      <c r="F5" s="260"/>
      <c r="G5" s="245" t="s">
        <v>1466</v>
      </c>
      <c r="H5" s="245"/>
      <c r="I5" s="245"/>
      <c r="J5" s="245"/>
      <c r="K5" s="245"/>
      <c r="L5" s="246"/>
      <c r="P5" s="54" t="s">
        <v>15</v>
      </c>
      <c r="Q5" s="55" t="str">
        <f>IF(OR(E5="",G5=""),"（エラー）未入力","（正常）入力済み")</f>
        <v>（正常）入力済み</v>
      </c>
      <c r="R5" s="46" t="s">
        <v>1145</v>
      </c>
      <c r="Y5" s="43" t="s">
        <v>17</v>
      </c>
      <c r="Z5" s="43" t="s">
        <v>4</v>
      </c>
    </row>
    <row r="6" spans="2:31" ht="15" hidden="1" customHeight="1" outlineLevel="1">
      <c r="B6" s="202"/>
      <c r="C6" s="202"/>
      <c r="D6" s="244"/>
      <c r="E6" s="261"/>
      <c r="F6" s="247"/>
      <c r="G6" s="247"/>
      <c r="H6" s="247"/>
      <c r="I6" s="247"/>
      <c r="J6" s="247"/>
      <c r="K6" s="247"/>
      <c r="L6" s="248"/>
      <c r="P6" s="54" t="s">
        <v>18</v>
      </c>
      <c r="Q6" s="55" t="str">
        <f>IF(OR(E6="",G6=""),"（複数入力）未入力","（正常）入力済み")</f>
        <v>（複数入力）未入力</v>
      </c>
      <c r="Y6" s="43" t="s">
        <v>20</v>
      </c>
      <c r="Z6" s="43" t="s">
        <v>4</v>
      </c>
    </row>
    <row r="7" spans="2:31" ht="15" hidden="1" customHeight="1" outlineLevel="1">
      <c r="B7" s="202"/>
      <c r="C7" s="202"/>
      <c r="D7" s="58"/>
      <c r="E7" s="262"/>
      <c r="F7" s="252"/>
      <c r="G7" s="252"/>
      <c r="H7" s="252"/>
      <c r="I7" s="252"/>
      <c r="J7" s="252"/>
      <c r="K7" s="252"/>
      <c r="L7" s="253"/>
      <c r="P7" s="54" t="s">
        <v>18</v>
      </c>
      <c r="Q7" s="55" t="str">
        <f>IF(OR(E7="",G7=""),"（複数入力）未入力","（正常）入力済み")</f>
        <v>（複数入力）未入力</v>
      </c>
      <c r="Y7" s="43" t="s">
        <v>23</v>
      </c>
      <c r="Z7" s="43" t="s">
        <v>4</v>
      </c>
    </row>
    <row r="8" spans="2:31" ht="15" customHeight="1" collapsed="1">
      <c r="B8" s="202"/>
      <c r="C8" s="202"/>
      <c r="D8" s="172" t="s">
        <v>21</v>
      </c>
      <c r="E8" s="257" t="s">
        <v>19</v>
      </c>
      <c r="F8" s="258"/>
      <c r="G8" s="250" t="s">
        <v>1467</v>
      </c>
      <c r="H8" s="250"/>
      <c r="I8" s="250"/>
      <c r="J8" s="250"/>
      <c r="K8" s="250"/>
      <c r="L8" s="251"/>
      <c r="P8" s="54" t="s">
        <v>15</v>
      </c>
      <c r="Q8" s="55" t="str">
        <f>IF(OR(E8="",G8=""),"（エラー）未入力","（正常）入力済み")</f>
        <v>（正常）入力済み</v>
      </c>
      <c r="Y8" s="43" t="s">
        <v>25</v>
      </c>
      <c r="Z8" s="43" t="s">
        <v>4</v>
      </c>
    </row>
    <row r="9" spans="2:31" ht="15" hidden="1" customHeight="1" outlineLevel="1">
      <c r="B9" s="202"/>
      <c r="C9" s="202"/>
      <c r="D9" s="249"/>
      <c r="E9" s="261"/>
      <c r="F9" s="247"/>
      <c r="G9" s="247"/>
      <c r="H9" s="247"/>
      <c r="I9" s="247"/>
      <c r="J9" s="247"/>
      <c r="K9" s="247"/>
      <c r="L9" s="248"/>
      <c r="P9" s="54" t="s">
        <v>18</v>
      </c>
      <c r="Q9" s="55" t="str">
        <f>IF(OR(E9="",G9=""),"（複数入力）未入力","（正常）入力済み")</f>
        <v>（複数入力）未入力</v>
      </c>
      <c r="Y9" s="43" t="s">
        <v>27</v>
      </c>
      <c r="Z9" s="43" t="s">
        <v>4</v>
      </c>
    </row>
    <row r="10" spans="2:31" ht="15" hidden="1" customHeight="1" outlineLevel="1">
      <c r="B10" s="202"/>
      <c r="C10" s="202"/>
      <c r="D10" s="249"/>
      <c r="E10" s="262"/>
      <c r="F10" s="252"/>
      <c r="G10" s="252"/>
      <c r="H10" s="252"/>
      <c r="I10" s="252"/>
      <c r="J10" s="252"/>
      <c r="K10" s="252"/>
      <c r="L10" s="253"/>
      <c r="P10" s="54" t="s">
        <v>18</v>
      </c>
      <c r="Q10" s="55" t="str">
        <f>IF(OR(E10="",G10=""),"（複数入力）未入力","（正常）入力済み")</f>
        <v>（複数入力）未入力</v>
      </c>
      <c r="Y10" s="43" t="s">
        <v>30</v>
      </c>
      <c r="Z10" s="43" t="s">
        <v>4</v>
      </c>
    </row>
    <row r="11" spans="2:31" ht="15" customHeight="1" collapsed="1">
      <c r="B11" s="202"/>
      <c r="C11" s="202"/>
      <c r="D11" s="254" t="s">
        <v>1171</v>
      </c>
      <c r="E11" s="255"/>
      <c r="F11" s="255"/>
      <c r="G11" s="255"/>
      <c r="H11" s="255"/>
      <c r="I11" s="255"/>
      <c r="J11" s="255"/>
      <c r="K11" s="255"/>
      <c r="L11" s="256"/>
      <c r="Q11" s="140"/>
      <c r="R11" s="46" t="s">
        <v>1173</v>
      </c>
      <c r="Y11" s="43" t="s">
        <v>32</v>
      </c>
      <c r="Z11" s="43" t="s">
        <v>4</v>
      </c>
    </row>
    <row r="12" spans="2:31" ht="15" hidden="1" customHeight="1" outlineLevel="1">
      <c r="B12" s="202"/>
      <c r="C12" s="202"/>
      <c r="D12" s="58" t="s">
        <v>14</v>
      </c>
      <c r="E12" s="203"/>
      <c r="F12" s="180"/>
      <c r="G12" s="180"/>
      <c r="H12" s="180"/>
      <c r="I12" s="180"/>
      <c r="J12" s="180"/>
      <c r="K12" s="180"/>
      <c r="L12" s="181"/>
      <c r="P12" s="54" t="s">
        <v>18</v>
      </c>
      <c r="Q12" s="140"/>
      <c r="R12" s="46" t="s">
        <v>28</v>
      </c>
      <c r="Y12" s="43" t="s">
        <v>35</v>
      </c>
      <c r="Z12" s="43" t="s">
        <v>4</v>
      </c>
    </row>
    <row r="13" spans="2:31" ht="15" hidden="1" customHeight="1" outlineLevel="1">
      <c r="B13" s="202"/>
      <c r="C13" s="202"/>
      <c r="D13" s="59" t="s">
        <v>21</v>
      </c>
      <c r="E13" s="203"/>
      <c r="F13" s="180"/>
      <c r="G13" s="180"/>
      <c r="H13" s="180"/>
      <c r="I13" s="180"/>
      <c r="J13" s="180"/>
      <c r="K13" s="180"/>
      <c r="L13" s="181"/>
      <c r="P13" s="54" t="s">
        <v>18</v>
      </c>
      <c r="Q13" s="140"/>
      <c r="R13" s="46" t="s">
        <v>28</v>
      </c>
      <c r="Y13" s="43" t="s">
        <v>38</v>
      </c>
      <c r="Z13" s="43" t="s">
        <v>4</v>
      </c>
    </row>
    <row r="14" spans="2:31" ht="42.6" customHeight="1" collapsed="1">
      <c r="B14" s="218" t="s">
        <v>33</v>
      </c>
      <c r="C14" s="218"/>
      <c r="D14" s="218"/>
      <c r="E14" s="265" t="s">
        <v>1468</v>
      </c>
      <c r="F14" s="266"/>
      <c r="G14" s="263" t="s">
        <v>1172</v>
      </c>
      <c r="H14" s="263"/>
      <c r="I14" s="263"/>
      <c r="J14" s="263"/>
      <c r="K14" s="263"/>
      <c r="L14" s="264"/>
      <c r="P14" s="54" t="s">
        <v>15</v>
      </c>
      <c r="Q14" s="55" t="str">
        <f>IF(E14="","（エラー）未入力","（正常）入力済み")</f>
        <v>（正常）入力済み</v>
      </c>
      <c r="R14" s="46" t="s">
        <v>1172</v>
      </c>
      <c r="Y14" s="43" t="s">
        <v>40</v>
      </c>
      <c r="Z14" s="43" t="s">
        <v>4</v>
      </c>
    </row>
    <row r="15" spans="2:31" ht="41.85" customHeight="1">
      <c r="B15" s="218" t="s">
        <v>1302</v>
      </c>
      <c r="C15" s="218"/>
      <c r="D15" s="218"/>
      <c r="E15" s="265" t="s">
        <v>1468</v>
      </c>
      <c r="F15" s="266"/>
      <c r="G15" s="263" t="s">
        <v>1301</v>
      </c>
      <c r="H15" s="263"/>
      <c r="I15" s="263"/>
      <c r="J15" s="263"/>
      <c r="K15" s="263"/>
      <c r="L15" s="264"/>
      <c r="P15" s="54" t="s">
        <v>15</v>
      </c>
      <c r="Q15" s="55" t="str">
        <f>IF(E15="","（エラー）未入力","（正常）入力済み")</f>
        <v>（正常）入力済み</v>
      </c>
      <c r="R15" s="46" t="s">
        <v>36</v>
      </c>
      <c r="Y15" s="43" t="s">
        <v>43</v>
      </c>
      <c r="Z15" s="43" t="s">
        <v>1303</v>
      </c>
    </row>
    <row r="16" spans="2:31" ht="15" customHeight="1">
      <c r="B16" s="202" t="s">
        <v>41</v>
      </c>
      <c r="C16" s="202"/>
      <c r="D16" s="202"/>
      <c r="E16" s="265" t="s">
        <v>1468</v>
      </c>
      <c r="F16" s="266"/>
      <c r="G16" s="210"/>
      <c r="H16" s="210"/>
      <c r="I16" s="210"/>
      <c r="J16" s="210"/>
      <c r="K16" s="210"/>
      <c r="L16" s="211"/>
      <c r="P16" s="54" t="s">
        <v>15</v>
      </c>
      <c r="Q16" s="55" t="str">
        <f>IF(E16="","（エラー）未入力","（正常）入力済み")</f>
        <v>（正常）入力済み</v>
      </c>
      <c r="Y16" s="43" t="s">
        <v>46</v>
      </c>
      <c r="Z16" s="43" t="s">
        <v>1303</v>
      </c>
    </row>
    <row r="17" spans="2:26" ht="42" customHeight="1">
      <c r="B17" s="202"/>
      <c r="C17" s="202"/>
      <c r="D17" s="202"/>
      <c r="E17" s="286" t="s">
        <v>1469</v>
      </c>
      <c r="F17" s="287"/>
      <c r="G17" s="177"/>
      <c r="H17" s="177"/>
      <c r="I17" s="177"/>
      <c r="J17" s="177"/>
      <c r="K17" s="177"/>
      <c r="L17" s="178"/>
      <c r="P17" s="54" t="s">
        <v>18</v>
      </c>
      <c r="Q17" s="55" t="str">
        <f>IF(E16="有",IF(E17&lt;&gt;"","（正常）入力済み","（エラー）未入力"),IF(E16="無","入力不要",""))</f>
        <v>（正常）入力済み</v>
      </c>
      <c r="R17" s="46" t="s">
        <v>44</v>
      </c>
      <c r="Y17" s="43" t="s">
        <v>50</v>
      </c>
      <c r="Z17" s="43" t="s">
        <v>1303</v>
      </c>
    </row>
    <row r="18" spans="2:26" ht="15" customHeight="1">
      <c r="B18" s="202" t="s">
        <v>1093</v>
      </c>
      <c r="C18" s="202"/>
      <c r="D18" s="202"/>
      <c r="E18" s="265" t="s">
        <v>1468</v>
      </c>
      <c r="F18" s="266"/>
      <c r="G18" s="61"/>
      <c r="H18" s="61"/>
      <c r="I18" s="61"/>
      <c r="J18" s="61"/>
      <c r="K18" s="61"/>
      <c r="L18" s="62"/>
      <c r="P18" s="54" t="s">
        <v>15</v>
      </c>
      <c r="Q18" s="55" t="str">
        <f>IF(E18="","（エラー）未入力","（正常）入力済み")</f>
        <v>（正常）入力済み</v>
      </c>
      <c r="Y18" s="43" t="s">
        <v>54</v>
      </c>
      <c r="Z18" s="43" t="s">
        <v>1303</v>
      </c>
    </row>
    <row r="19" spans="2:26">
      <c r="B19" s="270" t="s">
        <v>1094</v>
      </c>
      <c r="C19" s="271"/>
      <c r="D19" s="272"/>
      <c r="E19" s="63"/>
      <c r="F19" s="64"/>
      <c r="G19" s="61"/>
      <c r="H19" s="61"/>
      <c r="I19" s="61"/>
      <c r="J19" s="61"/>
      <c r="K19" s="280" t="s">
        <v>1104</v>
      </c>
      <c r="L19" s="281"/>
      <c r="P19" s="54" t="s">
        <v>18</v>
      </c>
      <c r="Q19" s="55" t="str">
        <f>IF(E18="有",IF(COUNTIF(N20:N28,TRUE)&gt;0,"（正常）選択済み","（エラー）未選択"),IF(E18="無","入力不要",""))</f>
        <v>（正常）選択済み</v>
      </c>
      <c r="R19" s="46" t="s">
        <v>1113</v>
      </c>
      <c r="Y19" s="43" t="s">
        <v>59</v>
      </c>
      <c r="Z19" s="43" t="s">
        <v>1303</v>
      </c>
    </row>
    <row r="20" spans="2:26">
      <c r="B20" s="273"/>
      <c r="C20" s="274"/>
      <c r="D20" s="244"/>
      <c r="E20" s="278" t="s">
        <v>1095</v>
      </c>
      <c r="F20" s="279"/>
      <c r="G20" s="279"/>
      <c r="H20" s="279"/>
      <c r="I20" s="279"/>
      <c r="J20" s="279"/>
      <c r="K20" s="288"/>
      <c r="L20" s="289"/>
      <c r="N20" s="1" t="b">
        <f>IF(K20&lt;&gt;"",TRUE,FALSE)</f>
        <v>0</v>
      </c>
      <c r="Q20" s="55"/>
      <c r="Y20" s="43" t="s">
        <v>62</v>
      </c>
      <c r="Z20" s="43" t="s">
        <v>1303</v>
      </c>
    </row>
    <row r="21" spans="2:26">
      <c r="B21" s="273"/>
      <c r="C21" s="274"/>
      <c r="D21" s="244"/>
      <c r="E21" s="278" t="s">
        <v>1096</v>
      </c>
      <c r="F21" s="279"/>
      <c r="G21" s="279"/>
      <c r="H21" s="279"/>
      <c r="I21" s="279"/>
      <c r="J21" s="279"/>
      <c r="K21" s="288"/>
      <c r="L21" s="289"/>
      <c r="N21" s="1" t="b">
        <f t="shared" ref="N21:N28" si="0">IF(K21&lt;&gt;"",TRUE,FALSE)</f>
        <v>0</v>
      </c>
      <c r="Q21" s="55"/>
      <c r="Y21" s="43" t="s">
        <v>65</v>
      </c>
      <c r="Z21" s="43" t="s">
        <v>1303</v>
      </c>
    </row>
    <row r="22" spans="2:26">
      <c r="B22" s="273"/>
      <c r="C22" s="274"/>
      <c r="D22" s="244"/>
      <c r="E22" s="278" t="s">
        <v>1097</v>
      </c>
      <c r="F22" s="279"/>
      <c r="G22" s="279"/>
      <c r="H22" s="279"/>
      <c r="I22" s="279"/>
      <c r="J22" s="279"/>
      <c r="K22" s="288"/>
      <c r="L22" s="289"/>
      <c r="N22" s="1" t="b">
        <f t="shared" si="0"/>
        <v>0</v>
      </c>
      <c r="Q22" s="55"/>
      <c r="Y22" s="43" t="s">
        <v>68</v>
      </c>
      <c r="Z22" s="43" t="s">
        <v>1303</v>
      </c>
    </row>
    <row r="23" spans="2:26">
      <c r="B23" s="273"/>
      <c r="C23" s="274"/>
      <c r="D23" s="244"/>
      <c r="E23" s="278" t="s">
        <v>1098</v>
      </c>
      <c r="F23" s="279"/>
      <c r="G23" s="279"/>
      <c r="H23" s="279"/>
      <c r="I23" s="279"/>
      <c r="J23" s="279"/>
      <c r="K23" s="288"/>
      <c r="L23" s="289"/>
      <c r="N23" s="1" t="b">
        <f t="shared" si="0"/>
        <v>0</v>
      </c>
      <c r="Q23" s="55"/>
      <c r="Y23" s="43" t="s">
        <v>71</v>
      </c>
      <c r="Z23" s="43" t="s">
        <v>1303</v>
      </c>
    </row>
    <row r="24" spans="2:26">
      <c r="B24" s="273"/>
      <c r="C24" s="274"/>
      <c r="D24" s="244"/>
      <c r="E24" s="278" t="s">
        <v>1099</v>
      </c>
      <c r="F24" s="279"/>
      <c r="G24" s="279"/>
      <c r="H24" s="279"/>
      <c r="I24" s="279"/>
      <c r="J24" s="279"/>
      <c r="K24" s="288"/>
      <c r="L24" s="289"/>
      <c r="N24" s="1" t="b">
        <f t="shared" si="0"/>
        <v>0</v>
      </c>
      <c r="Q24" s="55"/>
      <c r="Y24" s="43" t="s">
        <v>73</v>
      </c>
      <c r="Z24" s="43" t="s">
        <v>1303</v>
      </c>
    </row>
    <row r="25" spans="2:26">
      <c r="B25" s="273"/>
      <c r="C25" s="274"/>
      <c r="D25" s="244"/>
      <c r="E25" s="278" t="s">
        <v>1100</v>
      </c>
      <c r="F25" s="279"/>
      <c r="G25" s="279"/>
      <c r="H25" s="279"/>
      <c r="I25" s="279"/>
      <c r="J25" s="279"/>
      <c r="K25" s="288"/>
      <c r="L25" s="289"/>
      <c r="N25" s="1" t="b">
        <f t="shared" si="0"/>
        <v>0</v>
      </c>
      <c r="Q25" s="55"/>
      <c r="Y25" s="43" t="s">
        <v>76</v>
      </c>
      <c r="Z25" s="43" t="s">
        <v>1303</v>
      </c>
    </row>
    <row r="26" spans="2:26">
      <c r="B26" s="273"/>
      <c r="C26" s="274"/>
      <c r="D26" s="244"/>
      <c r="E26" s="278" t="s">
        <v>1101</v>
      </c>
      <c r="F26" s="279"/>
      <c r="G26" s="279"/>
      <c r="H26" s="279"/>
      <c r="I26" s="279"/>
      <c r="J26" s="279"/>
      <c r="K26" s="288" t="s">
        <v>1471</v>
      </c>
      <c r="L26" s="289"/>
      <c r="N26" s="1" t="b">
        <f t="shared" si="0"/>
        <v>1</v>
      </c>
      <c r="Q26" s="55"/>
      <c r="Y26" s="43" t="s">
        <v>79</v>
      </c>
      <c r="Z26" s="43" t="s">
        <v>1303</v>
      </c>
    </row>
    <row r="27" spans="2:26">
      <c r="B27" s="273"/>
      <c r="C27" s="274"/>
      <c r="D27" s="244"/>
      <c r="E27" s="278" t="s">
        <v>1102</v>
      </c>
      <c r="F27" s="279"/>
      <c r="G27" s="279"/>
      <c r="H27" s="279"/>
      <c r="I27" s="279"/>
      <c r="J27" s="279"/>
      <c r="K27" s="288"/>
      <c r="L27" s="289"/>
      <c r="N27" s="1" t="b">
        <f t="shared" si="0"/>
        <v>0</v>
      </c>
      <c r="Q27" s="55"/>
      <c r="Y27" s="43" t="s">
        <v>82</v>
      </c>
      <c r="Z27" s="43" t="s">
        <v>1303</v>
      </c>
    </row>
    <row r="28" spans="2:26">
      <c r="B28" s="275"/>
      <c r="C28" s="276"/>
      <c r="D28" s="277"/>
      <c r="E28" s="278" t="s">
        <v>1103</v>
      </c>
      <c r="F28" s="279"/>
      <c r="G28" s="279"/>
      <c r="H28" s="279"/>
      <c r="I28" s="279"/>
      <c r="J28" s="279"/>
      <c r="K28" s="288"/>
      <c r="L28" s="289"/>
      <c r="N28" s="1" t="b">
        <f t="shared" si="0"/>
        <v>0</v>
      </c>
      <c r="Q28" s="55"/>
      <c r="Y28" s="43" t="s">
        <v>86</v>
      </c>
      <c r="Z28" s="43" t="s">
        <v>1303</v>
      </c>
    </row>
    <row r="29" spans="2:26" ht="40.35" customHeight="1">
      <c r="B29" s="267" t="s">
        <v>1105</v>
      </c>
      <c r="C29" s="268"/>
      <c r="D29" s="269"/>
      <c r="E29" s="221" t="s">
        <v>1472</v>
      </c>
      <c r="F29" s="287"/>
      <c r="G29" s="177"/>
      <c r="H29" s="177"/>
      <c r="I29" s="177"/>
      <c r="J29" s="177"/>
      <c r="K29" s="177"/>
      <c r="L29" s="178"/>
      <c r="P29" s="54" t="s">
        <v>18</v>
      </c>
      <c r="Q29" s="55" t="str">
        <f>IF(E18="有",IF(E29&lt;&gt;"","（正常）入力済み","（エラー）未入力"),IF(E18="無","入力不要",""))</f>
        <v>（正常）入力済み</v>
      </c>
      <c r="R29" s="46" t="s">
        <v>1107</v>
      </c>
      <c r="Y29" s="43" t="s">
        <v>89</v>
      </c>
      <c r="Z29" s="43" t="s">
        <v>1303</v>
      </c>
    </row>
    <row r="30" spans="2:26" ht="30" customHeight="1">
      <c r="B30" s="267" t="s">
        <v>1106</v>
      </c>
      <c r="C30" s="268"/>
      <c r="D30" s="269"/>
      <c r="E30" s="221" t="s">
        <v>1472</v>
      </c>
      <c r="F30" s="287"/>
      <c r="G30" s="177"/>
      <c r="H30" s="177"/>
      <c r="I30" s="177"/>
      <c r="J30" s="177"/>
      <c r="K30" s="177"/>
      <c r="L30" s="178"/>
      <c r="P30" s="54" t="s">
        <v>18</v>
      </c>
      <c r="Q30" s="55" t="str">
        <f>IF(E18="有",IF(E30&lt;&gt;"","（正常）入力済み","（エラー）未入力"),IF(E18="無","入力不要",""))</f>
        <v>（正常）入力済み</v>
      </c>
      <c r="R30" s="46" t="s">
        <v>1107</v>
      </c>
      <c r="Y30" s="43" t="s">
        <v>92</v>
      </c>
      <c r="Z30" s="43" t="s">
        <v>1303</v>
      </c>
    </row>
    <row r="31" spans="2:26" ht="42" customHeight="1">
      <c r="B31" s="202" t="s">
        <v>47</v>
      </c>
      <c r="C31" s="202"/>
      <c r="D31" s="202"/>
      <c r="E31" s="282" t="s">
        <v>1473</v>
      </c>
      <c r="F31" s="283"/>
      <c r="G31" s="284"/>
      <c r="H31" s="284"/>
      <c r="I31" s="284"/>
      <c r="J31" s="284"/>
      <c r="K31" s="284"/>
      <c r="L31" s="285"/>
      <c r="P31" s="54" t="s">
        <v>15</v>
      </c>
      <c r="Q31" s="55" t="str">
        <f>IF(E31="","（エラー）未入力","（正常）入力済み")</f>
        <v>（正常）入力済み</v>
      </c>
      <c r="R31" s="65" t="s">
        <v>48</v>
      </c>
    </row>
    <row r="32" spans="2:26" ht="42" customHeight="1">
      <c r="B32" s="202" t="s">
        <v>51</v>
      </c>
      <c r="C32" s="202"/>
      <c r="D32" s="202"/>
      <c r="E32" s="282" t="s">
        <v>1474</v>
      </c>
      <c r="F32" s="283"/>
      <c r="G32" s="284"/>
      <c r="H32" s="284"/>
      <c r="I32" s="284"/>
      <c r="J32" s="284"/>
      <c r="K32" s="284"/>
      <c r="L32" s="285"/>
      <c r="P32" s="54" t="s">
        <v>15</v>
      </c>
      <c r="Q32" s="55" t="str">
        <f>IF(E32="","（エラー）未入力","（正常）入力済み")</f>
        <v>（正常）入力済み</v>
      </c>
      <c r="R32" s="65" t="s">
        <v>52</v>
      </c>
    </row>
    <row r="33" spans="2:18" ht="15" customHeight="1">
      <c r="B33" s="202" t="s">
        <v>55</v>
      </c>
      <c r="C33" s="202"/>
      <c r="D33" s="202"/>
      <c r="E33" s="236" t="s">
        <v>1475</v>
      </c>
      <c r="F33" s="237"/>
      <c r="G33" s="210" t="s">
        <v>56</v>
      </c>
      <c r="H33" s="210"/>
      <c r="I33" s="210"/>
      <c r="J33" s="210"/>
      <c r="K33" s="210"/>
      <c r="L33" s="211"/>
      <c r="N33" s="1" t="b">
        <f>IF(E33="●",TRUE,FALSE)</f>
        <v>1</v>
      </c>
      <c r="P33" s="54" t="s">
        <v>18</v>
      </c>
      <c r="Q33" s="55" t="str">
        <f>IF(COUNTIF(N33:N37,TRUE)&gt;0,"（正常）選択済み","（エラー）未選択")</f>
        <v>（正常）選択済み</v>
      </c>
      <c r="R33" s="46" t="s">
        <v>57</v>
      </c>
    </row>
    <row r="34" spans="2:18" ht="30" customHeight="1">
      <c r="B34" s="202"/>
      <c r="C34" s="202"/>
      <c r="D34" s="202"/>
      <c r="E34" s="236" t="s">
        <v>1475</v>
      </c>
      <c r="F34" s="237"/>
      <c r="G34" s="210" t="s">
        <v>60</v>
      </c>
      <c r="H34" s="210"/>
      <c r="I34" s="210"/>
      <c r="J34" s="210"/>
      <c r="K34" s="210"/>
      <c r="L34" s="211"/>
      <c r="N34" s="1" t="b">
        <f>IF(E34="●",TRUE,FALSE)</f>
        <v>1</v>
      </c>
      <c r="Q34" s="55"/>
    </row>
    <row r="35" spans="2:18" ht="30" customHeight="1">
      <c r="B35" s="202"/>
      <c r="C35" s="202"/>
      <c r="D35" s="202"/>
      <c r="E35" s="236" t="s">
        <v>1475</v>
      </c>
      <c r="F35" s="237"/>
      <c r="G35" s="210" t="s">
        <v>63</v>
      </c>
      <c r="H35" s="210"/>
      <c r="I35" s="210"/>
      <c r="J35" s="210"/>
      <c r="K35" s="210"/>
      <c r="L35" s="211"/>
      <c r="N35" s="1" t="b">
        <f>IF(E35="●",TRUE,FALSE)</f>
        <v>1</v>
      </c>
      <c r="Q35" s="55"/>
    </row>
    <row r="36" spans="2:18" ht="30" customHeight="1">
      <c r="B36" s="202"/>
      <c r="C36" s="202"/>
      <c r="D36" s="202"/>
      <c r="E36" s="236" t="s">
        <v>1475</v>
      </c>
      <c r="F36" s="237"/>
      <c r="G36" s="210" t="s">
        <v>66</v>
      </c>
      <c r="H36" s="210"/>
      <c r="I36" s="210"/>
      <c r="J36" s="210"/>
      <c r="K36" s="210"/>
      <c r="L36" s="211"/>
      <c r="N36" s="1" t="b">
        <f>IF(E36="●",TRUE,FALSE)</f>
        <v>1</v>
      </c>
      <c r="Q36" s="55"/>
    </row>
    <row r="37" spans="2:18" ht="15" customHeight="1">
      <c r="B37" s="202"/>
      <c r="C37" s="202"/>
      <c r="D37" s="202"/>
      <c r="E37" s="236" t="s">
        <v>1475</v>
      </c>
      <c r="F37" s="237"/>
      <c r="G37" s="210" t="s">
        <v>69</v>
      </c>
      <c r="H37" s="210"/>
      <c r="I37" s="210"/>
      <c r="J37" s="210"/>
      <c r="K37" s="210"/>
      <c r="L37" s="211"/>
      <c r="N37" s="1" t="b">
        <f>IF(E37="●",TRUE,FALSE)</f>
        <v>1</v>
      </c>
      <c r="Q37" s="55"/>
    </row>
    <row r="38" spans="2:18" ht="15" customHeight="1">
      <c r="Q38" s="140"/>
    </row>
    <row r="39" spans="2:18" ht="15" customHeight="1" thickBot="1">
      <c r="B39" s="290" t="s">
        <v>74</v>
      </c>
      <c r="C39" s="290"/>
      <c r="D39" s="290"/>
      <c r="E39" s="290"/>
      <c r="F39" s="290"/>
      <c r="G39" s="290"/>
      <c r="H39" s="290"/>
      <c r="I39" s="290"/>
      <c r="J39" s="290"/>
      <c r="K39" s="290"/>
      <c r="L39" s="290"/>
      <c r="Q39" s="140"/>
    </row>
    <row r="40" spans="2:18" ht="15" customHeight="1" thickTop="1">
      <c r="B40" s="220" t="s">
        <v>77</v>
      </c>
      <c r="C40" s="220"/>
      <c r="D40" s="220"/>
      <c r="E40" s="234" t="s">
        <v>1468</v>
      </c>
      <c r="F40" s="235"/>
      <c r="G40" s="291"/>
      <c r="H40" s="291"/>
      <c r="I40" s="291"/>
      <c r="J40" s="291"/>
      <c r="K40" s="291"/>
      <c r="L40" s="292"/>
      <c r="P40" s="54" t="s">
        <v>18</v>
      </c>
      <c r="Q40" s="55" t="str">
        <f>IF(OR($K$20="対象地の全部",$K$21="対象地の全部"),"入力不要",IF(E40&lt;&gt;"","（正常）入力済み","（エラー）未入力"))</f>
        <v>（正常）入力済み</v>
      </c>
    </row>
    <row r="41" spans="2:18" ht="42" customHeight="1">
      <c r="B41" s="202"/>
      <c r="C41" s="202"/>
      <c r="D41" s="202"/>
      <c r="E41" s="203" t="s">
        <v>1476</v>
      </c>
      <c r="F41" s="180"/>
      <c r="G41" s="180"/>
      <c r="H41" s="180"/>
      <c r="I41" s="180"/>
      <c r="J41" s="180"/>
      <c r="K41" s="180"/>
      <c r="L41" s="181"/>
      <c r="P41" s="54" t="s">
        <v>18</v>
      </c>
      <c r="Q41" s="55" t="str">
        <f>IF(E40="有",IF(E41&lt;&gt;"","（正常）入力済み","（エラー）未入力"),IF(E40="無","入力不要",""))</f>
        <v>（正常）入力済み</v>
      </c>
      <c r="R41" s="46" t="s">
        <v>80</v>
      </c>
    </row>
    <row r="42" spans="2:18" ht="15" customHeight="1">
      <c r="B42" s="202" t="s">
        <v>83</v>
      </c>
      <c r="C42" s="202"/>
      <c r="D42" s="202"/>
      <c r="E42" s="221" t="s">
        <v>1477</v>
      </c>
      <c r="F42" s="177"/>
      <c r="G42" s="177"/>
      <c r="H42" s="177"/>
      <c r="I42" s="177"/>
      <c r="J42" s="177"/>
      <c r="K42" s="177"/>
      <c r="L42" s="178"/>
      <c r="P42" s="54" t="s">
        <v>18</v>
      </c>
      <c r="Q42" s="55" t="str">
        <f>IF(OR($K$20="対象地の全部",$K$21="対象地の全部"),"入力不要",IF(E42&lt;&gt;"","（正常）入力済み","（エラー）未入力"))</f>
        <v>（正常）入力済み</v>
      </c>
      <c r="R42" s="46" t="s">
        <v>84</v>
      </c>
    </row>
    <row r="43" spans="2:18" ht="15" customHeight="1">
      <c r="B43" s="202" t="s">
        <v>87</v>
      </c>
      <c r="C43" s="202"/>
      <c r="D43" s="202"/>
      <c r="E43" s="206" t="s">
        <v>1468</v>
      </c>
      <c r="F43" s="207"/>
      <c r="G43" s="210"/>
      <c r="H43" s="210"/>
      <c r="I43" s="210"/>
      <c r="J43" s="210"/>
      <c r="K43" s="210"/>
      <c r="L43" s="211"/>
      <c r="P43" s="54" t="s">
        <v>18</v>
      </c>
      <c r="Q43" s="55" t="str">
        <f>IF(OR($K$20="対象地の全部",$K$21="対象地の全部"),"入力不要",IF(E43&lt;&gt;"","（正常）入力済み","（エラー）未入力"))</f>
        <v>（正常）入力済み</v>
      </c>
    </row>
    <row r="44" spans="2:18" ht="42" customHeight="1">
      <c r="B44" s="202"/>
      <c r="C44" s="202"/>
      <c r="D44" s="202"/>
      <c r="E44" s="221" t="s">
        <v>1478</v>
      </c>
      <c r="F44" s="177"/>
      <c r="G44" s="177"/>
      <c r="H44" s="177"/>
      <c r="I44" s="177"/>
      <c r="J44" s="177"/>
      <c r="K44" s="177"/>
      <c r="L44" s="178"/>
      <c r="P44" s="54" t="s">
        <v>18</v>
      </c>
      <c r="Q44" s="55" t="str">
        <f>IF(E43="有",IF(E44&lt;&gt;"","（正常）入力済み","（エラー）未入力"),IF(E43="無","入力不要",""))</f>
        <v>（正常）入力済み</v>
      </c>
      <c r="R44" s="46" t="s">
        <v>90</v>
      </c>
    </row>
    <row r="45" spans="2:18" ht="15" customHeight="1">
      <c r="B45" s="202" t="s">
        <v>93</v>
      </c>
      <c r="C45" s="202"/>
      <c r="D45" s="202"/>
      <c r="E45" s="206" t="s">
        <v>1468</v>
      </c>
      <c r="F45" s="207"/>
      <c r="G45" s="210"/>
      <c r="H45" s="210"/>
      <c r="I45" s="210"/>
      <c r="J45" s="210"/>
      <c r="K45" s="210"/>
      <c r="L45" s="211"/>
      <c r="P45" s="54" t="s">
        <v>18</v>
      </c>
      <c r="Q45" s="55" t="str">
        <f>IF(OR($K$20="対象地の全部",$K$21="対象地の全部"),"入力不要",IF(E45&lt;&gt;"","（正常）入力済み","（エラー）未入力"))</f>
        <v>（正常）入力済み</v>
      </c>
    </row>
    <row r="46" spans="2:18" ht="42" customHeight="1">
      <c r="B46" s="202"/>
      <c r="C46" s="202"/>
      <c r="D46" s="202"/>
      <c r="E46" s="221" t="s">
        <v>1479</v>
      </c>
      <c r="F46" s="177"/>
      <c r="G46" s="177"/>
      <c r="H46" s="177"/>
      <c r="I46" s="177"/>
      <c r="J46" s="177"/>
      <c r="K46" s="177"/>
      <c r="L46" s="178"/>
      <c r="P46" s="54" t="s">
        <v>18</v>
      </c>
      <c r="Q46" s="55" t="str">
        <f>IF(E45="有",IF(E46&lt;&gt;"","（正常）入力済み","（エラー）未入力"),IF(E45="無","入力不要",""))</f>
        <v>（正常）入力済み</v>
      </c>
      <c r="R46" s="65" t="s">
        <v>95</v>
      </c>
    </row>
    <row r="47" spans="2:18" ht="15" customHeight="1">
      <c r="B47" s="202" t="s">
        <v>97</v>
      </c>
      <c r="C47" s="202"/>
      <c r="D47" s="202"/>
      <c r="E47" s="206" t="s">
        <v>1470</v>
      </c>
      <c r="F47" s="207"/>
      <c r="G47" s="210"/>
      <c r="H47" s="210"/>
      <c r="I47" s="210"/>
      <c r="J47" s="210"/>
      <c r="K47" s="210"/>
      <c r="L47" s="211"/>
      <c r="P47" s="54" t="s">
        <v>18</v>
      </c>
      <c r="Q47" s="55" t="str">
        <f>IF(OR($K$20="対象地の全部",$K$21="対象地の全部"),"入力不要",IF(E47&lt;&gt;"","（正常）入力済み","（エラー）未入力"))</f>
        <v>（正常）入力済み</v>
      </c>
    </row>
    <row r="48" spans="2:18" ht="42" customHeight="1">
      <c r="B48" s="202"/>
      <c r="C48" s="202"/>
      <c r="D48" s="202"/>
      <c r="E48" s="203"/>
      <c r="F48" s="180"/>
      <c r="G48" s="180"/>
      <c r="H48" s="180"/>
      <c r="I48" s="180"/>
      <c r="J48" s="180"/>
      <c r="K48" s="180"/>
      <c r="L48" s="181"/>
      <c r="P48" s="54" t="s">
        <v>18</v>
      </c>
      <c r="Q48" s="55" t="str">
        <f>IF(E47="有",IF(E48&lt;&gt;"","（正常）入力済み","（エラー）未入力"),IF(E47="無","入力不要",""))</f>
        <v>入力不要</v>
      </c>
      <c r="R48" s="46" t="s">
        <v>99</v>
      </c>
    </row>
    <row r="49" spans="2:18" ht="30" customHeight="1">
      <c r="B49" s="202" t="s">
        <v>101</v>
      </c>
      <c r="C49" s="202"/>
      <c r="D49" s="202"/>
      <c r="E49" s="236" t="s">
        <v>1475</v>
      </c>
      <c r="F49" s="237"/>
      <c r="G49" s="210" t="s">
        <v>102</v>
      </c>
      <c r="H49" s="210"/>
      <c r="I49" s="210"/>
      <c r="J49" s="210"/>
      <c r="K49" s="210"/>
      <c r="L49" s="211"/>
      <c r="N49" s="1" t="b">
        <f>IF(E49="●",TRUE,FALSE)</f>
        <v>1</v>
      </c>
      <c r="P49" s="54" t="s">
        <v>18</v>
      </c>
      <c r="Q49" s="55" t="str">
        <f>IF(COUNTIF(N49:N51,TRUE)&gt;0,"（正常）選択済み","（注意）未選択")</f>
        <v>（正常）選択済み</v>
      </c>
      <c r="R49" s="46" t="s">
        <v>103</v>
      </c>
    </row>
    <row r="50" spans="2:18" ht="15" customHeight="1">
      <c r="B50" s="202"/>
      <c r="C50" s="202"/>
      <c r="D50" s="202"/>
      <c r="E50" s="236"/>
      <c r="F50" s="237"/>
      <c r="G50" s="210" t="s">
        <v>105</v>
      </c>
      <c r="H50" s="210"/>
      <c r="I50" s="210"/>
      <c r="J50" s="210"/>
      <c r="K50" s="210"/>
      <c r="L50" s="211"/>
      <c r="N50" s="1" t="b">
        <f>IF(E50="●",TRUE,FALSE)</f>
        <v>0</v>
      </c>
      <c r="Q50" s="55"/>
    </row>
    <row r="51" spans="2:18" ht="15" customHeight="1">
      <c r="B51" s="202"/>
      <c r="C51" s="202"/>
      <c r="D51" s="202"/>
      <c r="E51" s="236"/>
      <c r="F51" s="237"/>
      <c r="G51" s="210" t="s">
        <v>107</v>
      </c>
      <c r="H51" s="210"/>
      <c r="I51" s="210"/>
      <c r="J51" s="210"/>
      <c r="K51" s="210"/>
      <c r="L51" s="211"/>
      <c r="N51" s="1" t="b">
        <f>IF(E51="●",TRUE,FALSE)</f>
        <v>0</v>
      </c>
      <c r="Q51" s="55"/>
    </row>
    <row r="52" spans="2:18" ht="15" customHeight="1">
      <c r="B52" s="270" t="s">
        <v>109</v>
      </c>
      <c r="C52" s="271"/>
      <c r="D52" s="272"/>
      <c r="E52" s="206" t="s">
        <v>40</v>
      </c>
      <c r="F52" s="207"/>
      <c r="G52" s="207"/>
      <c r="H52" s="207"/>
      <c r="I52" s="207" t="s">
        <v>1480</v>
      </c>
      <c r="J52" s="207"/>
      <c r="K52" s="207"/>
      <c r="L52" s="208"/>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3"/>
      <c r="C53" s="274"/>
      <c r="D53" s="244"/>
      <c r="E53" s="206" t="s">
        <v>65</v>
      </c>
      <c r="F53" s="207"/>
      <c r="G53" s="207"/>
      <c r="H53" s="207"/>
      <c r="I53" s="207" t="s">
        <v>1480</v>
      </c>
      <c r="J53" s="207"/>
      <c r="K53" s="207"/>
      <c r="L53" s="208"/>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3"/>
      <c r="C54" s="274"/>
      <c r="D54" s="244"/>
      <c r="E54" s="206" t="s">
        <v>73</v>
      </c>
      <c r="F54" s="207"/>
      <c r="G54" s="207"/>
      <c r="H54" s="207"/>
      <c r="I54" s="207" t="s">
        <v>1481</v>
      </c>
      <c r="J54" s="207"/>
      <c r="K54" s="207"/>
      <c r="L54" s="208"/>
      <c r="N54" s="1" t="str">
        <f>IFERROR(VLOOKUP(E54,$Y$2:$Z$44,2,FALSE),"")</f>
        <v>第二種、第三種特定有害物質</v>
      </c>
      <c r="P54" s="54" t="s">
        <v>18</v>
      </c>
      <c r="Q54" s="55" t="str">
        <f t="shared" si="1"/>
        <v>（正常）入力済み</v>
      </c>
    </row>
    <row r="55" spans="2:18" ht="15" customHeight="1">
      <c r="B55" s="273"/>
      <c r="C55" s="274"/>
      <c r="D55" s="244"/>
      <c r="E55" s="206"/>
      <c r="F55" s="207"/>
      <c r="G55" s="207"/>
      <c r="H55" s="207"/>
      <c r="I55" s="207"/>
      <c r="J55" s="207"/>
      <c r="K55" s="207"/>
      <c r="L55" s="208"/>
      <c r="N55" s="1" t="str">
        <f>IFERROR(VLOOKUP(E55,$Y$2:$Z$44,2,FALSE),"")</f>
        <v/>
      </c>
      <c r="P55" s="54" t="s">
        <v>18</v>
      </c>
      <c r="Q55" s="55" t="str">
        <f t="shared" si="1"/>
        <v>（複数入力）未入力</v>
      </c>
    </row>
    <row r="56" spans="2:18" ht="15" customHeight="1">
      <c r="B56" s="273"/>
      <c r="C56" s="274"/>
      <c r="D56" s="244"/>
      <c r="E56" s="206"/>
      <c r="F56" s="207"/>
      <c r="G56" s="207"/>
      <c r="H56" s="207"/>
      <c r="I56" s="207"/>
      <c r="J56" s="207"/>
      <c r="K56" s="207"/>
      <c r="L56" s="208"/>
      <c r="N56" s="1" t="str">
        <f t="shared" ref="N56:N61" si="2">IFERROR(VLOOKUP(E56,$Y$2:$Z$44,2,FALSE),"")</f>
        <v/>
      </c>
      <c r="P56" s="54" t="s">
        <v>18</v>
      </c>
      <c r="Q56" s="55" t="str">
        <f t="shared" si="1"/>
        <v>（複数入力）未入力</v>
      </c>
    </row>
    <row r="57" spans="2:18" ht="15" hidden="1" customHeight="1" outlineLevel="1">
      <c r="B57" s="273"/>
      <c r="C57" s="274"/>
      <c r="D57" s="244"/>
      <c r="E57" s="206"/>
      <c r="F57" s="207"/>
      <c r="G57" s="207"/>
      <c r="H57" s="207"/>
      <c r="I57" s="207"/>
      <c r="J57" s="207"/>
      <c r="K57" s="207"/>
      <c r="L57" s="208"/>
      <c r="N57" s="1" t="str">
        <f t="shared" si="2"/>
        <v/>
      </c>
      <c r="P57" s="54" t="s">
        <v>18</v>
      </c>
      <c r="Q57" s="55" t="str">
        <f t="shared" si="1"/>
        <v>（複数入力）未入力</v>
      </c>
    </row>
    <row r="58" spans="2:18" ht="15" hidden="1" customHeight="1" outlineLevel="1">
      <c r="B58" s="273"/>
      <c r="C58" s="274"/>
      <c r="D58" s="244"/>
      <c r="E58" s="206"/>
      <c r="F58" s="207"/>
      <c r="G58" s="207"/>
      <c r="H58" s="207"/>
      <c r="I58" s="207"/>
      <c r="J58" s="207"/>
      <c r="K58" s="207"/>
      <c r="L58" s="208"/>
      <c r="N58" s="1" t="str">
        <f t="shared" si="2"/>
        <v/>
      </c>
      <c r="P58" s="54" t="s">
        <v>18</v>
      </c>
      <c r="Q58" s="55" t="str">
        <f t="shared" si="1"/>
        <v>（複数入力）未入力</v>
      </c>
    </row>
    <row r="59" spans="2:18" ht="15" hidden="1" customHeight="1" outlineLevel="1">
      <c r="B59" s="273"/>
      <c r="C59" s="274"/>
      <c r="D59" s="244"/>
      <c r="E59" s="206"/>
      <c r="F59" s="207"/>
      <c r="G59" s="207"/>
      <c r="H59" s="207"/>
      <c r="I59" s="207"/>
      <c r="J59" s="207"/>
      <c r="K59" s="207"/>
      <c r="L59" s="208"/>
      <c r="N59" s="1" t="str">
        <f t="shared" si="2"/>
        <v/>
      </c>
      <c r="P59" s="54" t="s">
        <v>18</v>
      </c>
      <c r="Q59" s="55" t="str">
        <f t="shared" si="1"/>
        <v>（複数入力）未入力</v>
      </c>
    </row>
    <row r="60" spans="2:18" ht="15" hidden="1" customHeight="1" outlineLevel="1">
      <c r="B60" s="273"/>
      <c r="C60" s="274"/>
      <c r="D60" s="244"/>
      <c r="E60" s="206"/>
      <c r="F60" s="207"/>
      <c r="G60" s="207"/>
      <c r="H60" s="207"/>
      <c r="I60" s="207"/>
      <c r="J60" s="207"/>
      <c r="K60" s="207"/>
      <c r="L60" s="208"/>
      <c r="N60" s="1" t="str">
        <f t="shared" si="2"/>
        <v/>
      </c>
      <c r="P60" s="54" t="s">
        <v>18</v>
      </c>
      <c r="Q60" s="55" t="str">
        <f t="shared" si="1"/>
        <v>（複数入力）未入力</v>
      </c>
    </row>
    <row r="61" spans="2:18" ht="15" hidden="1" customHeight="1" outlineLevel="1">
      <c r="B61" s="273"/>
      <c r="C61" s="274"/>
      <c r="D61" s="244"/>
      <c r="E61" s="203"/>
      <c r="F61" s="180"/>
      <c r="G61" s="180"/>
      <c r="H61" s="180"/>
      <c r="I61" s="207"/>
      <c r="J61" s="207"/>
      <c r="K61" s="207"/>
      <c r="L61" s="208"/>
      <c r="N61" s="1" t="str">
        <f t="shared" si="2"/>
        <v/>
      </c>
      <c r="P61" s="54" t="s">
        <v>18</v>
      </c>
      <c r="Q61" s="55" t="str">
        <f t="shared" si="1"/>
        <v>（複数入力）未入力</v>
      </c>
    </row>
    <row r="62" spans="2:18" ht="15" hidden="1" customHeight="1" outlineLevel="1">
      <c r="B62" s="273"/>
      <c r="C62" s="274"/>
      <c r="D62" s="244"/>
      <c r="E62" s="203"/>
      <c r="F62" s="180"/>
      <c r="G62" s="180"/>
      <c r="H62" s="180"/>
      <c r="I62" s="207"/>
      <c r="J62" s="207"/>
      <c r="K62" s="207"/>
      <c r="L62" s="208"/>
      <c r="N62" s="1" t="str">
        <f>IFERROR(VLOOKUP(E62,$Y$2:$Z$44,2,FALSE),"")</f>
        <v/>
      </c>
      <c r="P62" s="54" t="s">
        <v>18</v>
      </c>
      <c r="Q62" s="55" t="str">
        <f t="shared" si="1"/>
        <v>（複数入力）未入力</v>
      </c>
    </row>
    <row r="63" spans="2:18" ht="15" hidden="1" customHeight="1" outlineLevel="1">
      <c r="B63" s="273"/>
      <c r="C63" s="274"/>
      <c r="D63" s="244"/>
      <c r="E63" s="203"/>
      <c r="F63" s="180"/>
      <c r="G63" s="180"/>
      <c r="H63" s="180"/>
      <c r="I63" s="207"/>
      <c r="J63" s="207"/>
      <c r="K63" s="207"/>
      <c r="L63" s="208"/>
      <c r="N63" s="1" t="str">
        <f>IFERROR(VLOOKUP(E63,$Y$2:$Z$44,2,FALSE),"")</f>
        <v/>
      </c>
      <c r="P63" s="54" t="s">
        <v>18</v>
      </c>
      <c r="Q63" s="55" t="str">
        <f t="shared" si="1"/>
        <v>（複数入力）未入力</v>
      </c>
    </row>
    <row r="64" spans="2:18" ht="15" hidden="1" customHeight="1" outlineLevel="1">
      <c r="B64" s="273"/>
      <c r="C64" s="274"/>
      <c r="D64" s="244"/>
      <c r="E64" s="203"/>
      <c r="F64" s="180"/>
      <c r="G64" s="180"/>
      <c r="H64" s="180"/>
      <c r="I64" s="207"/>
      <c r="J64" s="207"/>
      <c r="K64" s="207"/>
      <c r="L64" s="208"/>
      <c r="N64" s="1" t="str">
        <f>IFERROR(VLOOKUP(E64,$Y$2:$Z$44,2,FALSE),"")</f>
        <v/>
      </c>
      <c r="P64" s="54" t="s">
        <v>18</v>
      </c>
      <c r="Q64" s="55" t="str">
        <f t="shared" si="1"/>
        <v>（複数入力）未入力</v>
      </c>
    </row>
    <row r="65" spans="2:18" ht="15" hidden="1" customHeight="1" outlineLevel="1">
      <c r="B65" s="273"/>
      <c r="C65" s="274"/>
      <c r="D65" s="244"/>
      <c r="E65" s="203"/>
      <c r="F65" s="180"/>
      <c r="G65" s="180"/>
      <c r="H65" s="180"/>
      <c r="I65" s="207"/>
      <c r="J65" s="207"/>
      <c r="K65" s="207"/>
      <c r="L65" s="208"/>
      <c r="N65" s="1" t="str">
        <f>IFERROR(VLOOKUP(E65,$Y$2:$Z$44,2,FALSE),"")</f>
        <v/>
      </c>
      <c r="P65" s="54" t="s">
        <v>18</v>
      </c>
      <c r="Q65" s="55" t="str">
        <f t="shared" si="1"/>
        <v>（複数入力）未入力</v>
      </c>
    </row>
    <row r="66" spans="2:18" ht="15" hidden="1" customHeight="1" outlineLevel="1">
      <c r="B66" s="273"/>
      <c r="C66" s="274"/>
      <c r="D66" s="244"/>
      <c r="E66" s="203"/>
      <c r="F66" s="180"/>
      <c r="G66" s="180"/>
      <c r="H66" s="180"/>
      <c r="I66" s="207"/>
      <c r="J66" s="207"/>
      <c r="K66" s="207"/>
      <c r="L66" s="208"/>
      <c r="N66" s="1" t="str">
        <f>IFERROR(VLOOKUP(E66,$Y$2:$Z$44,2,FALSE),"")</f>
        <v/>
      </c>
      <c r="P66" s="54" t="s">
        <v>18</v>
      </c>
      <c r="Q66" s="55" t="str">
        <f t="shared" si="1"/>
        <v>（複数入力）未入力</v>
      </c>
    </row>
    <row r="67" spans="2:18" ht="42" customHeight="1" collapsed="1">
      <c r="B67" s="67"/>
      <c r="C67" s="202" t="s">
        <v>121</v>
      </c>
      <c r="D67" s="202"/>
      <c r="E67" s="300"/>
      <c r="F67" s="301"/>
      <c r="G67" s="301"/>
      <c r="H67" s="301"/>
      <c r="I67" s="301"/>
      <c r="J67" s="301"/>
      <c r="K67" s="301"/>
      <c r="L67" s="302"/>
      <c r="P67" s="54" t="s">
        <v>122</v>
      </c>
      <c r="Q67" s="140"/>
    </row>
    <row r="68" spans="2:18" ht="42" customHeight="1">
      <c r="B68" s="270" t="s">
        <v>1114</v>
      </c>
      <c r="C68" s="293"/>
      <c r="D68" s="294"/>
      <c r="E68" s="295" t="s">
        <v>1482</v>
      </c>
      <c r="F68" s="296"/>
      <c r="G68" s="296"/>
      <c r="H68" s="296"/>
      <c r="I68" s="296"/>
      <c r="J68" s="296"/>
      <c r="K68" s="296"/>
      <c r="L68" s="297"/>
      <c r="P68" s="54" t="s">
        <v>1116</v>
      </c>
      <c r="Q68" s="55" t="str">
        <f>IF($K$20="対象地の全部","入力不要",IF(E68&lt;&gt;"","（正常）入力済み","（エラー）未入力"))</f>
        <v>（正常）入力済み</v>
      </c>
      <c r="R68" s="46" t="s">
        <v>1117</v>
      </c>
    </row>
    <row r="69" spans="2:18" ht="15" customHeight="1">
      <c r="B69" s="76"/>
      <c r="C69" s="163"/>
      <c r="D69" s="164" t="s">
        <v>1510</v>
      </c>
      <c r="E69" s="298">
        <v>3000</v>
      </c>
      <c r="F69" s="299"/>
      <c r="G69" s="68" t="s">
        <v>1115</v>
      </c>
      <c r="L69" s="69"/>
      <c r="P69" s="54" t="s">
        <v>1116</v>
      </c>
      <c r="Q69" s="55" t="str">
        <f>IF($K$20="対象地の全部","入力不要",IF(E69&lt;&gt;"","（正常）入力済み","（エラー）未入力"))</f>
        <v>（正常）入力済み</v>
      </c>
    </row>
    <row r="70" spans="2:18" ht="42" customHeight="1">
      <c r="B70" s="225" t="s">
        <v>124</v>
      </c>
      <c r="C70" s="226"/>
      <c r="D70" s="162" t="s">
        <v>125</v>
      </c>
      <c r="E70" s="221" t="s">
        <v>1483</v>
      </c>
      <c r="F70" s="177"/>
      <c r="G70" s="177"/>
      <c r="H70" s="177"/>
      <c r="I70" s="177"/>
      <c r="J70" s="177"/>
      <c r="K70" s="177"/>
      <c r="L70" s="178"/>
      <c r="P70" s="54" t="s">
        <v>18</v>
      </c>
      <c r="Q70" s="55" t="str">
        <f t="shared" ref="Q70:Q75" si="3">IF($Q$79="有",IF(E70="","（エラー）未入力","（正常）入力済み"),IF(E70="","","（注意）汚染のおそれにチェックなし"))</f>
        <v>（正常）入力済み</v>
      </c>
      <c r="R70" s="46" t="s">
        <v>126</v>
      </c>
    </row>
    <row r="71" spans="2:18" ht="42" customHeight="1">
      <c r="B71" s="225"/>
      <c r="C71" s="226"/>
      <c r="D71" s="60" t="s">
        <v>128</v>
      </c>
      <c r="E71" s="221" t="s">
        <v>1484</v>
      </c>
      <c r="F71" s="177"/>
      <c r="G71" s="177"/>
      <c r="H71" s="177"/>
      <c r="I71" s="177"/>
      <c r="J71" s="177"/>
      <c r="K71" s="177"/>
      <c r="L71" s="178"/>
      <c r="P71" s="54" t="s">
        <v>18</v>
      </c>
      <c r="Q71" s="55" t="str">
        <f t="shared" si="3"/>
        <v>（正常）入力済み</v>
      </c>
      <c r="R71" s="46" t="s">
        <v>126</v>
      </c>
    </row>
    <row r="72" spans="2:18" ht="42" customHeight="1">
      <c r="B72" s="227"/>
      <c r="C72" s="228"/>
      <c r="D72" s="72" t="s">
        <v>130</v>
      </c>
      <c r="E72" s="221" t="s">
        <v>1485</v>
      </c>
      <c r="F72" s="177"/>
      <c r="G72" s="177"/>
      <c r="H72" s="177"/>
      <c r="I72" s="177"/>
      <c r="J72" s="177"/>
      <c r="K72" s="177"/>
      <c r="L72" s="178"/>
      <c r="P72" s="54" t="s">
        <v>18</v>
      </c>
      <c r="Q72" s="55" t="str">
        <f t="shared" si="3"/>
        <v>（正常）入力済み</v>
      </c>
      <c r="R72" s="46" t="s">
        <v>126</v>
      </c>
    </row>
    <row r="73" spans="2:18">
      <c r="B73" s="218" t="s">
        <v>132</v>
      </c>
      <c r="C73" s="218"/>
      <c r="D73" s="219" t="s">
        <v>133</v>
      </c>
      <c r="E73" s="206" t="s">
        <v>1468</v>
      </c>
      <c r="F73" s="207"/>
      <c r="G73" s="210"/>
      <c r="H73" s="210"/>
      <c r="I73" s="210"/>
      <c r="J73" s="210"/>
      <c r="K73" s="210"/>
      <c r="L73" s="211"/>
      <c r="P73" s="54" t="s">
        <v>18</v>
      </c>
      <c r="Q73" s="55" t="str">
        <f t="shared" si="3"/>
        <v>（正常）入力済み</v>
      </c>
      <c r="R73" s="46" t="s">
        <v>126</v>
      </c>
    </row>
    <row r="74" spans="2:18" ht="42" customHeight="1">
      <c r="B74" s="218"/>
      <c r="C74" s="218"/>
      <c r="D74" s="222"/>
      <c r="E74" s="203" t="s">
        <v>1486</v>
      </c>
      <c r="F74" s="180"/>
      <c r="G74" s="180"/>
      <c r="H74" s="180"/>
      <c r="I74" s="180"/>
      <c r="J74" s="180"/>
      <c r="K74" s="180"/>
      <c r="L74" s="181"/>
      <c r="P74" s="54" t="s">
        <v>18</v>
      </c>
      <c r="Q74" s="55" t="str">
        <f t="shared" si="3"/>
        <v>（正常）入力済み</v>
      </c>
      <c r="R74" s="46" t="s">
        <v>126</v>
      </c>
    </row>
    <row r="75" spans="2:18">
      <c r="B75" s="218"/>
      <c r="C75" s="218"/>
      <c r="D75" s="219" t="s">
        <v>136</v>
      </c>
      <c r="E75" s="206" t="s">
        <v>1468</v>
      </c>
      <c r="F75" s="207"/>
      <c r="G75" s="210"/>
      <c r="H75" s="210"/>
      <c r="I75" s="210"/>
      <c r="J75" s="210"/>
      <c r="K75" s="210"/>
      <c r="L75" s="211"/>
      <c r="P75" s="54" t="s">
        <v>18</v>
      </c>
      <c r="Q75" s="55" t="str">
        <f t="shared" si="3"/>
        <v>（正常）入力済み</v>
      </c>
      <c r="R75" s="46" t="s">
        <v>137</v>
      </c>
    </row>
    <row r="76" spans="2:18" ht="42" customHeight="1">
      <c r="B76" s="218"/>
      <c r="C76" s="218"/>
      <c r="D76" s="223"/>
      <c r="E76" s="73" t="s">
        <v>294</v>
      </c>
      <c r="F76" s="180" t="s">
        <v>1487</v>
      </c>
      <c r="G76" s="180"/>
      <c r="H76" s="180"/>
      <c r="I76" s="180"/>
      <c r="J76" s="180"/>
      <c r="K76" s="180"/>
      <c r="L76" s="181"/>
      <c r="P76" s="54" t="s">
        <v>18</v>
      </c>
      <c r="Q76" s="55" t="str">
        <f>IF($Q$79="有",IF(F76="","（エラー）未入力","（正常）入力済み"),IF(F76="","","（注意）汚染のおそれにチェックなし"))</f>
        <v>（正常）入力済み</v>
      </c>
      <c r="R76" s="46" t="s">
        <v>137</v>
      </c>
    </row>
    <row r="77" spans="2:18" ht="42" customHeight="1">
      <c r="B77" s="218"/>
      <c r="C77" s="218"/>
      <c r="D77" s="222"/>
      <c r="E77" s="73" t="s">
        <v>295</v>
      </c>
      <c r="F77" s="180" t="s">
        <v>1488</v>
      </c>
      <c r="G77" s="180"/>
      <c r="H77" s="180"/>
      <c r="I77" s="180"/>
      <c r="J77" s="180"/>
      <c r="K77" s="180"/>
      <c r="L77" s="181"/>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8" t="s">
        <v>141</v>
      </c>
      <c r="C79" s="238"/>
      <c r="D79" s="238"/>
      <c r="E79" s="239"/>
      <c r="F79" s="239"/>
      <c r="G79" s="239"/>
      <c r="H79" s="239"/>
      <c r="I79" s="239"/>
      <c r="J79" s="239"/>
      <c r="K79" s="239"/>
      <c r="L79" s="239"/>
      <c r="P79" s="74" t="s">
        <v>142</v>
      </c>
      <c r="Q79" s="55" t="str">
        <f>IF(COUNTIF($N$49:$N$51,"TRUE")&gt;0,"有","無")</f>
        <v>有</v>
      </c>
    </row>
    <row r="80" spans="2:18" ht="15" customHeight="1" thickTop="1" thickBot="1">
      <c r="B80" s="229" t="s">
        <v>144</v>
      </c>
      <c r="C80" s="230"/>
      <c r="D80" s="230"/>
      <c r="E80" s="231" t="s">
        <v>1167</v>
      </c>
      <c r="F80" s="232"/>
      <c r="G80" s="232"/>
      <c r="H80" s="232"/>
      <c r="I80" s="232"/>
      <c r="J80" s="232"/>
      <c r="K80" s="232"/>
      <c r="L80" s="233"/>
      <c r="P80" s="74"/>
      <c r="Q80" s="55"/>
    </row>
    <row r="81" spans="2:18" ht="15" customHeight="1" thickTop="1">
      <c r="B81" s="217" t="s">
        <v>158</v>
      </c>
      <c r="C81" s="217"/>
      <c r="D81" s="217"/>
      <c r="E81" s="224"/>
      <c r="F81" s="224"/>
      <c r="G81" s="224"/>
      <c r="H81" s="224"/>
      <c r="I81" s="224"/>
      <c r="J81" s="224"/>
      <c r="K81" s="224"/>
      <c r="L81" s="224"/>
      <c r="Q81" s="140"/>
    </row>
    <row r="82" spans="2:18" ht="15" customHeight="1">
      <c r="B82" s="202" t="s">
        <v>160</v>
      </c>
      <c r="C82" s="202"/>
      <c r="D82" s="57" t="s">
        <v>161</v>
      </c>
      <c r="E82" s="203" t="s">
        <v>1489</v>
      </c>
      <c r="F82" s="180"/>
      <c r="G82" s="180"/>
      <c r="H82" s="180"/>
      <c r="I82" s="180"/>
      <c r="J82" s="180"/>
      <c r="K82" s="180"/>
      <c r="L82" s="181"/>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202"/>
      <c r="C83" s="202"/>
      <c r="D83" s="59" t="s">
        <v>163</v>
      </c>
      <c r="E83" s="203" t="s">
        <v>1489</v>
      </c>
      <c r="F83" s="180"/>
      <c r="G83" s="180"/>
      <c r="H83" s="180"/>
      <c r="I83" s="180"/>
      <c r="J83" s="180"/>
      <c r="K83" s="180"/>
      <c r="L83" s="181"/>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202" t="s">
        <v>165</v>
      </c>
      <c r="C84" s="202"/>
      <c r="D84" s="202"/>
      <c r="E84" s="179" t="s">
        <v>1490</v>
      </c>
      <c r="F84" s="180"/>
      <c r="G84" s="180"/>
      <c r="H84" s="180"/>
      <c r="I84" s="180"/>
      <c r="J84" s="180"/>
      <c r="K84" s="180"/>
      <c r="L84" s="181"/>
      <c r="P84" s="54" t="s">
        <v>18</v>
      </c>
      <c r="Q84" s="55" t="str">
        <f>IF($Q$79="有",IF(E84="","（エラー）未入力","（正常）入力済み"),IF(E84="","","（注意）汚染のおそれにチェックなし"))</f>
        <v>（正常）入力済み</v>
      </c>
      <c r="R84" s="46" t="s">
        <v>166</v>
      </c>
    </row>
    <row r="85" spans="2:18" ht="30" customHeight="1">
      <c r="B85" s="202" t="s">
        <v>167</v>
      </c>
      <c r="C85" s="202"/>
      <c r="D85" s="66" t="s">
        <v>168</v>
      </c>
      <c r="E85" s="203" t="s">
        <v>1491</v>
      </c>
      <c r="F85" s="180"/>
      <c r="G85" s="180"/>
      <c r="H85" s="180"/>
      <c r="I85" s="180"/>
      <c r="J85" s="180"/>
      <c r="K85" s="180"/>
      <c r="L85" s="181"/>
      <c r="P85" s="54" t="s">
        <v>18</v>
      </c>
      <c r="Q85" s="55" t="str">
        <f>IF($Q$79="有",IF(E85="","（エラー）未入力","（正常）入力済み"),IF(E85="","","（注意）汚染のおそれにチェックなし"))</f>
        <v>（正常）入力済み</v>
      </c>
      <c r="R85" s="46" t="s">
        <v>159</v>
      </c>
    </row>
    <row r="86" spans="2:18" ht="30" customHeight="1">
      <c r="B86" s="202"/>
      <c r="C86" s="202"/>
      <c r="D86" s="57" t="s">
        <v>169</v>
      </c>
      <c r="E86" s="203" t="s">
        <v>1492</v>
      </c>
      <c r="F86" s="180"/>
      <c r="G86" s="180"/>
      <c r="H86" s="180"/>
      <c r="I86" s="180"/>
      <c r="J86" s="180"/>
      <c r="K86" s="180"/>
      <c r="L86" s="181"/>
      <c r="P86" s="54" t="s">
        <v>18</v>
      </c>
      <c r="Q86" s="55" t="str">
        <f>IF($Q$79="有",IF(E86="","（エラー）未入力","（正常）入力済み"),IF(E86="","","（注意）汚染のおそれにチェックなし"))</f>
        <v>（正常）入力済み</v>
      </c>
      <c r="R86" s="46" t="s">
        <v>159</v>
      </c>
    </row>
    <row r="87" spans="2:18" ht="30" customHeight="1">
      <c r="B87" s="202" t="s">
        <v>170</v>
      </c>
      <c r="C87" s="202"/>
      <c r="D87" s="57" t="s">
        <v>168</v>
      </c>
      <c r="E87" s="203" t="s">
        <v>1493</v>
      </c>
      <c r="F87" s="180"/>
      <c r="G87" s="180"/>
      <c r="H87" s="180"/>
      <c r="I87" s="180"/>
      <c r="J87" s="180"/>
      <c r="K87" s="180"/>
      <c r="L87" s="181"/>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202"/>
      <c r="C88" s="202"/>
      <c r="D88" s="57" t="s">
        <v>172</v>
      </c>
      <c r="E88" s="203" t="s">
        <v>1494</v>
      </c>
      <c r="F88" s="180"/>
      <c r="G88" s="180"/>
      <c r="H88" s="180"/>
      <c r="I88" s="180"/>
      <c r="J88" s="180"/>
      <c r="K88" s="180"/>
      <c r="L88" s="181"/>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202"/>
      <c r="C89" s="202"/>
      <c r="D89" s="57" t="s">
        <v>173</v>
      </c>
      <c r="E89" s="203" t="s">
        <v>1495</v>
      </c>
      <c r="F89" s="180"/>
      <c r="G89" s="180"/>
      <c r="H89" s="180"/>
      <c r="I89" s="180"/>
      <c r="J89" s="180"/>
      <c r="K89" s="180"/>
      <c r="L89" s="181"/>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202"/>
      <c r="C90" s="202"/>
      <c r="D90" s="57" t="s">
        <v>174</v>
      </c>
      <c r="E90" s="212" t="s">
        <v>1468</v>
      </c>
      <c r="F90" s="213"/>
      <c r="G90" s="210"/>
      <c r="H90" s="210"/>
      <c r="I90" s="210"/>
      <c r="J90" s="210"/>
      <c r="K90" s="210"/>
      <c r="L90" s="211"/>
      <c r="P90" s="54" t="s">
        <v>122</v>
      </c>
      <c r="Q90" s="55"/>
    </row>
    <row r="91" spans="2:18" ht="15" customHeight="1">
      <c r="B91" s="202"/>
      <c r="C91" s="202"/>
      <c r="D91" s="218" t="s">
        <v>175</v>
      </c>
      <c r="E91" s="206" t="s">
        <v>1470</v>
      </c>
      <c r="F91" s="207"/>
      <c r="G91" s="210"/>
      <c r="H91" s="210"/>
      <c r="I91" s="210"/>
      <c r="J91" s="210"/>
      <c r="K91" s="210"/>
      <c r="L91" s="211"/>
      <c r="P91" s="54" t="s">
        <v>18</v>
      </c>
      <c r="Q91" s="55" t="str">
        <f>IF(E90="有",IF(E91&lt;&gt;"","（正常）入力済み","（エラー）未入力"),"入力不要")</f>
        <v>（正常）入力済み</v>
      </c>
      <c r="R91" s="46" t="s">
        <v>176</v>
      </c>
    </row>
    <row r="92" spans="2:18" ht="15" customHeight="1">
      <c r="B92" s="202"/>
      <c r="C92" s="202"/>
      <c r="D92" s="219"/>
      <c r="E92" s="204" t="s">
        <v>177</v>
      </c>
      <c r="F92" s="205"/>
      <c r="G92" s="216">
        <v>10</v>
      </c>
      <c r="H92" s="216"/>
      <c r="I92" s="214" t="s">
        <v>848</v>
      </c>
      <c r="J92" s="214"/>
      <c r="K92" s="214"/>
      <c r="L92" s="215"/>
      <c r="P92" s="54" t="s">
        <v>18</v>
      </c>
      <c r="Q92" s="55" t="str">
        <f>IF(OR(E90="有",E91="有"),IF(AND(G92="",I92=""),"（エラー）未入力",IF(OR(G92="",I92=""),"（エラー）一部未入力","（正常）入力済み")),"入力不要")</f>
        <v>（正常）入力済み</v>
      </c>
      <c r="R92" s="46" t="s">
        <v>1169</v>
      </c>
    </row>
    <row r="93" spans="2:18" ht="42" customHeight="1">
      <c r="B93" s="172" t="s">
        <v>178</v>
      </c>
      <c r="C93" s="172"/>
      <c r="D93" s="172"/>
      <c r="E93" s="168" t="s">
        <v>1496</v>
      </c>
      <c r="F93" s="169"/>
      <c r="G93" s="169"/>
      <c r="H93" s="169"/>
      <c r="I93" s="169"/>
      <c r="J93" s="169"/>
      <c r="K93" s="169"/>
      <c r="L93" s="170"/>
      <c r="P93" s="54" t="s">
        <v>122</v>
      </c>
      <c r="Q93" s="140"/>
      <c r="R93" s="46" t="s">
        <v>179</v>
      </c>
    </row>
    <row r="94" spans="2:18">
      <c r="B94" s="75"/>
      <c r="C94" s="70"/>
      <c r="D94" s="172" t="s">
        <v>180</v>
      </c>
      <c r="E94" s="195" t="s">
        <v>751</v>
      </c>
      <c r="F94" s="196"/>
      <c r="G94" s="196"/>
      <c r="H94" s="196"/>
      <c r="I94" s="196"/>
      <c r="J94" s="196"/>
      <c r="K94" s="196"/>
      <c r="L94" s="197"/>
      <c r="P94" s="54" t="s">
        <v>1168</v>
      </c>
      <c r="Q94" s="140" t="str">
        <f>IF(E93&lt;&gt;"",IF(E94="","（エラー）未入力","（正常）入力済み"),"入力不要")</f>
        <v>（正常）入力済み</v>
      </c>
      <c r="R94" s="65" t="s">
        <v>1170</v>
      </c>
    </row>
    <row r="95" spans="2:18">
      <c r="B95" s="76"/>
      <c r="C95" s="71"/>
      <c r="D95" s="220"/>
      <c r="E95" s="200"/>
      <c r="F95" s="201"/>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71" t="s">
        <v>182</v>
      </c>
      <c r="C96" s="171"/>
      <c r="D96" s="79" t="s">
        <v>168</v>
      </c>
      <c r="E96" s="173" t="s">
        <v>1497</v>
      </c>
      <c r="F96" s="174"/>
      <c r="G96" s="174"/>
      <c r="H96" s="174"/>
      <c r="I96" s="174"/>
      <c r="J96" s="174"/>
      <c r="K96" s="174"/>
      <c r="L96" s="175"/>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72"/>
      <c r="C97" s="172"/>
      <c r="D97" s="59" t="s">
        <v>172</v>
      </c>
      <c r="E97" s="176" t="s">
        <v>1498</v>
      </c>
      <c r="F97" s="177"/>
      <c r="G97" s="177"/>
      <c r="H97" s="177"/>
      <c r="I97" s="177"/>
      <c r="J97" s="177"/>
      <c r="K97" s="177"/>
      <c r="L97" s="178"/>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7" t="s">
        <v>184</v>
      </c>
      <c r="C98" s="217"/>
      <c r="D98" s="217"/>
      <c r="E98" s="217"/>
      <c r="F98" s="217"/>
      <c r="G98" s="217"/>
      <c r="H98" s="217"/>
      <c r="I98" s="217"/>
      <c r="J98" s="217"/>
      <c r="K98" s="217"/>
      <c r="L98" s="217"/>
      <c r="Q98" s="140"/>
    </row>
    <row r="99" spans="2:18" ht="15" customHeight="1">
      <c r="B99" s="171" t="s">
        <v>160</v>
      </c>
      <c r="C99" s="171"/>
      <c r="D99" s="79" t="s">
        <v>185</v>
      </c>
      <c r="E99" s="168" t="s">
        <v>1489</v>
      </c>
      <c r="F99" s="169"/>
      <c r="G99" s="169"/>
      <c r="H99" s="169"/>
      <c r="I99" s="169"/>
      <c r="J99" s="169"/>
      <c r="K99" s="169"/>
      <c r="L99" s="170"/>
      <c r="P99" s="54" t="s">
        <v>186</v>
      </c>
      <c r="Q99" s="55" t="str">
        <f>IF(COUNTA($E$99,$E$101,$E$103:$L$104)&gt;0,IF(E99="","（エラー）「代表地点」に係る項目が未入力","（正常）入力済み"),"")</f>
        <v>（正常）入力済み</v>
      </c>
      <c r="R99" s="46" t="s">
        <v>187</v>
      </c>
    </row>
    <row r="100" spans="2:18" ht="15" customHeight="1">
      <c r="B100" s="171"/>
      <c r="C100" s="171"/>
      <c r="D100" s="79" t="s">
        <v>188</v>
      </c>
      <c r="E100" s="168" t="s">
        <v>1489</v>
      </c>
      <c r="F100" s="169"/>
      <c r="G100" s="169"/>
      <c r="H100" s="169"/>
      <c r="I100" s="169"/>
      <c r="J100" s="169"/>
      <c r="K100" s="169"/>
      <c r="L100" s="170"/>
      <c r="P100" s="54" t="s">
        <v>186</v>
      </c>
      <c r="Q100" s="55" t="str">
        <f>IF(COUNTA($E$100,$E$102,$E$107:$L$108)&gt;0,IF(E100="","（エラー）「対象地境界」に係る項目が未入力","（正常）入力済み"),"")</f>
        <v>（正常）入力済み</v>
      </c>
      <c r="R100" s="46" t="s">
        <v>187</v>
      </c>
    </row>
    <row r="101" spans="2:18" ht="15" customHeight="1">
      <c r="B101" s="171" t="s">
        <v>165</v>
      </c>
      <c r="C101" s="171"/>
      <c r="D101" s="79" t="s">
        <v>185</v>
      </c>
      <c r="E101" s="168" t="s">
        <v>1489</v>
      </c>
      <c r="F101" s="169"/>
      <c r="G101" s="169"/>
      <c r="H101" s="169"/>
      <c r="I101" s="169"/>
      <c r="J101" s="169"/>
      <c r="K101" s="169"/>
      <c r="L101" s="170"/>
      <c r="P101" s="54" t="s">
        <v>186</v>
      </c>
      <c r="Q101" s="55" t="str">
        <f>IF(COUNTA($E$99,$E$101,$E$103:$L$104)&gt;0,IF(E101="","（エラー）「代表地点」に係る項目が未入力","（正常）入力済み"),"")</f>
        <v>（正常）入力済み</v>
      </c>
    </row>
    <row r="102" spans="2:18" ht="15" customHeight="1">
      <c r="B102" s="171"/>
      <c r="C102" s="171"/>
      <c r="D102" s="79" t="s">
        <v>188</v>
      </c>
      <c r="E102" s="168" t="s">
        <v>1489</v>
      </c>
      <c r="F102" s="169"/>
      <c r="G102" s="169"/>
      <c r="H102" s="169"/>
      <c r="I102" s="169"/>
      <c r="J102" s="169"/>
      <c r="K102" s="169"/>
      <c r="L102" s="170"/>
      <c r="P102" s="54" t="s">
        <v>186</v>
      </c>
      <c r="Q102" s="55" t="str">
        <f>IF(COUNTA($E$100,$E$102,$E$107:$L$108)&gt;0,IF(E102="","（エラー）「対象地境界」に係る項目が未入力","（正常）入力済み"),"")</f>
        <v>（正常）入力済み</v>
      </c>
    </row>
    <row r="103" spans="2:18" ht="42" customHeight="1">
      <c r="B103" s="165" t="s">
        <v>189</v>
      </c>
      <c r="C103" s="166" t="s">
        <v>190</v>
      </c>
      <c r="D103" s="167"/>
      <c r="E103" s="168" t="s">
        <v>1499</v>
      </c>
      <c r="F103" s="169"/>
      <c r="G103" s="169"/>
      <c r="H103" s="169"/>
      <c r="I103" s="169"/>
      <c r="J103" s="169"/>
      <c r="K103" s="169"/>
      <c r="L103" s="170"/>
      <c r="P103" s="54" t="s">
        <v>186</v>
      </c>
      <c r="Q103" s="55" t="str">
        <f>IF(COUNTA($E$99,$E$101,$E$103:$L$104)&gt;0,IF(E103="","（エラー）「代表地点」に係る項目が未入力","（正常）入力済み"),"")</f>
        <v>（正常）入力済み</v>
      </c>
      <c r="R103" s="46" t="s">
        <v>191</v>
      </c>
    </row>
    <row r="104" spans="2:18" ht="42" customHeight="1">
      <c r="B104" s="165"/>
      <c r="C104" s="193" t="s">
        <v>192</v>
      </c>
      <c r="D104" s="209"/>
      <c r="E104" s="168" t="s">
        <v>1500</v>
      </c>
      <c r="F104" s="169"/>
      <c r="G104" s="169"/>
      <c r="H104" s="169"/>
      <c r="I104" s="169"/>
      <c r="J104" s="169"/>
      <c r="K104" s="169"/>
      <c r="L104" s="170"/>
      <c r="P104" s="54" t="s">
        <v>186</v>
      </c>
      <c r="Q104" s="55" t="str">
        <f>IF(COUNTA($E$99,$E$101,$E$103:$L$104)&gt;0,IF(E104="","（エラー）「代表地点」に係る項目が未入力","（正常）入力済み"),"")</f>
        <v>（正常）入力済み</v>
      </c>
      <c r="R104" s="46" t="s">
        <v>193</v>
      </c>
    </row>
    <row r="105" spans="2:18" ht="15" customHeight="1">
      <c r="B105" s="165"/>
      <c r="C105" s="80"/>
      <c r="D105" s="171" t="s">
        <v>180</v>
      </c>
      <c r="E105" s="196" t="s">
        <v>6</v>
      </c>
      <c r="F105" s="196"/>
      <c r="G105" s="196"/>
      <c r="H105" s="196"/>
      <c r="I105" s="196"/>
      <c r="J105" s="196"/>
      <c r="K105" s="196"/>
      <c r="L105" s="197"/>
      <c r="P105" s="54" t="s">
        <v>18</v>
      </c>
      <c r="Q105" s="140" t="str">
        <f>IF(E104&lt;&gt;"",IF(E105="","（エラー）未入力","（正常）入力済み"),"入力不要")</f>
        <v>（正常）入力済み</v>
      </c>
    </row>
    <row r="106" spans="2:18" ht="15" customHeight="1">
      <c r="B106" s="165"/>
      <c r="C106" s="81"/>
      <c r="D106" s="171"/>
      <c r="E106" s="198" t="s">
        <v>1501</v>
      </c>
      <c r="F106" s="199"/>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5" t="s">
        <v>188</v>
      </c>
      <c r="C107" s="188" t="s">
        <v>190</v>
      </c>
      <c r="D107" s="189"/>
      <c r="E107" s="190" t="s">
        <v>1502</v>
      </c>
      <c r="F107" s="191"/>
      <c r="G107" s="191"/>
      <c r="H107" s="191"/>
      <c r="I107" s="191"/>
      <c r="J107" s="191"/>
      <c r="K107" s="191"/>
      <c r="L107" s="192"/>
      <c r="P107" s="54" t="s">
        <v>186</v>
      </c>
      <c r="Q107" s="55" t="str">
        <f>IF(COUNTA($E$100,$E$102,$E$107:$L$108)&gt;0,IF(E107="","（エラー）「対象地境界」に係る項目が未入力","（正常）入力済み"),"")</f>
        <v>（正常）入力済み</v>
      </c>
    </row>
    <row r="108" spans="2:18" ht="42" customHeight="1">
      <c r="B108" s="165"/>
      <c r="C108" s="193" t="s">
        <v>192</v>
      </c>
      <c r="D108" s="194"/>
      <c r="E108" s="185" t="s">
        <v>1503</v>
      </c>
      <c r="F108" s="186"/>
      <c r="G108" s="186"/>
      <c r="H108" s="186"/>
      <c r="I108" s="186"/>
      <c r="J108" s="186"/>
      <c r="K108" s="186"/>
      <c r="L108" s="187"/>
      <c r="P108" s="54" t="s">
        <v>186</v>
      </c>
      <c r="Q108" s="55" t="str">
        <f>IF(COUNTA($E$100,$E$102,$E$107:$L$108)&gt;0,IF(E108="","（エラー）「対象地境界」に係る項目が未入力","（正常）入力済み"),"")</f>
        <v>（正常）入力済み</v>
      </c>
      <c r="R108" s="46" t="s">
        <v>193</v>
      </c>
    </row>
    <row r="109" spans="2:18" ht="15" customHeight="1">
      <c r="B109" s="165"/>
      <c r="C109" s="80"/>
      <c r="D109" s="171" t="s">
        <v>180</v>
      </c>
      <c r="E109" s="195" t="s">
        <v>11</v>
      </c>
      <c r="F109" s="196"/>
      <c r="G109" s="196"/>
      <c r="H109" s="196"/>
      <c r="I109" s="196"/>
      <c r="J109" s="196"/>
      <c r="K109" s="196"/>
      <c r="L109" s="197"/>
      <c r="P109" s="54" t="s">
        <v>18</v>
      </c>
      <c r="Q109" s="140" t="str">
        <f>IF(E108&lt;&gt;"",IF(E109="","（エラー）未入力","（正常）入力済み"),"入力不要")</f>
        <v>（正常）入力済み</v>
      </c>
    </row>
    <row r="110" spans="2:18" ht="15" customHeight="1">
      <c r="B110" s="165"/>
      <c r="C110" s="81"/>
      <c r="D110" s="171"/>
      <c r="E110" s="200"/>
      <c r="F110" s="201"/>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82" t="s">
        <v>194</v>
      </c>
      <c r="C111" s="183"/>
      <c r="D111" s="184"/>
      <c r="E111" s="185" t="s">
        <v>7</v>
      </c>
      <c r="F111" s="186"/>
      <c r="G111" s="186"/>
      <c r="H111" s="186"/>
      <c r="I111" s="186"/>
      <c r="J111" s="186"/>
      <c r="K111" s="186"/>
      <c r="L111" s="187"/>
      <c r="P111" s="54" t="s">
        <v>186</v>
      </c>
      <c r="Q111" s="55" t="str">
        <f>IF(COUNTA(E99:L105,E106,E107:L109,E110)&gt;0,IF(E111="","（エラー）未入力","（正常）入力済み"),"")</f>
        <v>（正常）入力済み</v>
      </c>
      <c r="R111" s="46" t="s">
        <v>195</v>
      </c>
    </row>
    <row r="112" spans="2:18" ht="15" customHeight="1"/>
  </sheetData>
  <sheetProtection formatColumns="0" formatRows="0"/>
  <dataConsolidate/>
  <mergeCells count="205">
    <mergeCell ref="B68:D68"/>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75"/>
  <cols>
    <col min="1" max="2" width="2.625" style="124" customWidth="1"/>
    <col min="3" max="3" width="5.625" style="124" customWidth="1"/>
    <col min="4" max="5" width="12.625" style="124" customWidth="1"/>
    <col min="6" max="6" width="36.75" style="124" customWidth="1"/>
    <col min="7" max="7" width="3.875" style="124" customWidth="1"/>
    <col min="8" max="8" width="9.75" style="124" customWidth="1"/>
    <col min="9" max="9" width="12.125" style="124" bestFit="1" customWidth="1"/>
    <col min="10" max="10" width="21.25" style="124" customWidth="1"/>
    <col min="11" max="11" width="8.5" style="124" bestFit="1" customWidth="1"/>
    <col min="12" max="14" width="7.625" style="124" customWidth="1"/>
    <col min="15" max="15" width="23.75" style="124" customWidth="1"/>
    <col min="16" max="17" width="2.625" style="124" customWidth="1"/>
    <col min="18" max="22" width="10.125" style="124" hidden="1" customWidth="1"/>
    <col min="23" max="23" width="15.25" style="134" bestFit="1" customWidth="1"/>
    <col min="24" max="24" width="20.625" style="128" customWidth="1"/>
    <col min="25" max="16384" width="9" style="124"/>
  </cols>
  <sheetData>
    <row r="1" spans="2:25" s="98" customFormat="1" ht="15">
      <c r="B1" s="97" t="s">
        <v>1150</v>
      </c>
      <c r="F1" s="99"/>
      <c r="G1" s="99"/>
      <c r="H1" s="99"/>
      <c r="I1" s="99"/>
      <c r="J1" s="99"/>
      <c r="W1" s="303" t="s">
        <v>1146</v>
      </c>
      <c r="X1" s="303"/>
      <c r="Y1" s="159">
        <v>1</v>
      </c>
    </row>
    <row r="2" spans="2:25" s="98" customFormat="1" ht="15">
      <c r="B2" s="102"/>
      <c r="C2" s="103" t="s">
        <v>1509</v>
      </c>
      <c r="D2" s="104"/>
      <c r="E2" s="104"/>
      <c r="F2" s="104"/>
      <c r="G2" s="105"/>
      <c r="H2" s="105"/>
      <c r="I2" s="105"/>
      <c r="J2" s="105"/>
      <c r="K2" s="104"/>
      <c r="L2" s="104"/>
      <c r="M2" s="104"/>
      <c r="N2" s="104"/>
      <c r="O2" s="104"/>
      <c r="P2" s="106"/>
      <c r="W2" s="100" t="s">
        <v>2</v>
      </c>
      <c r="X2" s="107" t="s">
        <v>3</v>
      </c>
      <c r="Y2" s="101"/>
    </row>
    <row r="3" spans="2:25" s="98" customFormat="1" ht="15.75">
      <c r="B3" s="108"/>
      <c r="C3" s="98" t="s">
        <v>1165</v>
      </c>
      <c r="D3" s="105"/>
      <c r="E3" s="105"/>
      <c r="F3" s="105"/>
      <c r="G3" s="105"/>
      <c r="P3" s="109"/>
      <c r="Q3" s="110"/>
      <c r="R3" s="110"/>
      <c r="S3" s="110"/>
      <c r="T3" s="110"/>
      <c r="U3" s="110"/>
      <c r="V3" s="110"/>
      <c r="W3" s="100"/>
      <c r="X3" s="107"/>
    </row>
    <row r="4" spans="2:25" s="98" customFormat="1" ht="15.75">
      <c r="B4" s="108"/>
      <c r="D4" s="105"/>
      <c r="E4" s="105"/>
      <c r="F4" s="105"/>
      <c r="G4" s="105"/>
      <c r="P4" s="109"/>
      <c r="Q4" s="110"/>
      <c r="R4" s="110"/>
      <c r="S4" s="110"/>
      <c r="T4" s="110"/>
      <c r="U4" s="110"/>
      <c r="V4" s="110"/>
      <c r="W4" s="100"/>
      <c r="X4" s="107"/>
    </row>
    <row r="5" spans="2:25" s="98" customFormat="1" ht="18.75" customHeight="1">
      <c r="B5" s="108"/>
      <c r="C5" s="304" t="s">
        <v>1147</v>
      </c>
      <c r="D5" s="307" t="s">
        <v>146</v>
      </c>
      <c r="E5" s="308"/>
      <c r="F5" s="309"/>
      <c r="G5" s="307" t="s">
        <v>150</v>
      </c>
      <c r="H5" s="308"/>
      <c r="I5" s="309"/>
      <c r="J5" s="304" t="s">
        <v>1507</v>
      </c>
      <c r="K5" s="304" t="s">
        <v>153</v>
      </c>
      <c r="L5" s="306" t="s">
        <v>1156</v>
      </c>
      <c r="M5" s="306"/>
      <c r="N5" s="306"/>
      <c r="O5" s="304" t="s">
        <v>1508</v>
      </c>
      <c r="P5" s="113"/>
      <c r="R5" s="98" t="s">
        <v>146</v>
      </c>
      <c r="T5" s="98" t="s">
        <v>150</v>
      </c>
      <c r="V5" s="98" t="s">
        <v>203</v>
      </c>
      <c r="W5" s="114"/>
      <c r="X5" s="115"/>
    </row>
    <row r="6" spans="2:25" s="98" customFormat="1" ht="18.75" customHeight="1">
      <c r="B6" s="108"/>
      <c r="C6" s="305"/>
      <c r="D6" s="112" t="s">
        <v>1151</v>
      </c>
      <c r="E6" s="112" t="s">
        <v>1152</v>
      </c>
      <c r="F6" s="112" t="s">
        <v>1153</v>
      </c>
      <c r="G6" s="307" t="s">
        <v>1155</v>
      </c>
      <c r="H6" s="309"/>
      <c r="I6" s="111" t="s">
        <v>1154</v>
      </c>
      <c r="J6" s="305"/>
      <c r="K6" s="305"/>
      <c r="L6" s="112" t="s">
        <v>155</v>
      </c>
      <c r="M6" s="112" t="s">
        <v>156</v>
      </c>
      <c r="N6" s="112" t="s">
        <v>157</v>
      </c>
      <c r="O6" s="305"/>
      <c r="P6" s="113"/>
      <c r="R6" s="98" t="s">
        <v>1163</v>
      </c>
      <c r="S6" s="98" t="s">
        <v>1162</v>
      </c>
      <c r="T6" s="98" t="s">
        <v>1163</v>
      </c>
      <c r="U6" s="98" t="s">
        <v>1162</v>
      </c>
      <c r="V6" s="98" t="s">
        <v>1162</v>
      </c>
      <c r="W6" s="116"/>
      <c r="X6" s="115"/>
    </row>
    <row r="7" spans="2:25" ht="24" customHeight="1">
      <c r="B7" s="125"/>
      <c r="C7" s="129">
        <f>ROW()-6</f>
        <v>1</v>
      </c>
      <c r="D7" s="92">
        <v>35.648707999999999</v>
      </c>
      <c r="E7" s="92">
        <v>139.63118</v>
      </c>
      <c r="F7" s="89"/>
      <c r="G7" s="87" t="s">
        <v>1504</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1161</v>
      </c>
      <c r="X7" s="131" t="str">
        <f>IF(D7&amp;E7&amp;F7&amp;G7&amp;H7&amp;I7&amp;J7&amp;K7&amp;L7&amp;M7&amp;N7="","（エラー）未入力",IF(V7=TRUE,"（エラー）一部未入力",IF(OR(R7=TRUE,T7=TRUE),"（エラー）入力重複",IF(OR(S7=TRUE,U7=TRUE),"（エラー）一部未入力","（正常）入力済み"))))</f>
        <v>（正常）入力済み</v>
      </c>
      <c r="Y7" s="132" t="s">
        <v>1160</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1164</v>
      </c>
      <c r="X8" s="131" t="str">
        <f>IF(D8&amp;E8&amp;F8&amp;G8&amp;H8&amp;I8&amp;J8&amp;K8&amp;L8&amp;M8&amp;N8="","（複数入力）未入力",IF(V8=TRUE,"（エラー）一部未入力",IF(OR(R8=TRUE,T8=TRUE),"（エラー）入力重複",IF(OR(S8=TRUE,U8=TRUE),"（エラー）一部未入力","（正常）入力済み"))))</f>
        <v>（複数入力）未入力</v>
      </c>
      <c r="Y8" s="133" t="s">
        <v>1157</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1164</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1158</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1164</v>
      </c>
      <c r="X10" s="131" t="str">
        <f t="shared" si="6"/>
        <v>（複数入力）未入力</v>
      </c>
      <c r="Y10" s="132" t="s">
        <v>1159</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1164</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1164</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1164</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1164</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1164</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1164</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1164</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1164</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1164</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1164</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1164</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1164</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1164</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1164</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1164</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1164</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1164</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1164</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1164</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1164</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1164</v>
      </c>
      <c r="X31" s="131" t="str">
        <f t="shared" si="6"/>
        <v>（複数入力）未入力</v>
      </c>
    </row>
    <row r="32" spans="2:24" s="98" customFormat="1" ht="15">
      <c r="B32" s="108"/>
      <c r="C32" s="135" t="s">
        <v>1148</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1149</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PoBsDTx2uU73P5kBtJ47jL0X39F9jny9rW7ISPOtxtNAdIv/GYtVeueBkVhmIsfraExllp0h/UBEZOc+vdOgBg==" saltValue="bD8omNXA6WcfbdZxZZyyaQ=="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6" width="25.5" bestFit="1" customWidth="1"/>
    <col min="27" max="27" width="24.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1447</v>
      </c>
      <c r="F2" t="s">
        <v>1448</v>
      </c>
      <c r="G2" t="s">
        <v>1449</v>
      </c>
      <c r="H2" t="s">
        <v>1450</v>
      </c>
      <c r="I2" t="s">
        <v>1451</v>
      </c>
      <c r="J2" t="s">
        <v>1452</v>
      </c>
      <c r="K2" t="s">
        <v>1453</v>
      </c>
      <c r="L2" t="s">
        <v>1453</v>
      </c>
      <c r="M2" t="s">
        <v>1453</v>
      </c>
      <c r="N2" t="s">
        <v>1454</v>
      </c>
      <c r="O2" t="s">
        <v>1454</v>
      </c>
      <c r="P2" t="s">
        <v>1454</v>
      </c>
      <c r="Q2" t="s">
        <v>1455</v>
      </c>
      <c r="R2" t="s">
        <v>1455</v>
      </c>
      <c r="S2" t="s">
        <v>1456</v>
      </c>
      <c r="T2" t="s">
        <v>1457</v>
      </c>
      <c r="U2" t="s">
        <v>1458</v>
      </c>
      <c r="V2" t="s">
        <v>1459</v>
      </c>
      <c r="W2" t="s">
        <v>1460</v>
      </c>
      <c r="X2" t="s">
        <v>1505</v>
      </c>
      <c r="Y2" t="s">
        <v>1461</v>
      </c>
      <c r="Z2" t="s">
        <v>1462</v>
      </c>
      <c r="AA2" t="s">
        <v>1456</v>
      </c>
    </row>
    <row r="3" spans="1:500">
      <c r="A3" t="s">
        <v>296</v>
      </c>
      <c r="B3" t="s">
        <v>296</v>
      </c>
      <c r="C3" t="s">
        <v>296</v>
      </c>
      <c r="D3" t="s">
        <v>296</v>
      </c>
      <c r="E3" t="s">
        <v>1447</v>
      </c>
      <c r="F3" t="s">
        <v>1448</v>
      </c>
      <c r="G3" t="s">
        <v>1449</v>
      </c>
      <c r="H3" t="s">
        <v>1450</v>
      </c>
      <c r="I3" t="s">
        <v>1451</v>
      </c>
      <c r="J3" t="s">
        <v>1452</v>
      </c>
      <c r="K3" t="s">
        <v>1453</v>
      </c>
      <c r="L3" t="s">
        <v>1453</v>
      </c>
      <c r="M3" t="s">
        <v>1453</v>
      </c>
      <c r="N3" t="s">
        <v>1454</v>
      </c>
      <c r="O3" t="s">
        <v>1454</v>
      </c>
      <c r="P3" t="s">
        <v>1454</v>
      </c>
      <c r="Q3" t="s">
        <v>1455</v>
      </c>
      <c r="R3" t="s">
        <v>1455</v>
      </c>
      <c r="S3" t="s">
        <v>1456</v>
      </c>
      <c r="T3" t="s">
        <v>301</v>
      </c>
      <c r="U3" t="s">
        <v>1463</v>
      </c>
      <c r="V3" t="s">
        <v>301</v>
      </c>
      <c r="W3" t="s">
        <v>1463</v>
      </c>
      <c r="X3" t="s">
        <v>1505</v>
      </c>
      <c r="Y3" t="s">
        <v>1461</v>
      </c>
      <c r="Z3" t="s">
        <v>1462</v>
      </c>
      <c r="AA3" t="s">
        <v>1456</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1464</v>
      </c>
      <c r="O4" s="9" t="s">
        <v>309</v>
      </c>
      <c r="P4" s="9" t="s">
        <v>310</v>
      </c>
      <c r="Q4" s="9" t="s">
        <v>311</v>
      </c>
      <c r="R4" s="9" t="s">
        <v>312</v>
      </c>
      <c r="S4" s="9" t="s">
        <v>313</v>
      </c>
      <c r="T4" s="9" t="s">
        <v>314</v>
      </c>
      <c r="U4" s="9" t="s">
        <v>312</v>
      </c>
      <c r="V4" s="9" t="s">
        <v>314</v>
      </c>
      <c r="W4" s="9" t="s">
        <v>312</v>
      </c>
      <c r="X4" s="9" t="s">
        <v>312</v>
      </c>
      <c r="Y4" s="9" t="s">
        <v>1465</v>
      </c>
      <c r="Z4" s="9" t="s">
        <v>1465</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1506</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21" customWidth="1"/>
    <col min="27" max="27" width="25" style="21" bestFit="1" customWidth="1"/>
    <col min="28" max="28" width="18.125" style="21" bestFit="1" customWidth="1"/>
    <col min="29" max="29" width="22.125" style="21" bestFit="1" customWidth="1"/>
    <col min="30" max="30" width="23.5" style="36" bestFit="1" customWidth="1"/>
    <col min="31" max="31" width="23.5" style="21" bestFit="1" customWidth="1"/>
    <col min="32" max="32" width="22.125" bestFit="1" customWidth="1"/>
    <col min="33" max="33" width="25" style="21" bestFit="1" customWidth="1"/>
    <col min="34" max="35" width="23.5" style="21" bestFit="1" customWidth="1"/>
    <col min="36" max="36" width="38" style="21" bestFit="1" customWidth="1"/>
    <col min="37" max="38" width="29.625" style="21" bestFit="1" customWidth="1"/>
    <col min="39" max="39" width="28.625" style="21" bestFit="1" customWidth="1"/>
    <col min="40" max="40" width="23.5" style="36" bestFit="1" customWidth="1"/>
    <col min="41" max="41" width="22.125" style="21" bestFit="1" customWidth="1"/>
    <col min="42" max="42" width="114.125" style="21" bestFit="1" customWidth="1"/>
    <col min="43" max="43" width="25" style="21" bestFit="1" customWidth="1"/>
    <col min="44" max="44" width="176.125" style="21" bestFit="1" customWidth="1"/>
    <col min="45" max="45" width="23.5" style="21" bestFit="1" customWidth="1"/>
    <col min="46" max="46" width="56.625" style="21" bestFit="1" customWidth="1"/>
    <col min="47" max="47" width="26" style="21" bestFit="1" customWidth="1"/>
    <col min="48" max="48" width="46.125" style="21" bestFit="1" customWidth="1"/>
    <col min="49" max="49" width="20.125" style="21" bestFit="1" customWidth="1"/>
    <col min="50" max="50" width="25" style="21" bestFit="1" customWidth="1"/>
    <col min="51" max="51" width="42.125" style="21" bestFit="1" customWidth="1"/>
    <col min="52" max="52" width="33.625" style="21" bestFit="1" customWidth="1"/>
    <col min="53" max="53" width="53.125" style="21" bestFit="1" customWidth="1"/>
    <col min="54" max="54" width="23" style="21" bestFit="1" customWidth="1"/>
    <col min="55" max="55" width="28.125" style="21" bestFit="1" customWidth="1"/>
    <col min="56" max="56" width="23" style="21" bestFit="1" customWidth="1"/>
    <col min="57" max="57" width="20.125" style="21" bestFit="1" customWidth="1"/>
    <col min="58" max="58" width="71.125" style="21" bestFit="1" customWidth="1"/>
    <col min="59" max="59" width="23.5" style="21" bestFit="1" customWidth="1"/>
    <col min="60" max="60" width="22.125" style="21" bestFit="1" customWidth="1"/>
    <col min="61" max="61" width="20.125" style="21" bestFit="1" customWidth="1"/>
    <col min="62" max="62" width="21.125" style="36" bestFit="1" customWidth="1"/>
    <col min="63" max="63" width="20.125" style="21" bestFit="1" customWidth="1"/>
    <col min="64" max="64" width="25" style="21" bestFit="1" customWidth="1"/>
    <col min="65" max="65" width="25.5" style="21" bestFit="1" customWidth="1"/>
    <col min="66" max="66" width="27.625" style="21" bestFit="1" customWidth="1"/>
    <col min="67" max="67" width="112.625" style="21" bestFit="1" customWidth="1"/>
    <col min="68" max="68" width="35.625" style="21" bestFit="1" customWidth="1"/>
    <col min="69" max="69" width="44.125" style="21" bestFit="1" customWidth="1"/>
    <col min="70" max="71" width="48.125" style="21" bestFit="1" customWidth="1"/>
    <col min="72" max="72" width="42.125" style="21" bestFit="1" customWidth="1"/>
    <col min="73" max="73" width="38" style="21" bestFit="1" customWidth="1"/>
    <col min="74" max="74" width="29.625" style="21" bestFit="1" customWidth="1"/>
    <col min="75" max="76" width="38" style="21" bestFit="1" customWidth="1"/>
    <col min="77" max="77" width="27.625" style="21" bestFit="1" customWidth="1"/>
    <col min="78" max="78" width="25" style="36" bestFit="1" customWidth="1"/>
    <col min="79" max="79" width="34.125" style="21" bestFit="1" customWidth="1"/>
    <col min="80" max="80" width="79.625" style="21" bestFit="1" customWidth="1"/>
    <col min="81" max="81" width="23.625" style="21" bestFit="1" customWidth="1"/>
    <col min="82" max="82" width="138" style="21" bestFit="1" customWidth="1"/>
    <col min="83" max="83" width="90.125" style="21" bestFit="1" customWidth="1"/>
    <col min="84" max="84" width="92.125" style="21" bestFit="1" customWidth="1"/>
    <col min="85" max="85" width="38.125" style="21" bestFit="1" customWidth="1"/>
    <col min="86" max="87" width="38" style="21" bestFit="1" customWidth="1"/>
    <col min="88" max="88" width="29.625" style="21" bestFit="1" customWidth="1"/>
    <col min="89" max="89" width="25" style="21" bestFit="1" customWidth="1"/>
    <col min="90" max="90" width="44.125" style="21" bestFit="1" customWidth="1"/>
    <col min="91" max="91" width="46.125" style="21" bestFit="1" customWidth="1"/>
    <col min="92" max="92" width="98.625" style="21" bestFit="1" customWidth="1"/>
    <col min="93" max="93" width="108.625" style="21" bestFit="1" customWidth="1"/>
    <col min="94" max="94" width="102.5" style="21" bestFit="1" customWidth="1"/>
    <col min="95" max="95" width="58.625" style="21" bestFit="1" customWidth="1"/>
    <col min="96" max="96" width="46.125" style="21" bestFit="1" customWidth="1"/>
    <col min="97" max="97" width="108.125" style="36" customWidth="1"/>
    <col min="98" max="98" width="67.125" style="21" bestFit="1" customWidth="1"/>
    <col min="99" max="99" width="75.5" style="21" bestFit="1" customWidth="1"/>
    <col min="100" max="100" width="38" style="21" bestFit="1" customWidth="1"/>
    <col min="101" max="102" width="25" style="21" bestFit="1" customWidth="1"/>
    <col min="103" max="103" width="45.625" style="21" bestFit="1" customWidth="1"/>
    <col min="104" max="104" width="25" style="21" bestFit="1" customWidth="1"/>
    <col min="105" max="105" width="35.125" style="21" bestFit="1" customWidth="1"/>
    <col min="106" max="106" width="25" style="21" bestFit="1" customWidth="1"/>
    <col min="107" max="107" width="22.125" style="21" bestFit="1" customWidth="1"/>
    <col min="108" max="108" width="20.125" style="21" bestFit="1" customWidth="1"/>
    <col min="109" max="109" width="21.125" style="21" bestFit="1" customWidth="1"/>
    <col min="110" max="110" width="56.625" style="21" bestFit="1" customWidth="1"/>
    <col min="111" max="111" width="25" style="36" bestFit="1" customWidth="1"/>
    <col min="112" max="112" width="38" style="21" bestFit="1" customWidth="1"/>
    <col min="113" max="113" width="77.5" style="21" bestFit="1" customWidth="1"/>
    <col min="114" max="114" width="81.625" style="21" bestFit="1" customWidth="1"/>
    <col min="115" max="115" width="44.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125" style="21" bestFit="1" customWidth="1"/>
    <col min="126" max="126" width="50.125" style="21" bestFit="1" customWidth="1"/>
    <col min="127" max="127" width="16.625" style="21" bestFit="1" customWidth="1"/>
    <col min="128" max="128" width="19.625" style="21" bestFit="1" customWidth="1"/>
    <col min="129" max="129" width="13.125" style="21" bestFit="1" customWidth="1"/>
    <col min="130" max="130" width="19.625" style="21" bestFit="1" customWidth="1"/>
    <col min="131" max="131" width="25.625" style="21" customWidth="1"/>
    <col min="132" max="132" width="39.125" style="21" bestFit="1" customWidth="1"/>
    <col min="133" max="133" width="36" style="21" bestFit="1" customWidth="1"/>
    <col min="134" max="134" width="19" style="21" customWidth="1"/>
    <col min="135" max="16384" width="8.625" style="21"/>
  </cols>
  <sheetData>
    <row r="1" spans="1:148" s="20" customFormat="1" ht="409.5">
      <c r="A1" s="10" t="s">
        <v>1304</v>
      </c>
      <c r="B1" s="10" t="s">
        <v>1305</v>
      </c>
      <c r="C1" s="11" t="s">
        <v>1306</v>
      </c>
      <c r="D1" s="10" t="s">
        <v>1307</v>
      </c>
      <c r="E1" s="11" t="s">
        <v>1308</v>
      </c>
      <c r="F1" s="10" t="s">
        <v>1309</v>
      </c>
      <c r="G1" s="11" t="s">
        <v>1310</v>
      </c>
      <c r="H1" s="11" t="s">
        <v>1311</v>
      </c>
      <c r="I1" s="10" t="s">
        <v>1309</v>
      </c>
      <c r="J1" s="11" t="s">
        <v>1312</v>
      </c>
      <c r="K1" s="10" t="s">
        <v>1309</v>
      </c>
      <c r="L1" s="10" t="s">
        <v>554</v>
      </c>
      <c r="M1" s="10" t="s">
        <v>1313</v>
      </c>
      <c r="N1" s="10" t="s">
        <v>1314</v>
      </c>
      <c r="O1" s="10" t="s">
        <v>555</v>
      </c>
      <c r="P1" s="10" t="s">
        <v>1315</v>
      </c>
      <c r="Q1" s="10" t="s">
        <v>1316</v>
      </c>
      <c r="R1" s="11" t="s">
        <v>1317</v>
      </c>
      <c r="S1" s="11" t="s">
        <v>1306</v>
      </c>
      <c r="T1" s="10" t="s">
        <v>1309</v>
      </c>
      <c r="U1" s="11" t="s">
        <v>1318</v>
      </c>
      <c r="V1" s="11" t="s">
        <v>1319</v>
      </c>
      <c r="W1" s="11" t="s">
        <v>1320</v>
      </c>
      <c r="X1" s="10" t="s">
        <v>1315</v>
      </c>
      <c r="Y1" s="10" t="s">
        <v>1316</v>
      </c>
      <c r="Z1" s="11" t="s">
        <v>1321</v>
      </c>
      <c r="AA1" s="11" t="s">
        <v>1322</v>
      </c>
      <c r="AB1" s="11" t="s">
        <v>1323</v>
      </c>
      <c r="AC1" s="11" t="s">
        <v>1324</v>
      </c>
      <c r="AD1" s="12" t="s">
        <v>558</v>
      </c>
      <c r="AE1" s="13" t="s">
        <v>1325</v>
      </c>
      <c r="AF1" s="14" t="s">
        <v>1326</v>
      </c>
      <c r="AG1" s="15" t="s">
        <v>1327</v>
      </c>
      <c r="AH1" s="11" t="s">
        <v>1328</v>
      </c>
      <c r="AI1" s="10" t="s">
        <v>299</v>
      </c>
      <c r="AJ1" s="10" t="s">
        <v>1304</v>
      </c>
      <c r="AK1" s="16" t="s">
        <v>1329</v>
      </c>
      <c r="AL1" s="16" t="s">
        <v>1330</v>
      </c>
      <c r="AM1" s="11" t="s">
        <v>1331</v>
      </c>
      <c r="AN1" s="37" t="s">
        <v>1075</v>
      </c>
      <c r="AO1" s="10" t="s">
        <v>557</v>
      </c>
      <c r="AP1" s="11" t="s">
        <v>1306</v>
      </c>
      <c r="AQ1" s="17" t="s">
        <v>1332</v>
      </c>
      <c r="AR1" s="15" t="s">
        <v>1333</v>
      </c>
      <c r="AS1" s="11" t="s">
        <v>1334</v>
      </c>
      <c r="AT1" s="11" t="s">
        <v>1335</v>
      </c>
      <c r="AU1" s="15" t="s">
        <v>1336</v>
      </c>
      <c r="AV1" s="15" t="s">
        <v>1337</v>
      </c>
      <c r="AW1" s="18" t="s">
        <v>297</v>
      </c>
      <c r="AX1" s="11" t="s">
        <v>1338</v>
      </c>
      <c r="AY1" s="10" t="s">
        <v>557</v>
      </c>
      <c r="AZ1" s="11" t="s">
        <v>1335</v>
      </c>
      <c r="BA1" s="16" t="s">
        <v>1313</v>
      </c>
      <c r="BB1" s="15" t="s">
        <v>1339</v>
      </c>
      <c r="BC1" s="15" t="s">
        <v>1340</v>
      </c>
      <c r="BD1" s="18" t="s">
        <v>298</v>
      </c>
      <c r="BE1" s="15" t="s">
        <v>1341</v>
      </c>
      <c r="BF1" s="15" t="s">
        <v>1333</v>
      </c>
      <c r="BG1" s="14" t="s">
        <v>1319</v>
      </c>
      <c r="BH1" s="16" t="s">
        <v>1342</v>
      </c>
      <c r="BI1" s="18" t="s">
        <v>297</v>
      </c>
      <c r="BJ1" s="19" t="s">
        <v>561</v>
      </c>
      <c r="BK1" s="15" t="s">
        <v>1343</v>
      </c>
      <c r="BL1" s="10" t="s">
        <v>1315</v>
      </c>
      <c r="BM1" s="15" t="s">
        <v>1344</v>
      </c>
      <c r="BN1" s="15" t="s">
        <v>1344</v>
      </c>
      <c r="BO1" s="15" t="s">
        <v>1333</v>
      </c>
      <c r="BP1" s="15" t="s">
        <v>1345</v>
      </c>
      <c r="BQ1" s="15" t="s">
        <v>1333</v>
      </c>
      <c r="BR1" s="11" t="s">
        <v>1335</v>
      </c>
      <c r="BS1" s="18" t="s">
        <v>300</v>
      </c>
      <c r="BT1" s="15" t="s">
        <v>1346</v>
      </c>
      <c r="BU1" s="15" t="s">
        <v>1333</v>
      </c>
      <c r="BV1" s="15" t="s">
        <v>1347</v>
      </c>
      <c r="BW1" s="15" t="s">
        <v>1347</v>
      </c>
      <c r="BX1" s="10" t="s">
        <v>1316</v>
      </c>
      <c r="BY1" s="16" t="s">
        <v>560</v>
      </c>
      <c r="BZ1" s="19" t="s">
        <v>562</v>
      </c>
      <c r="CA1" s="14" t="s">
        <v>1348</v>
      </c>
      <c r="CB1" s="16" t="s">
        <v>1330</v>
      </c>
      <c r="CC1" s="14" t="s">
        <v>1349</v>
      </c>
      <c r="CD1" s="15" t="s">
        <v>1350</v>
      </c>
      <c r="CE1" s="15" t="s">
        <v>1351</v>
      </c>
      <c r="CF1" s="15" t="s">
        <v>1351</v>
      </c>
      <c r="CG1" s="14" t="s">
        <v>1326</v>
      </c>
      <c r="CH1" s="11" t="s">
        <v>1352</v>
      </c>
      <c r="CI1" s="14" t="s">
        <v>1349</v>
      </c>
      <c r="CJ1" s="10" t="s">
        <v>1353</v>
      </c>
      <c r="CK1" s="15" t="s">
        <v>1354</v>
      </c>
      <c r="CL1" s="15" t="s">
        <v>1355</v>
      </c>
      <c r="CM1" s="15" t="s">
        <v>1333</v>
      </c>
      <c r="CN1" s="10" t="s">
        <v>556</v>
      </c>
      <c r="CO1" s="15" t="s">
        <v>1336</v>
      </c>
      <c r="CP1" s="15" t="s">
        <v>1356</v>
      </c>
      <c r="CQ1" s="15" t="s">
        <v>1357</v>
      </c>
      <c r="CR1" s="15" t="s">
        <v>1357</v>
      </c>
      <c r="CS1" s="19" t="s">
        <v>1076</v>
      </c>
      <c r="CT1" s="15" t="s">
        <v>1356</v>
      </c>
      <c r="CU1" s="11" t="s">
        <v>1306</v>
      </c>
      <c r="CV1" s="11" t="s">
        <v>1306</v>
      </c>
      <c r="CW1" s="11" t="s">
        <v>1308</v>
      </c>
      <c r="CX1" s="15" t="s">
        <v>1358</v>
      </c>
      <c r="CY1" s="15" t="s">
        <v>1339</v>
      </c>
      <c r="CZ1" s="15" t="s">
        <v>1357</v>
      </c>
      <c r="DA1" s="15" t="s">
        <v>1359</v>
      </c>
      <c r="DB1" s="15" t="s">
        <v>1360</v>
      </c>
      <c r="DC1" s="14" t="s">
        <v>1361</v>
      </c>
      <c r="DD1" s="15" t="s">
        <v>1362</v>
      </c>
      <c r="DE1" s="18" t="s">
        <v>1363</v>
      </c>
      <c r="DF1" s="15" t="s">
        <v>1356</v>
      </c>
      <c r="DG1" s="19" t="s">
        <v>563</v>
      </c>
      <c r="DH1" s="11" t="s">
        <v>1364</v>
      </c>
      <c r="DI1" s="16" t="s">
        <v>1342</v>
      </c>
      <c r="DJ1" s="16" t="s">
        <v>1342</v>
      </c>
      <c r="DK1" s="15" t="s">
        <v>1355</v>
      </c>
      <c r="DL1" s="11" t="s">
        <v>1365</v>
      </c>
      <c r="DM1" s="14" t="s">
        <v>1366</v>
      </c>
      <c r="DN1" s="15" t="s">
        <v>1339</v>
      </c>
      <c r="DO1" s="11" t="s">
        <v>1328</v>
      </c>
      <c r="DP1" s="15" t="s">
        <v>1336</v>
      </c>
      <c r="DQ1" s="15" t="s">
        <v>559</v>
      </c>
      <c r="DR1" s="14" t="s">
        <v>1367</v>
      </c>
      <c r="DS1" s="15" t="s">
        <v>1356</v>
      </c>
      <c r="DT1" s="15" t="s">
        <v>1309</v>
      </c>
      <c r="DU1" s="15" t="s">
        <v>1368</v>
      </c>
      <c r="DV1" s="15" t="s">
        <v>564</v>
      </c>
      <c r="DW1" s="145" t="s">
        <v>1334</v>
      </c>
      <c r="DX1" s="145" t="s">
        <v>1369</v>
      </c>
      <c r="DY1" s="145" t="s">
        <v>1370</v>
      </c>
      <c r="DZ1" s="146" t="s">
        <v>1077</v>
      </c>
      <c r="EA1" s="145" t="s">
        <v>1371</v>
      </c>
      <c r="EB1" s="145" t="s">
        <v>1371</v>
      </c>
      <c r="EC1" s="145" t="s">
        <v>1372</v>
      </c>
      <c r="ED1" s="145" t="s">
        <v>1339</v>
      </c>
      <c r="EE1" s="145" t="s">
        <v>1373</v>
      </c>
      <c r="EF1" s="145" t="s">
        <v>1373</v>
      </c>
      <c r="EG1" s="145" t="s">
        <v>1374</v>
      </c>
      <c r="EH1" s="145" t="s">
        <v>1374</v>
      </c>
      <c r="EI1" s="146" t="s">
        <v>1315</v>
      </c>
      <c r="EJ1" s="18" t="s">
        <v>1307</v>
      </c>
      <c r="EK1" s="15" t="s">
        <v>1375</v>
      </c>
      <c r="EL1" s="15" t="s">
        <v>1376</v>
      </c>
      <c r="EM1" s="15" t="s">
        <v>1377</v>
      </c>
      <c r="EN1" s="15" t="s">
        <v>1377</v>
      </c>
      <c r="EO1" s="15" t="s">
        <v>1377</v>
      </c>
      <c r="EP1" s="146" t="s">
        <v>1378</v>
      </c>
      <c r="EQ1" s="146" t="s">
        <v>1379</v>
      </c>
      <c r="ER1" s="146" t="s">
        <v>1380</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1381</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1382</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1383</v>
      </c>
      <c r="EG2" s="157" t="s">
        <v>1384</v>
      </c>
      <c r="EH2" s="158" t="s">
        <v>1385</v>
      </c>
      <c r="EI2" s="157" t="s">
        <v>621</v>
      </c>
      <c r="EJ2" s="157" t="s">
        <v>1382</v>
      </c>
      <c r="EK2" s="157" t="s">
        <v>1386</v>
      </c>
      <c r="EL2" s="153" t="s">
        <v>1387</v>
      </c>
      <c r="EM2" s="153" t="s">
        <v>1388</v>
      </c>
      <c r="EN2" s="153" t="s">
        <v>1389</v>
      </c>
      <c r="EO2" s="157" t="s">
        <v>1382</v>
      </c>
      <c r="EP2" s="157" t="s">
        <v>1390</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1391</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1392</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1393</v>
      </c>
      <c r="EF3" s="21" t="s">
        <v>1394</v>
      </c>
      <c r="EG3" t="s">
        <v>1395</v>
      </c>
      <c r="EH3" t="s">
        <v>1396</v>
      </c>
      <c r="EI3" s="21" t="s">
        <v>1397</v>
      </c>
      <c r="EJ3" s="21" t="s">
        <v>740</v>
      </c>
      <c r="EK3" s="21" t="s">
        <v>1398</v>
      </c>
      <c r="EL3" s="31" t="s">
        <v>715</v>
      </c>
      <c r="EM3" s="31" t="s">
        <v>1399</v>
      </c>
      <c r="EN3" s="31" t="s">
        <v>1400</v>
      </c>
      <c r="EO3" s="31" t="s">
        <v>740</v>
      </c>
      <c r="EP3" s="29" t="s">
        <v>1401</v>
      </c>
      <c r="EQ3" s="29" t="s">
        <v>1402</v>
      </c>
      <c r="ER3" s="21" t="s">
        <v>1403</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1404</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1405</v>
      </c>
      <c r="EF4" s="21" t="s">
        <v>1406</v>
      </c>
      <c r="EG4"/>
      <c r="EH4"/>
      <c r="EI4" s="21" t="s">
        <v>1407</v>
      </c>
      <c r="EJ4" s="21" t="s">
        <v>1408</v>
      </c>
      <c r="EK4" s="21" t="s">
        <v>1409</v>
      </c>
      <c r="EL4" s="29" t="s">
        <v>814</v>
      </c>
      <c r="EM4" s="29" t="s">
        <v>1410</v>
      </c>
      <c r="EN4" s="29"/>
      <c r="EO4" s="29" t="s">
        <v>602</v>
      </c>
      <c r="EQ4" s="29" t="s">
        <v>1411</v>
      </c>
      <c r="ER4" s="21" t="s">
        <v>1412</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1413</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1414</v>
      </c>
      <c r="EG5"/>
      <c r="EH5"/>
      <c r="EI5"/>
      <c r="EJ5" t="s">
        <v>602</v>
      </c>
      <c r="EK5" s="21" t="s">
        <v>1415</v>
      </c>
      <c r="EL5" s="29"/>
      <c r="EM5" s="29" t="s">
        <v>1416</v>
      </c>
      <c r="EN5" s="29"/>
      <c r="EO5" s="29" t="s">
        <v>908</v>
      </c>
      <c r="EQ5" t="s">
        <v>1417</v>
      </c>
      <c r="ER5" s="21" t="s">
        <v>1418</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1419</v>
      </c>
      <c r="EK6" s="21" t="s">
        <v>1420</v>
      </c>
      <c r="EL6" s="29"/>
      <c r="EM6" s="29"/>
      <c r="EN6" s="29"/>
      <c r="EO6" s="29"/>
      <c r="EQ6" t="s">
        <v>1421</v>
      </c>
      <c r="ER6" s="21" t="s">
        <v>1422</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1423</v>
      </c>
      <c r="EL7" s="29"/>
      <c r="EM7" s="29"/>
      <c r="EN7" s="29"/>
      <c r="EO7" s="29"/>
      <c r="EQ7" s="29" t="s">
        <v>1424</v>
      </c>
      <c r="ER7" s="21" t="s">
        <v>1425</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1426</v>
      </c>
      <c r="EL8" s="29"/>
      <c r="EM8" s="29"/>
      <c r="EN8" s="29"/>
      <c r="EO8" s="29"/>
      <c r="EQ8" s="29" t="s">
        <v>1427</v>
      </c>
      <c r="ER8" s="21" t="s">
        <v>1428</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1429</v>
      </c>
      <c r="EG9"/>
      <c r="EH9"/>
      <c r="EK9" s="21" t="s">
        <v>1430</v>
      </c>
      <c r="EL9" s="29"/>
      <c r="EM9" s="29"/>
      <c r="EN9" s="29"/>
      <c r="EO9" s="29"/>
      <c r="EQ9" s="29" t="s">
        <v>1431</v>
      </c>
      <c r="ER9" s="21" t="s">
        <v>1432</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1433</v>
      </c>
      <c r="EL10" s="29"/>
      <c r="EM10" s="29"/>
      <c r="EN10" s="29"/>
      <c r="EO10" s="29"/>
      <c r="EQ10" s="29" t="s">
        <v>1434</v>
      </c>
      <c r="ER10" s="21" t="s">
        <v>1435</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1436</v>
      </c>
      <c r="EL11" s="29"/>
      <c r="EM11" s="29"/>
      <c r="EN11" s="29"/>
      <c r="EO11" s="29"/>
      <c r="EQ11" s="29" t="s">
        <v>1437</v>
      </c>
      <c r="ER11" s="21" t="s">
        <v>1438</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1439</v>
      </c>
      <c r="EL12" s="29"/>
      <c r="EM12" s="29"/>
      <c r="EN12" s="29"/>
      <c r="EO12" s="29"/>
      <c r="EQ12" s="29" t="s">
        <v>1440</v>
      </c>
      <c r="ER12" s="21" t="s">
        <v>1441</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1442</v>
      </c>
      <c r="EG13"/>
      <c r="EH13"/>
      <c r="EK13" s="21" t="s">
        <v>1443</v>
      </c>
      <c r="EL13" s="29"/>
      <c r="EM13" s="29"/>
      <c r="EN13" s="29"/>
      <c r="EO13" s="29"/>
      <c r="EQ13" s="29" t="s">
        <v>962</v>
      </c>
      <c r="ER13" s="21" t="s">
        <v>1444</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1445</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39" t="s">
        <v>1119</v>
      </c>
      <c r="B1" s="39" t="s">
        <v>1120</v>
      </c>
      <c r="C1" s="39" t="s">
        <v>1121</v>
      </c>
      <c r="D1" s="39" t="s">
        <v>1122</v>
      </c>
      <c r="E1" s="39" t="s">
        <v>1123</v>
      </c>
      <c r="F1" s="39" t="s">
        <v>1178</v>
      </c>
    </row>
    <row r="2" spans="1:6">
      <c r="A2" t="s">
        <v>1124</v>
      </c>
      <c r="B2">
        <f>COUNTIF(汚染状況調査方法報告シート!Q:Q,"*（エラー）*")</f>
        <v>0</v>
      </c>
      <c r="C2">
        <v>1</v>
      </c>
      <c r="D2">
        <v>11</v>
      </c>
      <c r="E2" s="160">
        <v>1</v>
      </c>
      <c r="F2">
        <v>122</v>
      </c>
    </row>
    <row r="3" spans="1:6">
      <c r="A3" t="s">
        <v>1166</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625" style="4" customWidth="1"/>
    <col min="93" max="16384" width="25.5" style="4"/>
  </cols>
  <sheetData>
    <row r="1" spans="1:122" ht="15" customHeight="1">
      <c r="A1" s="144" t="s">
        <v>1179</v>
      </c>
      <c r="B1" s="144" t="s">
        <v>1180</v>
      </c>
      <c r="C1" s="144" t="s">
        <v>1181</v>
      </c>
      <c r="D1" s="144" t="s">
        <v>1182</v>
      </c>
      <c r="E1" s="144" t="s">
        <v>1183</v>
      </c>
      <c r="F1" s="144" t="s">
        <v>1184</v>
      </c>
      <c r="G1" s="144" t="s">
        <v>1185</v>
      </c>
      <c r="H1" s="144" t="s">
        <v>1186</v>
      </c>
      <c r="I1" s="144" t="s">
        <v>1187</v>
      </c>
      <c r="J1" s="144" t="s">
        <v>1188</v>
      </c>
      <c r="K1" s="144" t="s">
        <v>1189</v>
      </c>
      <c r="L1" s="144" t="s">
        <v>1190</v>
      </c>
      <c r="M1" s="144" t="s">
        <v>1191</v>
      </c>
      <c r="N1" s="144" t="s">
        <v>1192</v>
      </c>
      <c r="O1" s="144" t="s">
        <v>1193</v>
      </c>
      <c r="P1" s="144" t="s">
        <v>1194</v>
      </c>
      <c r="Q1" s="144" t="s">
        <v>1195</v>
      </c>
      <c r="R1" s="144" t="s">
        <v>1196</v>
      </c>
      <c r="S1" s="144" t="s">
        <v>1197</v>
      </c>
      <c r="T1" s="144" t="s">
        <v>1198</v>
      </c>
      <c r="U1" s="144" t="s">
        <v>1199</v>
      </c>
      <c r="V1" s="144" t="s">
        <v>1200</v>
      </c>
      <c r="W1" s="144" t="s">
        <v>1201</v>
      </c>
      <c r="X1" s="144" t="s">
        <v>1202</v>
      </c>
      <c r="Y1" s="144" t="s">
        <v>1203</v>
      </c>
      <c r="Z1" s="144" t="s">
        <v>1204</v>
      </c>
      <c r="AA1" s="144" t="s">
        <v>1205</v>
      </c>
      <c r="AB1" s="144" t="s">
        <v>1206</v>
      </c>
      <c r="AC1" s="144" t="s">
        <v>1207</v>
      </c>
      <c r="AD1" s="144" t="s">
        <v>1208</v>
      </c>
      <c r="AE1" s="144" t="s">
        <v>1209</v>
      </c>
      <c r="AF1" s="144" t="s">
        <v>1210</v>
      </c>
      <c r="AG1" s="144" t="s">
        <v>1211</v>
      </c>
      <c r="AH1" s="144" t="s">
        <v>1212</v>
      </c>
      <c r="AI1" s="144" t="s">
        <v>1213</v>
      </c>
      <c r="AJ1" s="144" t="s">
        <v>1214</v>
      </c>
      <c r="AK1" s="144" t="s">
        <v>1215</v>
      </c>
      <c r="AL1" s="144" t="s">
        <v>1216</v>
      </c>
      <c r="AM1" s="144" t="s">
        <v>1217</v>
      </c>
      <c r="AN1" s="144" t="s">
        <v>1218</v>
      </c>
      <c r="AO1" s="144" t="s">
        <v>1219</v>
      </c>
      <c r="AP1" s="144" t="s">
        <v>1220</v>
      </c>
      <c r="AQ1" s="144" t="s">
        <v>1221</v>
      </c>
      <c r="AR1" s="144" t="s">
        <v>1222</v>
      </c>
      <c r="AS1" s="144" t="s">
        <v>1223</v>
      </c>
      <c r="AT1" s="144" t="s">
        <v>1224</v>
      </c>
      <c r="AU1" s="144" t="s">
        <v>1225</v>
      </c>
      <c r="AV1" s="144" t="s">
        <v>1226</v>
      </c>
      <c r="AW1" s="144" t="s">
        <v>1227</v>
      </c>
      <c r="AX1" s="144" t="s">
        <v>1228</v>
      </c>
      <c r="AY1" s="144" t="s">
        <v>1229</v>
      </c>
      <c r="AZ1" s="144" t="s">
        <v>1230</v>
      </c>
      <c r="BA1" s="144" t="s">
        <v>1231</v>
      </c>
      <c r="BB1" s="144" t="s">
        <v>1232</v>
      </c>
      <c r="BC1" s="144" t="s">
        <v>1233</v>
      </c>
      <c r="BD1" s="144" t="s">
        <v>1234</v>
      </c>
      <c r="BE1" s="144" t="s">
        <v>1235</v>
      </c>
      <c r="BF1" s="144" t="s">
        <v>1236</v>
      </c>
      <c r="BG1" s="144" t="s">
        <v>1237</v>
      </c>
      <c r="BH1" s="144" t="s">
        <v>1238</v>
      </c>
      <c r="BI1" s="144" t="s">
        <v>1239</v>
      </c>
      <c r="BJ1" s="144" t="s">
        <v>1240</v>
      </c>
      <c r="BK1" s="144" t="s">
        <v>1241</v>
      </c>
      <c r="BL1" s="144" t="s">
        <v>1242</v>
      </c>
      <c r="BM1" s="144" t="s">
        <v>1243</v>
      </c>
      <c r="BN1" s="144" t="s">
        <v>1244</v>
      </c>
      <c r="BO1" s="144" t="s">
        <v>1245</v>
      </c>
      <c r="BP1" s="144" t="s">
        <v>1246</v>
      </c>
      <c r="BQ1" s="144" t="s">
        <v>1247</v>
      </c>
      <c r="BR1" s="144" t="s">
        <v>1248</v>
      </c>
      <c r="BS1" s="144" t="s">
        <v>1249</v>
      </c>
      <c r="BT1" s="144" t="s">
        <v>1250</v>
      </c>
      <c r="BU1" s="144" t="s">
        <v>1251</v>
      </c>
      <c r="BV1" s="144" t="s">
        <v>1252</v>
      </c>
      <c r="BW1" s="144" t="s">
        <v>1253</v>
      </c>
      <c r="BX1" s="144" t="s">
        <v>1254</v>
      </c>
      <c r="BY1" s="144" t="s">
        <v>1255</v>
      </c>
      <c r="BZ1" s="144" t="s">
        <v>1256</v>
      </c>
      <c r="CA1" s="144" t="s">
        <v>1257</v>
      </c>
      <c r="CB1" s="144" t="s">
        <v>1258</v>
      </c>
      <c r="CC1" s="144" t="s">
        <v>1259</v>
      </c>
      <c r="CD1" s="144" t="s">
        <v>1260</v>
      </c>
      <c r="CE1" s="144" t="s">
        <v>1261</v>
      </c>
      <c r="CF1" s="144" t="s">
        <v>1262</v>
      </c>
      <c r="CG1" s="144" t="s">
        <v>1263</v>
      </c>
      <c r="CH1" s="144" t="s">
        <v>1264</v>
      </c>
      <c r="CI1" s="144" t="s">
        <v>1265</v>
      </c>
      <c r="CJ1" s="144" t="s">
        <v>1266</v>
      </c>
      <c r="CK1" s="144" t="s">
        <v>1267</v>
      </c>
      <c r="CL1" s="144" t="s">
        <v>1268</v>
      </c>
      <c r="CM1" s="144" t="s">
        <v>1269</v>
      </c>
      <c r="CN1" s="144" t="s">
        <v>1270</v>
      </c>
      <c r="CO1" s="144" t="s">
        <v>1271</v>
      </c>
      <c r="CP1" s="144" t="s">
        <v>1272</v>
      </c>
      <c r="CQ1" s="144" t="s">
        <v>1273</v>
      </c>
      <c r="CR1" s="144" t="s">
        <v>1274</v>
      </c>
      <c r="CS1" s="144" t="s">
        <v>1275</v>
      </c>
      <c r="CT1" s="144" t="s">
        <v>1276</v>
      </c>
      <c r="CU1" s="144" t="s">
        <v>1277</v>
      </c>
      <c r="CV1" s="144" t="s">
        <v>1278</v>
      </c>
      <c r="CW1" s="144" t="s">
        <v>1279</v>
      </c>
      <c r="CX1" s="144" t="s">
        <v>1280</v>
      </c>
      <c r="CY1" s="144" t="s">
        <v>1281</v>
      </c>
      <c r="CZ1" s="144" t="s">
        <v>1282</v>
      </c>
      <c r="DA1" s="144" t="s">
        <v>1283</v>
      </c>
      <c r="DB1" s="144" t="s">
        <v>1284</v>
      </c>
      <c r="DC1" s="144" t="s">
        <v>1285</v>
      </c>
      <c r="DD1" s="144" t="s">
        <v>1286</v>
      </c>
      <c r="DE1" s="144" t="s">
        <v>1287</v>
      </c>
      <c r="DF1" s="144" t="s">
        <v>1288</v>
      </c>
      <c r="DG1" s="144" t="s">
        <v>1289</v>
      </c>
      <c r="DH1" s="144" t="s">
        <v>1290</v>
      </c>
      <c r="DI1" s="144" t="s">
        <v>1291</v>
      </c>
      <c r="DJ1" s="144" t="s">
        <v>1292</v>
      </c>
      <c r="DK1" s="144" t="s">
        <v>1293</v>
      </c>
      <c r="DL1" s="144" t="s">
        <v>1294</v>
      </c>
      <c r="DM1" s="144" t="s">
        <v>1295</v>
      </c>
      <c r="DN1" s="144" t="s">
        <v>1296</v>
      </c>
      <c r="DO1" s="144" t="s">
        <v>1297</v>
      </c>
      <c r="DP1" s="144" t="s">
        <v>1298</v>
      </c>
      <c r="DQ1" s="144" t="s">
        <v>1299</v>
      </c>
      <c r="DR1" s="144" t="s">
        <v>1300</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1174</v>
      </c>
      <c r="B3" s="3" t="s">
        <v>1174</v>
      </c>
      <c r="C3" s="3" t="s">
        <v>1174</v>
      </c>
      <c r="D3" s="3" t="s">
        <v>1174</v>
      </c>
      <c r="E3" s="82" t="s">
        <v>1174</v>
      </c>
      <c r="F3" s="82" t="s">
        <v>1174</v>
      </c>
      <c r="G3" s="3" t="s">
        <v>1174</v>
      </c>
      <c r="H3" s="3" t="s">
        <v>1174</v>
      </c>
      <c r="I3" s="3" t="s">
        <v>1174</v>
      </c>
      <c r="J3" s="3" t="s">
        <v>1174</v>
      </c>
      <c r="K3" s="82" t="s">
        <v>1174</v>
      </c>
      <c r="L3" s="82" t="s">
        <v>1174</v>
      </c>
      <c r="M3" s="3" t="s">
        <v>1174</v>
      </c>
      <c r="N3" s="3" t="s">
        <v>1174</v>
      </c>
      <c r="O3" s="3" t="s">
        <v>1174</v>
      </c>
      <c r="P3" s="3" t="s">
        <v>1174</v>
      </c>
      <c r="Q3" s="3" t="s">
        <v>209</v>
      </c>
      <c r="R3" s="3" t="s">
        <v>210</v>
      </c>
      <c r="S3" s="3" t="s">
        <v>211</v>
      </c>
      <c r="T3" s="3" t="s">
        <v>211</v>
      </c>
      <c r="U3" s="3" t="s">
        <v>1130</v>
      </c>
      <c r="V3" s="3" t="s">
        <v>1131</v>
      </c>
      <c r="W3" s="83" t="s">
        <v>1131</v>
      </c>
      <c r="X3" s="83" t="s">
        <v>1131</v>
      </c>
      <c r="Y3" s="83" t="s">
        <v>1131</v>
      </c>
      <c r="Z3" s="83" t="s">
        <v>1131</v>
      </c>
      <c r="AA3" s="83" t="s">
        <v>1131</v>
      </c>
      <c r="AB3" s="83" t="s">
        <v>1131</v>
      </c>
      <c r="AC3" s="83" t="s">
        <v>1131</v>
      </c>
      <c r="AD3" s="83" t="s">
        <v>1131</v>
      </c>
      <c r="AE3" s="83" t="s">
        <v>1133</v>
      </c>
      <c r="AF3" s="83" t="s">
        <v>1134</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1114</v>
      </c>
      <c r="CF3" s="3" t="s">
        <v>1129</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1132</v>
      </c>
      <c r="W4" s="83" t="s">
        <v>1132</v>
      </c>
      <c r="X4" s="83" t="s">
        <v>1132</v>
      </c>
      <c r="Y4" s="83" t="s">
        <v>1132</v>
      </c>
      <c r="Z4" s="83" t="s">
        <v>1132</v>
      </c>
      <c r="AA4" s="83" t="s">
        <v>1132</v>
      </c>
      <c r="AB4" s="83" t="s">
        <v>1132</v>
      </c>
      <c r="AC4" s="83" t="s">
        <v>1132</v>
      </c>
      <c r="AD4" s="83" t="s">
        <v>1132</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1135</v>
      </c>
      <c r="BU4" s="3" t="s">
        <v>1136</v>
      </c>
      <c r="BV4" s="3" t="s">
        <v>1137</v>
      </c>
      <c r="BW4" s="3" t="s">
        <v>1138</v>
      </c>
      <c r="BX4" s="3" t="s">
        <v>1139</v>
      </c>
      <c r="BY4" s="3" t="s">
        <v>1140</v>
      </c>
      <c r="BZ4" s="3" t="s">
        <v>1141</v>
      </c>
      <c r="CA4" s="3" t="s">
        <v>1142</v>
      </c>
      <c r="CB4" s="3" t="s">
        <v>1143</v>
      </c>
      <c r="CC4" s="3" t="s">
        <v>1144</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1126</v>
      </c>
      <c r="F5" s="82" t="s">
        <v>1127</v>
      </c>
      <c r="G5" s="3" t="s">
        <v>268</v>
      </c>
      <c r="H5" s="3" t="s">
        <v>269</v>
      </c>
      <c r="I5" s="3" t="s">
        <v>270</v>
      </c>
      <c r="J5" s="3" t="s">
        <v>271</v>
      </c>
      <c r="K5" s="82" t="s">
        <v>1126</v>
      </c>
      <c r="L5" s="82" t="s">
        <v>1127</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1128</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1175</v>
      </c>
      <c r="DC5" s="3" t="s">
        <v>1175</v>
      </c>
      <c r="DD5" s="3" t="s">
        <v>1176</v>
      </c>
      <c r="DE5" s="3" t="s">
        <v>1177</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75">
      <c r="A10" s="39" t="s">
        <v>1125</v>
      </c>
      <c r="B10" s="7"/>
      <c r="D10" s="7"/>
      <c r="F10" s="7"/>
      <c r="W10" s="85"/>
      <c r="X10" s="85"/>
      <c r="Y10" s="85"/>
      <c r="Z10" s="85"/>
      <c r="AA10" s="85"/>
      <c r="AB10" s="85"/>
      <c r="AC10" s="85"/>
      <c r="AD10" s="85"/>
      <c r="AE10" s="85"/>
      <c r="AF10" s="85"/>
    </row>
    <row r="11" spans="1:122" ht="18.75">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4750ee5954471e06e1f50a0af7f5c75b">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f5841539e9c7919392e19d06d185fa1"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427F459-4670-4EBE-8947-A0B8C22C6CC6}"/>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2026-01-30T06:40:26Z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