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9F6DB01D-9728-4404-A1DB-F1C338067859}" xr6:coauthVersionLast="47" xr6:coauthVersionMax="47" xr10:uidLastSave="{00000000-0000-0000-0000-000000000000}"/>
  <bookViews>
    <workbookView xWindow="20985"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<sst xmlns="http://schemas.openxmlformats.org/spreadsheetml/2006/main" count="2187" uniqueCount="1178">
  <si>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</si>
  <si>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</si>
  <si>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</si>
  <si>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</si>
  <si>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</si>
  <si>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</si>
  <si>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</si>
  <si>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</si>
  <si>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</si>
  <si>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</si>
  <si>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</si>
  <si>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</si>
  <si>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</si>
  <si>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</si>
  <si>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</si>
  <si>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</si>
  <si>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</si>
  <si>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</si>
  <si>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</si>
  <si>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</si>
  <si>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</si>
  <si>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</si>
  <si>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</si>
  <si>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</si>
  <si>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</si>
  <si>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</si>
  <si>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</si>
  <si>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</si>
  <si>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</si>
  <si>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</si>
  <si>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</si>
  <si>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</si>
  <si>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</si>
  <si>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</si>
  <si>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</si>
  <si>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</si>
  <si>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</si>
  <si>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</si>
  <si>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</si>
  <si>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</si>
  <si>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</si>
  <si>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</si>
  <si>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</si>
  <si>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</si>
  <si>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</si>
  <si>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</si>
  <si>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</si>
  <si>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</si>
  <si>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</si>
  <si>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</si>
  <si>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</si>
  <si>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</si>
  <si>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</si>
  <si>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</si>
  <si>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</si>
  <si>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</si>
  <si>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</si>
  <si>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</si>
  <si>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</si>
  <si>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</si>
  <si>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</si>
  <si>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</si>
  <si>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</si>
  <si>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</si>
  <si>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</si>
  <si>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</si>
  <si>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</si>
  <si>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</si>
  <si>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</si>
  <si>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</si>
  <si>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</si>
  <si>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</si>
  <si>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</si>
  <si>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</si>
  <si>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</si>
  <si>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</si>
  <si>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</si>
  <si>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</si>
  <si>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</si>
  <si>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</si>
  <si>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</si>
  <si>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</si>
  <si>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</si>
  <si>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</si>
  <si>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</si>
  <si>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</si>
  <si>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</si>
  <si>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</si>
  <si>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</si>
  <si>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</si>
  <si>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</si>
  <si>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</si>
  <si>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</si>
  <si>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</si>
  <si>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</si>
  <si>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</si>
  <si>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</si>
  <si>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</si>
  <si>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</si>
  <si>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</si>
  <si>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</si>
  <si>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</si>
  <si>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</si>
  <si>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</si>
  <si>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</si>
  <si>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</si>
  <si>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</si>
  <si>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</si>
  <si>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</si>
  <si>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</si>
  <si>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</si>
  <si>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</si>
  <si>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</si>
  <si>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</si>
  <si>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</si>
  <si>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</si>
  <si>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</si>
  <si>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</si>
  <si>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</si>
  <si>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</si>
  <si>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</si>
  <si>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</si>
  <si>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</si>
  <si>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</si>
  <si>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</si>
  <si>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</si>
  <si>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</si>
  <si>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</si>
  <si>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</si>
  <si>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</si>
  <si>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</si>
  <si>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</si>
  <si>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</si>
  <si>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</si>
  <si>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</si>
  <si>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</si>
  <si>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</si>
  <si>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</si>
  <si>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</si>
  <si>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</si>
  <si>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</si>
  <si>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</si>
  <si>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</si>
  <si>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</si>
  <si>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</si>
  <si>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</si>
  <si>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</si>
  <si>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</si>
  <si>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</si>
  <si>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</si>
  <si>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</si>
  <si>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</si>
  <si>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</si>
  <si>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</si>
  <si>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</si>
  <si>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</si>
  <si>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</si>
  <si>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</si>
  <si>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</si>
  <si>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</si>
  <si>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</si>
  <si>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</si>
  <si>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</si>
  <si>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</si>
  <si>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</si>
  <si>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</si>
  <si>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</si>
  <si>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</si>
  <si>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</si>
  <si>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</si>
  <si>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</si>
  <si>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</si>
  <si>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</si>
  <si>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</si>
  <si>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</si>
  <si>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</si>
  <si>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</si>
  <si>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</si>
  <si>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</si>
  <si>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</si>
  <si>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</si>
  <si>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</si>
  <si>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</si>
  <si>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</si>
  <si>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</si>
  <si>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</si>
  <si>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</si>
  <si>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</si>
  <si>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</si>
  <si>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</si>
  <si>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</si>
  <si>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</si>
  <si>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</si>
  <si>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</si>
  <si>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</si>
  <si>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</si>
  <si>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</si>
  <si>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</si>
  <si>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</si>
  <si>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</si>
  <si>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</si>
  <si>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</si>
  <si>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</si>
  <si>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</si>
  <si>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</si>
  <si>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</si>
  <si>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</si>
  <si>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</si>
  <si>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</si>
  <si>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</si>
  <si>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</si>
  <si>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</si>
  <si>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</si>
  <si>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</si>
  <si>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</si>
  <si>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</si>
  <si>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</si>
  <si>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</si>
  <si>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</si>
  <si>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</si>
  <si>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</si>
  <si>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</si>
  <si>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</si>
  <si>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</si>
  <si>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</si>
  <si>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</si>
  <si>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</si>
  <si>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</si>
  <si>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</si>
  <si>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</si>
  <si>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</si>
  <si>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</si>
  <si>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</si>
  <si>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</si>
  <si>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</si>
  <si>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</si>
  <si>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</si>
  <si>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</si>
  <si>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</si>
  <si>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</si>
  <si>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</si>
  <si>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</si>
  <si>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</si>
  <si>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</si>
  <si>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</si>
  <si>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</si>
  <si>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</si>
  <si>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</si>
  <si>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</si>
  <si>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</si>
  <si>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</si>
  <si>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</si>
  <si>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</si>
  <si>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</si>
  <si>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</si>
  <si>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</si>
  <si>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</si>
  <si>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</si>
  <si>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</si>
  <si>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</si>
  <si>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</si>
  <si>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</si>
  <si>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</si>
  <si>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</si>
  <si>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</si>
  <si>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</si>
  <si>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</si>
  <si>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</si>
  <si>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</si>
  <si>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</si>
  <si>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</si>
  <si>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</si>
  <si>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</si>
  <si>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</si>
  <si>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</si>
  <si>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</si>
  <si>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</si>
  <si>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</si>
  <si>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</si>
  <si>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</si>
  <si>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</si>
  <si>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</si>
  <si>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</si>
  <si>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</si>
  <si>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</si>
  <si>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</si>
  <si>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</si>
  <si>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</si>
  <si>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</si>
  <si>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</si>
  <si>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</si>
  <si>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</si>
  <si>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</si>
  <si>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</si>
  <si>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</si>
  <si>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</si>
  <si>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</si>
  <si>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</si>
  <si>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</si>
  <si>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</si>
  <si>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</si>
  <si>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</si>
  <si>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</si>
  <si>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</si>
  <si>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</si>
  <si>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</si>
  <si>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</si>
  <si>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</si>
  <si>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</si>
  <si>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</si>
  <si>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</si>
  <si>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</si>
  <si>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</si>
  <si>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</si>
  <si>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</si>
  <si>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</si>
  <si>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</si>
  <si>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</si>
  <si>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</si>
  <si>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</si>
  <si>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</si>
  <si>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</si>
  <si>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</si>
  <si>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</si>
  <si>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</si>
  <si>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</si>
  <si>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</si>
  <si>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</si>
  <si>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</si>
  <si>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</si>
  <si>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</si>
  <si>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</si>
  <si>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</si>
  <si>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</si>
  <si>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</si>
  <si>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</si>
  <si>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</si>
  <si>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</si>
  <si>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</si>
  <si>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</si>
  <si>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</si>
  <si>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</si>
  <si>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</si>
  <si>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</si>
  <si>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</si>
  <si>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</si>
  <si>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</si>
  <si>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</si>
  <si>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</si>
  <si>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</si>
  <si>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</si>
  <si>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</si>
  <si>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</si>
  <si>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</si>
  <si>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</si>
  <si>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</si>
  <si>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</si>
  <si>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</si>
  <si>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</si>
  <si>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</si>
  <si>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</si>
  <si>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</si>
  <si>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</si>
  <si>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</si>
  <si>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</si>
  <si>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</si>
  <si>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</si>
  <si>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</si>
  <si>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</si>
  <si>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</si>
  <si>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</si>
  <si>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</si>
  <si>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</si>
  <si>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</si>
  <si>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</si>
  <si>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</si>
  <si>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</si>
  <si>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</si>
  <si>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</si>
  <si>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</si>
  <si>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</si>
  <si>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</si>
  <si>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</si>
  <si>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</si>
  <si>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</si>
  <si>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</si>
  <si>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</si>
  <si>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</si>
  <si>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</si>
  <si>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</si>
  <si>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</si>
  <si>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</si>
  <si>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</si>
  <si>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</si>
  <si>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</si>
  <si>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</si>
  <si>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</si>
  <si>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</si>
  <si>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</si>
  <si>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</si>
  <si>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</si>
  <si>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</si>
  <si>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</si>
  <si>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</si>
  <si>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</si>
  <si>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</si>
  <si>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</si>
  <si>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</si>
  <si>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</si>
  <si>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</si>
  <si>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</si>
  <si>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</si>
  <si>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</si>
  <si>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</si>
  <si>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</si>
  <si>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</si>
  <si>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</si>
  <si>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</si>
  <si>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</si>
  <si>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</si>
  <si>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</si>
  <si>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</si>
  <si>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</si>
  <si>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</si>
  <si>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</si>
  <si>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</si>
  <si>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</si>
  <si>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</si>
  <si>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</si>
  <si>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</si>
  <si>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</si>
  <si>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</si>
  <si>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</si>
  <si>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</si>
  <si>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</si>
  <si>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</si>
  <si>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</si>
  <si>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</si>
  <si>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</si>
  <si>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</si>
  <si>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</si>
  <si>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</si>
  <si>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</si>
  <si>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</si>
  <si>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</si>
  <si>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</si>
  <si>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</si>
  <si>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</si>
  <si>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</si>
  <si>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</si>
  <si>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</si>
  <si>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</si>
  <si>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</si>
  <si>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</si>
  <si>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</si>
  <si>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</si>
  <si>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</si>
  <si>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</si>
  <si>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</si>
  <si>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</si>
  <si>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</si>
  <si>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</si>
  <si>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</si>
  <si>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</si>
  <si>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</si>
  <si>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</si>
  <si>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</si>
  <si>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</si>
  <si>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</si>
  <si>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</si>
  <si>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</si>
  <si>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</si>
  <si>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</si>
  <si>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</si>
  <si>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</si>
  <si>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</si>
  <si>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</si>
  <si>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</si>
  <si>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</si>
  <si>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</si>
  <si>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</si>
  <si>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</si>
  <si>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</si>
  <si>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</si>
  <si>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</si>
  <si>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</si>
  <si>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</si>
  <si>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</si>
  <si>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</si>
  <si>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</si>
  <si>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</si>
  <si>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</si>
  <si>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</si>
  <si>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</si>
  <si>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</si>
  <si>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</si>
  <si>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</si>
  <si>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</si>
  <si>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</si>
  <si>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</si>
  <si>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</si>
  <si>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</si>
  <si>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</si>
  <si>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</si>
  <si>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</si>
  <si>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</si>
  <si>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</si>
  <si>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</si>
  <si>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</si>
  <si>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</si>
  <si>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</si>
  <si>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</si>
  <si>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</si>
  <si>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</si>
  <si>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</si>
  <si>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</si>
  <si>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</si>
  <si>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</si>
  <si>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</si>
  <si>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</si>
  <si>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</si>
  <si>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</si>
  <si>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</si>
  <si>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</si>
  <si>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</si>
  <si>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</si>
  <si>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</si>
  <si>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</si>
  <si>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</si>
  <si>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</si>
  <si>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</si>
  <si>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</si>
  <si>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</si>
  <si>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</si>
  <si>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</si>
  <si>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</si>
  <si>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</si>
  <si>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</si>
  <si>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</si>
  <si>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</si>
  <si>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</si>
  <si>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</si>
  <si>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</si>
  <si>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</si>
  <si>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</si>
  <si>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</si>
  <si>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</si>
  <si>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</si>
  <si>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</si>
  <si>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</si>
  <si>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</si>
  <si>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</si>
  <si>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</si>
  <si>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</si>
  <si>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</si>
  <si>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</si>
  <si>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</si>
  <si>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</si>
  <si>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</si>
  <si>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</si>
  <si>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</si>
  <si>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</si>
  <si>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</si>
  <si>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</si>
  <si>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</si>
  <si>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</si>
  <si>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</si>
  <si>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</si>
  <si>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</si>
  <si>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</si>
  <si>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</si>
  <si>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</si>
  <si>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</si>
  <si>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</si>
  <si>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</si>
  <si>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</si>
  <si>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</si>
  <si>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</si>
  <si>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</si>
  <si>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</si>
  <si>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</si>
  <si>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</si>
  <si>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</si>
  <si>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</si>
  <si>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</si>
  <si>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</si>
  <si>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</si>
  <si>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</si>
  <si>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</si>
  <si>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</si>
  <si>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</si>
  <si>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</si>
  <si>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</si>
  <si>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</si>
  <si>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</si>
  <si>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</si>
  <si>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</si>
  <si>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</si>
  <si>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</si>
  <si>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</si>
  <si>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</si>
  <si>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</si>
  <si>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</si>
  <si>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</si>
  <si>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</si>
  <si>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</si>
  <si>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</si>
  <si>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</si>
  <si>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</si>
  <si>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</si>
  <si>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</si>
  <si>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</si>
  <si>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</si>
  <si>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</si>
  <si>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</si>
  <si>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</si>
  <si>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</si>
  <si>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</si>
  <si>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</si>
  <si>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</si>
  <si>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</si>
  <si>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</si>
  <si>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</si>
  <si>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</si>
  <si>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</si>
  <si>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</si>
  <si>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</si>
  <si>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</si>
  <si>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</si>
  <si>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</si>
  <si>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</si>
  <si>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</si>
  <si>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</si>
  <si>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</si>
  <si>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</si>
  <si>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</si>
  <si>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</si>
  <si>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</si>
  <si>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</si>
  <si>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</si>
  <si>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</si>
  <si>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</si>
  <si>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</si>
  <si>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</si>
  <si>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</si>
  <si>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</si>
  <si>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</si>
  <si>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</si>
  <si>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</si>
  <si>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</si>
  <si>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</si>
  <si>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</si>
  <si>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</si>
  <si>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</si>
  <si>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</si>
  <si>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</si>
  <si>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</si>
  <si>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</si>
  <si>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</si>
  <si>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</si>
  <si>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</si>
  <si>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</si>
  <si>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</si>
  <si>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</si>
  <si>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</si>
  <si>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</si>
  <si>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</si>
  <si>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</si>
  <si>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</si>
  <si>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</si>
  <si>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</si>
  <si>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</si>
  <si>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</si>
  <si>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</si>
  <si>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</si>
  <si>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</si>
  <si>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</si>
  <si>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</si>
  <si>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</si>
  <si>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</si>
  <si>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</si>
  <si>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</si>
  <si>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</si>
  <si>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</si>
  <si>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</si>
  <si>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</si>
  <si>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</si>
  <si>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</si>
  <si>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</si>
  <si>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</si>
  <si>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</si>
  <si>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</si>
  <si>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</si>
  <si>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</si>
  <si>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</si>
  <si>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</si>
  <si>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</si>
  <si>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</si>
  <si>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</si>
  <si>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</si>
  <si>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</si>
  <si>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</si>
  <si>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</si>
  <si>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</si>
  <si>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</si>
  <si>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</si>
  <si>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</si>
  <si>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</si>
  <si>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</si>
  <si>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</si>
  <si>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</si>
  <si>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</si>
  <si>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</si>
  <si>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</si>
  <si>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</si>
  <si>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</si>
  <si>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</si>
  <si>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</si>
  <si>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</si>
  <si>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</si>
  <si>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</si>
  <si>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</si>
  <si>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</si>
  <si>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</si>
  <si>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</si>
  <si>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</si>
  <si>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</si>
  <si>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</si>
  <si>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</si>
  <si>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</si>
  <si>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</si>
  <si>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</si>
  <si>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</si>
  <si>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</si>
  <si>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</si>
  <si>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</si>
  <si>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</si>
  <si>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</si>
  <si>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</si>
  <si>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</si>
  <si>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</si>
  <si>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</si>
  <si>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</si>
  <si>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</si>
  <si>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</si>
  <si>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</si>
  <si>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</si>
  <si>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</si>
  <si>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</si>
  <si>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</si>
  <si>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</si>
  <si>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</si>
  <si>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</si>
  <si>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</si>
  <si>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</si>
  <si>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</si>
  <si>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</si>
  <si>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</si>
  <si>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</si>
  <si>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</si>
  <si>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</si>
  <si>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</si>
  <si>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</si>
  <si>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</si>
  <si>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</si>
  <si>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</si>
  <si>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</si>
  <si>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</si>
  <si>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</si>
  <si>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</si>
  <si>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</si>
  <si>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</si>
  <si>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</si>
  <si>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</si>
  <si>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</si>
  <si>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</si>
  <si>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</si>
  <si>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</si>
  <si>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</si>
  <si>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</si>
  <si>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</si>
  <si>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</si>
  <si>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</si>
  <si>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</si>
  <si>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</si>
  <si>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</si>
  <si>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</si>
  <si>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</si>
  <si>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</si>
  <si>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</si>
  <si>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</si>
  <si>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</si>
  <si>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</si>
  <si>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</si>
  <si>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</si>
  <si>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</si>
  <si>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</si>
  <si>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</si>
  <si>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</si>
  <si>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</si>
  <si>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</si>
  <si>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</si>
  <si>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</si>
  <si>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</si>
  <si>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</si>
  <si>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</si>
  <si>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</si>
  <si>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</si>
  <si>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</si>
  <si>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</si>
  <si>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</si>
  <si>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</si>
  <si>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</si>
  <si>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</si>
  <si>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</si>
  <si>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</si>
  <si>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</si>
  <si>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</si>
  <si>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</si>
  <si>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</si>
  <si>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</si>
  <si>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</si>
  <si>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</si>
  <si>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</si>
  <si>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</si>
  <si>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</si>
  <si>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</si>
  <si>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</si>
  <si>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</si>
  <si>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</si>
  <si>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</si>
  <si>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</si>
  <si>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</si>
  <si>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</si>
  <si>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</si>
  <si>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</si>
  <si>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</si>
  <si>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</si>
  <si>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</si>
  <si>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</si>
  <si>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</si>
  <si>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</si>
  <si>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</si>
  <si>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</si>
  <si>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</si>
  <si>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</si>
  <si>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</si>
  <si>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</si>
  <si>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</si>
  <si>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</si>
  <si>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</si>
  <si>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</si>
  <si>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</si>
  <si>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</si>
  <si>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</si>
  <si>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</si>
  <si>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</si>
  <si>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</si>
  <si>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</si>
  <si>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</si>
  <si>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</si>
  <si>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</si>
  <si>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</si>
  <si>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</si>
  <si>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</si>
  <si>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</si>
  <si>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</si>
  <si>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</si>
  <si>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</si>
  <si>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</si>
  <si>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</si>
  <si>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</si>
  <si>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</si>
  <si>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</si>
  <si>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</si>
  <si>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</si>
  <si>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</si>
  <si>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</si>
  <si>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</si>
  <si>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</si>
  <si>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</si>
  <si>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</si>
  <si>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</si>
  <si>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</si>
  <si>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</si>
  <si>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</si>
  <si>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</si>
  <si>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</si>
  <si>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</si>
  <si>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</si>
  <si>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</si>
  <si>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</si>
  <si>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</si>
  <si>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</si>
  <si>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</si>
  <si>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</si>
  <si>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</si>
  <si>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</si>
  <si>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</si>
  <si>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</si>
  <si>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</si>
  <si>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</si>
  <si>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</si>
  <si>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</si>
  <si>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</si>
  <si>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</si>
  <si>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</si>
  <si>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</si>
  <si>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</si>
  <si>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</si>
  <si>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</si>
  <si>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</si>
  <si>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</si>
  <si>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</si>
  <si>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</si>
  <si>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</si>
  <si>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</si>
  <si>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</si>
  <si>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</si>
  <si>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</si>
  <si>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</si>
  <si>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</si>
  <si>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</si>
  <si>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</si>
  <si>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</si>
  <si>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</si>
  <si>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</si>
  <si>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</si>
  <si>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</si>
  <si>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</si>
  <si>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</si>
  <si>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</si>
  <si>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</si>
  <si>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</si>
  <si>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</si>
  <si>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</si>
  <si>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</si>
  <si>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</si>
  <si>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</si>
  <si>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</si>
  <si>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</si>
  <si>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</si>
  <si>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</si>
  <si>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</si>
  <si>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</si>
  <si>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</si>
  <si>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</si>
  <si>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</si>
  <si>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</si>
  <si>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</si>
  <si>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</si>
  <si>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</si>
  <si>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</si>
  <si>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</si>
  <si>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</si>
  <si>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</si>
  <si>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</si>
  <si>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</si>
  <si>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</si>
  <si>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</si>
  <si>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</si>
  <si>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</si>
  <si>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</si>
  <si>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</si>
  <si>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</si>
  <si>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</si>
  <si>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</si>
  <si>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</si>
  <si>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</si>
  <si>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</si>
  <si>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</si>
  <si>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</si>
  <si>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</si>
  <si>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</si>
  <si>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</si>
  <si>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</si>
  <si>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</si>
  <si>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</si>
  <si>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</si>
  <si>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</si>
  <si>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</si>
  <si>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</si>
  <si>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</si>
  <si>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</si>
  <si>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</si>
  <si>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</si>
  <si>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</si>
  <si>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</si>
  <si>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</si>
  <si>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</si>
  <si>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</si>
  <si>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</si>
  <si>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</si>
  <si>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</si>
  <si>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</si>
  <si>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</si>
  <si>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</si>
  <si>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</si>
  <si>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</si>
  <si>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</si>
  <si>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</si>
  <si>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</si>
  <si>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</si>
  <si>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</si>
  <si>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</si>
  <si>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</si>
  <si>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</si>
  <si>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</si>
  <si>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</si>
  <si>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</si>
  <si>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</si>
  <si>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</si>
  <si>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</si>
  <si>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</si>
  <si>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</si>
  <si>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</si>
  <si>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</si>
  <si>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</si>
  <si>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</si>
  <si>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</si>
  <si>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</si>
  <si>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</si>
  <si>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</si>
  <si>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</si>
  <si>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</si>
  <si>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</si>
  <si>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</si>
  <si>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</si>
  <si>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</si>
  <si>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</si>
  <si>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</si>
  <si>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</si>
  <si>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</si>
  <si>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</si>
  <si>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</si>
  <si>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</si>
  <si>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</si>
  <si>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</si>
  <si>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</si>
  <si>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</si>
  <si>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</si>
  <si>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</si>
  <si>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</si>
  <si>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</si>
  <si>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</si>
  <si>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</si>
  <si>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</si>
  <si>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</si>
  <si>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</si>
  <si>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</si>
  <si>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</si>
  <si>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</si>
  <si>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</si>
  <si>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</si>
  <si>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</si>
  <si>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</si>
  <si>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</si>
  <si>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</si>
  <si>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</si>
  <si>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</si>
  <si>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</si>
  <si>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</si>
  <si>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</si>
  <si>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</si>
  <si>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</si>
  <si>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</si>
  <si>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</si>
  <si>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</si>
  <si>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</si>
  <si>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</si>
  <si>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</si>
  <si>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</si>
  <si>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</si>
  <si>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</si>
  <si>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</si>
  <si>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</si>
  <si>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</si>
  <si>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</si>
  <si>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</si>
  <si>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</si>
  <si>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</si>
  <si>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</si>
  <si>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</si>
  <si>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</si>
  <si>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</si>
  <si>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</si>
  <si>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</si>
  <si>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</si>
  <si>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</si>
  <si>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</si>
  <si>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</si>
  <si>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</si>
  <si>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</si>
  <si>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</si>
  <si>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</si>
  <si>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</si>
  <si>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</si>
  <si>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</si>
  <si>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</si>
  <si>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</si>
  <si>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</si>
  <si>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</si>
  <si>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</si>
  <si>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</si>
  <si>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</si>
  <si>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</si>
  <si>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</si>
  <si>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</si>
  <si>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</si>
  <si>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</si>
  <si>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</si>
  <si>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</si>
  <si>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</si>
  <si>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</si>
  <si>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</si>
  <si>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</si>
  <si>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</si>
  <si>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</si>
  <si>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</si>
  <si>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</si>
  <si>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</si>
  <si>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</si>
  <si>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</si>
  <si>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</si>
  <si>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</si>
  <si>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</si>
  <si>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</si>
  <si>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</si>
  <si>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</si>
  <si>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</si>
  <si>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</si>
  <si>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</si>
  <si>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</si>
  <si>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</si>
  <si>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</si>
  <si>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</si>
  <si>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</si>
  <si>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</si>
  <si>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</si>
  <si>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</si>
  <si>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</si>
  <si>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</si>
  <si>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</si>
  <si>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</si>
  <si>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</si>
  <si>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</si>
  <si>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</si>
  <si>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</si>
  <si>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</si>
  <si>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</si>
  <si>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</si>
  <si>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</si>
  <si>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</si>
  <si>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</si>
  <si>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</si>
  <si>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</si>
  <si>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</si>
  <si>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</si>
  <si>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</si>
  <si>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</si>
  <si>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</si>
  <si>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</si>
  <si>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</si>
  <si>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</si>
  <si>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</si>
  <si>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</si>
  <si>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</si>
  <si>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</si>
  <si>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</si>
  <si>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</si>
  <si>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</si>
  <si>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</si>
  <si>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</si>
  <si>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</si>
  <si>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B1-4①</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</si>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</sst>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4">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2" fontId="5" fillId="2" borderId="1" xfId="1" applyNumberFormat="1" applyFont="1" applyFill="1" applyBorder="1" applyAlignment="1" applyProtection="1">
      <alignment horizontal="center" vertical="center"/>
      <protection locked="0"/>
    </xf>
    <xf numFmtId="2" fontId="5" fillId="3" borderId="1" xfId="1" applyNumberFormat="1" applyFont="1" applyFill="1" applyBorder="1" applyAlignment="1" applyProtection="1">
      <alignment horizontal="center" vertical="center"/>
      <protection locked="0"/>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xf numFmtId="176" fontId="5" fillId="5" borderId="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7" t="s">
        <v>0</v>
      </c>
      <c r="O1" s="107"/>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8" t="s">
        <v>3</v>
      </c>
      <c r="D6" s="108" t="s">
        <v>10</v>
      </c>
      <c r="E6" s="108" t="s">
        <v>4</v>
      </c>
      <c r="F6" s="108" t="s">
        <v>4</v>
      </c>
      <c r="G6" s="108" t="s">
        <v>1003</v>
      </c>
      <c r="H6" s="112" t="s">
        <v>1008</v>
      </c>
      <c r="I6" s="112" t="s">
        <v>1007</v>
      </c>
      <c r="J6" s="109" t="s">
        <v>5</v>
      </c>
      <c r="K6" s="61"/>
      <c r="S6" s="63"/>
    </row>
    <row r="7" spans="1:21" ht="5.55" customHeight="1">
      <c r="B7" s="60"/>
      <c r="C7" s="108"/>
      <c r="D7" s="108"/>
      <c r="E7" s="108"/>
      <c r="F7" s="108"/>
      <c r="G7" s="108"/>
      <c r="H7" s="108"/>
      <c r="I7" s="108"/>
      <c r="J7" s="110"/>
      <c r="K7" s="61"/>
      <c r="S7" s="63"/>
    </row>
    <row r="8" spans="1:21" ht="15" customHeight="1">
      <c r="B8" s="60"/>
      <c r="C8" s="108"/>
      <c r="D8" s="108"/>
      <c r="E8" s="64" t="s">
        <v>6</v>
      </c>
      <c r="F8" s="1" t="s">
        <v>1175</v>
      </c>
      <c r="G8" s="108"/>
      <c r="H8" s="108"/>
      <c r="I8" s="108"/>
      <c r="J8" s="111"/>
      <c r="K8" s="61"/>
      <c r="N8" s="65" t="s">
        <v>7</v>
      </c>
      <c r="O8" s="66" t="str">
        <f>IF(F8="","（エラー）未入力","（正常）入力済み")</f>
        <v>（正常）入力済み</v>
      </c>
      <c r="P8" s="52" t="s">
        <v>1005</v>
      </c>
      <c r="S8" s="63"/>
    </row>
    <row r="9" spans="1:21" s="96" customFormat="1" ht="21.6" customHeight="1">
      <c r="A9" s="89"/>
      <c r="B9" s="90"/>
      <c r="C9" s="91">
        <f>ROW()-8</f>
        <v>1</v>
      </c>
      <c r="D9" s="2" t="s">
        <v>1174</v>
      </c>
      <c r="E9" s="4">
        <v>0</v>
      </c>
      <c r="F9" s="4">
        <v>37.299999999999997</v>
      </c>
      <c r="G9" s="6" t="s">
        <v>31</v>
      </c>
      <c r="H9" s="113" t="str">
        <f>IF(G9="","",VLOOKUP(チェックボーリングの結果!G9,基準値マスタ!$A$2:$I$37,7,FALSE))</f>
        <v>0.01</v>
      </c>
      <c r="I9" s="105">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 customHeight="1">
      <c r="A10" s="89"/>
      <c r="B10" s="90"/>
      <c r="C10" s="91">
        <f t="shared" ref="C10:C38" si="0">ROW()-8</f>
        <v>2</v>
      </c>
      <c r="D10" s="3" t="s">
        <v>1174</v>
      </c>
      <c r="E10" s="5">
        <v>0.5</v>
      </c>
      <c r="F10" s="5">
        <v>36.799999999999997</v>
      </c>
      <c r="G10" s="79" t="s">
        <v>31</v>
      </c>
      <c r="H10" s="113" t="str">
        <f>IF(G10="","",VLOOKUP(チェックボーリングの結果!G10,基準値マスタ!$A$2:$I$37,7,FALSE))</f>
        <v>0.01</v>
      </c>
      <c r="I10" s="106">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 customHeight="1">
      <c r="A11" s="89"/>
      <c r="B11" s="90"/>
      <c r="C11" s="91">
        <f t="shared" si="0"/>
        <v>3</v>
      </c>
      <c r="D11" s="3" t="s">
        <v>1174</v>
      </c>
      <c r="E11" s="5">
        <v>1</v>
      </c>
      <c r="F11" s="5">
        <v>36.299999999999997</v>
      </c>
      <c r="G11" s="79" t="s">
        <v>31</v>
      </c>
      <c r="H11" s="113" t="str">
        <f>IF(G11="","",VLOOKUP(チェックボーリングの結果!G11,基準値マスタ!$A$2:$I$37,7,FALSE))</f>
        <v>0.01</v>
      </c>
      <c r="I11" s="106">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 customHeight="1">
      <c r="A12" s="89"/>
      <c r="B12" s="90"/>
      <c r="C12" s="91">
        <f t="shared" si="0"/>
        <v>4</v>
      </c>
      <c r="D12" s="3" t="s">
        <v>1174</v>
      </c>
      <c r="E12" s="5">
        <v>2</v>
      </c>
      <c r="F12" s="5">
        <v>35.299999999999997</v>
      </c>
      <c r="G12" s="79" t="s">
        <v>31</v>
      </c>
      <c r="H12" s="113" t="str">
        <f>IF(G12="","",VLOOKUP(チェックボーリングの結果!G12,基準値マスタ!$A$2:$I$37,7,FALSE))</f>
        <v>0.01</v>
      </c>
      <c r="I12" s="106">
        <v>2.0000000000000001E-4</v>
      </c>
      <c r="J12" s="8">
        <v>45509</v>
      </c>
      <c r="K12" s="92"/>
      <c r="L12" s="89"/>
      <c r="M12" s="93"/>
      <c r="N12" s="94" t="s">
        <v>8</v>
      </c>
      <c r="O12" s="95" t="str">
        <f t="shared" si="1"/>
        <v>（正常）入力済み</v>
      </c>
    </row>
    <row r="13" spans="1:21" s="96" customFormat="1" ht="21.6" customHeight="1">
      <c r="A13" s="89"/>
      <c r="B13" s="90"/>
      <c r="C13" s="91">
        <f t="shared" si="0"/>
        <v>5</v>
      </c>
      <c r="D13" s="3" t="s">
        <v>1174</v>
      </c>
      <c r="E13" s="5">
        <v>3</v>
      </c>
      <c r="F13" s="5">
        <v>34.299999999999997</v>
      </c>
      <c r="G13" s="79" t="s">
        <v>31</v>
      </c>
      <c r="H13" s="113" t="str">
        <f>IF(G13="","",VLOOKUP(チェックボーリングの結果!G13,基準値マスタ!$A$2:$I$37,7,FALSE))</f>
        <v>0.01</v>
      </c>
      <c r="I13" s="106">
        <v>2E-3</v>
      </c>
      <c r="J13" s="8">
        <v>45509</v>
      </c>
      <c r="K13" s="92"/>
      <c r="L13" s="89"/>
      <c r="M13" s="93"/>
      <c r="N13" s="94" t="s">
        <v>8</v>
      </c>
      <c r="O13" s="95" t="str">
        <f t="shared" si="1"/>
        <v>（正常）入力済み</v>
      </c>
    </row>
    <row r="14" spans="1:21" s="96" customFormat="1" ht="21.6" customHeight="1">
      <c r="A14" s="89"/>
      <c r="B14" s="90"/>
      <c r="C14" s="91">
        <f t="shared" si="0"/>
        <v>6</v>
      </c>
      <c r="D14" s="3" t="s">
        <v>1174</v>
      </c>
      <c r="E14" s="5">
        <v>4</v>
      </c>
      <c r="F14" s="5">
        <v>33.299999999999997</v>
      </c>
      <c r="G14" s="79" t="s">
        <v>31</v>
      </c>
      <c r="H14" s="113" t="str">
        <f>IF(G14="","",VLOOKUP(チェックボーリングの結果!G14,基準値マスタ!$A$2:$I$37,7,FALSE))</f>
        <v>0.01</v>
      </c>
      <c r="I14" s="106">
        <v>2.0000000000000001E-4</v>
      </c>
      <c r="J14" s="8">
        <v>45509</v>
      </c>
      <c r="K14" s="92"/>
      <c r="L14" s="89"/>
      <c r="M14" s="93"/>
      <c r="N14" s="94" t="s">
        <v>8</v>
      </c>
      <c r="O14" s="95" t="str">
        <f t="shared" si="1"/>
        <v>（正常）入力済み</v>
      </c>
    </row>
    <row r="15" spans="1:21" s="96" customFormat="1" ht="21.6" customHeight="1">
      <c r="A15" s="89"/>
      <c r="B15" s="90"/>
      <c r="C15" s="91">
        <f t="shared" si="0"/>
        <v>7</v>
      </c>
      <c r="D15" s="3" t="s">
        <v>1174</v>
      </c>
      <c r="E15" s="5">
        <v>5</v>
      </c>
      <c r="F15" s="5">
        <v>32.299999999999997</v>
      </c>
      <c r="G15" s="79" t="s">
        <v>31</v>
      </c>
      <c r="H15" s="113" t="str">
        <f>IF(G15="","",VLOOKUP(チェックボーリングの結果!G15,基準値マスタ!$A$2:$I$37,7,FALSE))</f>
        <v>0.01</v>
      </c>
      <c r="I15" s="106">
        <v>2.0000000000000001E-4</v>
      </c>
      <c r="J15" s="9">
        <v>45509</v>
      </c>
      <c r="K15" s="92"/>
      <c r="L15" s="89"/>
      <c r="M15" s="93"/>
      <c r="N15" s="94" t="s">
        <v>8</v>
      </c>
      <c r="O15" s="95" t="str">
        <f t="shared" si="1"/>
        <v>（正常）入力済み</v>
      </c>
    </row>
    <row r="16" spans="1:21" s="96" customFormat="1" ht="21.6" customHeight="1">
      <c r="A16" s="89"/>
      <c r="B16" s="90"/>
      <c r="C16" s="91">
        <f t="shared" si="0"/>
        <v>8</v>
      </c>
      <c r="D16" s="3" t="s">
        <v>1174</v>
      </c>
      <c r="E16" s="5">
        <v>6</v>
      </c>
      <c r="F16" s="5">
        <v>31.3</v>
      </c>
      <c r="G16" s="79" t="s">
        <v>31</v>
      </c>
      <c r="H16" s="113" t="str">
        <f>IF(G16="","",VLOOKUP(チェックボーリングの結果!G16,基準値マスタ!$A$2:$I$37,7,FALSE))</f>
        <v>0.01</v>
      </c>
      <c r="I16" s="106">
        <v>2.0000000000000001E-4</v>
      </c>
      <c r="J16" s="9">
        <v>45509</v>
      </c>
      <c r="K16" s="92"/>
      <c r="L16" s="89"/>
      <c r="M16" s="93"/>
      <c r="N16" s="94" t="s">
        <v>8</v>
      </c>
      <c r="O16" s="95" t="str">
        <f t="shared" si="1"/>
        <v>（正常）入力済み</v>
      </c>
    </row>
    <row r="17" spans="2:19" s="96" customFormat="1" ht="21.6" customHeight="1">
      <c r="B17" s="90"/>
      <c r="C17" s="91">
        <f t="shared" si="0"/>
        <v>9</v>
      </c>
      <c r="D17" s="3" t="s">
        <v>1174</v>
      </c>
      <c r="E17" s="5">
        <v>7</v>
      </c>
      <c r="F17" s="5">
        <v>30.3</v>
      </c>
      <c r="G17" s="79" t="s">
        <v>31</v>
      </c>
      <c r="H17" s="113" t="str">
        <f>IF(G17="","",VLOOKUP(チェックボーリングの結果!G17,基準値マスタ!$A$2:$I$37,7,FALSE))</f>
        <v>0.01</v>
      </c>
      <c r="I17" s="106">
        <v>2.0000000000000001E-4</v>
      </c>
      <c r="J17" s="8">
        <v>45509</v>
      </c>
      <c r="K17" s="92"/>
      <c r="L17" s="89"/>
      <c r="M17" s="93"/>
      <c r="N17" s="94" t="s">
        <v>8</v>
      </c>
      <c r="O17" s="95" t="str">
        <f t="shared" si="1"/>
        <v>（正常）入力済み</v>
      </c>
      <c r="S17" s="97"/>
    </row>
    <row r="18" spans="2:19" s="96" customFormat="1" ht="21.6" customHeight="1">
      <c r="B18" s="90"/>
      <c r="C18" s="91">
        <f t="shared" si="0"/>
        <v>10</v>
      </c>
      <c r="D18" s="3" t="s">
        <v>1174</v>
      </c>
      <c r="E18" s="5">
        <v>8</v>
      </c>
      <c r="F18" s="5">
        <v>29.3</v>
      </c>
      <c r="G18" s="79" t="s">
        <v>31</v>
      </c>
      <c r="H18" s="113" t="str">
        <f>IF(G18="","",VLOOKUP(チェックボーリングの結果!G18,基準値マスタ!$A$2:$I$37,7,FALSE))</f>
        <v>0.01</v>
      </c>
      <c r="I18" s="106">
        <v>2.0000000000000001E-4</v>
      </c>
      <c r="J18" s="8">
        <v>45509</v>
      </c>
      <c r="K18" s="92"/>
      <c r="L18" s="89"/>
      <c r="M18" s="93"/>
      <c r="N18" s="94" t="s">
        <v>8</v>
      </c>
      <c r="O18" s="95" t="str">
        <f t="shared" si="1"/>
        <v>（正常）入力済み</v>
      </c>
      <c r="S18" s="97"/>
    </row>
    <row r="19" spans="2:19" s="96" customFormat="1" ht="21.6" customHeight="1">
      <c r="B19" s="90"/>
      <c r="C19" s="91">
        <f t="shared" si="0"/>
        <v>11</v>
      </c>
      <c r="D19" s="3" t="s">
        <v>1174</v>
      </c>
      <c r="E19" s="5">
        <v>9</v>
      </c>
      <c r="F19" s="5">
        <v>28.3</v>
      </c>
      <c r="G19" s="79" t="s">
        <v>31</v>
      </c>
      <c r="H19" s="113" t="str">
        <f>IF(G19="","",VLOOKUP(チェックボーリングの結果!G19,基準値マスタ!$A$2:$I$37,7,FALSE))</f>
        <v>0.01</v>
      </c>
      <c r="I19" s="106">
        <v>2.0000000000000001E-4</v>
      </c>
      <c r="J19" s="8">
        <v>45509</v>
      </c>
      <c r="K19" s="92"/>
      <c r="L19" s="89"/>
      <c r="M19" s="93"/>
      <c r="N19" s="94" t="s">
        <v>8</v>
      </c>
      <c r="O19" s="95" t="str">
        <f t="shared" si="1"/>
        <v>（正常）入力済み</v>
      </c>
      <c r="S19" s="97"/>
    </row>
    <row r="20" spans="2:19" s="96" customFormat="1" ht="21.6" customHeight="1">
      <c r="B20" s="90"/>
      <c r="C20" s="91">
        <f t="shared" si="0"/>
        <v>12</v>
      </c>
      <c r="D20" s="3" t="s">
        <v>1174</v>
      </c>
      <c r="E20" s="5">
        <v>10</v>
      </c>
      <c r="F20" s="5">
        <v>27.3</v>
      </c>
      <c r="G20" s="79" t="s">
        <v>31</v>
      </c>
      <c r="H20" s="113" t="str">
        <f>IF(G20="","",VLOOKUP(チェックボーリングの結果!G20,基準値マスタ!$A$2:$I$37,7,FALSE))</f>
        <v>0.01</v>
      </c>
      <c r="I20" s="106">
        <v>2.0000000000000001E-4</v>
      </c>
      <c r="J20" s="8">
        <v>45509</v>
      </c>
      <c r="K20" s="92"/>
      <c r="L20" s="89"/>
      <c r="M20" s="93"/>
      <c r="N20" s="94" t="s">
        <v>8</v>
      </c>
      <c r="O20" s="95" t="str">
        <f t="shared" si="1"/>
        <v>（正常）入力済み</v>
      </c>
      <c r="S20" s="97"/>
    </row>
    <row r="21" spans="2:19" s="96" customFormat="1" ht="21.6" customHeight="1">
      <c r="B21" s="90"/>
      <c r="C21" s="91">
        <f t="shared" si="0"/>
        <v>13</v>
      </c>
      <c r="D21" s="3" t="s">
        <v>1174</v>
      </c>
      <c r="E21" s="5">
        <v>0</v>
      </c>
      <c r="F21" s="5">
        <v>37.299999999999997</v>
      </c>
      <c r="G21" s="79" t="s">
        <v>37</v>
      </c>
      <c r="H21" s="113" t="str">
        <f>IF(G21="","",VLOOKUP(チェックボーリングの結果!G21,基準値マスタ!$A$2:$I$37,7,FALSE))</f>
        <v>0.01</v>
      </c>
      <c r="I21" s="106">
        <v>4.3E-3</v>
      </c>
      <c r="J21" s="8">
        <v>45509</v>
      </c>
      <c r="K21" s="92"/>
      <c r="L21" s="89"/>
      <c r="M21" s="93"/>
      <c r="N21" s="94" t="s">
        <v>8</v>
      </c>
      <c r="O21" s="95" t="str">
        <f t="shared" si="1"/>
        <v>（正常）入力済み</v>
      </c>
      <c r="S21" s="97"/>
    </row>
    <row r="22" spans="2:19" s="96" customFormat="1" ht="21.6" customHeight="1">
      <c r="B22" s="90"/>
      <c r="C22" s="91">
        <f t="shared" si="0"/>
        <v>14</v>
      </c>
      <c r="D22" s="3" t="s">
        <v>1174</v>
      </c>
      <c r="E22" s="5">
        <v>0.5</v>
      </c>
      <c r="F22" s="5">
        <v>36.799999999999997</v>
      </c>
      <c r="G22" s="79" t="s">
        <v>37</v>
      </c>
      <c r="H22" s="113" t="str">
        <f>IF(G22="","",VLOOKUP(チェックボーリングの結果!G22,基準値マスタ!$A$2:$I$37,7,FALSE))</f>
        <v>0.01</v>
      </c>
      <c r="I22" s="106">
        <v>1.9E-2</v>
      </c>
      <c r="J22" s="8">
        <v>45509</v>
      </c>
      <c r="K22" s="92"/>
      <c r="L22" s="89"/>
      <c r="M22" s="93"/>
      <c r="N22" s="94" t="s">
        <v>8</v>
      </c>
      <c r="O22" s="95" t="str">
        <f t="shared" si="1"/>
        <v>（正常）入力済み</v>
      </c>
      <c r="S22" s="97"/>
    </row>
    <row r="23" spans="2:19" s="96" customFormat="1" ht="21.6" customHeight="1">
      <c r="B23" s="90"/>
      <c r="C23" s="91">
        <f t="shared" si="0"/>
        <v>15</v>
      </c>
      <c r="D23" s="3" t="s">
        <v>1174</v>
      </c>
      <c r="E23" s="5">
        <v>1</v>
      </c>
      <c r="F23" s="5">
        <v>36.299999999999997</v>
      </c>
      <c r="G23" s="79" t="s">
        <v>37</v>
      </c>
      <c r="H23" s="113" t="str">
        <f>IF(G23="","",VLOOKUP(チェックボーリングの結果!G23,基準値マスタ!$A$2:$I$37,7,FALSE))</f>
        <v>0.01</v>
      </c>
      <c r="I23" s="106">
        <v>4.4000000000000003E-3</v>
      </c>
      <c r="J23" s="8">
        <v>45509</v>
      </c>
      <c r="K23" s="92"/>
      <c r="L23" s="89"/>
      <c r="M23" s="93"/>
      <c r="N23" s="94" t="s">
        <v>8</v>
      </c>
      <c r="O23" s="95" t="str">
        <f t="shared" si="1"/>
        <v>（正常）入力済み</v>
      </c>
      <c r="S23" s="97"/>
    </row>
    <row r="24" spans="2:19" s="96" customFormat="1" ht="21.6" customHeight="1">
      <c r="B24" s="90"/>
      <c r="C24" s="91">
        <f t="shared" si="0"/>
        <v>16</v>
      </c>
      <c r="D24" s="3" t="s">
        <v>1174</v>
      </c>
      <c r="E24" s="5">
        <v>2</v>
      </c>
      <c r="F24" s="5">
        <v>35.299999999999997</v>
      </c>
      <c r="G24" s="79" t="s">
        <v>37</v>
      </c>
      <c r="H24" s="113" t="str">
        <f>IF(G24="","",VLOOKUP(チェックボーリングの結果!G24,基準値マスタ!$A$2:$I$37,7,FALSE))</f>
        <v>0.01</v>
      </c>
      <c r="I24" s="106">
        <v>2.0000000000000001E-4</v>
      </c>
      <c r="J24" s="8">
        <v>45509</v>
      </c>
      <c r="K24" s="92"/>
      <c r="L24" s="89"/>
      <c r="M24" s="93"/>
      <c r="N24" s="94" t="s">
        <v>8</v>
      </c>
      <c r="O24" s="95" t="str">
        <f t="shared" si="1"/>
        <v>（正常）入力済み</v>
      </c>
    </row>
    <row r="25" spans="2:19" s="96" customFormat="1" ht="21.6" customHeight="1">
      <c r="B25" s="90"/>
      <c r="C25" s="91">
        <f t="shared" si="0"/>
        <v>17</v>
      </c>
      <c r="D25" s="3" t="s">
        <v>1174</v>
      </c>
      <c r="E25" s="5">
        <v>3</v>
      </c>
      <c r="F25" s="5">
        <v>34.299999999999997</v>
      </c>
      <c r="G25" s="79" t="s">
        <v>37</v>
      </c>
      <c r="H25" s="113" t="str">
        <f>IF(G25="","",VLOOKUP(チェックボーリングの結果!G25,基準値マスタ!$A$2:$I$37,7,FALSE))</f>
        <v>0.01</v>
      </c>
      <c r="I25" s="106">
        <v>2.0000000000000001E-4</v>
      </c>
      <c r="J25" s="8">
        <v>45509</v>
      </c>
      <c r="K25" s="92"/>
      <c r="L25" s="89"/>
      <c r="M25" s="93"/>
      <c r="N25" s="94" t="s">
        <v>8</v>
      </c>
      <c r="O25" s="95" t="str">
        <f t="shared" si="1"/>
        <v>（正常）入力済み</v>
      </c>
    </row>
    <row r="26" spans="2:19" s="96" customFormat="1" ht="21.6" customHeight="1">
      <c r="B26" s="90"/>
      <c r="C26" s="91">
        <f t="shared" si="0"/>
        <v>18</v>
      </c>
      <c r="D26" s="3" t="s">
        <v>1174</v>
      </c>
      <c r="E26" s="5">
        <v>4</v>
      </c>
      <c r="F26" s="5">
        <v>33.299999999999997</v>
      </c>
      <c r="G26" s="79" t="s">
        <v>37</v>
      </c>
      <c r="H26" s="113" t="str">
        <f>IF(G26="","",VLOOKUP(チェックボーリングの結果!G26,基準値マスタ!$A$2:$I$37,7,FALSE))</f>
        <v>0.01</v>
      </c>
      <c r="I26" s="106">
        <v>2.8999999999999998E-3</v>
      </c>
      <c r="J26" s="8">
        <v>45509</v>
      </c>
      <c r="K26" s="92"/>
      <c r="L26" s="89"/>
      <c r="M26" s="93"/>
      <c r="N26" s="94" t="s">
        <v>8</v>
      </c>
      <c r="O26" s="95" t="str">
        <f t="shared" si="1"/>
        <v>（正常）入力済み</v>
      </c>
    </row>
    <row r="27" spans="2:19" s="96" customFormat="1" ht="21.6" customHeight="1">
      <c r="B27" s="90"/>
      <c r="C27" s="91">
        <f t="shared" si="0"/>
        <v>19</v>
      </c>
      <c r="D27" s="3" t="s">
        <v>1174</v>
      </c>
      <c r="E27" s="5">
        <v>5</v>
      </c>
      <c r="F27" s="5">
        <v>32.299999999999997</v>
      </c>
      <c r="G27" s="79" t="s">
        <v>37</v>
      </c>
      <c r="H27" s="113" t="str">
        <f>IF(G27="","",VLOOKUP(チェックボーリングの結果!G27,基準値マスタ!$A$2:$I$37,7,FALSE))</f>
        <v>0.01</v>
      </c>
      <c r="I27" s="106">
        <v>2.0000000000000001E-4</v>
      </c>
      <c r="J27" s="8">
        <v>45509</v>
      </c>
      <c r="K27" s="92"/>
      <c r="L27" s="89"/>
      <c r="M27" s="93"/>
      <c r="N27" s="94" t="s">
        <v>8</v>
      </c>
      <c r="O27" s="95" t="str">
        <f t="shared" si="1"/>
        <v>（正常）入力済み</v>
      </c>
    </row>
    <row r="28" spans="2:19" s="96" customFormat="1" ht="21.6" customHeight="1">
      <c r="B28" s="90"/>
      <c r="C28" s="91">
        <f t="shared" si="0"/>
        <v>20</v>
      </c>
      <c r="D28" s="3" t="s">
        <v>1174</v>
      </c>
      <c r="E28" s="5">
        <v>6</v>
      </c>
      <c r="F28" s="5">
        <v>31.3</v>
      </c>
      <c r="G28" s="79" t="s">
        <v>37</v>
      </c>
      <c r="H28" s="113" t="str">
        <f>IF(G28="","",VLOOKUP(チェックボーリングの結果!G28,基準値マスタ!$A$2:$I$37,7,FALSE))</f>
        <v>0.01</v>
      </c>
      <c r="I28" s="106">
        <v>2.0000000000000001E-4</v>
      </c>
      <c r="J28" s="8">
        <v>45509</v>
      </c>
      <c r="K28" s="92"/>
      <c r="L28" s="89"/>
      <c r="M28" s="93"/>
      <c r="N28" s="94" t="s">
        <v>8</v>
      </c>
      <c r="O28" s="95" t="str">
        <f t="shared" si="1"/>
        <v>（正常）入力済み</v>
      </c>
    </row>
    <row r="29" spans="2:19" s="96" customFormat="1" ht="21.6" customHeight="1">
      <c r="B29" s="90"/>
      <c r="C29" s="91">
        <f t="shared" si="0"/>
        <v>21</v>
      </c>
      <c r="D29" s="3" t="s">
        <v>1174</v>
      </c>
      <c r="E29" s="5">
        <v>7</v>
      </c>
      <c r="F29" s="5">
        <v>30.3</v>
      </c>
      <c r="G29" s="79" t="s">
        <v>37</v>
      </c>
      <c r="H29" s="113" t="str">
        <f>IF(G29="","",VLOOKUP(チェックボーリングの結果!G29,基準値マスタ!$A$2:$I$37,7,FALSE))</f>
        <v>0.01</v>
      </c>
      <c r="I29" s="106">
        <v>2.0000000000000001E-4</v>
      </c>
      <c r="J29" s="8">
        <v>45509</v>
      </c>
      <c r="K29" s="92"/>
      <c r="L29" s="89"/>
      <c r="M29" s="93"/>
      <c r="N29" s="94" t="s">
        <v>8</v>
      </c>
      <c r="O29" s="95" t="str">
        <f t="shared" si="1"/>
        <v>（正常）入力済み</v>
      </c>
    </row>
    <row r="30" spans="2:19" s="96" customFormat="1" ht="21.6" customHeight="1">
      <c r="B30" s="90"/>
      <c r="C30" s="91">
        <f t="shared" si="0"/>
        <v>22</v>
      </c>
      <c r="D30" s="3" t="s">
        <v>1174</v>
      </c>
      <c r="E30" s="5">
        <v>8</v>
      </c>
      <c r="F30" s="5">
        <v>29.3</v>
      </c>
      <c r="G30" s="79" t="s">
        <v>37</v>
      </c>
      <c r="H30" s="113" t="str">
        <f>IF(G30="","",VLOOKUP(チェックボーリングの結果!G30,基準値マスタ!$A$2:$I$37,7,FALSE))</f>
        <v>0.01</v>
      </c>
      <c r="I30" s="106">
        <v>2.0000000000000001E-4</v>
      </c>
      <c r="J30" s="8">
        <v>45509</v>
      </c>
      <c r="K30" s="92"/>
      <c r="L30" s="89"/>
      <c r="M30" s="93"/>
      <c r="N30" s="94" t="s">
        <v>8</v>
      </c>
      <c r="O30" s="95" t="str">
        <f t="shared" si="1"/>
        <v>（正常）入力済み</v>
      </c>
    </row>
    <row r="31" spans="2:19" s="96" customFormat="1" ht="21.6" customHeight="1">
      <c r="B31" s="90"/>
      <c r="C31" s="91">
        <f t="shared" si="0"/>
        <v>23</v>
      </c>
      <c r="D31" s="3" t="s">
        <v>1174</v>
      </c>
      <c r="E31" s="5">
        <v>9</v>
      </c>
      <c r="F31" s="5">
        <v>28.3</v>
      </c>
      <c r="G31" s="79" t="s">
        <v>37</v>
      </c>
      <c r="H31" s="113" t="str">
        <f>IF(G31="","",VLOOKUP(チェックボーリングの結果!G31,基準値マスタ!$A$2:$I$37,7,FALSE))</f>
        <v>0.01</v>
      </c>
      <c r="I31" s="106">
        <v>2.0000000000000001E-4</v>
      </c>
      <c r="J31" s="8">
        <v>45509</v>
      </c>
      <c r="K31" s="92"/>
      <c r="L31" s="89"/>
      <c r="M31" s="93"/>
      <c r="N31" s="94" t="s">
        <v>8</v>
      </c>
      <c r="O31" s="95" t="str">
        <f t="shared" si="1"/>
        <v>（正常）入力済み</v>
      </c>
    </row>
    <row r="32" spans="2:19" s="96" customFormat="1" ht="21.6" customHeight="1">
      <c r="B32" s="90"/>
      <c r="C32" s="91">
        <f t="shared" si="0"/>
        <v>24</v>
      </c>
      <c r="D32" s="3" t="s">
        <v>1174</v>
      </c>
      <c r="E32" s="5">
        <v>10</v>
      </c>
      <c r="F32" s="5">
        <v>27.3</v>
      </c>
      <c r="G32" s="79" t="s">
        <v>37</v>
      </c>
      <c r="H32" s="113" t="str">
        <f>IF(G32="","",VLOOKUP(チェックボーリングの結果!G32,基準値マスタ!$A$2:$I$37,7,FALSE))</f>
        <v>0.01</v>
      </c>
      <c r="I32" s="106">
        <v>4.0000000000000002E-4</v>
      </c>
      <c r="J32" s="8">
        <v>45509</v>
      </c>
      <c r="K32" s="92"/>
      <c r="L32" s="89"/>
      <c r="M32" s="93"/>
      <c r="N32" s="94" t="s">
        <v>8</v>
      </c>
      <c r="O32" s="95" t="str">
        <f t="shared" si="1"/>
        <v>（正常）入力済み</v>
      </c>
    </row>
    <row r="33" spans="1:16" s="96" customFormat="1" ht="21.6" customHeight="1">
      <c r="B33" s="90"/>
      <c r="C33" s="91">
        <f t="shared" si="0"/>
        <v>25</v>
      </c>
      <c r="D33" s="3" t="s">
        <v>1174</v>
      </c>
      <c r="E33" s="5">
        <v>0</v>
      </c>
      <c r="F33" s="5">
        <v>37.299999999999997</v>
      </c>
      <c r="G33" s="79" t="s">
        <v>22</v>
      </c>
      <c r="H33" s="113" t="str">
        <f>IF(G33="","",VLOOKUP(チェックボーリングの結果!G33,基準値マスタ!$A$2:$I$37,7,FALSE))</f>
        <v>0.1</v>
      </c>
      <c r="I33" s="106">
        <v>2.0000000000000001E-4</v>
      </c>
      <c r="J33" s="8">
        <v>45509</v>
      </c>
      <c r="K33" s="92"/>
      <c r="L33" s="89"/>
      <c r="M33" s="93"/>
      <c r="N33" s="94" t="s">
        <v>8</v>
      </c>
      <c r="O33" s="95" t="str">
        <f t="shared" si="1"/>
        <v>（正常）入力済み</v>
      </c>
    </row>
    <row r="34" spans="1:16" s="96" customFormat="1" ht="21.6" customHeight="1">
      <c r="B34" s="90"/>
      <c r="C34" s="91">
        <f t="shared" si="0"/>
        <v>26</v>
      </c>
      <c r="D34" s="3" t="s">
        <v>1174</v>
      </c>
      <c r="E34" s="5">
        <v>0.5</v>
      </c>
      <c r="F34" s="5">
        <v>36.799999999999997</v>
      </c>
      <c r="G34" s="79" t="s">
        <v>22</v>
      </c>
      <c r="H34" s="113" t="str">
        <f>IF(G34="","",VLOOKUP(チェックボーリングの結果!G34,基準値マスタ!$A$2:$I$37,7,FALSE))</f>
        <v>0.1</v>
      </c>
      <c r="I34" s="106">
        <v>2.0000000000000001E-4</v>
      </c>
      <c r="J34" s="8">
        <v>45509</v>
      </c>
      <c r="K34" s="92"/>
      <c r="L34" s="89"/>
      <c r="M34" s="93"/>
      <c r="N34" s="94" t="s">
        <v>8</v>
      </c>
      <c r="O34" s="95" t="str">
        <f t="shared" si="1"/>
        <v>（正常）入力済み</v>
      </c>
    </row>
    <row r="35" spans="1:16" s="96" customFormat="1" ht="21.6" customHeight="1">
      <c r="B35" s="90"/>
      <c r="C35" s="91">
        <f t="shared" si="0"/>
        <v>27</v>
      </c>
      <c r="D35" s="3" t="s">
        <v>1174</v>
      </c>
      <c r="E35" s="5">
        <v>1</v>
      </c>
      <c r="F35" s="5">
        <v>36.299999999999997</v>
      </c>
      <c r="G35" s="79" t="s">
        <v>22</v>
      </c>
      <c r="H35" s="113" t="str">
        <f>IF(G35="","",VLOOKUP(チェックボーリングの結果!G35,基準値マスタ!$A$2:$I$37,7,FALSE))</f>
        <v>0.1</v>
      </c>
      <c r="I35" s="106">
        <v>2.0000000000000001E-4</v>
      </c>
      <c r="J35" s="8">
        <v>45509</v>
      </c>
      <c r="K35" s="92"/>
      <c r="L35" s="89"/>
      <c r="M35" s="93"/>
      <c r="N35" s="94" t="s">
        <v>8</v>
      </c>
      <c r="O35" s="95" t="str">
        <f t="shared" si="1"/>
        <v>（正常）入力済み</v>
      </c>
    </row>
    <row r="36" spans="1:16" s="96" customFormat="1" ht="21.6" customHeight="1">
      <c r="B36" s="90"/>
      <c r="C36" s="91">
        <f t="shared" si="0"/>
        <v>28</v>
      </c>
      <c r="D36" s="3" t="s">
        <v>1174</v>
      </c>
      <c r="E36" s="5">
        <v>2</v>
      </c>
      <c r="F36" s="5">
        <v>35.299999999999997</v>
      </c>
      <c r="G36" s="79" t="s">
        <v>22</v>
      </c>
      <c r="H36" s="113" t="str">
        <f>IF(G36="","",VLOOKUP(チェックボーリングの結果!G36,基準値マスタ!$A$2:$I$37,7,FALSE))</f>
        <v>0.1</v>
      </c>
      <c r="I36" s="106">
        <v>2.0000000000000001E-4</v>
      </c>
      <c r="J36" s="8">
        <v>45509</v>
      </c>
      <c r="K36" s="92"/>
      <c r="L36" s="89"/>
      <c r="M36" s="93"/>
      <c r="N36" s="94" t="s">
        <v>8</v>
      </c>
      <c r="O36" s="95" t="str">
        <f t="shared" si="1"/>
        <v>（正常）入力済み</v>
      </c>
    </row>
    <row r="37" spans="1:16" s="96" customFormat="1" ht="21.6" customHeight="1">
      <c r="B37" s="90"/>
      <c r="C37" s="91">
        <f t="shared" si="0"/>
        <v>29</v>
      </c>
      <c r="D37" s="3" t="s">
        <v>1174</v>
      </c>
      <c r="E37" s="5">
        <v>3</v>
      </c>
      <c r="F37" s="5">
        <v>34.299999999999997</v>
      </c>
      <c r="G37" s="79" t="s">
        <v>22</v>
      </c>
      <c r="H37" s="113" t="str">
        <f>IF(G37="","",VLOOKUP(チェックボーリングの結果!G37,基準値マスタ!$A$2:$I$37,7,FALSE))</f>
        <v>0.1</v>
      </c>
      <c r="I37" s="106">
        <v>2.0000000000000001E-4</v>
      </c>
      <c r="J37" s="8">
        <v>45509</v>
      </c>
      <c r="K37" s="92"/>
      <c r="L37" s="89"/>
      <c r="M37" s="93"/>
      <c r="N37" s="94" t="s">
        <v>8</v>
      </c>
      <c r="O37" s="95" t="str">
        <f t="shared" si="1"/>
        <v>（正常）入力済み</v>
      </c>
    </row>
    <row r="38" spans="1:16" s="96" customFormat="1" ht="21.6" customHeight="1">
      <c r="B38" s="90"/>
      <c r="C38" s="91">
        <f t="shared" si="0"/>
        <v>30</v>
      </c>
      <c r="D38" s="3" t="s">
        <v>1174</v>
      </c>
      <c r="E38" s="5">
        <v>4</v>
      </c>
      <c r="F38" s="5">
        <v>33.299999999999997</v>
      </c>
      <c r="G38" s="79" t="s">
        <v>22</v>
      </c>
      <c r="H38" s="113" t="str">
        <f>IF(G38="","",VLOOKUP(チェックボーリングの結果!G38,基準値マスタ!$A$2:$I$37,7,FALSE))</f>
        <v>0.1</v>
      </c>
      <c r="I38" s="106">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operator="greaterThanOrEqual" allowBlank="1" showInputMessage="1" showErrorMessage="1" sqref="I9:I38" xr:uid="{916A128D-4935-4A27-BD56-EBDC235C04EE}"/>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1176</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1176</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1177</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9CC81C65-2AFE-48CB-A176-7B080F6FE808}"/>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2025-08-21T07:40:27Z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