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997665FC-53E0-4E29-933F-649427213D13}" xr6:coauthVersionLast="47" xr6:coauthVersionMax="47" xr10:uidLastSave="{00000000-0000-0000-0000-000000000000}"/>
  <bookViews>
    <workbookView xWindow="0" yWindow="-16320"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AC27" i="36" s="1"/>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<sst xmlns="http://schemas.openxmlformats.org/spreadsheetml/2006/main" count="2281" uniqueCount="1210">
  <si>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</si>
  <si>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</si>
  <si>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</si>
  <si>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</si>
  <si>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</si>
  <si>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</si>
  <si>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</si>
  <si>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</si>
  <si>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</si>
  <si>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</si>
  <si>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</si>
  <si>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</si>
  <si>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</si>
  <si>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</si>
  <si>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</si>
  <si>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</si>
  <si>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</si>
  <si>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</si>
  <si>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</si>
  <si>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</si>
  <si>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</si>
  <si>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</si>
  <si>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</si>
  <si>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</si>
  <si>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</si>
  <si>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</si>
  <si>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</si>
  <si>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</si>
  <si>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</si>
  <si>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</si>
  <si>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</si>
  <si>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</si>
  <si>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</si>
  <si>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</si>
  <si>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</si>
  <si>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</si>
  <si>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</si>
  <si>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</si>
  <si>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</si>
  <si>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</si>
  <si>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</si>
  <si>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</si>
  <si>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</si>
  <si>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</si>
  <si>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</si>
  <si>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</si>
  <si>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</si>
  <si>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</si>
  <si>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</si>
  <si>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</si>
  <si>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</si>
  <si>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</si>
  <si>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</si>
  <si>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</si>
  <si>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</si>
  <si>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</si>
  <si>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</si>
  <si>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</si>
  <si>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</si>
  <si>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</si>
  <si>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</si>
  <si>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</si>
  <si>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</si>
  <si>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</si>
  <si>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</si>
  <si>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</si>
  <si>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</si>
  <si>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</si>
  <si>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</si>
  <si>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</si>
  <si>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</si>
  <si>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</si>
  <si>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</si>
  <si>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</si>
  <si>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</si>
  <si>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</si>
  <si>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</si>
  <si>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</si>
  <si>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</si>
  <si>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</si>
  <si>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</si>
  <si>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</si>
  <si>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</si>
  <si>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</si>
  <si>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</si>
  <si>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</si>
  <si>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</si>
  <si>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</si>
  <si>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</si>
  <si>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</si>
  <si>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</si>
  <si>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</si>
  <si>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</si>
  <si>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</si>
  <si>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</si>
  <si>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</si>
  <si>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</si>
  <si>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</si>
  <si>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</si>
  <si>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</si>
  <si>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</si>
  <si>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</si>
  <si>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</si>
  <si>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</si>
  <si>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</si>
  <si>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</si>
  <si>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</si>
  <si>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</si>
  <si>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</si>
  <si>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</si>
  <si>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</si>
  <si>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</si>
  <si>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</si>
  <si>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</si>
  <si>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</si>
  <si>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</si>
  <si>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</si>
  <si>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</si>
  <si>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</si>
  <si>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</si>
  <si>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</si>
  <si>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</si>
  <si>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</si>
  <si>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</si>
  <si>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</si>
  <si>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</si>
  <si>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</si>
  <si>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</si>
  <si>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</si>
  <si>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</si>
  <si>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</si>
  <si>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</si>
  <si>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</si>
  <si>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</si>
  <si>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</si>
  <si>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</si>
  <si>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</si>
  <si>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</si>
  <si>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</si>
  <si>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</si>
  <si>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</si>
  <si>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</si>
  <si>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</si>
  <si>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</si>
  <si>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</si>
  <si>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</si>
  <si>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</si>
  <si>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</si>
  <si>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</si>
  <si>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</si>
  <si>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</si>
  <si>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</si>
  <si>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</si>
  <si>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</si>
  <si>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</si>
  <si>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</si>
  <si>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</si>
  <si>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</si>
  <si>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</si>
  <si>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</si>
  <si>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</si>
  <si>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</si>
  <si>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</si>
  <si>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</si>
  <si>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</si>
  <si>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</si>
  <si>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</si>
  <si>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</si>
  <si>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</si>
  <si>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</si>
  <si>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</si>
  <si>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</si>
  <si>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</si>
  <si>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</si>
  <si>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</si>
  <si>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</si>
  <si>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</si>
  <si>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</si>
  <si>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</si>
  <si>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</si>
  <si>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</si>
  <si>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</si>
  <si>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</si>
  <si>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</si>
  <si>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</si>
  <si>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</si>
  <si>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</si>
  <si>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</si>
  <si>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</si>
  <si>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</si>
  <si>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</si>
  <si>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</si>
  <si>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</si>
  <si>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</si>
  <si>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</si>
  <si>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</si>
  <si>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</si>
  <si>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</si>
  <si>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</si>
  <si>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</si>
  <si>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</si>
  <si>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</si>
  <si>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</si>
  <si>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</si>
  <si>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</si>
  <si>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</si>
  <si>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</si>
  <si>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</si>
  <si>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</si>
  <si>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</si>
  <si>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</si>
  <si>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</si>
  <si>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</si>
  <si>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</si>
  <si>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</si>
  <si>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</si>
  <si>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</si>
  <si>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</si>
  <si>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</si>
  <si>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</si>
  <si>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</si>
  <si>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</si>
  <si>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</si>
  <si>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</si>
  <si>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</si>
  <si>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</si>
  <si>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</si>
  <si>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</si>
  <si>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</si>
  <si>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</si>
  <si>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</si>
  <si>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</si>
  <si>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</si>
  <si>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</si>
  <si>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</si>
  <si>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</si>
  <si>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</si>
  <si>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</si>
  <si>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</si>
  <si>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</si>
  <si>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</si>
  <si>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</si>
  <si>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</si>
  <si>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</si>
  <si>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</si>
  <si>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</si>
  <si>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</si>
  <si>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</si>
  <si>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</si>
  <si>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</si>
  <si>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</si>
  <si>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</si>
  <si>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</si>
  <si>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</si>
  <si>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</si>
  <si>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</si>
  <si>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</si>
  <si>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</si>
  <si>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</si>
  <si>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</si>
  <si>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</si>
  <si>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</si>
  <si>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</si>
  <si>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</si>
  <si>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</si>
  <si>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</si>
  <si>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</si>
  <si>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</si>
  <si>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</si>
  <si>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</si>
  <si>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</si>
  <si>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</si>
  <si>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</si>
  <si>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</si>
  <si>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</si>
  <si>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</si>
  <si>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</si>
  <si>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</si>
  <si>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</si>
  <si>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</si>
  <si>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</si>
  <si>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</si>
  <si>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</si>
  <si>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</si>
  <si>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</si>
  <si>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</si>
  <si>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</si>
  <si>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</si>
  <si>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</si>
  <si>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</si>
  <si>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</si>
  <si>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</si>
  <si>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</si>
  <si>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</si>
  <si>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</si>
  <si>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</si>
  <si>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</si>
  <si>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</si>
  <si>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</si>
  <si>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</si>
  <si>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</si>
  <si>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</si>
  <si>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</si>
  <si>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</si>
  <si>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</si>
  <si>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</si>
  <si>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</si>
  <si>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</si>
  <si>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</si>
  <si>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</si>
  <si>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</si>
  <si>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</si>
  <si>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</si>
  <si>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</si>
  <si>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</si>
  <si>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</si>
  <si>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</si>
  <si>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</si>
  <si>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</si>
  <si>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</si>
  <si>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</si>
  <si>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</si>
  <si>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</si>
  <si>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</si>
  <si>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</si>
  <si>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</si>
  <si>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</si>
  <si>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</si>
  <si>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</si>
  <si>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</si>
  <si>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</si>
  <si>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</si>
  <si>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</si>
  <si>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</si>
  <si>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</si>
  <si>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</si>
  <si>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</si>
  <si>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</si>
  <si>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</si>
  <si>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</si>
  <si>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</si>
  <si>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</si>
  <si>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</si>
  <si>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</si>
  <si>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</si>
  <si>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</si>
  <si>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</si>
  <si>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</si>
  <si>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</si>
  <si>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</si>
  <si>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</si>
  <si>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</si>
  <si>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</si>
  <si>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</si>
  <si>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</si>
  <si>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</si>
  <si>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</si>
  <si>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</si>
  <si>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</si>
  <si>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</si>
  <si>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</si>
  <si>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</si>
  <si>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</si>
  <si>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</si>
  <si>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</si>
  <si>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</si>
  <si>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</si>
  <si>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</si>
  <si>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</si>
  <si>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</si>
  <si>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</si>
  <si>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</si>
  <si>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</si>
  <si>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</si>
  <si>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</si>
  <si>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</si>
  <si>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</si>
  <si>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</si>
  <si>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</si>
  <si>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</si>
  <si>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</si>
  <si>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</si>
  <si>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</si>
  <si>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</si>
  <si>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</si>
  <si>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</si>
  <si>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</si>
  <si>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</si>
  <si>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</si>
  <si>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</si>
  <si>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</si>
  <si>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</si>
  <si>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</si>
  <si>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</si>
  <si>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</si>
  <si>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</si>
  <si>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</si>
  <si>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</si>
  <si>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</si>
  <si>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</si>
  <si>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</si>
  <si>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</si>
  <si>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</si>
  <si>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</si>
  <si>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</si>
  <si>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</si>
  <si>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</si>
  <si>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</si>
  <si>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</si>
  <si>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</si>
  <si>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</si>
  <si>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</si>
  <si>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</si>
  <si>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</si>
  <si>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</si>
  <si>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</si>
  <si>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</si>
  <si>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</si>
  <si>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</si>
  <si>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</si>
  <si>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</si>
  <si>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</si>
  <si>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</si>
  <si>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</si>
  <si>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</si>
  <si>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</si>
  <si>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</si>
  <si>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</si>
  <si>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</si>
  <si>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</si>
  <si>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</si>
  <si>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</si>
  <si>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</si>
  <si>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</si>
  <si>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</si>
  <si>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</si>
  <si>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</si>
  <si>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</si>
  <si>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</si>
  <si>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</si>
  <si>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</si>
  <si>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</si>
  <si>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</si>
  <si>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</si>
  <si>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</si>
  <si>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</si>
  <si>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</si>
  <si>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</si>
  <si>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</si>
  <si>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</si>
  <si>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</si>
  <si>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</si>
  <si>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</si>
  <si>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</si>
  <si>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</si>
  <si>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</si>
  <si>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</si>
  <si>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</si>
  <si>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</si>
  <si>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</si>
  <si>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</si>
  <si>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</si>
  <si>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</si>
  <si>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</si>
  <si>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</si>
  <si>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</si>
  <si>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</si>
  <si>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</si>
  <si>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</si>
  <si>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</si>
  <si>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</si>
  <si>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</si>
  <si>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</si>
  <si>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</si>
  <si>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</si>
  <si>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</si>
  <si>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</si>
  <si>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</si>
  <si>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</si>
  <si>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</si>
  <si>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</si>
  <si>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</si>
  <si>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</si>
  <si>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</si>
  <si>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</si>
  <si>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</si>
  <si>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</si>
  <si>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</si>
  <si>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</si>
  <si>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</si>
  <si>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</si>
  <si>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</si>
  <si>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</si>
  <si>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</si>
  <si>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</si>
  <si>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</si>
  <si>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</si>
  <si>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</si>
  <si>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</si>
  <si>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</si>
  <si>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</si>
  <si>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</si>
  <si>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</si>
  <si>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</si>
  <si>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</si>
  <si>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</si>
  <si>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</si>
  <si>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</si>
  <si>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</si>
  <si>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</si>
  <si>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</si>
  <si>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</si>
  <si>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</si>
  <si>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</si>
  <si>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</si>
  <si>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</si>
  <si>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</si>
  <si>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</si>
  <si>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</si>
  <si>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</si>
  <si>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</si>
  <si>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</si>
  <si>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</si>
  <si>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</si>
  <si>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</si>
  <si>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</si>
  <si>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</si>
  <si>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</si>
  <si>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</si>
  <si>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</si>
  <si>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</si>
  <si>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</si>
  <si>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</si>
  <si>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</si>
  <si>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</si>
  <si>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</si>
  <si>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</si>
  <si>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</si>
  <si>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</si>
  <si>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</si>
  <si>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</si>
  <si>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</si>
  <si>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</si>
  <si>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</si>
  <si>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</si>
  <si>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</si>
  <si>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</si>
  <si>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</si>
  <si>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</si>
  <si>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</si>
  <si>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</si>
  <si>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</si>
  <si>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</si>
  <si>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</si>
  <si>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</si>
  <si>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</si>
  <si>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</si>
  <si>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</si>
  <si>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</si>
  <si>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</si>
  <si>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</si>
  <si>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</si>
  <si>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</si>
  <si>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</si>
  <si>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</si>
  <si>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</si>
  <si>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</si>
  <si>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</si>
  <si>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</si>
  <si>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</si>
  <si>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</si>
  <si>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</si>
  <si>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</si>
  <si>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</si>
  <si>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</si>
  <si>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</si>
  <si>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</si>
  <si>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</si>
  <si>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</si>
  <si>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</si>
  <si>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</si>
  <si>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</si>
  <si>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</si>
  <si>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</si>
  <si>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</si>
  <si>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</si>
  <si>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</si>
  <si>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</si>
  <si>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</si>
  <si>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</si>
  <si>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</si>
  <si>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</si>
  <si>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</si>
  <si>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</si>
  <si>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</si>
  <si>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</si>
  <si>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</si>
  <si>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</si>
  <si>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</si>
  <si>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</si>
  <si>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</si>
  <si>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</si>
  <si>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</si>
  <si>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</si>
  <si>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</si>
  <si>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</si>
  <si>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</si>
  <si>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</si>
  <si>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</si>
  <si>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</si>
  <si>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</si>
  <si>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</si>
  <si>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</si>
  <si>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</si>
  <si>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</si>
  <si>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</si>
  <si>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</si>
  <si>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</si>
  <si>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</si>
  <si>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</si>
  <si>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</si>
  <si>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</si>
  <si>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</si>
  <si>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</si>
  <si>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</si>
  <si>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</si>
  <si>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</si>
  <si>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</si>
  <si>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</si>
  <si>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</si>
  <si>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</si>
  <si>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</si>
  <si>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</si>
  <si>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</si>
  <si>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</si>
  <si>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</si>
  <si>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</si>
  <si>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</si>
  <si>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</si>
  <si>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</si>
  <si>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</si>
  <si>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</si>
  <si>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</si>
  <si>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</si>
  <si>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</si>
  <si>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</si>
  <si>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</si>
  <si>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</si>
  <si>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</si>
  <si>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</si>
  <si>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</si>
  <si>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</si>
  <si>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</si>
  <si>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</si>
  <si>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</si>
  <si>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</si>
  <si>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</si>
  <si>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</si>
  <si>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</si>
  <si>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</si>
  <si>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</si>
  <si>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</si>
  <si>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</si>
  <si>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</si>
  <si>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</si>
  <si>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</si>
  <si>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</si>
  <si>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</si>
  <si>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</si>
  <si>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</si>
  <si>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</si>
  <si>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</si>
  <si>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</si>
  <si>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</si>
  <si>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</si>
  <si>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</si>
  <si>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</si>
  <si>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</si>
  <si>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</si>
  <si>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</si>
  <si>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</si>
  <si>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</si>
  <si>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</si>
  <si>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</si>
  <si>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</si>
  <si>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</si>
  <si>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</si>
  <si>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</si>
  <si>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</si>
  <si>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</si>
  <si>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</si>
  <si>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</si>
  <si>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</si>
  <si>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</si>
  <si>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</si>
  <si>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</si>
  <si>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</si>
  <si>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</si>
  <si>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</si>
  <si>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</si>
  <si>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</si>
  <si>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</si>
  <si>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</si>
  <si>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</si>
  <si>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</si>
  <si>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</si>
  <si>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</si>
  <si>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</si>
  <si>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</si>
  <si>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</si>
  <si>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</si>
  <si>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</si>
  <si>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</si>
  <si>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</si>
  <si>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</si>
  <si>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</si>
  <si>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</si>
  <si>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</si>
  <si>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</si>
  <si>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</si>
  <si>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</si>
  <si>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</si>
  <si>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</si>
  <si>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</si>
  <si>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</si>
  <si>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</si>
  <si>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</si>
  <si>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</si>
  <si>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</si>
  <si>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</si>
  <si>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</si>
  <si>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</si>
  <si>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</si>
  <si>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</si>
  <si>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</si>
  <si>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</si>
  <si>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</si>
  <si>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</si>
  <si>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</si>
  <si>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</si>
  <si>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</si>
  <si>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</si>
  <si>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</si>
  <si>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</si>
  <si>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</si>
  <si>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</si>
  <si>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</si>
  <si>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</si>
  <si>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</si>
  <si>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</si>
  <si>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</si>
  <si>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</si>
  <si>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</si>
  <si>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</si>
  <si>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</si>
  <si>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</si>
  <si>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</si>
  <si>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</si>
  <si>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</si>
  <si>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</si>
  <si>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</si>
  <si>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</si>
  <si>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</si>
  <si>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</si>
  <si>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</si>
  <si>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</si>
  <si>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</si>
  <si>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</si>
  <si>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</si>
  <si>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</si>
  <si>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</si>
  <si>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</si>
  <si>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</si>
  <si>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</si>
  <si>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</si>
  <si>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</si>
  <si>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</si>
  <si>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</si>
  <si>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</si>
  <si>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</si>
  <si>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</si>
  <si>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</si>
  <si>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</si>
  <si>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</si>
  <si>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</si>
  <si>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</si>
  <si>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</si>
  <si>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</si>
  <si>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</si>
  <si>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</si>
  <si>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</si>
  <si>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</si>
  <si>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</si>
  <si>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</si>
  <si>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</si>
  <si>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</si>
  <si>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</si>
  <si>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</si>
  <si>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</si>
  <si>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</si>
  <si>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</si>
  <si>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</si>
  <si>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</si>
  <si>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</si>
  <si>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</si>
  <si>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</si>
  <si>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</si>
  <si>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</si>
  <si>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</si>
  <si>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</si>
  <si>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</si>
  <si>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</si>
  <si>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</si>
  <si>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</si>
  <si>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</si>
  <si>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</si>
  <si>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</si>
  <si>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</si>
  <si>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</si>
  <si>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</si>
  <si>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</si>
  <si>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</si>
  <si>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</si>
  <si>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</si>
  <si>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</si>
  <si>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</si>
  <si>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</si>
  <si>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</si>
  <si>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</si>
  <si>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</si>
  <si>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</si>
  <si>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</si>
  <si>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</si>
  <si>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</si>
  <si>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</si>
  <si>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</si>
  <si>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</si>
  <si>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</si>
  <si>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</si>
  <si>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</si>
  <si>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</si>
  <si>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</si>
  <si>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</si>
  <si>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</si>
  <si>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</si>
  <si>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</si>
  <si>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</si>
  <si>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</si>
  <si>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</si>
  <si>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</si>
  <si>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</si>
  <si>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</si>
  <si>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</si>
  <si>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</si>
  <si>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</si>
  <si>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</si>
  <si>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</si>
  <si>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</si>
  <si>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</si>
  <si>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</si>
  <si>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</si>
  <si>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</si>
  <si>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</si>
  <si>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</si>
  <si>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</si>
  <si>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</si>
  <si>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</si>
  <si>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</si>
  <si>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</si>
  <si>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</si>
  <si>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</si>
  <si>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</si>
  <si>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</si>
  <si>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</si>
  <si>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</si>
  <si>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</si>
  <si>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</si>
  <si>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</si>
  <si>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</si>
  <si>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</si>
  <si>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</si>
  <si>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</si>
  <si>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</si>
  <si>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</si>
  <si>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</si>
  <si>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</si>
  <si>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</si>
  <si>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</si>
  <si>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</si>
  <si>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</si>
  <si>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</si>
  <si>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</si>
  <si>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</si>
  <si>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</si>
  <si>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</si>
  <si>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</si>
  <si>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</si>
  <si>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</si>
  <si>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</si>
  <si>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</si>
  <si>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</si>
  <si>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</si>
  <si>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</si>
  <si>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</si>
  <si>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</si>
  <si>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</si>
  <si>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</si>
  <si>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</si>
  <si>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</si>
  <si>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</si>
  <si>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</si>
  <si>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</si>
  <si>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</si>
  <si>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</si>
  <si>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</si>
  <si>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</si>
  <si>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</si>
  <si>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</si>
  <si>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</si>
  <si>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</si>
  <si>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</si>
  <si>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</si>
  <si>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</si>
  <si>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</si>
  <si>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</si>
  <si>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</si>
  <si>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</si>
  <si>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</si>
  <si>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</si>
  <si>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</si>
  <si>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</si>
  <si>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</si>
  <si>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</si>
  <si>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</si>
  <si>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</si>
  <si>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</si>
  <si>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</si>
  <si>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</si>
  <si>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</si>
  <si>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</si>
  <si>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</si>
  <si>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</si>
  <si>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</si>
  <si>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</si>
  <si>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</si>
  <si>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</si>
  <si>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</si>
  <si>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</si>
  <si>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</si>
  <si>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</si>
  <si>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</si>
  <si>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</si>
  <si>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</si>
  <si>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</si>
  <si>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</si>
  <si>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</si>
  <si>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</si>
  <si>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</si>
  <si>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</si>
  <si>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</si>
  <si>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</si>
  <si>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</si>
  <si>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</si>
  <si>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</si>
  <si>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</si>
  <si>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</si>
  <si>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</si>
  <si>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</si>
  <si>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</si>
  <si>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</si>
  <si>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</si>
  <si>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</si>
  <si>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</si>
  <si>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</si>
  <si>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</si>
  <si>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</si>
  <si>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</si>
  <si>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</si>
  <si>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</si>
  <si>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</si>
  <si>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</si>
  <si>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</si>
  <si>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</si>
  <si>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</si>
  <si>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</si>
  <si>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</si>
  <si>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</si>
  <si>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</si>
  <si>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</si>
  <si>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</si>
  <si>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</si>
  <si>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</si>
  <si>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</si>
  <si>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</si>
  <si>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</si>
  <si>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</si>
  <si>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</si>
  <si>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</si>
  <si>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</si>
  <si>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</si>
  <si>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</si>
  <si>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</si>
  <si>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</si>
  <si>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</si>
  <si>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</si>
  <si>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</si>
  <si>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</si>
  <si>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</si>
  <si>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</si>
  <si>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</si>
  <si>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</si>
  <si>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</si>
  <si>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</si>
  <si>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</si>
  <si>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</si>
  <si>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</si>
  <si>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</si>
  <si>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</si>
  <si>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</si>
  <si>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</si>
  <si>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</si>
  <si>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</si>
  <si>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</si>
  <si>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</si>
  <si>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</si>
  <si>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</si>
  <si>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</si>
  <si>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</si>
  <si>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</si>
  <si>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</si>
  <si>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</si>
  <si>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</si>
  <si>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</si>
  <si>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</si>
  <si>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</si>
  <si>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</si>
  <si>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</si>
  <si>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</si>
  <si>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</si>
  <si>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</si>
  <si>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</si>
  <si>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</si>
  <si>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</si>
  <si>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</si>
  <si>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</si>
  <si>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</si>
  <si>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</si>
  <si>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</si>
  <si>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</si>
  <si>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</si>
  <si>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</si>
  <si>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</si>
  <si>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</si>
  <si>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</si>
  <si>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</si>
  <si>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</si>
  <si>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</si>
  <si>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</si>
  <si>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</si>
  <si>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</si>
  <si>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</si>
  <si>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</si>
  <si>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</si>
  <si>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</si>
  <si>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</si>
  <si>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</si>
  <si>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</si>
  <si>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</si>
  <si>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</si>
  <si>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</si>
  <si>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</si>
  <si>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</si>
  <si>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</si>
  <si>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</si>
  <si>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</si>
  <si>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</si>
  <si>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</si>
  <si>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</si>
  <si>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</si>
  <si>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</si>
  <si>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</si>
  <si>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</si>
  <si>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</si>
  <si>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</si>
  <si>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</si>
  <si>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</si>
  <si>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</si>
  <si>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</si>
  <si>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</si>
  <si>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</si>
  <si>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</si>
  <si>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</si>
  <si>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</si>
  <si>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</si>
  <si>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</si>
  <si>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</si>
  <si>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</si>
  <si>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</si>
  <si>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</si>
  <si>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</si>
  <si>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</si>
  <si>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</si>
  <si>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</si>
  <si>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</si>
  <si>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</si>
  <si>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</si>
  <si>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</si>
  <si>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</si>
  <si>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</si>
  <si>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</si>
  <si>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</si>
  <si>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</si>
  <si>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</si>
  <si>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</si>
  <si>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</si>
  <si>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</si>
  <si>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</si>
  <si>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</si>
  <si>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</si>
  <si>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</si>
  <si>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</si>
  <si>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</si>
  <si>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</si>
  <si>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</si>
  <si>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</si>
  <si>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</si>
  <si>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</si>
  <si>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</si>
  <si>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</si>
  <si>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</si>
  <si>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</si>
  <si>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</si>
  <si>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</si>
  <si>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</si>
  <si>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</si>
  <si>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</si>
  <si>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</si>
  <si>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</si>
  <si>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</si>
  <si>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</si>
  <si>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</si>
  <si>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</si>
  <si>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</si>
  <si>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</si>
  <si>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</si>
  <si>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</si>
  <si>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</si>
  <si>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</si>
  <si>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</si>
  <si>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</si>
  <si>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</si>
  <si>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</si>
  <si>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</si>
  <si>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</si>
  <si>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</si>
  <si>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</si>
  <si>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</si>
  <si>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</si>
  <si>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</si>
  <si>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</si>
  <si>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</si>
  <si>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</si>
  <si>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</si>
  <si>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</si>
  <si>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</si>
  <si>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</si>
  <si>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</si>
  <si>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</si>
  <si>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</si>
  <si>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</si>
  <si>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</si>
  <si>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</si>
  <si>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</si>
  <si>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</si>
  <si>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</si>
  <si>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</si>
  <si>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</si>
  <si>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</si>
  <si>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</si>
  <si>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</si>
  <si>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</si>
  <si>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</si>
  <si>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</si>
  <si>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</si>
  <si>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</si>
  <si>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</si>
  <si>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</si>
  <si>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</si>
  <si>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</si>
  <si>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</si>
  <si>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</si>
  <si>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</si>
  <si>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</si>
  <si>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</si>
  <si>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</si>
  <si>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</si>
  <si>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</si>
  <si>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</si>
  <si>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</si>
  <si>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</si>
  <si>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</si>
  <si>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</si>
  <si>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</si>
  <si>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</si>
  <si>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</si>
  <si>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</si>
  <si>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A2-2-1</t>
  </si>
  <si>
    <t>A2-4</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</si>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</sst>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59765625" style="7" customWidth="1"/>
    <col min="2" max="3" width="4.296875" style="7" customWidth="1"/>
    <col min="4" max="4" width="7.5" style="7" customWidth="1"/>
    <col min="5" max="5" width="12.5" style="7" customWidth="1"/>
    <col min="6" max="6" width="7.59765625" style="7" customWidth="1"/>
    <col min="7" max="7" width="10.09765625" style="7" customWidth="1"/>
    <col min="8" max="8" width="6.09765625" style="7" customWidth="1"/>
    <col min="9" max="9" width="2.5" style="7" customWidth="1"/>
    <col min="10" max="10" width="6.09765625" style="7" customWidth="1"/>
    <col min="11" max="11" width="5.59765625" style="7" customWidth="1"/>
    <col min="12" max="12" width="2.5" style="7" customWidth="1"/>
    <col min="13" max="13" width="5.59765625" style="7" customWidth="1"/>
    <col min="14" max="25" width="10" style="7" customWidth="1"/>
    <col min="26" max="26" width="2.59765625" style="7" customWidth="1"/>
    <col min="27" max="101" width="5.5976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28" t="s">
        <v>31</v>
      </c>
      <c r="L4" s="129"/>
      <c r="M4" s="130"/>
      <c r="N4" s="182" t="s">
        <v>32</v>
      </c>
      <c r="O4" s="182"/>
      <c r="P4" s="182"/>
      <c r="Q4" s="182"/>
      <c r="R4" s="182"/>
      <c r="S4" s="182"/>
      <c r="T4" s="182"/>
      <c r="U4" s="182"/>
      <c r="V4" s="182"/>
      <c r="W4" s="182"/>
      <c r="X4" s="182"/>
      <c r="Y4" s="183"/>
    </row>
    <row r="5" spans="2:101" s="8" customFormat="1" ht="39.6">
      <c r="B5" s="43"/>
      <c r="C5" s="43"/>
      <c r="D5" s="43"/>
      <c r="E5" s="43"/>
      <c r="F5" s="43"/>
      <c r="G5" s="43"/>
      <c r="H5" s="43"/>
      <c r="I5" s="43"/>
      <c r="J5" s="43"/>
      <c r="K5" s="131"/>
      <c r="L5" s="132"/>
      <c r="M5" s="133"/>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38" t="s">
        <v>33</v>
      </c>
      <c r="L6" s="139"/>
      <c r="M6" s="139"/>
      <c r="N6" s="45">
        <f>IF(COUNT(AE$19:AE$69)&gt;0,AD6,"")</f>
        <v>3</v>
      </c>
      <c r="O6" s="45" t="str">
        <f>IF(COUNT(AK$19:AK$69)&gt;0,AJ6,"")</f>
        <v/>
      </c>
      <c r="P6" s="45" t="str">
        <f>IF(COUNT(AQ$19:AQ$69)&gt;0,AP6,"")</f>
        <v/>
      </c>
      <c r="Q6" s="45">
        <f>IF(COUNT(AW$19:AW$69)&gt;0,AV6,"")</f>
        <v>3</v>
      </c>
      <c r="R6" s="45">
        <f>IF(COUNT(BC$19:BC$69)&gt;0,BB6,"")</f>
        <v>3</v>
      </c>
      <c r="S6" s="45" t="str">
        <f>IF(COUNT(BI$19:BI$69)&gt;0,BH6,"")</f>
        <v/>
      </c>
      <c r="T6" s="45" t="str">
        <f>IF(COUNT(BO$19:BO$69)&gt;0,BN6,"")</f>
        <v/>
      </c>
      <c r="U6" s="45">
        <f>IF(COUNT(BU$19:BU$69)&gt;0,BT6,"")</f>
        <v>3</v>
      </c>
      <c r="V6" s="45" t="str">
        <f>IF(COUNT(CA$19:CA$69)&gt;0,BZ6,"")</f>
        <v/>
      </c>
      <c r="W6" s="45" t="str">
        <f>IF(COUNT(CG$19:CG$69)&gt;0,CF6,"")</f>
        <v/>
      </c>
      <c r="X6" s="45">
        <f>IF(COUNT(CM$19:CM$69)&gt;0,CL6,"")</f>
        <v>3</v>
      </c>
      <c r="Y6" s="46" t="str">
        <f>IF(COUNT(CS$19:CS$69)&gt;0,CR6,"")</f>
        <v/>
      </c>
      <c r="AD6" s="175">
        <f>SUM(AE19:AE69)</f>
        <v>3</v>
      </c>
      <c r="AE6" s="175"/>
      <c r="AF6" s="92">
        <f>MIN(AF19:AF69)</f>
        <v>-10</v>
      </c>
      <c r="AG6" s="92">
        <f>MIN(AG19:AG69)</f>
        <v>0</v>
      </c>
      <c r="AH6" s="175">
        <f>SUM(AI19:AI69)</f>
        <v>0</v>
      </c>
      <c r="AI6" s="175"/>
      <c r="AJ6" s="175">
        <f>SUM(AK19:AK69)</f>
        <v>0</v>
      </c>
      <c r="AK6" s="175"/>
      <c r="AL6" s="92">
        <f>MIN(AL19:AL69)</f>
        <v>0</v>
      </c>
      <c r="AM6" s="92">
        <f>MIN(AM19:AM69)</f>
        <v>0</v>
      </c>
      <c r="AN6" s="175">
        <f>SUM(AO19:AO69)</f>
        <v>0</v>
      </c>
      <c r="AO6" s="175"/>
      <c r="AP6" s="175">
        <f>SUM(AQ19:AQ69)</f>
        <v>0</v>
      </c>
      <c r="AQ6" s="175"/>
      <c r="AR6" s="92">
        <f>MIN(AR19:AR69)</f>
        <v>0</v>
      </c>
      <c r="AS6" s="92">
        <f>MIN(AS19:AS69)</f>
        <v>0</v>
      </c>
      <c r="AT6" s="175">
        <f>SUM(AU19:AU69)</f>
        <v>0</v>
      </c>
      <c r="AU6" s="175"/>
      <c r="AV6" s="175">
        <f>SUM(AW19:AW69)</f>
        <v>3</v>
      </c>
      <c r="AW6" s="175"/>
      <c r="AX6" s="92">
        <f>MIN(AX19:AX69)</f>
        <v>-10</v>
      </c>
      <c r="AY6" s="92">
        <f>MIN(AY19:AY69)</f>
        <v>0</v>
      </c>
      <c r="AZ6" s="175">
        <f>SUM(BA19:BA69)</f>
        <v>0</v>
      </c>
      <c r="BA6" s="175"/>
      <c r="BB6" s="175">
        <f>SUM(BC19:BC69)</f>
        <v>3</v>
      </c>
      <c r="BC6" s="175"/>
      <c r="BD6" s="92">
        <f>MIN(BD19:BD69)</f>
        <v>-10</v>
      </c>
      <c r="BE6" s="92">
        <f>MIN(BE19:BE69)</f>
        <v>0</v>
      </c>
      <c r="BF6" s="175">
        <f>SUM(BG19:BG69)</f>
        <v>0</v>
      </c>
      <c r="BG6" s="175"/>
      <c r="BH6" s="175">
        <f>SUM(BI19:BI69)</f>
        <v>0</v>
      </c>
      <c r="BI6" s="175"/>
      <c r="BJ6" s="92">
        <f>MIN(BJ19:BJ69)</f>
        <v>0</v>
      </c>
      <c r="BK6" s="92">
        <f>MIN(BK19:BK69)</f>
        <v>0</v>
      </c>
      <c r="BL6" s="175">
        <f>SUM(BM19:BM69)</f>
        <v>0</v>
      </c>
      <c r="BM6" s="175"/>
      <c r="BN6" s="175">
        <f>SUM(BO19:BO69)</f>
        <v>0</v>
      </c>
      <c r="BO6" s="175"/>
      <c r="BP6" s="92">
        <f>MIN(BP19:BP69)</f>
        <v>0</v>
      </c>
      <c r="BQ6" s="92">
        <f>MIN(BQ19:BQ69)</f>
        <v>0</v>
      </c>
      <c r="BR6" s="175">
        <f>SUM(BS19:BS69)</f>
        <v>0</v>
      </c>
      <c r="BS6" s="175"/>
      <c r="BT6" s="175">
        <f>SUM(BU19:BU69)</f>
        <v>3</v>
      </c>
      <c r="BU6" s="175"/>
      <c r="BV6" s="92">
        <f>MIN(BV19:BV69)</f>
        <v>-10</v>
      </c>
      <c r="BW6" s="92">
        <f>MIN(BW19:BW69)</f>
        <v>0</v>
      </c>
      <c r="BX6" s="175">
        <f>SUM(BY19:BY69)</f>
        <v>0</v>
      </c>
      <c r="BY6" s="175"/>
      <c r="BZ6" s="175">
        <f>SUM(CA19:CA69)</f>
        <v>0</v>
      </c>
      <c r="CA6" s="175"/>
      <c r="CB6" s="92">
        <f>MIN(CB19:CB69)</f>
        <v>0</v>
      </c>
      <c r="CC6" s="92">
        <f>MIN(CC19:CC69)</f>
        <v>0</v>
      </c>
      <c r="CD6" s="175">
        <f>SUM(CE19:CE69)</f>
        <v>0</v>
      </c>
      <c r="CE6" s="175"/>
      <c r="CF6" s="175">
        <f>SUM(CG19:CG69)</f>
        <v>0</v>
      </c>
      <c r="CG6" s="175"/>
      <c r="CH6" s="92">
        <f>MIN(CH19:CH69)</f>
        <v>0</v>
      </c>
      <c r="CI6" s="92">
        <f>MIN(CI19:CI69)</f>
        <v>0</v>
      </c>
      <c r="CJ6" s="175">
        <f>SUM(CK19:CK69)</f>
        <v>0</v>
      </c>
      <c r="CK6" s="175"/>
      <c r="CL6" s="175">
        <f>SUM(CM19:CM69)</f>
        <v>3</v>
      </c>
      <c r="CM6" s="175"/>
      <c r="CN6" s="92">
        <f>MIN(CN19:CN69)</f>
        <v>-10</v>
      </c>
      <c r="CO6" s="92">
        <f>MIN(CO19:CO69)</f>
        <v>0</v>
      </c>
      <c r="CP6" s="175">
        <f>SUM(CQ19:CQ69)</f>
        <v>0</v>
      </c>
      <c r="CQ6" s="175"/>
      <c r="CR6" s="175">
        <f>SUM(CS19:CS69)</f>
        <v>0</v>
      </c>
      <c r="CS6" s="175"/>
      <c r="CT6" s="92">
        <f>MIN(CT19:CT69)</f>
        <v>0</v>
      </c>
      <c r="CU6" s="92">
        <f>MIN(CU19:CU69)</f>
        <v>0</v>
      </c>
      <c r="CV6" s="175">
        <f>SUM(CW19:CW69)</f>
        <v>0</v>
      </c>
      <c r="CW6" s="175"/>
    </row>
    <row r="7" spans="2:101" ht="15" customHeight="1">
      <c r="B7" s="60"/>
      <c r="C7" s="60"/>
      <c r="D7" s="60"/>
      <c r="E7" s="60"/>
      <c r="F7" s="60"/>
      <c r="G7" s="60"/>
      <c r="H7" s="60"/>
      <c r="I7" s="60"/>
      <c r="J7" s="60"/>
      <c r="K7" s="134" t="s">
        <v>34</v>
      </c>
      <c r="L7" s="135"/>
      <c r="M7" s="135"/>
      <c r="N7" s="48">
        <f>IF(N11="有","省略",IF(N6="","",AF6))</f>
        <v>-10</v>
      </c>
      <c r="O7" s="48" t="str">
        <f>IF(O11="有","省略",IF(O6="","",AL6))</f>
        <v/>
      </c>
      <c r="P7" s="48" t="str">
        <f>IF(P11="有","省略",IF(P6="","",AR6))</f>
        <v/>
      </c>
      <c r="Q7" s="48">
        <f>IF(Q11="有","省略",IF(Q6="","",AX6))</f>
        <v>-10</v>
      </c>
      <c r="R7" s="48">
        <f>IF(R11="有","省略",IF(R6="","",BD6))</f>
        <v>-10</v>
      </c>
      <c r="S7" s="48" t="str">
        <f>IF(S11="有","省略",IF(S6="","",BJ6))</f>
        <v/>
      </c>
      <c r="T7" s="48" t="str">
        <f>IF(T11="有","省略",IF(T6="","",BP6))</f>
        <v/>
      </c>
      <c r="U7" s="48">
        <f>IF(U11="有","省略",IF(U6="","",BV6))</f>
        <v>-10</v>
      </c>
      <c r="V7" s="48" t="str">
        <f>IF(V11="有","省略",IF(V6="","",CB6))</f>
        <v/>
      </c>
      <c r="W7" s="48" t="str">
        <f>IF(W11="有","省略",IF(W6="","",CH6))</f>
        <v/>
      </c>
      <c r="X7" s="48">
        <f>IF(X11="有","省略",IF(X6="","",CN6))</f>
        <v>-10</v>
      </c>
      <c r="Y7" s="47" t="str">
        <f>IF(Y11="有","省略",IF(Y6="","",CT6))</f>
        <v/>
      </c>
    </row>
    <row r="8" spans="2:101" ht="15" customHeight="1">
      <c r="B8" s="60"/>
      <c r="C8" s="60"/>
      <c r="D8" s="60"/>
      <c r="E8" s="60"/>
      <c r="F8" s="60"/>
      <c r="G8" s="60"/>
      <c r="H8" s="60"/>
      <c r="I8" s="60"/>
      <c r="J8" s="60"/>
      <c r="K8" s="134" t="s">
        <v>14</v>
      </c>
      <c r="L8" s="135"/>
      <c r="M8" s="135"/>
      <c r="N8" s="93" t="str">
        <f t="shared" ref="N8:Y8" si="0">IF(N6="","",IF(N11="有","第二溶出量超過",IF(COUNT(N19:N69)&gt;0,MAX(N19:N69),IF(COUNTIF(N19:N69,"ND")&gt;0,"ND",""))))</f>
        <v>ND</v>
      </c>
      <c r="O8" s="93" t="str">
        <f t="shared" si="0"/>
        <v/>
      </c>
      <c r="P8" s="93" t="str">
        <f t="shared" si="0"/>
        <v/>
      </c>
      <c r="Q8" s="93" t="str">
        <f t="shared" si="0"/>
        <v>ND</v>
      </c>
      <c r="R8" s="93">
        <f t="shared" si="0"/>
        <v>8.0000000000000004E-4</v>
      </c>
      <c r="S8" s="93" t="str">
        <f t="shared" si="0"/>
        <v/>
      </c>
      <c r="T8" s="93" t="str">
        <f t="shared" si="0"/>
        <v/>
      </c>
      <c r="U8" s="93">
        <f t="shared" si="0"/>
        <v>2.9999999999999997E-4</v>
      </c>
      <c r="V8" s="93" t="str">
        <f t="shared" si="0"/>
        <v/>
      </c>
      <c r="W8" s="93" t="str">
        <f t="shared" si="0"/>
        <v/>
      </c>
      <c r="X8" s="93">
        <f t="shared" si="0"/>
        <v>1.1000000000000001E-3</v>
      </c>
      <c r="Y8" s="94" t="str">
        <f t="shared" si="0"/>
        <v/>
      </c>
    </row>
    <row r="9" spans="2:101" ht="15" customHeight="1">
      <c r="B9" s="60"/>
      <c r="C9" s="60"/>
      <c r="D9" s="60"/>
      <c r="E9" s="60"/>
      <c r="F9" s="60"/>
      <c r="G9" s="60"/>
      <c r="H9" s="60"/>
      <c r="I9" s="60"/>
      <c r="J9" s="60"/>
      <c r="K9" s="134" t="s">
        <v>35</v>
      </c>
      <c r="L9" s="135"/>
      <c r="M9" s="135"/>
      <c r="N9" s="48">
        <f>IF(N11="有","省略",IF(N6="","",AG6))</f>
        <v>0</v>
      </c>
      <c r="O9" s="48" t="str">
        <f>IF(O11="有","省略",IF(O6="","",AM6))</f>
        <v/>
      </c>
      <c r="P9" s="48" t="str">
        <f>IF(P11="有","省略",IF(P6="","",AS6))</f>
        <v/>
      </c>
      <c r="Q9" s="48">
        <f>IF(Q11="有","省略",IF(Q6="","",AY6))</f>
        <v>0</v>
      </c>
      <c r="R9" s="48">
        <f>IF(R11="有","省略",IF(R6="","",BE6))</f>
        <v>0</v>
      </c>
      <c r="S9" s="48" t="str">
        <f>IF(S11="有","省略",IF(S6="","",BK6))</f>
        <v/>
      </c>
      <c r="T9" s="48" t="str">
        <f>IF(T11="有","省略",IF(T6="","",BQ6))</f>
        <v/>
      </c>
      <c r="U9" s="48">
        <f>IF(U11="有","省略",IF(U6="","",BW6))</f>
        <v>0</v>
      </c>
      <c r="V9" s="48" t="str">
        <f>IF(V11="有","省略",IF(V6="","",CC6))</f>
        <v/>
      </c>
      <c r="W9" s="48" t="str">
        <f>IF(W11="有","省略",IF(W6="","",CI6))</f>
        <v/>
      </c>
      <c r="X9" s="48">
        <f>IF(X11="有","省略",IF(X6="","",CO6))</f>
        <v>0</v>
      </c>
      <c r="Y9" s="47" t="str">
        <f>IF(Y11="有","省略",IF(Y6="","",CU6))</f>
        <v/>
      </c>
    </row>
    <row r="10" spans="2:101" ht="15" customHeight="1">
      <c r="B10" s="60"/>
      <c r="C10" s="60"/>
      <c r="D10" s="60"/>
      <c r="E10" s="60"/>
      <c r="F10" s="60"/>
      <c r="G10" s="60"/>
      <c r="H10" s="60"/>
      <c r="I10" s="60"/>
      <c r="J10" s="60"/>
      <c r="K10" s="134" t="s">
        <v>16</v>
      </c>
      <c r="L10" s="135"/>
      <c r="M10" s="135"/>
      <c r="N10" s="48">
        <f>IF(N6="","",AH6)</f>
        <v>0</v>
      </c>
      <c r="O10" s="48" t="str">
        <f>IF(O6="","",AN6)</f>
        <v/>
      </c>
      <c r="P10" s="48" t="str">
        <f>IF(P6="","",AT6)</f>
        <v/>
      </c>
      <c r="Q10" s="48">
        <f>IF(Q6="","",AZ6)</f>
        <v>0</v>
      </c>
      <c r="R10" s="48">
        <f>IF(R6="","",BF6)</f>
        <v>0</v>
      </c>
      <c r="S10" s="48" t="str">
        <f>IF(S6="","",BL6)</f>
        <v/>
      </c>
      <c r="T10" s="48" t="str">
        <f>IF(T6="","",BR6)</f>
        <v/>
      </c>
      <c r="U10" s="48">
        <f>IF(U6="","",BX6)</f>
        <v>0</v>
      </c>
      <c r="V10" s="48" t="str">
        <f>IF(V6="","",CD6)</f>
        <v/>
      </c>
      <c r="W10" s="48" t="str">
        <f>IF(W6="","",CJ6)</f>
        <v/>
      </c>
      <c r="X10" s="48">
        <f>IF(X6="","",CP6)</f>
        <v>0</v>
      </c>
      <c r="Y10" s="47" t="str">
        <f>IF(Y6="","",CV6)</f>
        <v/>
      </c>
    </row>
    <row r="11" spans="2:101" ht="15" customHeight="1">
      <c r="B11" s="60"/>
      <c r="C11" s="60"/>
      <c r="D11" s="60"/>
      <c r="E11" s="60"/>
      <c r="F11" s="60"/>
      <c r="G11" s="60"/>
      <c r="H11" s="60"/>
      <c r="I11" s="60"/>
      <c r="J11" s="60"/>
      <c r="K11" s="136" t="s">
        <v>15</v>
      </c>
      <c r="L11" s="137"/>
      <c r="M11" s="137"/>
      <c r="N11" s="49" t="str">
        <f t="shared" ref="N11:Y11" si="1">IF(N6="","",IF(COUNTIF(N19:N69,"省略")&gt;0,"有","無"))</f>
        <v>無</v>
      </c>
      <c r="O11" s="49" t="str">
        <f t="shared" si="1"/>
        <v/>
      </c>
      <c r="P11" s="49" t="str">
        <f t="shared" si="1"/>
        <v/>
      </c>
      <c r="Q11" s="49" t="str">
        <f t="shared" si="1"/>
        <v>無</v>
      </c>
      <c r="R11" s="49" t="str">
        <f t="shared" si="1"/>
        <v>無</v>
      </c>
      <c r="S11" s="49" t="str">
        <f t="shared" si="1"/>
        <v/>
      </c>
      <c r="T11" s="49" t="str">
        <f t="shared" si="1"/>
        <v/>
      </c>
      <c r="U11" s="49" t="str">
        <f t="shared" si="1"/>
        <v>無</v>
      </c>
      <c r="V11" s="49" t="str">
        <f t="shared" si="1"/>
        <v/>
      </c>
      <c r="W11" s="49" t="str">
        <f t="shared" si="1"/>
        <v/>
      </c>
      <c r="X11" s="49" t="str">
        <f t="shared" si="1"/>
        <v>無</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0" t="s">
        <v>17</v>
      </c>
      <c r="C13" s="158" t="s">
        <v>36</v>
      </c>
      <c r="D13" s="161" t="s">
        <v>37</v>
      </c>
      <c r="E13" s="164" t="s">
        <v>38</v>
      </c>
      <c r="F13" s="167" t="s">
        <v>39</v>
      </c>
      <c r="G13" s="169" t="s">
        <v>40</v>
      </c>
      <c r="H13" s="143" t="s">
        <v>41</v>
      </c>
      <c r="I13" s="144"/>
      <c r="J13" s="144"/>
      <c r="K13" s="148" t="s">
        <v>42</v>
      </c>
      <c r="L13" s="149"/>
      <c r="M13" s="150"/>
      <c r="N13" s="184" t="s">
        <v>32</v>
      </c>
      <c r="O13" s="182"/>
      <c r="P13" s="182"/>
      <c r="Q13" s="182"/>
      <c r="R13" s="182"/>
      <c r="S13" s="182"/>
      <c r="T13" s="182"/>
      <c r="U13" s="182"/>
      <c r="V13" s="182"/>
      <c r="W13" s="182"/>
      <c r="X13" s="182"/>
      <c r="Y13" s="183"/>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9.6">
      <c r="B14" s="141"/>
      <c r="C14" s="159"/>
      <c r="D14" s="162"/>
      <c r="E14" s="165"/>
      <c r="F14" s="168"/>
      <c r="G14" s="170"/>
      <c r="H14" s="145"/>
      <c r="I14" s="146"/>
      <c r="J14" s="147"/>
      <c r="K14" s="151" t="s">
        <v>1</v>
      </c>
      <c r="L14" s="152"/>
      <c r="M14" s="153"/>
      <c r="N14" s="100" t="s">
        <v>2</v>
      </c>
      <c r="O14" s="101" t="s">
        <v>3</v>
      </c>
      <c r="P14" s="101" t="s">
        <v>4</v>
      </c>
      <c r="Q14" s="101" t="s">
        <v>5</v>
      </c>
      <c r="R14" s="101" t="s">
        <v>6</v>
      </c>
      <c r="S14" s="101" t="s">
        <v>7</v>
      </c>
      <c r="T14" s="101" t="s">
        <v>8</v>
      </c>
      <c r="U14" s="101" t="s">
        <v>9</v>
      </c>
      <c r="V14" s="101" t="s">
        <v>10</v>
      </c>
      <c r="W14" s="101" t="s">
        <v>11</v>
      </c>
      <c r="X14" s="101" t="s">
        <v>12</v>
      </c>
      <c r="Y14" s="102" t="s">
        <v>13</v>
      </c>
      <c r="Z14" s="8"/>
      <c r="AA14" s="172" t="s">
        <v>43</v>
      </c>
      <c r="AB14" s="173"/>
      <c r="AC14" s="174"/>
      <c r="AD14" s="176" t="s">
        <v>44</v>
      </c>
      <c r="AE14" s="177"/>
      <c r="AF14" s="180" t="s">
        <v>34</v>
      </c>
      <c r="AG14" s="180" t="s">
        <v>35</v>
      </c>
      <c r="AH14" s="176" t="s">
        <v>45</v>
      </c>
      <c r="AI14" s="177"/>
      <c r="AJ14" s="176" t="s">
        <v>44</v>
      </c>
      <c r="AK14" s="177"/>
      <c r="AL14" s="180" t="s">
        <v>34</v>
      </c>
      <c r="AM14" s="180" t="s">
        <v>35</v>
      </c>
      <c r="AN14" s="176" t="s">
        <v>45</v>
      </c>
      <c r="AO14" s="177"/>
      <c r="AP14" s="176" t="s">
        <v>44</v>
      </c>
      <c r="AQ14" s="177"/>
      <c r="AR14" s="180" t="s">
        <v>34</v>
      </c>
      <c r="AS14" s="180" t="s">
        <v>35</v>
      </c>
      <c r="AT14" s="176" t="s">
        <v>45</v>
      </c>
      <c r="AU14" s="177"/>
      <c r="AV14" s="176" t="s">
        <v>44</v>
      </c>
      <c r="AW14" s="177"/>
      <c r="AX14" s="180" t="s">
        <v>34</v>
      </c>
      <c r="AY14" s="180" t="s">
        <v>35</v>
      </c>
      <c r="AZ14" s="176" t="s">
        <v>45</v>
      </c>
      <c r="BA14" s="177"/>
      <c r="BB14" s="176" t="s">
        <v>44</v>
      </c>
      <c r="BC14" s="177"/>
      <c r="BD14" s="180" t="s">
        <v>34</v>
      </c>
      <c r="BE14" s="180" t="s">
        <v>35</v>
      </c>
      <c r="BF14" s="176" t="s">
        <v>45</v>
      </c>
      <c r="BG14" s="177"/>
      <c r="BH14" s="176" t="s">
        <v>44</v>
      </c>
      <c r="BI14" s="177"/>
      <c r="BJ14" s="180" t="s">
        <v>34</v>
      </c>
      <c r="BK14" s="180" t="s">
        <v>35</v>
      </c>
      <c r="BL14" s="176" t="s">
        <v>45</v>
      </c>
      <c r="BM14" s="177"/>
      <c r="BN14" s="176" t="s">
        <v>44</v>
      </c>
      <c r="BO14" s="177"/>
      <c r="BP14" s="180" t="s">
        <v>34</v>
      </c>
      <c r="BQ14" s="180" t="s">
        <v>35</v>
      </c>
      <c r="BR14" s="176" t="s">
        <v>45</v>
      </c>
      <c r="BS14" s="177"/>
      <c r="BT14" s="176" t="s">
        <v>44</v>
      </c>
      <c r="BU14" s="177"/>
      <c r="BV14" s="180" t="s">
        <v>34</v>
      </c>
      <c r="BW14" s="180" t="s">
        <v>35</v>
      </c>
      <c r="BX14" s="176" t="s">
        <v>45</v>
      </c>
      <c r="BY14" s="177"/>
      <c r="BZ14" s="176" t="s">
        <v>44</v>
      </c>
      <c r="CA14" s="177"/>
      <c r="CB14" s="180" t="s">
        <v>34</v>
      </c>
      <c r="CC14" s="180" t="s">
        <v>35</v>
      </c>
      <c r="CD14" s="176" t="s">
        <v>45</v>
      </c>
      <c r="CE14" s="177"/>
      <c r="CF14" s="176" t="s">
        <v>44</v>
      </c>
      <c r="CG14" s="177"/>
      <c r="CH14" s="180" t="s">
        <v>34</v>
      </c>
      <c r="CI14" s="180" t="s">
        <v>35</v>
      </c>
      <c r="CJ14" s="176" t="s">
        <v>45</v>
      </c>
      <c r="CK14" s="177"/>
      <c r="CL14" s="176" t="s">
        <v>44</v>
      </c>
      <c r="CM14" s="177"/>
      <c r="CN14" s="180" t="s">
        <v>34</v>
      </c>
      <c r="CO14" s="180" t="s">
        <v>35</v>
      </c>
      <c r="CP14" s="176" t="s">
        <v>45</v>
      </c>
      <c r="CQ14" s="177"/>
      <c r="CR14" s="176" t="s">
        <v>44</v>
      </c>
      <c r="CS14" s="177"/>
      <c r="CT14" s="180" t="s">
        <v>34</v>
      </c>
      <c r="CU14" s="180" t="s">
        <v>35</v>
      </c>
      <c r="CV14" s="176" t="s">
        <v>45</v>
      </c>
      <c r="CW14" s="177"/>
    </row>
    <row r="15" spans="2:101" ht="15" customHeight="1">
      <c r="B15" s="141"/>
      <c r="C15" s="159"/>
      <c r="D15" s="162"/>
      <c r="E15" s="165"/>
      <c r="F15" s="168"/>
      <c r="G15" s="170"/>
      <c r="H15" s="145"/>
      <c r="I15" s="146"/>
      <c r="J15" s="147"/>
      <c r="K15" s="151" t="s">
        <v>46</v>
      </c>
      <c r="L15" s="152"/>
      <c r="M15" s="153"/>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78"/>
      <c r="AE15" s="179"/>
      <c r="AF15" s="181"/>
      <c r="AG15" s="181"/>
      <c r="AH15" s="178"/>
      <c r="AI15" s="179"/>
      <c r="AJ15" s="178"/>
      <c r="AK15" s="179"/>
      <c r="AL15" s="181"/>
      <c r="AM15" s="181"/>
      <c r="AN15" s="178"/>
      <c r="AO15" s="179"/>
      <c r="AP15" s="178"/>
      <c r="AQ15" s="179"/>
      <c r="AR15" s="181"/>
      <c r="AS15" s="181"/>
      <c r="AT15" s="178"/>
      <c r="AU15" s="179"/>
      <c r="AV15" s="178"/>
      <c r="AW15" s="179"/>
      <c r="AX15" s="181"/>
      <c r="AY15" s="181"/>
      <c r="AZ15" s="178"/>
      <c r="BA15" s="179"/>
      <c r="BB15" s="178"/>
      <c r="BC15" s="179"/>
      <c r="BD15" s="181"/>
      <c r="BE15" s="181"/>
      <c r="BF15" s="178"/>
      <c r="BG15" s="179"/>
      <c r="BH15" s="178"/>
      <c r="BI15" s="179"/>
      <c r="BJ15" s="181"/>
      <c r="BK15" s="181"/>
      <c r="BL15" s="178"/>
      <c r="BM15" s="179"/>
      <c r="BN15" s="178"/>
      <c r="BO15" s="179"/>
      <c r="BP15" s="181"/>
      <c r="BQ15" s="181"/>
      <c r="BR15" s="178"/>
      <c r="BS15" s="179"/>
      <c r="BT15" s="178"/>
      <c r="BU15" s="179"/>
      <c r="BV15" s="181"/>
      <c r="BW15" s="181"/>
      <c r="BX15" s="178"/>
      <c r="BY15" s="179"/>
      <c r="BZ15" s="178"/>
      <c r="CA15" s="179"/>
      <c r="CB15" s="181"/>
      <c r="CC15" s="181"/>
      <c r="CD15" s="178"/>
      <c r="CE15" s="179"/>
      <c r="CF15" s="178"/>
      <c r="CG15" s="179"/>
      <c r="CH15" s="181"/>
      <c r="CI15" s="181"/>
      <c r="CJ15" s="178"/>
      <c r="CK15" s="179"/>
      <c r="CL15" s="178"/>
      <c r="CM15" s="179"/>
      <c r="CN15" s="181"/>
      <c r="CO15" s="181"/>
      <c r="CP15" s="178"/>
      <c r="CQ15" s="179"/>
      <c r="CR15" s="178"/>
      <c r="CS15" s="179"/>
      <c r="CT15" s="181"/>
      <c r="CU15" s="181"/>
      <c r="CV15" s="178"/>
      <c r="CW15" s="179"/>
    </row>
    <row r="16" spans="2:101" ht="15" hidden="1" customHeight="1">
      <c r="B16" s="141"/>
      <c r="C16" s="159"/>
      <c r="D16" s="162"/>
      <c r="E16" s="165"/>
      <c r="F16" s="96"/>
      <c r="G16" s="170"/>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1"/>
      <c r="C17" s="159"/>
      <c r="D17" s="162"/>
      <c r="E17" s="165"/>
      <c r="F17" s="96"/>
      <c r="G17" s="170"/>
      <c r="H17" s="97"/>
      <c r="I17" s="98"/>
      <c r="J17" s="99"/>
      <c r="K17" s="104"/>
      <c r="L17" s="105"/>
      <c r="M17" s="106" t="s">
        <v>50</v>
      </c>
      <c r="N17" s="111">
        <f>VLOOKUP(N$14&amp;$N$13,基準値マスタ_結果!$C:$I,6,FALSE)</f>
        <v>0.01</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2"/>
      <c r="C18" s="160"/>
      <c r="D18" s="163"/>
      <c r="E18" s="166"/>
      <c r="F18" s="82"/>
      <c r="G18" s="171"/>
      <c r="H18" s="154" t="s">
        <v>51</v>
      </c>
      <c r="I18" s="154"/>
      <c r="J18" s="155"/>
      <c r="K18" s="156" t="str">
        <f>IF(F18="","",F18)</f>
        <v/>
      </c>
      <c r="L18" s="157"/>
      <c r="M18" s="157"/>
      <c r="N18" s="114"/>
      <c r="O18" s="115"/>
      <c r="P18" s="115"/>
      <c r="Q18" s="115"/>
      <c r="R18" s="115"/>
      <c r="S18" s="115"/>
      <c r="T18" s="115"/>
      <c r="U18" s="115">
        <v>0.2</v>
      </c>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v>1</v>
      </c>
      <c r="D19" s="62" t="s">
        <v>1205</v>
      </c>
      <c r="E19" s="63">
        <v>5</v>
      </c>
      <c r="F19" s="83">
        <v>36.6</v>
      </c>
      <c r="G19" s="61" t="s">
        <v>52</v>
      </c>
      <c r="H19" s="80" t="s">
        <v>61</v>
      </c>
      <c r="I19" s="81" t="str">
        <f>IF(J19="","","～")</f>
        <v>～</v>
      </c>
      <c r="J19" s="51" t="s">
        <v>55</v>
      </c>
      <c r="K19" s="72">
        <f t="shared" ref="K19:K21" si="2">IF(H19="","",AC19+H19)</f>
        <v>36.6</v>
      </c>
      <c r="L19" s="72" t="str">
        <f t="shared" ref="L19:L21" si="3">IF(J19&lt;&gt;"","～","")</f>
        <v>～</v>
      </c>
      <c r="M19" s="73">
        <f t="shared" ref="M19:M21" si="4">IF(J19&lt;&gt;"",AC19+J19,"")</f>
        <v>36.1</v>
      </c>
      <c r="N19" s="88" t="s">
        <v>21</v>
      </c>
      <c r="O19" s="64"/>
      <c r="P19" s="64"/>
      <c r="Q19" s="64" t="s">
        <v>21</v>
      </c>
      <c r="R19" s="64" t="s">
        <v>21</v>
      </c>
      <c r="S19" s="64"/>
      <c r="T19" s="64"/>
      <c r="U19" s="64" t="s">
        <v>21</v>
      </c>
      <c r="V19" s="64"/>
      <c r="W19" s="64"/>
      <c r="X19" s="64" t="s">
        <v>21</v>
      </c>
      <c r="Y19" s="65"/>
      <c r="Z19" s="58"/>
      <c r="AA19" s="58" t="str">
        <f t="shared" ref="AA19:AA50" si="5">IF(H19="","",IF(D19&lt;&gt;"",C19&amp;"_"&amp;LEFT(D19,FIND("-",D19,1)+1),AA18))</f>
        <v>1_A1-5</v>
      </c>
      <c r="AB19" s="58">
        <f t="shared" ref="AB19:AB50" si="6">IF(AA19="","",IF(E19&lt;&gt;"",E19,IF(AND(D19="",F19=""),AB18,"")))</f>
        <v>5</v>
      </c>
      <c r="AC19" s="58">
        <f t="shared" ref="AC19:AC28" si="7">IF(AA19="","",IF(F19&lt;&gt;"",F19,IF(AND(D19="",F19=""),AC18,"")))</f>
        <v>36.6</v>
      </c>
      <c r="AD19" s="58" t="str">
        <f>IF(OR($AA19="",$N19="",$N19="-"),"",$AA19)</f>
        <v>1_A1-5</v>
      </c>
      <c r="AE19" s="58">
        <f>IF(AD19="","",IF(COUNTIF(AD$19:AD19,AD19)=1,IF($AB19="",1,COUNTA(_xlfn.TEXTSPLIT($AB19,","))),""))</f>
        <v>1</v>
      </c>
      <c r="AF19" s="58">
        <f t="shared" ref="AF19:AF50" si="8">IF(AND(N19&lt;&gt;"",N19&lt;&gt;"-"),VALUE(IF($J19&lt;&gt;"",$J19,$H19)),"")</f>
        <v>-0.5</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1_A1-5</v>
      </c>
      <c r="AW19" s="58">
        <f>IF(AV19="","",IF(COUNTIF(AV$19:AV19,AV19)=1,IF($AB19="",1,COUNTA(_xlfn.TEXTSPLIT($AB19,","))),""))</f>
        <v>1</v>
      </c>
      <c r="AX19" s="58">
        <f t="shared" ref="AX19:AX50" si="14">IF(AND(Q19&lt;&gt;"",Q19&lt;&gt;"-"),VALUE(IF($J19&lt;&gt;"",$J19,$H19)),"")</f>
        <v>-0.5</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1_A1-5</v>
      </c>
      <c r="BC19" s="58">
        <f>IF(BB19="","",IF(COUNTIF(BB$19:BB19,BB19)=1,IF($AB19="",1,COUNTA(_xlfn.TEXTSPLIT($AB19,","))),""))</f>
        <v>1</v>
      </c>
      <c r="BD19" s="58">
        <f t="shared" ref="BD19:BD50" si="16">IF(AND(R19&lt;&gt;"",R19&lt;&gt;"-"),VALUE(IF($J19&lt;&gt;"",$J19,$H19)),"")</f>
        <v>-0.5</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1_A1-5</v>
      </c>
      <c r="BU19" s="58">
        <f>IF(BT19="","",IF(COUNTIF(BT$19:BT19,BT19)=1,IF($AB19="",1,COUNTA(_xlfn.TEXTSPLIT($AB19,","))),""))</f>
        <v>1</v>
      </c>
      <c r="BV19" s="58">
        <f t="shared" ref="BV19:BV50" si="22">IF(AND(U19&lt;&gt;"",U19&lt;&gt;"-"),VALUE(IF($J19&lt;&gt;"",$J19,$H19)),"")</f>
        <v>-0.5</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1_A1-5</v>
      </c>
      <c r="CM19" s="58">
        <f>IF(CL19="","",IF(COUNTIF(CL$19:CL19,CL19)=1,IF($AB19="",1,COUNTA(_xlfn.TEXTSPLIT($AB19,","))),""))</f>
        <v>1</v>
      </c>
      <c r="CN19" s="58">
        <f t="shared" ref="CN19:CN50" si="28">IF(AND(X19&lt;&gt;"",X19&lt;&gt;"-"),VALUE(IF($J19&lt;&gt;"",$J19,$H19)),"")</f>
        <v>-0.5</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t="s">
        <v>55</v>
      </c>
      <c r="I20" s="71" t="str">
        <f t="shared" ref="I20:I68" si="33">IF(J20="","","～")</f>
        <v/>
      </c>
      <c r="J20" s="70"/>
      <c r="K20" s="72">
        <f t="shared" si="2"/>
        <v>36.1</v>
      </c>
      <c r="L20" s="72" t="str">
        <f t="shared" si="3"/>
        <v/>
      </c>
      <c r="M20" s="73" t="str">
        <f t="shared" si="4"/>
        <v/>
      </c>
      <c r="N20" s="74" t="s">
        <v>21</v>
      </c>
      <c r="O20" s="52"/>
      <c r="P20" s="52"/>
      <c r="Q20" s="52" t="s">
        <v>21</v>
      </c>
      <c r="R20" s="52" t="s">
        <v>21</v>
      </c>
      <c r="S20" s="52"/>
      <c r="T20" s="52"/>
      <c r="U20" s="52">
        <v>2.9999999999999997E-4</v>
      </c>
      <c r="V20" s="52"/>
      <c r="W20" s="52"/>
      <c r="X20" s="52" t="s">
        <v>21</v>
      </c>
      <c r="Y20" s="53"/>
      <c r="Z20" s="58"/>
      <c r="AA20" s="58" t="str">
        <f t="shared" ref="AA20:AA28" si="34">IF(H20="","",IF(D20&lt;&gt;"",C20&amp;"_"&amp;LEFT(D20,FIND("-",D20,1)+1),AA19))</f>
        <v>1_A1-5</v>
      </c>
      <c r="AB20" s="58">
        <f t="shared" ref="AB20:AB28" si="35">IF(AA20="","",IF(E20&lt;&gt;"",E20,IF(AND(D20="",F20=""),AB19,"")))</f>
        <v>5</v>
      </c>
      <c r="AC20" s="58">
        <f t="shared" si="7"/>
        <v>36.6</v>
      </c>
      <c r="AD20" s="58" t="str">
        <f t="shared" ref="AD20:AD68" si="36">IF(OR($AA20="",$N20="",$N20="-"),"",$AA20)</f>
        <v>1_A1-5</v>
      </c>
      <c r="AE20" s="58" t="str">
        <f>IF(AD20="","",IF(COUNTIF(AD$19:AD20,AD20)=1,IF($AB20="",1,COUNTA(_xlfn.TEXTSPLIT($AB20,","))),""))</f>
        <v/>
      </c>
      <c r="AF20" s="58">
        <f t="shared" si="8"/>
        <v>-0.5</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1_A1-5</v>
      </c>
      <c r="AW20" s="58" t="str">
        <f>IF(AV20="","",IF(COUNTIF(AV$19:AV20,AV20)=1,IF($AB20="",1,COUNTA(_xlfn.TEXTSPLIT($AB20,","))),""))</f>
        <v/>
      </c>
      <c r="AX20" s="58">
        <f t="shared" si="14"/>
        <v>-0.5</v>
      </c>
      <c r="AY20" s="58" t="str">
        <f t="shared" si="15"/>
        <v/>
      </c>
      <c r="AZ20" s="58" t="str">
        <f t="shared" ref="AZ20:AZ68" si="43">IF(OR($AA20="",$Q20="",$Q20="-",$Q20="ND",$Q20&lt;=$Q$16),"",$AA20)</f>
        <v/>
      </c>
      <c r="BA20" s="58" t="str">
        <f>IF(AZ20="","",IF(COUNTIF(AZ$19:AZ20,AZ20)=1,IF($AB20="",1,COUNTA(_xlfn.TEXTSPLIT($AB20,","))),""))</f>
        <v/>
      </c>
      <c r="BB20" s="58" t="str">
        <f t="shared" ref="BB20:BB68" si="44">IF(OR($AA20="",$R20="",$R20="-"),"",$AA20)</f>
        <v>1_A1-5</v>
      </c>
      <c r="BC20" s="58" t="str">
        <f>IF(BB20="","",IF(COUNTIF(BB$19:BB20,BB20)=1,IF($AB20="",1,COUNTA(_xlfn.TEXTSPLIT($AB20,","))),""))</f>
        <v/>
      </c>
      <c r="BD20" s="58">
        <f t="shared" si="16"/>
        <v>-0.5</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1_A1-5</v>
      </c>
      <c r="BU20" s="58" t="str">
        <f>IF(BT20="","",IF(COUNTIF(BT$19:BT20,BT20)=1,IF($AB20="",1,COUNTA(_xlfn.TEXTSPLIT($AB20,","))),""))</f>
        <v/>
      </c>
      <c r="BV20" s="58">
        <f t="shared" si="22"/>
        <v>-0.5</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1_A1-5</v>
      </c>
      <c r="CM20" s="58" t="str">
        <f>IF(CL20="","",IF(COUNTIF(CL$19:CL20,CL20)=1,IF($AB20="",1,COUNTA(_xlfn.TEXTSPLIT($AB20,","))),""))</f>
        <v/>
      </c>
      <c r="CN20" s="58">
        <f t="shared" si="28"/>
        <v>-0.5</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t="s">
        <v>56</v>
      </c>
      <c r="I21" s="71" t="str">
        <f t="shared" si="33"/>
        <v/>
      </c>
      <c r="J21" s="70"/>
      <c r="K21" s="72">
        <f t="shared" si="2"/>
        <v>35.6</v>
      </c>
      <c r="L21" s="72" t="str">
        <f t="shared" si="3"/>
        <v/>
      </c>
      <c r="M21" s="73" t="str">
        <f t="shared" si="4"/>
        <v/>
      </c>
      <c r="N21" s="74" t="s">
        <v>21</v>
      </c>
      <c r="O21" s="52"/>
      <c r="P21" s="52"/>
      <c r="Q21" s="52" t="s">
        <v>21</v>
      </c>
      <c r="R21" s="52" t="s">
        <v>21</v>
      </c>
      <c r="S21" s="52"/>
      <c r="T21" s="52"/>
      <c r="U21" s="52" t="s">
        <v>21</v>
      </c>
      <c r="V21" s="52"/>
      <c r="W21" s="52"/>
      <c r="X21" s="52" t="s">
        <v>21</v>
      </c>
      <c r="Y21" s="53"/>
      <c r="Z21" s="58"/>
      <c r="AA21" s="58" t="str">
        <f t="shared" si="34"/>
        <v>1_A1-5</v>
      </c>
      <c r="AB21" s="58">
        <f t="shared" si="35"/>
        <v>5</v>
      </c>
      <c r="AC21" s="58">
        <f t="shared" si="7"/>
        <v>36.6</v>
      </c>
      <c r="AD21" s="58" t="str">
        <f t="shared" si="36"/>
        <v>1_A1-5</v>
      </c>
      <c r="AE21" s="58" t="str">
        <f>IF(AD21="","",IF(COUNTIF(AD$19:AD21,AD21)=1,IF($AB21="",1,COUNTA(_xlfn.TEXTSPLIT($AB21,","))),""))</f>
        <v/>
      </c>
      <c r="AF21" s="58">
        <f t="shared" si="8"/>
        <v>-1</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1_A1-5</v>
      </c>
      <c r="AW21" s="58" t="str">
        <f>IF(AV21="","",IF(COUNTIF(AV$19:AV21,AV21)=1,IF($AB21="",1,COUNTA(_xlfn.TEXTSPLIT($AB21,","))),""))</f>
        <v/>
      </c>
      <c r="AX21" s="58">
        <f t="shared" si="14"/>
        <v>-1</v>
      </c>
      <c r="AY21" s="58" t="str">
        <f t="shared" si="15"/>
        <v/>
      </c>
      <c r="AZ21" s="58" t="str">
        <f t="shared" si="43"/>
        <v/>
      </c>
      <c r="BA21" s="58" t="str">
        <f>IF(AZ21="","",IF(COUNTIF(AZ$19:AZ21,AZ21)=1,IF($AB21="",1,COUNTA(_xlfn.TEXTSPLIT($AB21,","))),""))</f>
        <v/>
      </c>
      <c r="BB21" s="58" t="str">
        <f t="shared" si="44"/>
        <v>1_A1-5</v>
      </c>
      <c r="BC21" s="58" t="str">
        <f>IF(BB21="","",IF(COUNTIF(BB$19:BB21,BB21)=1,IF($AB21="",1,COUNTA(_xlfn.TEXTSPLIT($AB21,","))),""))</f>
        <v/>
      </c>
      <c r="BD21" s="58">
        <f t="shared" si="16"/>
        <v>-1</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1_A1-5</v>
      </c>
      <c r="BU21" s="58" t="str">
        <f>IF(BT21="","",IF(COUNTIF(BT$19:BT21,BT21)=1,IF($AB21="",1,COUNTA(_xlfn.TEXTSPLIT($AB21,","))),""))</f>
        <v/>
      </c>
      <c r="BV21" s="58">
        <f t="shared" si="22"/>
        <v>-1</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1_A1-5</v>
      </c>
      <c r="CM21" s="58" t="str">
        <f>IF(CL21="","",IF(COUNTIF(CL$19:CL21,CL21)=1,IF($AB21="",1,COUNTA(_xlfn.TEXTSPLIT($AB21,","))),""))</f>
        <v/>
      </c>
      <c r="CN21" s="58">
        <f t="shared" si="28"/>
        <v>-1</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t="s">
        <v>58</v>
      </c>
      <c r="I22" s="71" t="str">
        <f t="shared" si="33"/>
        <v/>
      </c>
      <c r="J22" s="70"/>
      <c r="K22" s="72">
        <f t="shared" ref="K22:K50" si="60">IF(H22="","",AC22+H22)</f>
        <v>34.6</v>
      </c>
      <c r="L22" s="72" t="str">
        <f t="shared" ref="L22:L50" si="61">IF(J22&lt;&gt;"","～","")</f>
        <v/>
      </c>
      <c r="M22" s="73" t="str">
        <f t="shared" ref="M22:M50" si="62">IF(J22&lt;&gt;"",AC22+J22,"")</f>
        <v/>
      </c>
      <c r="N22" s="74" t="s">
        <v>21</v>
      </c>
      <c r="O22" s="52"/>
      <c r="P22" s="52"/>
      <c r="Q22" s="52" t="s">
        <v>21</v>
      </c>
      <c r="R22" s="52" t="s">
        <v>21</v>
      </c>
      <c r="S22" s="52"/>
      <c r="T22" s="52"/>
      <c r="U22" s="52" t="s">
        <v>21</v>
      </c>
      <c r="V22" s="52"/>
      <c r="W22" s="52"/>
      <c r="X22" s="52" t="s">
        <v>21</v>
      </c>
      <c r="Y22" s="53"/>
      <c r="Z22" s="58"/>
      <c r="AA22" s="58" t="str">
        <f t="shared" si="34"/>
        <v>1_A1-5</v>
      </c>
      <c r="AB22" s="58">
        <f t="shared" si="35"/>
        <v>5</v>
      </c>
      <c r="AC22" s="58">
        <f t="shared" si="7"/>
        <v>36.6</v>
      </c>
      <c r="AD22" s="58" t="str">
        <f t="shared" si="36"/>
        <v>1_A1-5</v>
      </c>
      <c r="AE22" s="58" t="str">
        <f>IF(AD22="","",IF(COUNTIF(AD$19:AD22,AD22)=1,IF($AB22="",1,COUNTA(_xlfn.TEXTSPLIT($AB22,","))),""))</f>
        <v/>
      </c>
      <c r="AF22" s="58">
        <f t="shared" si="8"/>
        <v>-2</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1_A1-5</v>
      </c>
      <c r="AW22" s="58" t="str">
        <f>IF(AV22="","",IF(COUNTIF(AV$19:AV22,AV22)=1,IF($AB22="",1,COUNTA(_xlfn.TEXTSPLIT($AB22,","))),""))</f>
        <v/>
      </c>
      <c r="AX22" s="58">
        <f t="shared" si="14"/>
        <v>-2</v>
      </c>
      <c r="AY22" s="58" t="str">
        <f t="shared" si="15"/>
        <v/>
      </c>
      <c r="AZ22" s="58" t="str">
        <f t="shared" si="43"/>
        <v/>
      </c>
      <c r="BA22" s="58" t="str">
        <f>IF(AZ22="","",IF(COUNTIF(AZ$19:AZ22,AZ22)=1,IF($AB22="",1,COUNTA(_xlfn.TEXTSPLIT($AB22,","))),""))</f>
        <v/>
      </c>
      <c r="BB22" s="58" t="str">
        <f t="shared" si="44"/>
        <v>1_A1-5</v>
      </c>
      <c r="BC22" s="58" t="str">
        <f>IF(BB22="","",IF(COUNTIF(BB$19:BB22,BB22)=1,IF($AB22="",1,COUNTA(_xlfn.TEXTSPLIT($AB22,","))),""))</f>
        <v/>
      </c>
      <c r="BD22" s="58">
        <f t="shared" si="16"/>
        <v>-2</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1_A1-5</v>
      </c>
      <c r="BU22" s="58" t="str">
        <f>IF(BT22="","",IF(COUNTIF(BT$19:BT22,BT22)=1,IF($AB22="",1,COUNTA(_xlfn.TEXTSPLIT($AB22,","))),""))</f>
        <v/>
      </c>
      <c r="BV22" s="58">
        <f t="shared" si="22"/>
        <v>-2</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1_A1-5</v>
      </c>
      <c r="CM22" s="58" t="str">
        <f>IF(CL22="","",IF(COUNTIF(CL$19:CL22,CL22)=1,IF($AB22="",1,COUNTA(_xlfn.TEXTSPLIT($AB22,","))),""))</f>
        <v/>
      </c>
      <c r="CN22" s="58">
        <f t="shared" si="28"/>
        <v>-2</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t="s">
        <v>59</v>
      </c>
      <c r="I23" s="71" t="str">
        <f t="shared" si="33"/>
        <v/>
      </c>
      <c r="J23" s="70"/>
      <c r="K23" s="72">
        <f t="shared" si="60"/>
        <v>33.6</v>
      </c>
      <c r="L23" s="72" t="str">
        <f t="shared" si="61"/>
        <v/>
      </c>
      <c r="M23" s="73" t="str">
        <f t="shared" si="62"/>
        <v/>
      </c>
      <c r="N23" s="74" t="s">
        <v>21</v>
      </c>
      <c r="O23" s="52"/>
      <c r="P23" s="52"/>
      <c r="Q23" s="52" t="s">
        <v>21</v>
      </c>
      <c r="R23" s="52" t="s">
        <v>21</v>
      </c>
      <c r="S23" s="52"/>
      <c r="T23" s="52"/>
      <c r="U23" s="52" t="s">
        <v>21</v>
      </c>
      <c r="V23" s="52"/>
      <c r="W23" s="52"/>
      <c r="X23" s="52" t="s">
        <v>21</v>
      </c>
      <c r="Y23" s="53"/>
      <c r="Z23" s="75"/>
      <c r="AA23" s="58" t="str">
        <f t="shared" si="34"/>
        <v>1_A1-5</v>
      </c>
      <c r="AB23" s="58">
        <f t="shared" si="35"/>
        <v>5</v>
      </c>
      <c r="AC23" s="58">
        <f t="shared" si="7"/>
        <v>36.6</v>
      </c>
      <c r="AD23" s="58" t="str">
        <f t="shared" si="36"/>
        <v>1_A1-5</v>
      </c>
      <c r="AE23" s="58" t="str">
        <f>IF(AD23="","",IF(COUNTIF(AD$19:AD23,AD23)=1,IF($AB23="",1,COUNTA(_xlfn.TEXTSPLIT($AB23,","))),""))</f>
        <v/>
      </c>
      <c r="AF23" s="58">
        <f t="shared" si="8"/>
        <v>-3</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1_A1-5</v>
      </c>
      <c r="AW23" s="58" t="str">
        <f>IF(AV23="","",IF(COUNTIF(AV$19:AV23,AV23)=1,IF($AB23="",1,COUNTA(_xlfn.TEXTSPLIT($AB23,","))),""))</f>
        <v/>
      </c>
      <c r="AX23" s="58">
        <f t="shared" si="14"/>
        <v>-3</v>
      </c>
      <c r="AY23" s="58" t="str">
        <f t="shared" si="15"/>
        <v/>
      </c>
      <c r="AZ23" s="58" t="str">
        <f t="shared" si="43"/>
        <v/>
      </c>
      <c r="BA23" s="58" t="str">
        <f>IF(AZ23="","",IF(COUNTIF(AZ$19:AZ23,AZ23)=1,IF($AB23="",1,COUNTA(_xlfn.TEXTSPLIT($AB23,","))),""))</f>
        <v/>
      </c>
      <c r="BB23" s="58" t="str">
        <f t="shared" si="44"/>
        <v>1_A1-5</v>
      </c>
      <c r="BC23" s="58" t="str">
        <f>IF(BB23="","",IF(COUNTIF(BB$19:BB23,BB23)=1,IF($AB23="",1,COUNTA(_xlfn.TEXTSPLIT($AB23,","))),""))</f>
        <v/>
      </c>
      <c r="BD23" s="58">
        <f t="shared" si="16"/>
        <v>-3</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1_A1-5</v>
      </c>
      <c r="BU23" s="58" t="str">
        <f>IF(BT23="","",IF(COUNTIF(BT$19:BT23,BT23)=1,IF($AB23="",1,COUNTA(_xlfn.TEXTSPLIT($AB23,","))),""))</f>
        <v/>
      </c>
      <c r="BV23" s="58">
        <f t="shared" si="22"/>
        <v>-3</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1_A1-5</v>
      </c>
      <c r="CM23" s="58" t="str">
        <f>IF(CL23="","",IF(COUNTIF(CL$19:CL23,CL23)=1,IF($AB23="",1,COUNTA(_xlfn.TEXTSPLIT($AB23,","))),""))</f>
        <v/>
      </c>
      <c r="CN23" s="58">
        <f t="shared" si="28"/>
        <v>-3</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t="s">
        <v>62</v>
      </c>
      <c r="I24" s="71" t="str">
        <f t="shared" si="33"/>
        <v/>
      </c>
      <c r="J24" s="70"/>
      <c r="K24" s="72">
        <f t="shared" si="60"/>
        <v>32.6</v>
      </c>
      <c r="L24" s="72" t="str">
        <f t="shared" si="61"/>
        <v/>
      </c>
      <c r="M24" s="73" t="str">
        <f t="shared" si="62"/>
        <v/>
      </c>
      <c r="N24" s="74" t="s">
        <v>21</v>
      </c>
      <c r="O24" s="52"/>
      <c r="P24" s="52"/>
      <c r="Q24" s="52" t="s">
        <v>21</v>
      </c>
      <c r="R24" s="52">
        <v>8.0000000000000004E-4</v>
      </c>
      <c r="S24" s="52"/>
      <c r="T24" s="52"/>
      <c r="U24" s="52" t="s">
        <v>21</v>
      </c>
      <c r="V24" s="52"/>
      <c r="W24" s="52"/>
      <c r="X24" s="52">
        <v>1.1000000000000001E-3</v>
      </c>
      <c r="Y24" s="53"/>
      <c r="Z24" s="75"/>
      <c r="AA24" s="58" t="str">
        <f t="shared" si="34"/>
        <v>1_A1-5</v>
      </c>
      <c r="AB24" s="58">
        <f t="shared" si="35"/>
        <v>5</v>
      </c>
      <c r="AC24" s="58">
        <f t="shared" si="7"/>
        <v>36.6</v>
      </c>
      <c r="AD24" s="58" t="str">
        <f t="shared" si="36"/>
        <v>1_A1-5</v>
      </c>
      <c r="AE24" s="58" t="str">
        <f>IF(AD24="","",IF(COUNTIF(AD$19:AD24,AD24)=1,IF($AB24="",1,COUNTA(_xlfn.TEXTSPLIT($AB24,","))),""))</f>
        <v/>
      </c>
      <c r="AF24" s="58">
        <f t="shared" si="8"/>
        <v>-4</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1_A1-5</v>
      </c>
      <c r="AW24" s="58" t="str">
        <f>IF(AV24="","",IF(COUNTIF(AV$19:AV24,AV24)=1,IF($AB24="",1,COUNTA(_xlfn.TEXTSPLIT($AB24,","))),""))</f>
        <v/>
      </c>
      <c r="AX24" s="58">
        <f t="shared" si="14"/>
        <v>-4</v>
      </c>
      <c r="AY24" s="58" t="str">
        <f t="shared" si="15"/>
        <v/>
      </c>
      <c r="AZ24" s="58" t="str">
        <f t="shared" si="43"/>
        <v/>
      </c>
      <c r="BA24" s="58" t="str">
        <f>IF(AZ24="","",IF(COUNTIF(AZ$19:AZ24,AZ24)=1,IF($AB24="",1,COUNTA(_xlfn.TEXTSPLIT($AB24,","))),""))</f>
        <v/>
      </c>
      <c r="BB24" s="58" t="str">
        <f t="shared" si="44"/>
        <v>1_A1-5</v>
      </c>
      <c r="BC24" s="58" t="str">
        <f>IF(BB24="","",IF(COUNTIF(BB$19:BB24,BB24)=1,IF($AB24="",1,COUNTA(_xlfn.TEXTSPLIT($AB24,","))),""))</f>
        <v/>
      </c>
      <c r="BD24" s="58">
        <f t="shared" si="16"/>
        <v>-4</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1_A1-5</v>
      </c>
      <c r="BU24" s="58" t="str">
        <f>IF(BT24="","",IF(COUNTIF(BT$19:BT24,BT24)=1,IF($AB24="",1,COUNTA(_xlfn.TEXTSPLIT($AB24,","))),""))</f>
        <v/>
      </c>
      <c r="BV24" s="58">
        <f t="shared" si="22"/>
        <v>-4</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1_A1-5</v>
      </c>
      <c r="CM24" s="58" t="str">
        <f>IF(CL24="","",IF(COUNTIF(CL$19:CL24,CL24)=1,IF($AB24="",1,COUNTA(_xlfn.TEXTSPLIT($AB24,","))),""))</f>
        <v/>
      </c>
      <c r="CN24" s="58">
        <f t="shared" si="28"/>
        <v>-4</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t="s">
        <v>63</v>
      </c>
      <c r="I25" s="71" t="str">
        <f t="shared" si="33"/>
        <v/>
      </c>
      <c r="J25" s="70"/>
      <c r="K25" s="72">
        <f t="shared" si="60"/>
        <v>31.6</v>
      </c>
      <c r="L25" s="72" t="str">
        <f t="shared" si="61"/>
        <v/>
      </c>
      <c r="M25" s="73" t="str">
        <f t="shared" si="62"/>
        <v/>
      </c>
      <c r="N25" s="74" t="s">
        <v>21</v>
      </c>
      <c r="O25" s="52"/>
      <c r="P25" s="52"/>
      <c r="Q25" s="52" t="s">
        <v>21</v>
      </c>
      <c r="R25" s="52" t="s">
        <v>21</v>
      </c>
      <c r="S25" s="52"/>
      <c r="T25" s="52"/>
      <c r="U25" s="52" t="s">
        <v>21</v>
      </c>
      <c r="V25" s="52"/>
      <c r="W25" s="52"/>
      <c r="X25" s="52" t="s">
        <v>21</v>
      </c>
      <c r="Y25" s="53"/>
      <c r="Z25" s="75"/>
      <c r="AA25" s="58" t="str">
        <f t="shared" si="34"/>
        <v>1_A1-5</v>
      </c>
      <c r="AB25" s="58">
        <f t="shared" si="35"/>
        <v>5</v>
      </c>
      <c r="AC25" s="58">
        <f t="shared" si="7"/>
        <v>36.6</v>
      </c>
      <c r="AD25" s="58" t="str">
        <f t="shared" si="36"/>
        <v>1_A1-5</v>
      </c>
      <c r="AE25" s="58" t="str">
        <f>IF(AD25="","",IF(COUNTIF(AD$19:AD25,AD25)=1,IF($AB25="",1,COUNTA(_xlfn.TEXTSPLIT($AB25,","))),""))</f>
        <v/>
      </c>
      <c r="AF25" s="58">
        <f t="shared" si="8"/>
        <v>-5</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1_A1-5</v>
      </c>
      <c r="AW25" s="58" t="str">
        <f>IF(AV25="","",IF(COUNTIF(AV$19:AV25,AV25)=1,IF($AB25="",1,COUNTA(_xlfn.TEXTSPLIT($AB25,","))),""))</f>
        <v/>
      </c>
      <c r="AX25" s="58">
        <f t="shared" si="14"/>
        <v>-5</v>
      </c>
      <c r="AY25" s="58" t="str">
        <f t="shared" si="15"/>
        <v/>
      </c>
      <c r="AZ25" s="58" t="str">
        <f t="shared" si="43"/>
        <v/>
      </c>
      <c r="BA25" s="58" t="str">
        <f>IF(AZ25="","",IF(COUNTIF(AZ$19:AZ25,AZ25)=1,IF($AB25="",1,COUNTA(_xlfn.TEXTSPLIT($AB25,","))),""))</f>
        <v/>
      </c>
      <c r="BB25" s="58" t="str">
        <f t="shared" si="44"/>
        <v>1_A1-5</v>
      </c>
      <c r="BC25" s="58" t="str">
        <f>IF(BB25="","",IF(COUNTIF(BB$19:BB25,BB25)=1,IF($AB25="",1,COUNTA(_xlfn.TEXTSPLIT($AB25,","))),""))</f>
        <v/>
      </c>
      <c r="BD25" s="58">
        <f t="shared" si="16"/>
        <v>-5</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1_A1-5</v>
      </c>
      <c r="BU25" s="58" t="str">
        <f>IF(BT25="","",IF(COUNTIF(BT$19:BT25,BT25)=1,IF($AB25="",1,COUNTA(_xlfn.TEXTSPLIT($AB25,","))),""))</f>
        <v/>
      </c>
      <c r="BV25" s="58">
        <f t="shared" si="22"/>
        <v>-5</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1_A1-5</v>
      </c>
      <c r="CM25" s="58" t="str">
        <f>IF(CL25="","",IF(COUNTIF(CL$19:CL25,CL25)=1,IF($AB25="",1,COUNTA(_xlfn.TEXTSPLIT($AB25,","))),""))</f>
        <v/>
      </c>
      <c r="CN25" s="58">
        <f t="shared" si="28"/>
        <v>-5</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t="s">
        <v>64</v>
      </c>
      <c r="I26" s="71" t="str">
        <f t="shared" si="33"/>
        <v/>
      </c>
      <c r="J26" s="70"/>
      <c r="K26" s="72">
        <f t="shared" si="60"/>
        <v>30.6</v>
      </c>
      <c r="L26" s="72" t="str">
        <f t="shared" si="61"/>
        <v/>
      </c>
      <c r="M26" s="73" t="str">
        <f t="shared" si="62"/>
        <v/>
      </c>
      <c r="N26" s="74" t="s">
        <v>21</v>
      </c>
      <c r="O26" s="52"/>
      <c r="P26" s="52"/>
      <c r="Q26" s="52" t="s">
        <v>21</v>
      </c>
      <c r="R26" s="52" t="s">
        <v>21</v>
      </c>
      <c r="S26" s="52"/>
      <c r="T26" s="52"/>
      <c r="U26" s="52" t="s">
        <v>21</v>
      </c>
      <c r="V26" s="52"/>
      <c r="W26" s="52"/>
      <c r="X26" s="52" t="s">
        <v>21</v>
      </c>
      <c r="Y26" s="53"/>
      <c r="Z26" s="75"/>
      <c r="AA26" s="58" t="str">
        <f t="shared" si="34"/>
        <v>1_A1-5</v>
      </c>
      <c r="AB26" s="58">
        <f t="shared" si="35"/>
        <v>5</v>
      </c>
      <c r="AC26" s="58">
        <f t="shared" si="7"/>
        <v>36.6</v>
      </c>
      <c r="AD26" s="58" t="str">
        <f t="shared" si="36"/>
        <v>1_A1-5</v>
      </c>
      <c r="AE26" s="58" t="str">
        <f>IF(AD26="","",IF(COUNTIF(AD$19:AD26,AD26)=1,IF($AB26="",1,COUNTA(_xlfn.TEXTSPLIT($AB26,","))),""))</f>
        <v/>
      </c>
      <c r="AF26" s="58">
        <f t="shared" si="8"/>
        <v>-6</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1_A1-5</v>
      </c>
      <c r="AW26" s="58" t="str">
        <f>IF(AV26="","",IF(COUNTIF(AV$19:AV26,AV26)=1,IF($AB26="",1,COUNTA(_xlfn.TEXTSPLIT($AB26,","))),""))</f>
        <v/>
      </c>
      <c r="AX26" s="58">
        <f t="shared" si="14"/>
        <v>-6</v>
      </c>
      <c r="AY26" s="58" t="str">
        <f t="shared" si="15"/>
        <v/>
      </c>
      <c r="AZ26" s="58" t="str">
        <f t="shared" si="43"/>
        <v/>
      </c>
      <c r="BA26" s="58" t="str">
        <f>IF(AZ26="","",IF(COUNTIF(AZ$19:AZ26,AZ26)=1,IF($AB26="",1,COUNTA(_xlfn.TEXTSPLIT($AB26,","))),""))</f>
        <v/>
      </c>
      <c r="BB26" s="58" t="str">
        <f t="shared" si="44"/>
        <v>1_A1-5</v>
      </c>
      <c r="BC26" s="58" t="str">
        <f>IF(BB26="","",IF(COUNTIF(BB$19:BB26,BB26)=1,IF($AB26="",1,COUNTA(_xlfn.TEXTSPLIT($AB26,","))),""))</f>
        <v/>
      </c>
      <c r="BD26" s="58">
        <f t="shared" si="16"/>
        <v>-6</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1_A1-5</v>
      </c>
      <c r="BU26" s="58" t="str">
        <f>IF(BT26="","",IF(COUNTIF(BT$19:BT26,BT26)=1,IF($AB26="",1,COUNTA(_xlfn.TEXTSPLIT($AB26,","))),""))</f>
        <v/>
      </c>
      <c r="BV26" s="58">
        <f t="shared" si="22"/>
        <v>-6</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1_A1-5</v>
      </c>
      <c r="CM26" s="58" t="str">
        <f>IF(CL26="","",IF(COUNTIF(CL$19:CL26,CL26)=1,IF($AB26="",1,COUNTA(_xlfn.TEXTSPLIT($AB26,","))),""))</f>
        <v/>
      </c>
      <c r="CN26" s="58">
        <f t="shared" si="28"/>
        <v>-6</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t="s">
        <v>65</v>
      </c>
      <c r="I27" s="71" t="str">
        <f t="shared" si="33"/>
        <v/>
      </c>
      <c r="J27" s="70"/>
      <c r="K27" s="72">
        <f t="shared" si="60"/>
        <v>29.6</v>
      </c>
      <c r="L27" s="72" t="str">
        <f t="shared" si="61"/>
        <v/>
      </c>
      <c r="M27" s="73" t="str">
        <f t="shared" si="62"/>
        <v/>
      </c>
      <c r="N27" s="74" t="s">
        <v>21</v>
      </c>
      <c r="O27" s="52"/>
      <c r="P27" s="52"/>
      <c r="Q27" s="52" t="s">
        <v>21</v>
      </c>
      <c r="R27" s="52" t="s">
        <v>21</v>
      </c>
      <c r="S27" s="52"/>
      <c r="T27" s="52"/>
      <c r="U27" s="52" t="s">
        <v>21</v>
      </c>
      <c r="V27" s="52"/>
      <c r="W27" s="52"/>
      <c r="X27" s="52" t="s">
        <v>21</v>
      </c>
      <c r="Y27" s="53"/>
      <c r="Z27" s="75"/>
      <c r="AA27" s="58" t="str">
        <f t="shared" si="34"/>
        <v>1_A1-5</v>
      </c>
      <c r="AB27" s="58">
        <f t="shared" si="35"/>
        <v>5</v>
      </c>
      <c r="AC27" s="58">
        <f t="shared" si="7"/>
        <v>36.6</v>
      </c>
      <c r="AD27" s="58" t="str">
        <f t="shared" si="36"/>
        <v>1_A1-5</v>
      </c>
      <c r="AE27" s="58" t="str">
        <f>IF(AD27="","",IF(COUNTIF(AD$19:AD27,AD27)=1,IF($AB27="",1,COUNTA(_xlfn.TEXTSPLIT($AB27,","))),""))</f>
        <v/>
      </c>
      <c r="AF27" s="58">
        <f t="shared" si="8"/>
        <v>-7</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1_A1-5</v>
      </c>
      <c r="AW27" s="58" t="str">
        <f>IF(AV27="","",IF(COUNTIF(AV$19:AV27,AV27)=1,IF($AB27="",1,COUNTA(_xlfn.TEXTSPLIT($AB27,","))),""))</f>
        <v/>
      </c>
      <c r="AX27" s="58">
        <f t="shared" si="14"/>
        <v>-7</v>
      </c>
      <c r="AY27" s="58" t="str">
        <f t="shared" si="15"/>
        <v/>
      </c>
      <c r="AZ27" s="58" t="str">
        <f t="shared" si="43"/>
        <v/>
      </c>
      <c r="BA27" s="58" t="str">
        <f>IF(AZ27="","",IF(COUNTIF(AZ$19:AZ27,AZ27)=1,IF($AB27="",1,COUNTA(_xlfn.TEXTSPLIT($AB27,","))),""))</f>
        <v/>
      </c>
      <c r="BB27" s="58" t="str">
        <f t="shared" si="44"/>
        <v>1_A1-5</v>
      </c>
      <c r="BC27" s="58" t="str">
        <f>IF(BB27="","",IF(COUNTIF(BB$19:BB27,BB27)=1,IF($AB27="",1,COUNTA(_xlfn.TEXTSPLIT($AB27,","))),""))</f>
        <v/>
      </c>
      <c r="BD27" s="58">
        <f t="shared" si="16"/>
        <v>-7</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1_A1-5</v>
      </c>
      <c r="BU27" s="58" t="str">
        <f>IF(BT27="","",IF(COUNTIF(BT$19:BT27,BT27)=1,IF($AB27="",1,COUNTA(_xlfn.TEXTSPLIT($AB27,","))),""))</f>
        <v/>
      </c>
      <c r="BV27" s="58">
        <f t="shared" si="22"/>
        <v>-7</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1_A1-5</v>
      </c>
      <c r="CM27" s="58" t="str">
        <f>IF(CL27="","",IF(COUNTIF(CL$19:CL27,CL27)=1,IF($AB27="",1,COUNTA(_xlfn.TEXTSPLIT($AB27,","))),""))</f>
        <v/>
      </c>
      <c r="CN27" s="58">
        <f t="shared" si="28"/>
        <v>-7</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t="s">
        <v>66</v>
      </c>
      <c r="I28" s="71" t="str">
        <f t="shared" si="33"/>
        <v/>
      </c>
      <c r="J28" s="70"/>
      <c r="K28" s="72">
        <f t="shared" si="60"/>
        <v>28.6</v>
      </c>
      <c r="L28" s="72" t="str">
        <f t="shared" si="61"/>
        <v/>
      </c>
      <c r="M28" s="73" t="str">
        <f t="shared" si="62"/>
        <v/>
      </c>
      <c r="N28" s="74" t="s">
        <v>21</v>
      </c>
      <c r="O28" s="52"/>
      <c r="P28" s="52"/>
      <c r="Q28" s="52" t="s">
        <v>21</v>
      </c>
      <c r="R28" s="52" t="s">
        <v>21</v>
      </c>
      <c r="S28" s="52"/>
      <c r="T28" s="52"/>
      <c r="U28" s="52" t="s">
        <v>21</v>
      </c>
      <c r="V28" s="52"/>
      <c r="W28" s="52"/>
      <c r="X28" s="52" t="s">
        <v>21</v>
      </c>
      <c r="Y28" s="53"/>
      <c r="Z28" s="75"/>
      <c r="AA28" s="58" t="str">
        <f t="shared" si="34"/>
        <v>1_A1-5</v>
      </c>
      <c r="AB28" s="58">
        <f t="shared" si="35"/>
        <v>5</v>
      </c>
      <c r="AC28" s="58">
        <f t="shared" si="7"/>
        <v>36.6</v>
      </c>
      <c r="AD28" s="58" t="str">
        <f t="shared" si="36"/>
        <v>1_A1-5</v>
      </c>
      <c r="AE28" s="58" t="str">
        <f>IF(AD28="","",IF(COUNTIF(AD$19:AD28,AD28)=1,IF($AB28="",1,COUNTA(_xlfn.TEXTSPLIT($AB28,","))),""))</f>
        <v/>
      </c>
      <c r="AF28" s="58">
        <f t="shared" si="8"/>
        <v>-8</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1_A1-5</v>
      </c>
      <c r="AW28" s="58" t="str">
        <f>IF(AV28="","",IF(COUNTIF(AV$19:AV28,AV28)=1,IF($AB28="",1,COUNTA(_xlfn.TEXTSPLIT($AB28,","))),""))</f>
        <v/>
      </c>
      <c r="AX28" s="58">
        <f t="shared" si="14"/>
        <v>-8</v>
      </c>
      <c r="AY28" s="58" t="str">
        <f t="shared" si="15"/>
        <v/>
      </c>
      <c r="AZ28" s="58" t="str">
        <f t="shared" si="43"/>
        <v/>
      </c>
      <c r="BA28" s="58" t="str">
        <f>IF(AZ28="","",IF(COUNTIF(AZ$19:AZ28,AZ28)=1,IF($AB28="",1,COUNTA(_xlfn.TEXTSPLIT($AB28,","))),""))</f>
        <v/>
      </c>
      <c r="BB28" s="58" t="str">
        <f t="shared" si="44"/>
        <v>1_A1-5</v>
      </c>
      <c r="BC28" s="58" t="str">
        <f>IF(BB28="","",IF(COUNTIF(BB$19:BB28,BB28)=1,IF($AB28="",1,COUNTA(_xlfn.TEXTSPLIT($AB28,","))),""))</f>
        <v/>
      </c>
      <c r="BD28" s="58">
        <f t="shared" si="16"/>
        <v>-8</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1_A1-5</v>
      </c>
      <c r="BU28" s="58" t="str">
        <f>IF(BT28="","",IF(COUNTIF(BT$19:BT28,BT28)=1,IF($AB28="",1,COUNTA(_xlfn.TEXTSPLIT($AB28,","))),""))</f>
        <v/>
      </c>
      <c r="BV28" s="58">
        <f t="shared" si="22"/>
        <v>-8</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1_A1-5</v>
      </c>
      <c r="CM28" s="58" t="str">
        <f>IF(CL28="","",IF(COUNTIF(CL$19:CL28,CL28)=1,IF($AB28="",1,COUNTA(_xlfn.TEXTSPLIT($AB28,","))),""))</f>
        <v/>
      </c>
      <c r="CN28" s="58">
        <f t="shared" si="28"/>
        <v>-8</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t="s">
        <v>67</v>
      </c>
      <c r="I29" s="71" t="str">
        <f t="shared" si="33"/>
        <v/>
      </c>
      <c r="J29" s="70"/>
      <c r="K29" s="72">
        <f t="shared" si="60"/>
        <v>27.6</v>
      </c>
      <c r="L29" s="72" t="str">
        <f t="shared" si="61"/>
        <v/>
      </c>
      <c r="M29" s="73" t="str">
        <f t="shared" si="62"/>
        <v/>
      </c>
      <c r="N29" s="74" t="s">
        <v>21</v>
      </c>
      <c r="O29" s="52"/>
      <c r="P29" s="52"/>
      <c r="Q29" s="52" t="s">
        <v>21</v>
      </c>
      <c r="R29" s="52" t="s">
        <v>21</v>
      </c>
      <c r="S29" s="52"/>
      <c r="T29" s="52"/>
      <c r="U29" s="52" t="s">
        <v>21</v>
      </c>
      <c r="V29" s="52"/>
      <c r="W29" s="52"/>
      <c r="X29" s="52" t="s">
        <v>21</v>
      </c>
      <c r="Y29" s="53"/>
      <c r="Z29" s="75"/>
      <c r="AA29" s="58" t="str">
        <f t="shared" si="5"/>
        <v>1_A1-5</v>
      </c>
      <c r="AB29" s="58">
        <f t="shared" si="6"/>
        <v>5</v>
      </c>
      <c r="AC29" s="58">
        <f t="shared" ref="AC29:AC50" si="63">IF(AA29="","",IF(F29&lt;&gt;"",F29,IF(AND(D29="",F29=""),AC28,"")))</f>
        <v>36.6</v>
      </c>
      <c r="AD29" s="58" t="str">
        <f t="shared" si="36"/>
        <v>1_A1-5</v>
      </c>
      <c r="AE29" s="58" t="str">
        <f>IF(AD29="","",IF(COUNTIF(AD$19:AD29,AD29)=1,IF($AB29="",1,COUNTA(_xlfn.TEXTSPLIT($AB29,","))),""))</f>
        <v/>
      </c>
      <c r="AF29" s="58">
        <f t="shared" si="8"/>
        <v>-9</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1_A1-5</v>
      </c>
      <c r="AW29" s="58" t="str">
        <f>IF(AV29="","",IF(COUNTIF(AV$19:AV29,AV29)=1,IF($AB29="",1,COUNTA(_xlfn.TEXTSPLIT($AB29,","))),""))</f>
        <v/>
      </c>
      <c r="AX29" s="58">
        <f t="shared" si="14"/>
        <v>-9</v>
      </c>
      <c r="AY29" s="58" t="str">
        <f t="shared" si="15"/>
        <v/>
      </c>
      <c r="AZ29" s="58" t="str">
        <f t="shared" si="43"/>
        <v/>
      </c>
      <c r="BA29" s="58" t="str">
        <f>IF(AZ29="","",IF(COUNTIF(AZ$19:AZ29,AZ29)=1,IF($AB29="",1,COUNTA(_xlfn.TEXTSPLIT($AB29,","))),""))</f>
        <v/>
      </c>
      <c r="BB29" s="58" t="str">
        <f t="shared" si="44"/>
        <v>1_A1-5</v>
      </c>
      <c r="BC29" s="58" t="str">
        <f>IF(BB29="","",IF(COUNTIF(BB$19:BB29,BB29)=1,IF($AB29="",1,COUNTA(_xlfn.TEXTSPLIT($AB29,","))),""))</f>
        <v/>
      </c>
      <c r="BD29" s="58">
        <f t="shared" si="16"/>
        <v>-9</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1_A1-5</v>
      </c>
      <c r="BU29" s="58" t="str">
        <f>IF(BT29="","",IF(COUNTIF(BT$19:BT29,BT29)=1,IF($AB29="",1,COUNTA(_xlfn.TEXTSPLIT($AB29,","))),""))</f>
        <v/>
      </c>
      <c r="BV29" s="58">
        <f t="shared" si="22"/>
        <v>-9</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1_A1-5</v>
      </c>
      <c r="CM29" s="58" t="str">
        <f>IF(CL29="","",IF(COUNTIF(CL$19:CL29,CL29)=1,IF($AB29="",1,COUNTA(_xlfn.TEXTSPLIT($AB29,","))),""))</f>
        <v/>
      </c>
      <c r="CN29" s="58">
        <f t="shared" si="28"/>
        <v>-9</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t="s">
        <v>68</v>
      </c>
      <c r="I30" s="71" t="str">
        <f t="shared" si="33"/>
        <v/>
      </c>
      <c r="J30" s="70"/>
      <c r="K30" s="72">
        <f t="shared" si="60"/>
        <v>26.6</v>
      </c>
      <c r="L30" s="72" t="str">
        <f t="shared" si="61"/>
        <v/>
      </c>
      <c r="M30" s="73" t="str">
        <f t="shared" si="62"/>
        <v/>
      </c>
      <c r="N30" s="74" t="s">
        <v>21</v>
      </c>
      <c r="O30" s="52"/>
      <c r="P30" s="52"/>
      <c r="Q30" s="52" t="s">
        <v>21</v>
      </c>
      <c r="R30" s="52" t="s">
        <v>21</v>
      </c>
      <c r="S30" s="52"/>
      <c r="T30" s="52"/>
      <c r="U30" s="52" t="s">
        <v>21</v>
      </c>
      <c r="V30" s="52"/>
      <c r="W30" s="52"/>
      <c r="X30" s="52" t="s">
        <v>21</v>
      </c>
      <c r="Y30" s="53"/>
      <c r="Z30" s="75"/>
      <c r="AA30" s="58" t="str">
        <f t="shared" si="5"/>
        <v>1_A1-5</v>
      </c>
      <c r="AB30" s="58">
        <f t="shared" si="6"/>
        <v>5</v>
      </c>
      <c r="AC30" s="58">
        <f t="shared" si="63"/>
        <v>36.6</v>
      </c>
      <c r="AD30" s="58" t="str">
        <f t="shared" si="36"/>
        <v>1_A1-5</v>
      </c>
      <c r="AE30" s="58" t="str">
        <f>IF(AD30="","",IF(COUNTIF(AD$19:AD30,AD30)=1,IF($AB30="",1,COUNTA(_xlfn.TEXTSPLIT($AB30,","))),""))</f>
        <v/>
      </c>
      <c r="AF30" s="58">
        <f t="shared" si="8"/>
        <v>-10</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1_A1-5</v>
      </c>
      <c r="AW30" s="58" t="str">
        <f>IF(AV30="","",IF(COUNTIF(AV$19:AV30,AV30)=1,IF($AB30="",1,COUNTA(_xlfn.TEXTSPLIT($AB30,","))),""))</f>
        <v/>
      </c>
      <c r="AX30" s="58">
        <f t="shared" si="14"/>
        <v>-10</v>
      </c>
      <c r="AY30" s="58" t="str">
        <f t="shared" si="15"/>
        <v/>
      </c>
      <c r="AZ30" s="58" t="str">
        <f t="shared" si="43"/>
        <v/>
      </c>
      <c r="BA30" s="58" t="str">
        <f>IF(AZ30="","",IF(COUNTIF(AZ$19:AZ30,AZ30)=1,IF($AB30="",1,COUNTA(_xlfn.TEXTSPLIT($AB30,","))),""))</f>
        <v/>
      </c>
      <c r="BB30" s="58" t="str">
        <f t="shared" si="44"/>
        <v>1_A1-5</v>
      </c>
      <c r="BC30" s="58" t="str">
        <f>IF(BB30="","",IF(COUNTIF(BB$19:BB30,BB30)=1,IF($AB30="",1,COUNTA(_xlfn.TEXTSPLIT($AB30,","))),""))</f>
        <v/>
      </c>
      <c r="BD30" s="58">
        <f t="shared" si="16"/>
        <v>-10</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1_A1-5</v>
      </c>
      <c r="BU30" s="58" t="str">
        <f>IF(BT30="","",IF(COUNTIF(BT$19:BT30,BT30)=1,IF($AB30="",1,COUNTA(_xlfn.TEXTSPLIT($AB30,","))),""))</f>
        <v/>
      </c>
      <c r="BV30" s="58">
        <f t="shared" si="22"/>
        <v>-10</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1_A1-5</v>
      </c>
      <c r="CM30" s="58" t="str">
        <f>IF(CL30="","",IF(COUNTIF(CL$19:CL30,CL30)=1,IF($AB30="",1,COUNTA(_xlfn.TEXTSPLIT($AB30,","))),""))</f>
        <v/>
      </c>
      <c r="CN30" s="58">
        <f t="shared" si="28"/>
        <v>-10</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v>1</v>
      </c>
      <c r="D31" s="68" t="s">
        <v>1206</v>
      </c>
      <c r="E31" s="68">
        <v>2</v>
      </c>
      <c r="F31" s="69">
        <v>37.299999999999997</v>
      </c>
      <c r="G31" s="67" t="s">
        <v>52</v>
      </c>
      <c r="H31" s="70" t="s">
        <v>61</v>
      </c>
      <c r="I31" s="71" t="str">
        <f t="shared" si="33"/>
        <v/>
      </c>
      <c r="J31" s="70"/>
      <c r="K31" s="72">
        <f t="shared" si="60"/>
        <v>37.299999999999997</v>
      </c>
      <c r="L31" s="72" t="str">
        <f t="shared" si="61"/>
        <v/>
      </c>
      <c r="M31" s="73" t="str">
        <f t="shared" si="62"/>
        <v/>
      </c>
      <c r="N31" s="74" t="s">
        <v>21</v>
      </c>
      <c r="O31" s="52"/>
      <c r="P31" s="52"/>
      <c r="Q31" s="52" t="s">
        <v>21</v>
      </c>
      <c r="R31" s="52" t="s">
        <v>21</v>
      </c>
      <c r="S31" s="52"/>
      <c r="T31" s="52"/>
      <c r="U31" s="52" t="s">
        <v>21</v>
      </c>
      <c r="V31" s="52"/>
      <c r="W31" s="52"/>
      <c r="X31" s="52" t="s">
        <v>21</v>
      </c>
      <c r="Y31" s="53"/>
      <c r="Z31" s="75"/>
      <c r="AA31" s="58" t="str">
        <f t="shared" si="5"/>
        <v>1_A2-2</v>
      </c>
      <c r="AB31" s="58">
        <f t="shared" si="6"/>
        <v>2</v>
      </c>
      <c r="AC31" s="58">
        <f t="shared" si="63"/>
        <v>37.299999999999997</v>
      </c>
      <c r="AD31" s="58" t="str">
        <f t="shared" si="36"/>
        <v>1_A2-2</v>
      </c>
      <c r="AE31" s="58">
        <f>IF(AD31="","",IF(COUNTIF(AD$19:AD31,AD31)=1,IF($AB31="",1,COUNTA(_xlfn.TEXTSPLIT($AB31,","))),""))</f>
        <v>1</v>
      </c>
      <c r="AF31" s="58">
        <f t="shared" si="8"/>
        <v>0</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1_A2-2</v>
      </c>
      <c r="AW31" s="58">
        <f>IF(AV31="","",IF(COUNTIF(AV$19:AV31,AV31)=1,IF($AB31="",1,COUNTA(_xlfn.TEXTSPLIT($AB31,","))),""))</f>
        <v>1</v>
      </c>
      <c r="AX31" s="58">
        <f t="shared" si="14"/>
        <v>0</v>
      </c>
      <c r="AY31" s="58" t="str">
        <f t="shared" si="15"/>
        <v/>
      </c>
      <c r="AZ31" s="58" t="str">
        <f t="shared" si="43"/>
        <v/>
      </c>
      <c r="BA31" s="58" t="str">
        <f>IF(AZ31="","",IF(COUNTIF(AZ$19:AZ31,AZ31)=1,IF($AB31="",1,COUNTA(_xlfn.TEXTSPLIT($AB31,","))),""))</f>
        <v/>
      </c>
      <c r="BB31" s="58" t="str">
        <f t="shared" si="44"/>
        <v>1_A2-2</v>
      </c>
      <c r="BC31" s="58">
        <f>IF(BB31="","",IF(COUNTIF(BB$19:BB31,BB31)=1,IF($AB31="",1,COUNTA(_xlfn.TEXTSPLIT($AB31,","))),""))</f>
        <v>1</v>
      </c>
      <c r="BD31" s="58">
        <f t="shared" si="16"/>
        <v>0</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1_A2-2</v>
      </c>
      <c r="BU31" s="58">
        <f>IF(BT31="","",IF(COUNTIF(BT$19:BT31,BT31)=1,IF($AB31="",1,COUNTA(_xlfn.TEXTSPLIT($AB31,","))),""))</f>
        <v>1</v>
      </c>
      <c r="BV31" s="58">
        <f t="shared" si="22"/>
        <v>0</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1_A2-2</v>
      </c>
      <c r="CM31" s="58">
        <f>IF(CL31="","",IF(COUNTIF(CL$19:CL31,CL31)=1,IF($AB31="",1,COUNTA(_xlfn.TEXTSPLIT($AB31,","))),""))</f>
        <v>1</v>
      </c>
      <c r="CN31" s="58">
        <f t="shared" si="28"/>
        <v>0</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t="s">
        <v>55</v>
      </c>
      <c r="I32" s="71" t="str">
        <f t="shared" si="33"/>
        <v/>
      </c>
      <c r="J32" s="70"/>
      <c r="K32" s="72">
        <f t="shared" si="60"/>
        <v>36.799999999999997</v>
      </c>
      <c r="L32" s="72" t="str">
        <f t="shared" si="61"/>
        <v/>
      </c>
      <c r="M32" s="73" t="str">
        <f t="shared" si="62"/>
        <v/>
      </c>
      <c r="N32" s="74" t="s">
        <v>21</v>
      </c>
      <c r="O32" s="52"/>
      <c r="P32" s="52"/>
      <c r="Q32" s="52" t="s">
        <v>21</v>
      </c>
      <c r="R32" s="52" t="s">
        <v>21</v>
      </c>
      <c r="S32" s="52"/>
      <c r="T32" s="52"/>
      <c r="U32" s="52" t="s">
        <v>21</v>
      </c>
      <c r="V32" s="52"/>
      <c r="W32" s="52"/>
      <c r="X32" s="52" t="s">
        <v>21</v>
      </c>
      <c r="Y32" s="53"/>
      <c r="Z32" s="75"/>
      <c r="AA32" s="58" t="str">
        <f t="shared" si="5"/>
        <v>1_A2-2</v>
      </c>
      <c r="AB32" s="58">
        <f t="shared" si="6"/>
        <v>2</v>
      </c>
      <c r="AC32" s="58">
        <f t="shared" si="63"/>
        <v>37.299999999999997</v>
      </c>
      <c r="AD32" s="58" t="str">
        <f t="shared" si="36"/>
        <v>1_A2-2</v>
      </c>
      <c r="AE32" s="58" t="str">
        <f>IF(AD32="","",IF(COUNTIF(AD$19:AD32,AD32)=1,IF($AB32="",1,COUNTA(_xlfn.TEXTSPLIT($AB32,","))),""))</f>
        <v/>
      </c>
      <c r="AF32" s="58">
        <f t="shared" si="8"/>
        <v>-0.5</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1_A2-2</v>
      </c>
      <c r="AW32" s="58" t="str">
        <f>IF(AV32="","",IF(COUNTIF(AV$19:AV32,AV32)=1,IF($AB32="",1,COUNTA(_xlfn.TEXTSPLIT($AB32,","))),""))</f>
        <v/>
      </c>
      <c r="AX32" s="58">
        <f t="shared" si="14"/>
        <v>-0.5</v>
      </c>
      <c r="AY32" s="58" t="str">
        <f t="shared" si="15"/>
        <v/>
      </c>
      <c r="AZ32" s="58" t="str">
        <f t="shared" si="43"/>
        <v/>
      </c>
      <c r="BA32" s="58" t="str">
        <f>IF(AZ32="","",IF(COUNTIF(AZ$19:AZ32,AZ32)=1,IF($AB32="",1,COUNTA(_xlfn.TEXTSPLIT($AB32,","))),""))</f>
        <v/>
      </c>
      <c r="BB32" s="58" t="str">
        <f t="shared" si="44"/>
        <v>1_A2-2</v>
      </c>
      <c r="BC32" s="58" t="str">
        <f>IF(BB32="","",IF(COUNTIF(BB$19:BB32,BB32)=1,IF($AB32="",1,COUNTA(_xlfn.TEXTSPLIT($AB32,","))),""))</f>
        <v/>
      </c>
      <c r="BD32" s="58">
        <f t="shared" si="16"/>
        <v>-0.5</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1_A2-2</v>
      </c>
      <c r="BU32" s="58" t="str">
        <f>IF(BT32="","",IF(COUNTIF(BT$19:BT32,BT32)=1,IF($AB32="",1,COUNTA(_xlfn.TEXTSPLIT($AB32,","))),""))</f>
        <v/>
      </c>
      <c r="BV32" s="58">
        <f t="shared" si="22"/>
        <v>-0.5</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1_A2-2</v>
      </c>
      <c r="CM32" s="58" t="str">
        <f>IF(CL32="","",IF(COUNTIF(CL$19:CL32,CL32)=1,IF($AB32="",1,COUNTA(_xlfn.TEXTSPLIT($AB32,","))),""))</f>
        <v/>
      </c>
      <c r="CN32" s="58">
        <f t="shared" si="28"/>
        <v>-0.5</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t="s">
        <v>56</v>
      </c>
      <c r="I33" s="71" t="str">
        <f t="shared" si="33"/>
        <v/>
      </c>
      <c r="J33" s="70"/>
      <c r="K33" s="72">
        <f t="shared" si="60"/>
        <v>36.299999999999997</v>
      </c>
      <c r="L33" s="72" t="str">
        <f t="shared" si="61"/>
        <v/>
      </c>
      <c r="M33" s="73" t="str">
        <f t="shared" si="62"/>
        <v/>
      </c>
      <c r="N33" s="74" t="s">
        <v>21</v>
      </c>
      <c r="O33" s="52"/>
      <c r="P33" s="52"/>
      <c r="Q33" s="52" t="s">
        <v>21</v>
      </c>
      <c r="R33" s="52" t="s">
        <v>21</v>
      </c>
      <c r="S33" s="52"/>
      <c r="T33" s="52"/>
      <c r="U33" s="52" t="s">
        <v>21</v>
      </c>
      <c r="V33" s="52"/>
      <c r="W33" s="52"/>
      <c r="X33" s="52" t="s">
        <v>21</v>
      </c>
      <c r="Y33" s="53"/>
      <c r="Z33" s="75"/>
      <c r="AA33" s="58" t="str">
        <f t="shared" si="5"/>
        <v>1_A2-2</v>
      </c>
      <c r="AB33" s="58">
        <f t="shared" si="6"/>
        <v>2</v>
      </c>
      <c r="AC33" s="58">
        <f t="shared" si="63"/>
        <v>37.299999999999997</v>
      </c>
      <c r="AD33" s="58" t="str">
        <f t="shared" si="36"/>
        <v>1_A2-2</v>
      </c>
      <c r="AE33" s="58" t="str">
        <f>IF(AD33="","",IF(COUNTIF(AD$19:AD33,AD33)=1,IF($AB33="",1,COUNTA(_xlfn.TEXTSPLIT($AB33,","))),""))</f>
        <v/>
      </c>
      <c r="AF33" s="58">
        <f t="shared" si="8"/>
        <v>-1</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1_A2-2</v>
      </c>
      <c r="AW33" s="58" t="str">
        <f>IF(AV33="","",IF(COUNTIF(AV$19:AV33,AV33)=1,IF($AB33="",1,COUNTA(_xlfn.TEXTSPLIT($AB33,","))),""))</f>
        <v/>
      </c>
      <c r="AX33" s="58">
        <f t="shared" si="14"/>
        <v>-1</v>
      </c>
      <c r="AY33" s="58" t="str">
        <f t="shared" si="15"/>
        <v/>
      </c>
      <c r="AZ33" s="58" t="str">
        <f t="shared" si="43"/>
        <v/>
      </c>
      <c r="BA33" s="58" t="str">
        <f>IF(AZ33="","",IF(COUNTIF(AZ$19:AZ33,AZ33)=1,IF($AB33="",1,COUNTA(_xlfn.TEXTSPLIT($AB33,","))),""))</f>
        <v/>
      </c>
      <c r="BB33" s="58" t="str">
        <f t="shared" si="44"/>
        <v>1_A2-2</v>
      </c>
      <c r="BC33" s="58" t="str">
        <f>IF(BB33="","",IF(COUNTIF(BB$19:BB33,BB33)=1,IF($AB33="",1,COUNTA(_xlfn.TEXTSPLIT($AB33,","))),""))</f>
        <v/>
      </c>
      <c r="BD33" s="58">
        <f t="shared" si="16"/>
        <v>-1</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1_A2-2</v>
      </c>
      <c r="BU33" s="58" t="str">
        <f>IF(BT33="","",IF(COUNTIF(BT$19:BT33,BT33)=1,IF($AB33="",1,COUNTA(_xlfn.TEXTSPLIT($AB33,","))),""))</f>
        <v/>
      </c>
      <c r="BV33" s="58">
        <f t="shared" si="22"/>
        <v>-1</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1_A2-2</v>
      </c>
      <c r="CM33" s="58" t="str">
        <f>IF(CL33="","",IF(COUNTIF(CL$19:CL33,CL33)=1,IF($AB33="",1,COUNTA(_xlfn.TEXTSPLIT($AB33,","))),""))</f>
        <v/>
      </c>
      <c r="CN33" s="58">
        <f t="shared" si="28"/>
        <v>-1</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t="s">
        <v>58</v>
      </c>
      <c r="I34" s="71" t="str">
        <f t="shared" si="33"/>
        <v/>
      </c>
      <c r="J34" s="70"/>
      <c r="K34" s="72">
        <f t="shared" si="60"/>
        <v>35.299999999999997</v>
      </c>
      <c r="L34" s="72" t="str">
        <f t="shared" si="61"/>
        <v/>
      </c>
      <c r="M34" s="73" t="str">
        <f t="shared" si="62"/>
        <v/>
      </c>
      <c r="N34" s="74" t="s">
        <v>21</v>
      </c>
      <c r="O34" s="52"/>
      <c r="P34" s="52"/>
      <c r="Q34" s="52" t="s">
        <v>21</v>
      </c>
      <c r="R34" s="52" t="s">
        <v>21</v>
      </c>
      <c r="S34" s="52"/>
      <c r="T34" s="52"/>
      <c r="U34" s="52" t="s">
        <v>21</v>
      </c>
      <c r="V34" s="52"/>
      <c r="W34" s="52"/>
      <c r="X34" s="52" t="s">
        <v>21</v>
      </c>
      <c r="Y34" s="53"/>
      <c r="Z34" s="75"/>
      <c r="AA34" s="58" t="str">
        <f t="shared" si="5"/>
        <v>1_A2-2</v>
      </c>
      <c r="AB34" s="58">
        <f t="shared" si="6"/>
        <v>2</v>
      </c>
      <c r="AC34" s="58">
        <f t="shared" si="63"/>
        <v>37.299999999999997</v>
      </c>
      <c r="AD34" s="58" t="str">
        <f t="shared" si="36"/>
        <v>1_A2-2</v>
      </c>
      <c r="AE34" s="58" t="str">
        <f>IF(AD34="","",IF(COUNTIF(AD$19:AD34,AD34)=1,IF($AB34="",1,COUNTA(_xlfn.TEXTSPLIT($AB34,","))),""))</f>
        <v/>
      </c>
      <c r="AF34" s="58">
        <f t="shared" si="8"/>
        <v>-2</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1_A2-2</v>
      </c>
      <c r="AW34" s="58" t="str">
        <f>IF(AV34="","",IF(COUNTIF(AV$19:AV34,AV34)=1,IF($AB34="",1,COUNTA(_xlfn.TEXTSPLIT($AB34,","))),""))</f>
        <v/>
      </c>
      <c r="AX34" s="58">
        <f t="shared" si="14"/>
        <v>-2</v>
      </c>
      <c r="AY34" s="58" t="str">
        <f t="shared" si="15"/>
        <v/>
      </c>
      <c r="AZ34" s="58" t="str">
        <f t="shared" si="43"/>
        <v/>
      </c>
      <c r="BA34" s="58" t="str">
        <f>IF(AZ34="","",IF(COUNTIF(AZ$19:AZ34,AZ34)=1,IF($AB34="",1,COUNTA(_xlfn.TEXTSPLIT($AB34,","))),""))</f>
        <v/>
      </c>
      <c r="BB34" s="58" t="str">
        <f t="shared" si="44"/>
        <v>1_A2-2</v>
      </c>
      <c r="BC34" s="58" t="str">
        <f>IF(BB34="","",IF(COUNTIF(BB$19:BB34,BB34)=1,IF($AB34="",1,COUNTA(_xlfn.TEXTSPLIT($AB34,","))),""))</f>
        <v/>
      </c>
      <c r="BD34" s="58">
        <f t="shared" si="16"/>
        <v>-2</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1_A2-2</v>
      </c>
      <c r="BU34" s="58" t="str">
        <f>IF(BT34="","",IF(COUNTIF(BT$19:BT34,BT34)=1,IF($AB34="",1,COUNTA(_xlfn.TEXTSPLIT($AB34,","))),""))</f>
        <v/>
      </c>
      <c r="BV34" s="58">
        <f t="shared" si="22"/>
        <v>-2</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1_A2-2</v>
      </c>
      <c r="CM34" s="58" t="str">
        <f>IF(CL34="","",IF(COUNTIF(CL$19:CL34,CL34)=1,IF($AB34="",1,COUNTA(_xlfn.TEXTSPLIT($AB34,","))),""))</f>
        <v/>
      </c>
      <c r="CN34" s="58">
        <f t="shared" si="28"/>
        <v>-2</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t="s">
        <v>59</v>
      </c>
      <c r="I35" s="71" t="str">
        <f t="shared" si="33"/>
        <v/>
      </c>
      <c r="J35" s="70"/>
      <c r="K35" s="72">
        <f t="shared" si="60"/>
        <v>34.299999999999997</v>
      </c>
      <c r="L35" s="72" t="str">
        <f t="shared" si="61"/>
        <v/>
      </c>
      <c r="M35" s="73" t="str">
        <f t="shared" si="62"/>
        <v/>
      </c>
      <c r="N35" s="74" t="s">
        <v>21</v>
      </c>
      <c r="O35" s="52"/>
      <c r="P35" s="52"/>
      <c r="Q35" s="52" t="s">
        <v>21</v>
      </c>
      <c r="R35" s="52" t="s">
        <v>21</v>
      </c>
      <c r="S35" s="52"/>
      <c r="T35" s="52"/>
      <c r="U35" s="52" t="s">
        <v>21</v>
      </c>
      <c r="V35" s="52"/>
      <c r="W35" s="52"/>
      <c r="X35" s="52" t="s">
        <v>21</v>
      </c>
      <c r="Y35" s="53"/>
      <c r="Z35" s="75"/>
      <c r="AA35" s="58" t="str">
        <f t="shared" si="5"/>
        <v>1_A2-2</v>
      </c>
      <c r="AB35" s="58">
        <f t="shared" si="6"/>
        <v>2</v>
      </c>
      <c r="AC35" s="58">
        <f t="shared" si="63"/>
        <v>37.299999999999997</v>
      </c>
      <c r="AD35" s="58" t="str">
        <f t="shared" si="36"/>
        <v>1_A2-2</v>
      </c>
      <c r="AE35" s="58" t="str">
        <f>IF(AD35="","",IF(COUNTIF(AD$19:AD35,AD35)=1,IF($AB35="",1,COUNTA(_xlfn.TEXTSPLIT($AB35,","))),""))</f>
        <v/>
      </c>
      <c r="AF35" s="58">
        <f t="shared" si="8"/>
        <v>-3</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1_A2-2</v>
      </c>
      <c r="AW35" s="58" t="str">
        <f>IF(AV35="","",IF(COUNTIF(AV$19:AV35,AV35)=1,IF($AB35="",1,COUNTA(_xlfn.TEXTSPLIT($AB35,","))),""))</f>
        <v/>
      </c>
      <c r="AX35" s="58">
        <f t="shared" si="14"/>
        <v>-3</v>
      </c>
      <c r="AY35" s="58" t="str">
        <f t="shared" si="15"/>
        <v/>
      </c>
      <c r="AZ35" s="58" t="str">
        <f t="shared" si="43"/>
        <v/>
      </c>
      <c r="BA35" s="58" t="str">
        <f>IF(AZ35="","",IF(COUNTIF(AZ$19:AZ35,AZ35)=1,IF($AB35="",1,COUNTA(_xlfn.TEXTSPLIT($AB35,","))),""))</f>
        <v/>
      </c>
      <c r="BB35" s="58" t="str">
        <f t="shared" si="44"/>
        <v>1_A2-2</v>
      </c>
      <c r="BC35" s="58" t="str">
        <f>IF(BB35="","",IF(COUNTIF(BB$19:BB35,BB35)=1,IF($AB35="",1,COUNTA(_xlfn.TEXTSPLIT($AB35,","))),""))</f>
        <v/>
      </c>
      <c r="BD35" s="58">
        <f t="shared" si="16"/>
        <v>-3</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1_A2-2</v>
      </c>
      <c r="BU35" s="58" t="str">
        <f>IF(BT35="","",IF(COUNTIF(BT$19:BT35,BT35)=1,IF($AB35="",1,COUNTA(_xlfn.TEXTSPLIT($AB35,","))),""))</f>
        <v/>
      </c>
      <c r="BV35" s="58">
        <f t="shared" si="22"/>
        <v>-3</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1_A2-2</v>
      </c>
      <c r="CM35" s="58" t="str">
        <f>IF(CL35="","",IF(COUNTIF(CL$19:CL35,CL35)=1,IF($AB35="",1,COUNTA(_xlfn.TEXTSPLIT($AB35,","))),""))</f>
        <v/>
      </c>
      <c r="CN35" s="58">
        <f t="shared" si="28"/>
        <v>-3</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t="s">
        <v>62</v>
      </c>
      <c r="I36" s="71" t="str">
        <f t="shared" si="33"/>
        <v/>
      </c>
      <c r="J36" s="70"/>
      <c r="K36" s="72">
        <f t="shared" si="60"/>
        <v>33.299999999999997</v>
      </c>
      <c r="L36" s="72" t="str">
        <f t="shared" si="61"/>
        <v/>
      </c>
      <c r="M36" s="73" t="str">
        <f t="shared" si="62"/>
        <v/>
      </c>
      <c r="N36" s="74" t="s">
        <v>21</v>
      </c>
      <c r="O36" s="52"/>
      <c r="P36" s="52"/>
      <c r="Q36" s="52" t="s">
        <v>21</v>
      </c>
      <c r="R36" s="52" t="s">
        <v>21</v>
      </c>
      <c r="S36" s="52"/>
      <c r="T36" s="52"/>
      <c r="U36" s="52" t="s">
        <v>21</v>
      </c>
      <c r="V36" s="52"/>
      <c r="W36" s="52"/>
      <c r="X36" s="52" t="s">
        <v>21</v>
      </c>
      <c r="Y36" s="53"/>
      <c r="Z36" s="75"/>
      <c r="AA36" s="58" t="str">
        <f t="shared" si="5"/>
        <v>1_A2-2</v>
      </c>
      <c r="AB36" s="58">
        <f t="shared" si="6"/>
        <v>2</v>
      </c>
      <c r="AC36" s="58">
        <f t="shared" si="63"/>
        <v>37.299999999999997</v>
      </c>
      <c r="AD36" s="58" t="str">
        <f t="shared" si="36"/>
        <v>1_A2-2</v>
      </c>
      <c r="AE36" s="58" t="str">
        <f>IF(AD36="","",IF(COUNTIF(AD$19:AD36,AD36)=1,IF($AB36="",1,COUNTA(_xlfn.TEXTSPLIT($AB36,","))),""))</f>
        <v/>
      </c>
      <c r="AF36" s="58">
        <f t="shared" si="8"/>
        <v>-4</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1_A2-2</v>
      </c>
      <c r="AW36" s="58" t="str">
        <f>IF(AV36="","",IF(COUNTIF(AV$19:AV36,AV36)=1,IF($AB36="",1,COUNTA(_xlfn.TEXTSPLIT($AB36,","))),""))</f>
        <v/>
      </c>
      <c r="AX36" s="58">
        <f t="shared" si="14"/>
        <v>-4</v>
      </c>
      <c r="AY36" s="58" t="str">
        <f t="shared" si="15"/>
        <v/>
      </c>
      <c r="AZ36" s="58" t="str">
        <f t="shared" si="43"/>
        <v/>
      </c>
      <c r="BA36" s="58" t="str">
        <f>IF(AZ36="","",IF(COUNTIF(AZ$19:AZ36,AZ36)=1,IF($AB36="",1,COUNTA(_xlfn.TEXTSPLIT($AB36,","))),""))</f>
        <v/>
      </c>
      <c r="BB36" s="58" t="str">
        <f t="shared" si="44"/>
        <v>1_A2-2</v>
      </c>
      <c r="BC36" s="58" t="str">
        <f>IF(BB36="","",IF(COUNTIF(BB$19:BB36,BB36)=1,IF($AB36="",1,COUNTA(_xlfn.TEXTSPLIT($AB36,","))),""))</f>
        <v/>
      </c>
      <c r="BD36" s="58">
        <f t="shared" si="16"/>
        <v>-4</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1_A2-2</v>
      </c>
      <c r="BU36" s="58" t="str">
        <f>IF(BT36="","",IF(COUNTIF(BT$19:BT36,BT36)=1,IF($AB36="",1,COUNTA(_xlfn.TEXTSPLIT($AB36,","))),""))</f>
        <v/>
      </c>
      <c r="BV36" s="58">
        <f t="shared" si="22"/>
        <v>-4</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1_A2-2</v>
      </c>
      <c r="CM36" s="58" t="str">
        <f>IF(CL36="","",IF(COUNTIF(CL$19:CL36,CL36)=1,IF($AB36="",1,COUNTA(_xlfn.TEXTSPLIT($AB36,","))),""))</f>
        <v/>
      </c>
      <c r="CN36" s="58">
        <f t="shared" si="28"/>
        <v>-4</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t="s">
        <v>63</v>
      </c>
      <c r="I37" s="71" t="str">
        <f t="shared" si="33"/>
        <v/>
      </c>
      <c r="J37" s="70"/>
      <c r="K37" s="72">
        <f t="shared" si="60"/>
        <v>32.299999999999997</v>
      </c>
      <c r="L37" s="72" t="str">
        <f t="shared" si="61"/>
        <v/>
      </c>
      <c r="M37" s="73" t="str">
        <f t="shared" si="62"/>
        <v/>
      </c>
      <c r="N37" s="74" t="s">
        <v>21</v>
      </c>
      <c r="O37" s="52"/>
      <c r="P37" s="52"/>
      <c r="Q37" s="52" t="s">
        <v>21</v>
      </c>
      <c r="R37" s="52" t="s">
        <v>21</v>
      </c>
      <c r="S37" s="52"/>
      <c r="T37" s="52"/>
      <c r="U37" s="52" t="s">
        <v>21</v>
      </c>
      <c r="V37" s="52"/>
      <c r="W37" s="52"/>
      <c r="X37" s="52" t="s">
        <v>21</v>
      </c>
      <c r="Y37" s="53"/>
      <c r="Z37" s="75"/>
      <c r="AA37" s="58" t="str">
        <f t="shared" si="5"/>
        <v>1_A2-2</v>
      </c>
      <c r="AB37" s="58">
        <f t="shared" si="6"/>
        <v>2</v>
      </c>
      <c r="AC37" s="58">
        <f t="shared" si="63"/>
        <v>37.299999999999997</v>
      </c>
      <c r="AD37" s="58" t="str">
        <f t="shared" si="36"/>
        <v>1_A2-2</v>
      </c>
      <c r="AE37" s="58" t="str">
        <f>IF(AD37="","",IF(COUNTIF(AD$19:AD37,AD37)=1,IF($AB37="",1,COUNTA(_xlfn.TEXTSPLIT($AB37,","))),""))</f>
        <v/>
      </c>
      <c r="AF37" s="58">
        <f t="shared" si="8"/>
        <v>-5</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1_A2-2</v>
      </c>
      <c r="AW37" s="58" t="str">
        <f>IF(AV37="","",IF(COUNTIF(AV$19:AV37,AV37)=1,IF($AB37="",1,COUNTA(_xlfn.TEXTSPLIT($AB37,","))),""))</f>
        <v/>
      </c>
      <c r="AX37" s="58">
        <f t="shared" si="14"/>
        <v>-5</v>
      </c>
      <c r="AY37" s="58" t="str">
        <f t="shared" si="15"/>
        <v/>
      </c>
      <c r="AZ37" s="58" t="str">
        <f t="shared" si="43"/>
        <v/>
      </c>
      <c r="BA37" s="58" t="str">
        <f>IF(AZ37="","",IF(COUNTIF(AZ$19:AZ37,AZ37)=1,IF($AB37="",1,COUNTA(_xlfn.TEXTSPLIT($AB37,","))),""))</f>
        <v/>
      </c>
      <c r="BB37" s="58" t="str">
        <f t="shared" si="44"/>
        <v>1_A2-2</v>
      </c>
      <c r="BC37" s="58" t="str">
        <f>IF(BB37="","",IF(COUNTIF(BB$19:BB37,BB37)=1,IF($AB37="",1,COUNTA(_xlfn.TEXTSPLIT($AB37,","))),""))</f>
        <v/>
      </c>
      <c r="BD37" s="58">
        <f t="shared" si="16"/>
        <v>-5</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1_A2-2</v>
      </c>
      <c r="BU37" s="58" t="str">
        <f>IF(BT37="","",IF(COUNTIF(BT$19:BT37,BT37)=1,IF($AB37="",1,COUNTA(_xlfn.TEXTSPLIT($AB37,","))),""))</f>
        <v/>
      </c>
      <c r="BV37" s="58">
        <f t="shared" si="22"/>
        <v>-5</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1_A2-2</v>
      </c>
      <c r="CM37" s="58" t="str">
        <f>IF(CL37="","",IF(COUNTIF(CL$19:CL37,CL37)=1,IF($AB37="",1,COUNTA(_xlfn.TEXTSPLIT($AB37,","))),""))</f>
        <v/>
      </c>
      <c r="CN37" s="58">
        <f t="shared" si="28"/>
        <v>-5</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t="s">
        <v>64</v>
      </c>
      <c r="I38" s="71" t="str">
        <f t="shared" si="33"/>
        <v/>
      </c>
      <c r="J38" s="70"/>
      <c r="K38" s="72">
        <f t="shared" si="60"/>
        <v>31.299999999999997</v>
      </c>
      <c r="L38" s="72" t="str">
        <f t="shared" si="61"/>
        <v/>
      </c>
      <c r="M38" s="73" t="str">
        <f t="shared" si="62"/>
        <v/>
      </c>
      <c r="N38" s="74" t="s">
        <v>21</v>
      </c>
      <c r="O38" s="52"/>
      <c r="P38" s="52"/>
      <c r="Q38" s="52" t="s">
        <v>21</v>
      </c>
      <c r="R38" s="52" t="s">
        <v>21</v>
      </c>
      <c r="S38" s="52"/>
      <c r="T38" s="52"/>
      <c r="U38" s="52" t="s">
        <v>21</v>
      </c>
      <c r="V38" s="52"/>
      <c r="W38" s="52"/>
      <c r="X38" s="52" t="s">
        <v>21</v>
      </c>
      <c r="Y38" s="53"/>
      <c r="Z38" s="75"/>
      <c r="AA38" s="58" t="str">
        <f t="shared" si="5"/>
        <v>1_A2-2</v>
      </c>
      <c r="AB38" s="58">
        <f t="shared" si="6"/>
        <v>2</v>
      </c>
      <c r="AC38" s="58">
        <f t="shared" si="63"/>
        <v>37.299999999999997</v>
      </c>
      <c r="AD38" s="58" t="str">
        <f t="shared" si="36"/>
        <v>1_A2-2</v>
      </c>
      <c r="AE38" s="58" t="str">
        <f>IF(AD38="","",IF(COUNTIF(AD$19:AD38,AD38)=1,IF($AB38="",1,COUNTA(_xlfn.TEXTSPLIT($AB38,","))),""))</f>
        <v/>
      </c>
      <c r="AF38" s="58">
        <f t="shared" si="8"/>
        <v>-6</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1_A2-2</v>
      </c>
      <c r="AW38" s="58" t="str">
        <f>IF(AV38="","",IF(COUNTIF(AV$19:AV38,AV38)=1,IF($AB38="",1,COUNTA(_xlfn.TEXTSPLIT($AB38,","))),""))</f>
        <v/>
      </c>
      <c r="AX38" s="58">
        <f t="shared" si="14"/>
        <v>-6</v>
      </c>
      <c r="AY38" s="58" t="str">
        <f t="shared" si="15"/>
        <v/>
      </c>
      <c r="AZ38" s="58" t="str">
        <f t="shared" si="43"/>
        <v/>
      </c>
      <c r="BA38" s="58" t="str">
        <f>IF(AZ38="","",IF(COUNTIF(AZ$19:AZ38,AZ38)=1,IF($AB38="",1,COUNTA(_xlfn.TEXTSPLIT($AB38,","))),""))</f>
        <v/>
      </c>
      <c r="BB38" s="58" t="str">
        <f t="shared" si="44"/>
        <v>1_A2-2</v>
      </c>
      <c r="BC38" s="58" t="str">
        <f>IF(BB38="","",IF(COUNTIF(BB$19:BB38,BB38)=1,IF($AB38="",1,COUNTA(_xlfn.TEXTSPLIT($AB38,","))),""))</f>
        <v/>
      </c>
      <c r="BD38" s="58">
        <f t="shared" si="16"/>
        <v>-6</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1_A2-2</v>
      </c>
      <c r="BU38" s="58" t="str">
        <f>IF(BT38="","",IF(COUNTIF(BT$19:BT38,BT38)=1,IF($AB38="",1,COUNTA(_xlfn.TEXTSPLIT($AB38,","))),""))</f>
        <v/>
      </c>
      <c r="BV38" s="58">
        <f t="shared" si="22"/>
        <v>-6</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1_A2-2</v>
      </c>
      <c r="CM38" s="58" t="str">
        <f>IF(CL38="","",IF(COUNTIF(CL$19:CL38,CL38)=1,IF($AB38="",1,COUNTA(_xlfn.TEXTSPLIT($AB38,","))),""))</f>
        <v/>
      </c>
      <c r="CN38" s="58">
        <f t="shared" si="28"/>
        <v>-6</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t="s">
        <v>65</v>
      </c>
      <c r="I39" s="71" t="str">
        <f t="shared" si="33"/>
        <v/>
      </c>
      <c r="J39" s="70"/>
      <c r="K39" s="72">
        <f t="shared" si="60"/>
        <v>30.299999999999997</v>
      </c>
      <c r="L39" s="72" t="str">
        <f t="shared" si="61"/>
        <v/>
      </c>
      <c r="M39" s="73" t="str">
        <f t="shared" si="62"/>
        <v/>
      </c>
      <c r="N39" s="74" t="s">
        <v>21</v>
      </c>
      <c r="O39" s="52"/>
      <c r="P39" s="52"/>
      <c r="Q39" s="52" t="s">
        <v>21</v>
      </c>
      <c r="R39" s="52" t="s">
        <v>21</v>
      </c>
      <c r="S39" s="52"/>
      <c r="T39" s="52"/>
      <c r="U39" s="52" t="s">
        <v>21</v>
      </c>
      <c r="V39" s="52"/>
      <c r="W39" s="52"/>
      <c r="X39" s="52" t="s">
        <v>21</v>
      </c>
      <c r="Y39" s="53"/>
      <c r="Z39" s="75"/>
      <c r="AA39" s="58" t="str">
        <f t="shared" si="5"/>
        <v>1_A2-2</v>
      </c>
      <c r="AB39" s="58">
        <f t="shared" si="6"/>
        <v>2</v>
      </c>
      <c r="AC39" s="58">
        <f t="shared" si="63"/>
        <v>37.299999999999997</v>
      </c>
      <c r="AD39" s="58" t="str">
        <f t="shared" si="36"/>
        <v>1_A2-2</v>
      </c>
      <c r="AE39" s="58" t="str">
        <f>IF(AD39="","",IF(COUNTIF(AD$19:AD39,AD39)=1,IF($AB39="",1,COUNTA(_xlfn.TEXTSPLIT($AB39,","))),""))</f>
        <v/>
      </c>
      <c r="AF39" s="58">
        <f t="shared" si="8"/>
        <v>-7</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1_A2-2</v>
      </c>
      <c r="AW39" s="58" t="str">
        <f>IF(AV39="","",IF(COUNTIF(AV$19:AV39,AV39)=1,IF($AB39="",1,COUNTA(_xlfn.TEXTSPLIT($AB39,","))),""))</f>
        <v/>
      </c>
      <c r="AX39" s="58">
        <f t="shared" si="14"/>
        <v>-7</v>
      </c>
      <c r="AY39" s="58" t="str">
        <f t="shared" si="15"/>
        <v/>
      </c>
      <c r="AZ39" s="58" t="str">
        <f t="shared" si="43"/>
        <v/>
      </c>
      <c r="BA39" s="58" t="str">
        <f>IF(AZ39="","",IF(COUNTIF(AZ$19:AZ39,AZ39)=1,IF($AB39="",1,COUNTA(_xlfn.TEXTSPLIT($AB39,","))),""))</f>
        <v/>
      </c>
      <c r="BB39" s="58" t="str">
        <f t="shared" si="44"/>
        <v>1_A2-2</v>
      </c>
      <c r="BC39" s="58" t="str">
        <f>IF(BB39="","",IF(COUNTIF(BB$19:BB39,BB39)=1,IF($AB39="",1,COUNTA(_xlfn.TEXTSPLIT($AB39,","))),""))</f>
        <v/>
      </c>
      <c r="BD39" s="58">
        <f t="shared" si="16"/>
        <v>-7</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1_A2-2</v>
      </c>
      <c r="BU39" s="58" t="str">
        <f>IF(BT39="","",IF(COUNTIF(BT$19:BT39,BT39)=1,IF($AB39="",1,COUNTA(_xlfn.TEXTSPLIT($AB39,","))),""))</f>
        <v/>
      </c>
      <c r="BV39" s="58">
        <f t="shared" si="22"/>
        <v>-7</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1_A2-2</v>
      </c>
      <c r="CM39" s="58" t="str">
        <f>IF(CL39="","",IF(COUNTIF(CL$19:CL39,CL39)=1,IF($AB39="",1,COUNTA(_xlfn.TEXTSPLIT($AB39,","))),""))</f>
        <v/>
      </c>
      <c r="CN39" s="58">
        <f t="shared" si="28"/>
        <v>-7</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t="s">
        <v>66</v>
      </c>
      <c r="I40" s="71" t="str">
        <f t="shared" si="33"/>
        <v/>
      </c>
      <c r="J40" s="70"/>
      <c r="K40" s="72">
        <f t="shared" si="60"/>
        <v>29.299999999999997</v>
      </c>
      <c r="L40" s="72" t="str">
        <f t="shared" si="61"/>
        <v/>
      </c>
      <c r="M40" s="73" t="str">
        <f t="shared" si="62"/>
        <v/>
      </c>
      <c r="N40" s="74" t="s">
        <v>21</v>
      </c>
      <c r="O40" s="52"/>
      <c r="P40" s="52"/>
      <c r="Q40" s="52" t="s">
        <v>21</v>
      </c>
      <c r="R40" s="52" t="s">
        <v>21</v>
      </c>
      <c r="S40" s="52"/>
      <c r="T40" s="52"/>
      <c r="U40" s="52" t="s">
        <v>21</v>
      </c>
      <c r="V40" s="52"/>
      <c r="W40" s="52"/>
      <c r="X40" s="52" t="s">
        <v>21</v>
      </c>
      <c r="Y40" s="53"/>
      <c r="Z40" s="75"/>
      <c r="AA40" s="58" t="str">
        <f t="shared" si="5"/>
        <v>1_A2-2</v>
      </c>
      <c r="AB40" s="58">
        <f t="shared" si="6"/>
        <v>2</v>
      </c>
      <c r="AC40" s="58">
        <f t="shared" si="63"/>
        <v>37.299999999999997</v>
      </c>
      <c r="AD40" s="58" t="str">
        <f t="shared" si="36"/>
        <v>1_A2-2</v>
      </c>
      <c r="AE40" s="58" t="str">
        <f>IF(AD40="","",IF(COUNTIF(AD$19:AD40,AD40)=1,IF($AB40="",1,COUNTA(_xlfn.TEXTSPLIT($AB40,","))),""))</f>
        <v/>
      </c>
      <c r="AF40" s="58">
        <f t="shared" si="8"/>
        <v>-8</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1_A2-2</v>
      </c>
      <c r="AW40" s="58" t="str">
        <f>IF(AV40="","",IF(COUNTIF(AV$19:AV40,AV40)=1,IF($AB40="",1,COUNTA(_xlfn.TEXTSPLIT($AB40,","))),""))</f>
        <v/>
      </c>
      <c r="AX40" s="58">
        <f t="shared" si="14"/>
        <v>-8</v>
      </c>
      <c r="AY40" s="58" t="str">
        <f t="shared" si="15"/>
        <v/>
      </c>
      <c r="AZ40" s="58" t="str">
        <f t="shared" si="43"/>
        <v/>
      </c>
      <c r="BA40" s="58" t="str">
        <f>IF(AZ40="","",IF(COUNTIF(AZ$19:AZ40,AZ40)=1,IF($AB40="",1,COUNTA(_xlfn.TEXTSPLIT($AB40,","))),""))</f>
        <v/>
      </c>
      <c r="BB40" s="58" t="str">
        <f t="shared" si="44"/>
        <v>1_A2-2</v>
      </c>
      <c r="BC40" s="58" t="str">
        <f>IF(BB40="","",IF(COUNTIF(BB$19:BB40,BB40)=1,IF($AB40="",1,COUNTA(_xlfn.TEXTSPLIT($AB40,","))),""))</f>
        <v/>
      </c>
      <c r="BD40" s="58">
        <f t="shared" si="16"/>
        <v>-8</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1_A2-2</v>
      </c>
      <c r="BU40" s="58" t="str">
        <f>IF(BT40="","",IF(COUNTIF(BT$19:BT40,BT40)=1,IF($AB40="",1,COUNTA(_xlfn.TEXTSPLIT($AB40,","))),""))</f>
        <v/>
      </c>
      <c r="BV40" s="58">
        <f t="shared" si="22"/>
        <v>-8</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1_A2-2</v>
      </c>
      <c r="CM40" s="58" t="str">
        <f>IF(CL40="","",IF(COUNTIF(CL$19:CL40,CL40)=1,IF($AB40="",1,COUNTA(_xlfn.TEXTSPLIT($AB40,","))),""))</f>
        <v/>
      </c>
      <c r="CN40" s="58">
        <f t="shared" si="28"/>
        <v>-8</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t="s">
        <v>67</v>
      </c>
      <c r="I41" s="71" t="str">
        <f t="shared" si="33"/>
        <v/>
      </c>
      <c r="J41" s="70"/>
      <c r="K41" s="72">
        <f t="shared" si="60"/>
        <v>28.299999999999997</v>
      </c>
      <c r="L41" s="72" t="str">
        <f t="shared" si="61"/>
        <v/>
      </c>
      <c r="M41" s="73" t="str">
        <f t="shared" si="62"/>
        <v/>
      </c>
      <c r="N41" s="74" t="s">
        <v>21</v>
      </c>
      <c r="O41" s="52"/>
      <c r="P41" s="52"/>
      <c r="Q41" s="52" t="s">
        <v>21</v>
      </c>
      <c r="R41" s="52" t="s">
        <v>21</v>
      </c>
      <c r="S41" s="52"/>
      <c r="T41" s="52"/>
      <c r="U41" s="52" t="s">
        <v>21</v>
      </c>
      <c r="V41" s="52"/>
      <c r="W41" s="52"/>
      <c r="X41" s="52" t="s">
        <v>21</v>
      </c>
      <c r="Y41" s="53"/>
      <c r="Z41" s="75"/>
      <c r="AA41" s="58" t="str">
        <f t="shared" si="5"/>
        <v>1_A2-2</v>
      </c>
      <c r="AB41" s="58">
        <f t="shared" si="6"/>
        <v>2</v>
      </c>
      <c r="AC41" s="58">
        <f t="shared" si="63"/>
        <v>37.299999999999997</v>
      </c>
      <c r="AD41" s="58" t="str">
        <f t="shared" si="36"/>
        <v>1_A2-2</v>
      </c>
      <c r="AE41" s="58" t="str">
        <f>IF(AD41="","",IF(COUNTIF(AD$19:AD41,AD41)=1,IF($AB41="",1,COUNTA(_xlfn.TEXTSPLIT($AB41,","))),""))</f>
        <v/>
      </c>
      <c r="AF41" s="58">
        <f t="shared" si="8"/>
        <v>-9</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1_A2-2</v>
      </c>
      <c r="AW41" s="58" t="str">
        <f>IF(AV41="","",IF(COUNTIF(AV$19:AV41,AV41)=1,IF($AB41="",1,COUNTA(_xlfn.TEXTSPLIT($AB41,","))),""))</f>
        <v/>
      </c>
      <c r="AX41" s="58">
        <f t="shared" si="14"/>
        <v>-9</v>
      </c>
      <c r="AY41" s="58" t="str">
        <f t="shared" si="15"/>
        <v/>
      </c>
      <c r="AZ41" s="58" t="str">
        <f t="shared" si="43"/>
        <v/>
      </c>
      <c r="BA41" s="58" t="str">
        <f>IF(AZ41="","",IF(COUNTIF(AZ$19:AZ41,AZ41)=1,IF($AB41="",1,COUNTA(_xlfn.TEXTSPLIT($AB41,","))),""))</f>
        <v/>
      </c>
      <c r="BB41" s="58" t="str">
        <f t="shared" si="44"/>
        <v>1_A2-2</v>
      </c>
      <c r="BC41" s="58" t="str">
        <f>IF(BB41="","",IF(COUNTIF(BB$19:BB41,BB41)=1,IF($AB41="",1,COUNTA(_xlfn.TEXTSPLIT($AB41,","))),""))</f>
        <v/>
      </c>
      <c r="BD41" s="58">
        <f t="shared" si="16"/>
        <v>-9</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1_A2-2</v>
      </c>
      <c r="BU41" s="58" t="str">
        <f>IF(BT41="","",IF(COUNTIF(BT$19:BT41,BT41)=1,IF($AB41="",1,COUNTA(_xlfn.TEXTSPLIT($AB41,","))),""))</f>
        <v/>
      </c>
      <c r="BV41" s="58">
        <f t="shared" si="22"/>
        <v>-9</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1_A2-2</v>
      </c>
      <c r="CM41" s="58" t="str">
        <f>IF(CL41="","",IF(COUNTIF(CL$19:CL41,CL41)=1,IF($AB41="",1,COUNTA(_xlfn.TEXTSPLIT($AB41,","))),""))</f>
        <v/>
      </c>
      <c r="CN41" s="58">
        <f t="shared" si="28"/>
        <v>-9</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t="s">
        <v>68</v>
      </c>
      <c r="I42" s="71" t="str">
        <f t="shared" si="33"/>
        <v/>
      </c>
      <c r="J42" s="70"/>
      <c r="K42" s="72">
        <f t="shared" si="60"/>
        <v>27.299999999999997</v>
      </c>
      <c r="L42" s="72" t="str">
        <f t="shared" si="61"/>
        <v/>
      </c>
      <c r="M42" s="73" t="str">
        <f t="shared" si="62"/>
        <v/>
      </c>
      <c r="N42" s="74" t="s">
        <v>21</v>
      </c>
      <c r="O42" s="52"/>
      <c r="P42" s="52"/>
      <c r="Q42" s="52" t="s">
        <v>21</v>
      </c>
      <c r="R42" s="52" t="s">
        <v>21</v>
      </c>
      <c r="S42" s="52"/>
      <c r="T42" s="52"/>
      <c r="U42" s="52" t="s">
        <v>21</v>
      </c>
      <c r="V42" s="52"/>
      <c r="W42" s="52"/>
      <c r="X42" s="52" t="s">
        <v>21</v>
      </c>
      <c r="Y42" s="53"/>
      <c r="Z42" s="75"/>
      <c r="AA42" s="58" t="str">
        <f t="shared" si="5"/>
        <v>1_A2-2</v>
      </c>
      <c r="AB42" s="58">
        <f t="shared" si="6"/>
        <v>2</v>
      </c>
      <c r="AC42" s="58">
        <f t="shared" si="63"/>
        <v>37.299999999999997</v>
      </c>
      <c r="AD42" s="58" t="str">
        <f t="shared" si="36"/>
        <v>1_A2-2</v>
      </c>
      <c r="AE42" s="58" t="str">
        <f>IF(AD42="","",IF(COUNTIF(AD$19:AD42,AD42)=1,IF($AB42="",1,COUNTA(_xlfn.TEXTSPLIT($AB42,","))),""))</f>
        <v/>
      </c>
      <c r="AF42" s="58">
        <f t="shared" si="8"/>
        <v>-10</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1_A2-2</v>
      </c>
      <c r="AW42" s="58" t="str">
        <f>IF(AV42="","",IF(COUNTIF(AV$19:AV42,AV42)=1,IF($AB42="",1,COUNTA(_xlfn.TEXTSPLIT($AB42,","))),""))</f>
        <v/>
      </c>
      <c r="AX42" s="58">
        <f t="shared" si="14"/>
        <v>-10</v>
      </c>
      <c r="AY42" s="58" t="str">
        <f t="shared" si="15"/>
        <v/>
      </c>
      <c r="AZ42" s="58" t="str">
        <f t="shared" si="43"/>
        <v/>
      </c>
      <c r="BA42" s="58" t="str">
        <f>IF(AZ42="","",IF(COUNTIF(AZ$19:AZ42,AZ42)=1,IF($AB42="",1,COUNTA(_xlfn.TEXTSPLIT($AB42,","))),""))</f>
        <v/>
      </c>
      <c r="BB42" s="58" t="str">
        <f t="shared" si="44"/>
        <v>1_A2-2</v>
      </c>
      <c r="BC42" s="58" t="str">
        <f>IF(BB42="","",IF(COUNTIF(BB$19:BB42,BB42)=1,IF($AB42="",1,COUNTA(_xlfn.TEXTSPLIT($AB42,","))),""))</f>
        <v/>
      </c>
      <c r="BD42" s="58">
        <f t="shared" si="16"/>
        <v>-10</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1_A2-2</v>
      </c>
      <c r="BU42" s="58" t="str">
        <f>IF(BT42="","",IF(COUNTIF(BT$19:BT42,BT42)=1,IF($AB42="",1,COUNTA(_xlfn.TEXTSPLIT($AB42,","))),""))</f>
        <v/>
      </c>
      <c r="BV42" s="58">
        <f t="shared" si="22"/>
        <v>-10</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1_A2-2</v>
      </c>
      <c r="CM42" s="58" t="str">
        <f>IF(CL42="","",IF(COUNTIF(CL$19:CL42,CL42)=1,IF($AB42="",1,COUNTA(_xlfn.TEXTSPLIT($AB42,","))),""))</f>
        <v/>
      </c>
      <c r="CN42" s="58">
        <f t="shared" si="28"/>
        <v>-10</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v>1</v>
      </c>
      <c r="D43" s="68" t="s">
        <v>1207</v>
      </c>
      <c r="E43" s="68">
        <v>4</v>
      </c>
      <c r="F43" s="69">
        <v>37</v>
      </c>
      <c r="G43" s="67" t="s">
        <v>52</v>
      </c>
      <c r="H43" s="70" t="s">
        <v>61</v>
      </c>
      <c r="I43" s="71" t="str">
        <f t="shared" si="33"/>
        <v/>
      </c>
      <c r="J43" s="70"/>
      <c r="K43" s="72">
        <f t="shared" si="60"/>
        <v>37</v>
      </c>
      <c r="L43" s="72" t="str">
        <f t="shared" si="61"/>
        <v/>
      </c>
      <c r="M43" s="73" t="str">
        <f t="shared" si="62"/>
        <v/>
      </c>
      <c r="N43" s="74" t="s">
        <v>21</v>
      </c>
      <c r="O43" s="52"/>
      <c r="P43" s="52"/>
      <c r="Q43" s="52" t="s">
        <v>21</v>
      </c>
      <c r="R43" s="52" t="s">
        <v>21</v>
      </c>
      <c r="S43" s="52"/>
      <c r="T43" s="52"/>
      <c r="U43" s="52" t="s">
        <v>21</v>
      </c>
      <c r="V43" s="52"/>
      <c r="W43" s="52"/>
      <c r="X43" s="52" t="s">
        <v>21</v>
      </c>
      <c r="Y43" s="53"/>
      <c r="Z43" s="75"/>
      <c r="AA43" s="58" t="str">
        <f t="shared" si="5"/>
        <v>1_A2-4</v>
      </c>
      <c r="AB43" s="58">
        <f t="shared" si="6"/>
        <v>4</v>
      </c>
      <c r="AC43" s="58">
        <f t="shared" si="63"/>
        <v>37</v>
      </c>
      <c r="AD43" s="58" t="str">
        <f t="shared" si="36"/>
        <v>1_A2-4</v>
      </c>
      <c r="AE43" s="58">
        <f>IF(AD43="","",IF(COUNTIF(AD$19:AD43,AD43)=1,IF($AB43="",1,COUNTA(_xlfn.TEXTSPLIT($AB43,","))),""))</f>
        <v>1</v>
      </c>
      <c r="AF43" s="58">
        <f t="shared" si="8"/>
        <v>0</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1_A2-4</v>
      </c>
      <c r="AW43" s="58">
        <f>IF(AV43="","",IF(COUNTIF(AV$19:AV43,AV43)=1,IF($AB43="",1,COUNTA(_xlfn.TEXTSPLIT($AB43,","))),""))</f>
        <v>1</v>
      </c>
      <c r="AX43" s="58">
        <f t="shared" si="14"/>
        <v>0</v>
      </c>
      <c r="AY43" s="58" t="str">
        <f t="shared" si="15"/>
        <v/>
      </c>
      <c r="AZ43" s="58" t="str">
        <f t="shared" si="43"/>
        <v/>
      </c>
      <c r="BA43" s="58" t="str">
        <f>IF(AZ43="","",IF(COUNTIF(AZ$19:AZ43,AZ43)=1,IF($AB43="",1,COUNTA(_xlfn.TEXTSPLIT($AB43,","))),""))</f>
        <v/>
      </c>
      <c r="BB43" s="58" t="str">
        <f t="shared" si="44"/>
        <v>1_A2-4</v>
      </c>
      <c r="BC43" s="58">
        <f>IF(BB43="","",IF(COUNTIF(BB$19:BB43,BB43)=1,IF($AB43="",1,COUNTA(_xlfn.TEXTSPLIT($AB43,","))),""))</f>
        <v>1</v>
      </c>
      <c r="BD43" s="58">
        <f t="shared" si="16"/>
        <v>0</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1_A2-4</v>
      </c>
      <c r="BU43" s="58">
        <f>IF(BT43="","",IF(COUNTIF(BT$19:BT43,BT43)=1,IF($AB43="",1,COUNTA(_xlfn.TEXTSPLIT($AB43,","))),""))</f>
        <v>1</v>
      </c>
      <c r="BV43" s="58">
        <f t="shared" si="22"/>
        <v>0</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1_A2-4</v>
      </c>
      <c r="CM43" s="58">
        <f>IF(CL43="","",IF(COUNTIF(CL$19:CL43,CL43)=1,IF($AB43="",1,COUNTA(_xlfn.TEXTSPLIT($AB43,","))),""))</f>
        <v>1</v>
      </c>
      <c r="CN43" s="58">
        <f t="shared" si="28"/>
        <v>0</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t="s">
        <v>55</v>
      </c>
      <c r="I44" s="71" t="str">
        <f t="shared" si="33"/>
        <v/>
      </c>
      <c r="J44" s="70"/>
      <c r="K44" s="72">
        <f t="shared" si="60"/>
        <v>36.5</v>
      </c>
      <c r="L44" s="72" t="str">
        <f t="shared" si="61"/>
        <v/>
      </c>
      <c r="M44" s="73" t="str">
        <f t="shared" si="62"/>
        <v/>
      </c>
      <c r="N44" s="117" t="s">
        <v>21</v>
      </c>
      <c r="O44" s="52"/>
      <c r="P44" s="52"/>
      <c r="Q44" s="52" t="s">
        <v>21</v>
      </c>
      <c r="R44" s="52" t="s">
        <v>21</v>
      </c>
      <c r="S44" s="52"/>
      <c r="T44" s="52"/>
      <c r="U44" s="52" t="s">
        <v>21</v>
      </c>
      <c r="V44" s="52"/>
      <c r="W44" s="52"/>
      <c r="X44" s="52" t="s">
        <v>21</v>
      </c>
      <c r="Y44" s="53"/>
      <c r="Z44" s="75"/>
      <c r="AA44" s="58" t="str">
        <f t="shared" si="5"/>
        <v>1_A2-4</v>
      </c>
      <c r="AB44" s="58">
        <f t="shared" si="6"/>
        <v>4</v>
      </c>
      <c r="AC44" s="58">
        <f t="shared" si="63"/>
        <v>37</v>
      </c>
      <c r="AD44" s="58" t="str">
        <f t="shared" si="36"/>
        <v>1_A2-4</v>
      </c>
      <c r="AE44" s="58" t="str">
        <f>IF(AD44="","",IF(COUNTIF(AD$19:AD44,AD44)=1,IF($AB44="",1,COUNTA(_xlfn.TEXTSPLIT($AB44,","))),""))</f>
        <v/>
      </c>
      <c r="AF44" s="58">
        <f t="shared" si="8"/>
        <v>-0.5</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1_A2-4</v>
      </c>
      <c r="AW44" s="58" t="str">
        <f>IF(AV44="","",IF(COUNTIF(AV$19:AV44,AV44)=1,IF($AB44="",1,COUNTA(_xlfn.TEXTSPLIT($AB44,","))),""))</f>
        <v/>
      </c>
      <c r="AX44" s="58">
        <f t="shared" si="14"/>
        <v>-0.5</v>
      </c>
      <c r="AY44" s="58" t="str">
        <f t="shared" si="15"/>
        <v/>
      </c>
      <c r="AZ44" s="58" t="str">
        <f t="shared" si="43"/>
        <v/>
      </c>
      <c r="BA44" s="58" t="str">
        <f>IF(AZ44="","",IF(COUNTIF(AZ$19:AZ44,AZ44)=1,IF($AB44="",1,COUNTA(_xlfn.TEXTSPLIT($AB44,","))),""))</f>
        <v/>
      </c>
      <c r="BB44" s="58" t="str">
        <f t="shared" si="44"/>
        <v>1_A2-4</v>
      </c>
      <c r="BC44" s="58" t="str">
        <f>IF(BB44="","",IF(COUNTIF(BB$19:BB44,BB44)=1,IF($AB44="",1,COUNTA(_xlfn.TEXTSPLIT($AB44,","))),""))</f>
        <v/>
      </c>
      <c r="BD44" s="58">
        <f t="shared" si="16"/>
        <v>-0.5</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1_A2-4</v>
      </c>
      <c r="BU44" s="58" t="str">
        <f>IF(BT44="","",IF(COUNTIF(BT$19:BT44,BT44)=1,IF($AB44="",1,COUNTA(_xlfn.TEXTSPLIT($AB44,","))),""))</f>
        <v/>
      </c>
      <c r="BV44" s="58">
        <f t="shared" si="22"/>
        <v>-0.5</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1_A2-4</v>
      </c>
      <c r="CM44" s="58" t="str">
        <f>IF(CL44="","",IF(COUNTIF(CL$19:CL44,CL44)=1,IF($AB44="",1,COUNTA(_xlfn.TEXTSPLIT($AB44,","))),""))</f>
        <v/>
      </c>
      <c r="CN44" s="58">
        <f t="shared" si="28"/>
        <v>-0.5</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t="s">
        <v>56</v>
      </c>
      <c r="I45" s="71" t="str">
        <f t="shared" si="33"/>
        <v/>
      </c>
      <c r="J45" s="70"/>
      <c r="K45" s="72">
        <f t="shared" si="60"/>
        <v>36</v>
      </c>
      <c r="L45" s="72" t="str">
        <f t="shared" si="61"/>
        <v/>
      </c>
      <c r="M45" s="73" t="str">
        <f t="shared" si="62"/>
        <v/>
      </c>
      <c r="N45" s="117" t="s">
        <v>21</v>
      </c>
      <c r="O45" s="52"/>
      <c r="P45" s="52"/>
      <c r="Q45" s="52" t="s">
        <v>21</v>
      </c>
      <c r="R45" s="52" t="s">
        <v>21</v>
      </c>
      <c r="S45" s="52"/>
      <c r="T45" s="52"/>
      <c r="U45" s="52" t="s">
        <v>21</v>
      </c>
      <c r="V45" s="52"/>
      <c r="W45" s="52"/>
      <c r="X45" s="52" t="s">
        <v>21</v>
      </c>
      <c r="Y45" s="53"/>
      <c r="Z45" s="75"/>
      <c r="AA45" s="58" t="str">
        <f t="shared" si="5"/>
        <v>1_A2-4</v>
      </c>
      <c r="AB45" s="58">
        <f t="shared" si="6"/>
        <v>4</v>
      </c>
      <c r="AC45" s="58">
        <f t="shared" si="63"/>
        <v>37</v>
      </c>
      <c r="AD45" s="58" t="str">
        <f t="shared" si="36"/>
        <v>1_A2-4</v>
      </c>
      <c r="AE45" s="58" t="str">
        <f>IF(AD45="","",IF(COUNTIF(AD$19:AD45,AD45)=1,IF($AB45="",1,COUNTA(_xlfn.TEXTSPLIT($AB45,","))),""))</f>
        <v/>
      </c>
      <c r="AF45" s="58">
        <f t="shared" si="8"/>
        <v>-1</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1_A2-4</v>
      </c>
      <c r="AW45" s="58" t="str">
        <f>IF(AV45="","",IF(COUNTIF(AV$19:AV45,AV45)=1,IF($AB45="",1,COUNTA(_xlfn.TEXTSPLIT($AB45,","))),""))</f>
        <v/>
      </c>
      <c r="AX45" s="58">
        <f t="shared" si="14"/>
        <v>-1</v>
      </c>
      <c r="AY45" s="58" t="str">
        <f t="shared" si="15"/>
        <v/>
      </c>
      <c r="AZ45" s="58" t="str">
        <f t="shared" si="43"/>
        <v/>
      </c>
      <c r="BA45" s="58" t="str">
        <f>IF(AZ45="","",IF(COUNTIF(AZ$19:AZ45,AZ45)=1,IF($AB45="",1,COUNTA(_xlfn.TEXTSPLIT($AB45,","))),""))</f>
        <v/>
      </c>
      <c r="BB45" s="58" t="str">
        <f t="shared" si="44"/>
        <v>1_A2-4</v>
      </c>
      <c r="BC45" s="58" t="str">
        <f>IF(BB45="","",IF(COUNTIF(BB$19:BB45,BB45)=1,IF($AB45="",1,COUNTA(_xlfn.TEXTSPLIT($AB45,","))),""))</f>
        <v/>
      </c>
      <c r="BD45" s="58">
        <f t="shared" si="16"/>
        <v>-1</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1_A2-4</v>
      </c>
      <c r="BU45" s="58" t="str">
        <f>IF(BT45="","",IF(COUNTIF(BT$19:BT45,BT45)=1,IF($AB45="",1,COUNTA(_xlfn.TEXTSPLIT($AB45,","))),""))</f>
        <v/>
      </c>
      <c r="BV45" s="58">
        <f t="shared" si="22"/>
        <v>-1</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1_A2-4</v>
      </c>
      <c r="CM45" s="58" t="str">
        <f>IF(CL45="","",IF(COUNTIF(CL$19:CL45,CL45)=1,IF($AB45="",1,COUNTA(_xlfn.TEXTSPLIT($AB45,","))),""))</f>
        <v/>
      </c>
      <c r="CN45" s="58">
        <f t="shared" si="28"/>
        <v>-1</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t="s">
        <v>58</v>
      </c>
      <c r="I46" s="71" t="str">
        <f t="shared" si="33"/>
        <v/>
      </c>
      <c r="J46" s="70"/>
      <c r="K46" s="72">
        <f t="shared" si="60"/>
        <v>35</v>
      </c>
      <c r="L46" s="72" t="str">
        <f t="shared" si="61"/>
        <v/>
      </c>
      <c r="M46" s="73" t="str">
        <f t="shared" si="62"/>
        <v/>
      </c>
      <c r="N46" s="117" t="s">
        <v>21</v>
      </c>
      <c r="O46" s="52"/>
      <c r="P46" s="52"/>
      <c r="Q46" s="52" t="s">
        <v>21</v>
      </c>
      <c r="R46" s="52" t="s">
        <v>21</v>
      </c>
      <c r="S46" s="52"/>
      <c r="T46" s="52"/>
      <c r="U46" s="52" t="s">
        <v>21</v>
      </c>
      <c r="V46" s="52"/>
      <c r="W46" s="52"/>
      <c r="X46" s="52" t="s">
        <v>21</v>
      </c>
      <c r="Y46" s="53"/>
      <c r="Z46" s="75"/>
      <c r="AA46" s="58" t="str">
        <f t="shared" si="5"/>
        <v>1_A2-4</v>
      </c>
      <c r="AB46" s="58">
        <f t="shared" si="6"/>
        <v>4</v>
      </c>
      <c r="AC46" s="58">
        <f t="shared" si="63"/>
        <v>37</v>
      </c>
      <c r="AD46" s="58" t="str">
        <f t="shared" si="36"/>
        <v>1_A2-4</v>
      </c>
      <c r="AE46" s="58" t="str">
        <f>IF(AD46="","",IF(COUNTIF(AD$19:AD46,AD46)=1,IF($AB46="",1,COUNTA(_xlfn.TEXTSPLIT($AB46,","))),""))</f>
        <v/>
      </c>
      <c r="AF46" s="58">
        <f t="shared" si="8"/>
        <v>-2</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1_A2-4</v>
      </c>
      <c r="AW46" s="58" t="str">
        <f>IF(AV46="","",IF(COUNTIF(AV$19:AV46,AV46)=1,IF($AB46="",1,COUNTA(_xlfn.TEXTSPLIT($AB46,","))),""))</f>
        <v/>
      </c>
      <c r="AX46" s="58">
        <f t="shared" si="14"/>
        <v>-2</v>
      </c>
      <c r="AY46" s="58" t="str">
        <f t="shared" si="15"/>
        <v/>
      </c>
      <c r="AZ46" s="58" t="str">
        <f t="shared" si="43"/>
        <v/>
      </c>
      <c r="BA46" s="58" t="str">
        <f>IF(AZ46="","",IF(COUNTIF(AZ$19:AZ46,AZ46)=1,IF($AB46="",1,COUNTA(_xlfn.TEXTSPLIT($AB46,","))),""))</f>
        <v/>
      </c>
      <c r="BB46" s="58" t="str">
        <f t="shared" si="44"/>
        <v>1_A2-4</v>
      </c>
      <c r="BC46" s="58" t="str">
        <f>IF(BB46="","",IF(COUNTIF(BB$19:BB46,BB46)=1,IF($AB46="",1,COUNTA(_xlfn.TEXTSPLIT($AB46,","))),""))</f>
        <v/>
      </c>
      <c r="BD46" s="58">
        <f t="shared" si="16"/>
        <v>-2</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1_A2-4</v>
      </c>
      <c r="BU46" s="58" t="str">
        <f>IF(BT46="","",IF(COUNTIF(BT$19:BT46,BT46)=1,IF($AB46="",1,COUNTA(_xlfn.TEXTSPLIT($AB46,","))),""))</f>
        <v/>
      </c>
      <c r="BV46" s="58">
        <f t="shared" si="22"/>
        <v>-2</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1_A2-4</v>
      </c>
      <c r="CM46" s="58" t="str">
        <f>IF(CL46="","",IF(COUNTIF(CL$19:CL46,CL46)=1,IF($AB46="",1,COUNTA(_xlfn.TEXTSPLIT($AB46,","))),""))</f>
        <v/>
      </c>
      <c r="CN46" s="58">
        <f t="shared" si="28"/>
        <v>-2</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t="s">
        <v>59</v>
      </c>
      <c r="I47" s="71" t="str">
        <f t="shared" si="33"/>
        <v/>
      </c>
      <c r="J47" s="70"/>
      <c r="K47" s="72">
        <f t="shared" si="60"/>
        <v>34</v>
      </c>
      <c r="L47" s="72" t="str">
        <f t="shared" si="61"/>
        <v/>
      </c>
      <c r="M47" s="73" t="str">
        <f t="shared" si="62"/>
        <v/>
      </c>
      <c r="N47" s="117" t="s">
        <v>21</v>
      </c>
      <c r="O47" s="52"/>
      <c r="P47" s="52"/>
      <c r="Q47" s="52" t="s">
        <v>21</v>
      </c>
      <c r="R47" s="52" t="s">
        <v>21</v>
      </c>
      <c r="S47" s="52"/>
      <c r="T47" s="52"/>
      <c r="U47" s="52" t="s">
        <v>21</v>
      </c>
      <c r="V47" s="52"/>
      <c r="W47" s="52"/>
      <c r="X47" s="52" t="s">
        <v>21</v>
      </c>
      <c r="Y47" s="53"/>
      <c r="Z47" s="75"/>
      <c r="AA47" s="58" t="str">
        <f t="shared" si="5"/>
        <v>1_A2-4</v>
      </c>
      <c r="AB47" s="58">
        <f t="shared" si="6"/>
        <v>4</v>
      </c>
      <c r="AC47" s="58">
        <f t="shared" si="63"/>
        <v>37</v>
      </c>
      <c r="AD47" s="58" t="str">
        <f t="shared" si="36"/>
        <v>1_A2-4</v>
      </c>
      <c r="AE47" s="58" t="str">
        <f>IF(AD47="","",IF(COUNTIF(AD$19:AD47,AD47)=1,IF($AB47="",1,COUNTA(_xlfn.TEXTSPLIT($AB47,","))),""))</f>
        <v/>
      </c>
      <c r="AF47" s="58">
        <f t="shared" si="8"/>
        <v>-3</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1_A2-4</v>
      </c>
      <c r="AW47" s="58" t="str">
        <f>IF(AV47="","",IF(COUNTIF(AV$19:AV47,AV47)=1,IF($AB47="",1,COUNTA(_xlfn.TEXTSPLIT($AB47,","))),""))</f>
        <v/>
      </c>
      <c r="AX47" s="58">
        <f t="shared" si="14"/>
        <v>-3</v>
      </c>
      <c r="AY47" s="58" t="str">
        <f t="shared" si="15"/>
        <v/>
      </c>
      <c r="AZ47" s="58" t="str">
        <f t="shared" si="43"/>
        <v/>
      </c>
      <c r="BA47" s="58" t="str">
        <f>IF(AZ47="","",IF(COUNTIF(AZ$19:AZ47,AZ47)=1,IF($AB47="",1,COUNTA(_xlfn.TEXTSPLIT($AB47,","))),""))</f>
        <v/>
      </c>
      <c r="BB47" s="58" t="str">
        <f t="shared" si="44"/>
        <v>1_A2-4</v>
      </c>
      <c r="BC47" s="58" t="str">
        <f>IF(BB47="","",IF(COUNTIF(BB$19:BB47,BB47)=1,IF($AB47="",1,COUNTA(_xlfn.TEXTSPLIT($AB47,","))),""))</f>
        <v/>
      </c>
      <c r="BD47" s="58">
        <f t="shared" si="16"/>
        <v>-3</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1_A2-4</v>
      </c>
      <c r="BU47" s="58" t="str">
        <f>IF(BT47="","",IF(COUNTIF(BT$19:BT47,BT47)=1,IF($AB47="",1,COUNTA(_xlfn.TEXTSPLIT($AB47,","))),""))</f>
        <v/>
      </c>
      <c r="BV47" s="58">
        <f t="shared" si="22"/>
        <v>-3</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1_A2-4</v>
      </c>
      <c r="CM47" s="58" t="str">
        <f>IF(CL47="","",IF(COUNTIF(CL$19:CL47,CL47)=1,IF($AB47="",1,COUNTA(_xlfn.TEXTSPLIT($AB47,","))),""))</f>
        <v/>
      </c>
      <c r="CN47" s="58">
        <f t="shared" si="28"/>
        <v>-3</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t="s">
        <v>62</v>
      </c>
      <c r="I48" s="71" t="str">
        <f t="shared" si="33"/>
        <v/>
      </c>
      <c r="J48" s="70"/>
      <c r="K48" s="72">
        <f t="shared" si="60"/>
        <v>33</v>
      </c>
      <c r="L48" s="72" t="str">
        <f t="shared" si="61"/>
        <v/>
      </c>
      <c r="M48" s="73" t="str">
        <f t="shared" si="62"/>
        <v/>
      </c>
      <c r="N48" s="117" t="s">
        <v>21</v>
      </c>
      <c r="O48" s="52"/>
      <c r="P48" s="52"/>
      <c r="Q48" s="52" t="s">
        <v>21</v>
      </c>
      <c r="R48" s="52" t="s">
        <v>21</v>
      </c>
      <c r="S48" s="52"/>
      <c r="T48" s="52"/>
      <c r="U48" s="52" t="s">
        <v>21</v>
      </c>
      <c r="V48" s="52"/>
      <c r="W48" s="52"/>
      <c r="X48" s="52" t="s">
        <v>21</v>
      </c>
      <c r="Y48" s="53"/>
      <c r="Z48" s="75"/>
      <c r="AA48" s="58" t="str">
        <f t="shared" si="5"/>
        <v>1_A2-4</v>
      </c>
      <c r="AB48" s="58">
        <f t="shared" si="6"/>
        <v>4</v>
      </c>
      <c r="AC48" s="58">
        <f t="shared" si="63"/>
        <v>37</v>
      </c>
      <c r="AD48" s="58" t="str">
        <f t="shared" si="36"/>
        <v>1_A2-4</v>
      </c>
      <c r="AE48" s="58" t="str">
        <f>IF(AD48="","",IF(COUNTIF(AD$19:AD48,AD48)=1,IF($AB48="",1,COUNTA(_xlfn.TEXTSPLIT($AB48,","))),""))</f>
        <v/>
      </c>
      <c r="AF48" s="58">
        <f t="shared" si="8"/>
        <v>-4</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1_A2-4</v>
      </c>
      <c r="AW48" s="58" t="str">
        <f>IF(AV48="","",IF(COUNTIF(AV$19:AV48,AV48)=1,IF($AB48="",1,COUNTA(_xlfn.TEXTSPLIT($AB48,","))),""))</f>
        <v/>
      </c>
      <c r="AX48" s="58">
        <f t="shared" si="14"/>
        <v>-4</v>
      </c>
      <c r="AY48" s="58" t="str">
        <f t="shared" si="15"/>
        <v/>
      </c>
      <c r="AZ48" s="58" t="str">
        <f t="shared" si="43"/>
        <v/>
      </c>
      <c r="BA48" s="58" t="str">
        <f>IF(AZ48="","",IF(COUNTIF(AZ$19:AZ48,AZ48)=1,IF($AB48="",1,COUNTA(_xlfn.TEXTSPLIT($AB48,","))),""))</f>
        <v/>
      </c>
      <c r="BB48" s="58" t="str">
        <f t="shared" si="44"/>
        <v>1_A2-4</v>
      </c>
      <c r="BC48" s="58" t="str">
        <f>IF(BB48="","",IF(COUNTIF(BB$19:BB48,BB48)=1,IF($AB48="",1,COUNTA(_xlfn.TEXTSPLIT($AB48,","))),""))</f>
        <v/>
      </c>
      <c r="BD48" s="58">
        <f t="shared" si="16"/>
        <v>-4</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1_A2-4</v>
      </c>
      <c r="BU48" s="58" t="str">
        <f>IF(BT48="","",IF(COUNTIF(BT$19:BT48,BT48)=1,IF($AB48="",1,COUNTA(_xlfn.TEXTSPLIT($AB48,","))),""))</f>
        <v/>
      </c>
      <c r="BV48" s="58">
        <f t="shared" si="22"/>
        <v>-4</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1_A2-4</v>
      </c>
      <c r="CM48" s="58" t="str">
        <f>IF(CL48="","",IF(COUNTIF(CL$19:CL48,CL48)=1,IF($AB48="",1,COUNTA(_xlfn.TEXTSPLIT($AB48,","))),""))</f>
        <v/>
      </c>
      <c r="CN48" s="58">
        <f t="shared" si="28"/>
        <v>-4</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t="s">
        <v>63</v>
      </c>
      <c r="I49" s="71" t="str">
        <f t="shared" si="33"/>
        <v/>
      </c>
      <c r="J49" s="70"/>
      <c r="K49" s="72">
        <f t="shared" si="60"/>
        <v>32</v>
      </c>
      <c r="L49" s="72" t="str">
        <f t="shared" si="61"/>
        <v/>
      </c>
      <c r="M49" s="73" t="str">
        <f t="shared" si="62"/>
        <v/>
      </c>
      <c r="N49" s="74" t="s">
        <v>21</v>
      </c>
      <c r="O49" s="52"/>
      <c r="P49" s="52"/>
      <c r="Q49" s="52" t="s">
        <v>21</v>
      </c>
      <c r="R49" s="52" t="s">
        <v>21</v>
      </c>
      <c r="S49" s="52"/>
      <c r="T49" s="52"/>
      <c r="U49" s="52" t="s">
        <v>21</v>
      </c>
      <c r="V49" s="52"/>
      <c r="W49" s="52"/>
      <c r="X49" s="52" t="s">
        <v>21</v>
      </c>
      <c r="Y49" s="53"/>
      <c r="Z49" s="75"/>
      <c r="AA49" s="58" t="str">
        <f t="shared" si="5"/>
        <v>1_A2-4</v>
      </c>
      <c r="AB49" s="58">
        <f t="shared" si="6"/>
        <v>4</v>
      </c>
      <c r="AC49" s="58">
        <f t="shared" si="63"/>
        <v>37</v>
      </c>
      <c r="AD49" s="58" t="str">
        <f t="shared" si="36"/>
        <v>1_A2-4</v>
      </c>
      <c r="AE49" s="58" t="str">
        <f>IF(AD49="","",IF(COUNTIF(AD$19:AD49,AD49)=1,IF($AB49="",1,COUNTA(_xlfn.TEXTSPLIT($AB49,","))),""))</f>
        <v/>
      </c>
      <c r="AF49" s="58">
        <f t="shared" si="8"/>
        <v>-5</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1_A2-4</v>
      </c>
      <c r="AW49" s="58" t="str">
        <f>IF(AV49="","",IF(COUNTIF(AV$19:AV49,AV49)=1,IF($AB49="",1,COUNTA(_xlfn.TEXTSPLIT($AB49,","))),""))</f>
        <v/>
      </c>
      <c r="AX49" s="58">
        <f t="shared" si="14"/>
        <v>-5</v>
      </c>
      <c r="AY49" s="58" t="str">
        <f t="shared" si="15"/>
        <v/>
      </c>
      <c r="AZ49" s="58" t="str">
        <f t="shared" si="43"/>
        <v/>
      </c>
      <c r="BA49" s="58" t="str">
        <f>IF(AZ49="","",IF(COUNTIF(AZ$19:AZ49,AZ49)=1,IF($AB49="",1,COUNTA(_xlfn.TEXTSPLIT($AB49,","))),""))</f>
        <v/>
      </c>
      <c r="BB49" s="58" t="str">
        <f t="shared" si="44"/>
        <v>1_A2-4</v>
      </c>
      <c r="BC49" s="58" t="str">
        <f>IF(BB49="","",IF(COUNTIF(BB$19:BB49,BB49)=1,IF($AB49="",1,COUNTA(_xlfn.TEXTSPLIT($AB49,","))),""))</f>
        <v/>
      </c>
      <c r="BD49" s="58">
        <f t="shared" si="16"/>
        <v>-5</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1_A2-4</v>
      </c>
      <c r="BU49" s="58" t="str">
        <f>IF(BT49="","",IF(COUNTIF(BT$19:BT49,BT49)=1,IF($AB49="",1,COUNTA(_xlfn.TEXTSPLIT($AB49,","))),""))</f>
        <v/>
      </c>
      <c r="BV49" s="58">
        <f t="shared" si="22"/>
        <v>-5</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1_A2-4</v>
      </c>
      <c r="CM49" s="58" t="str">
        <f>IF(CL49="","",IF(COUNTIF(CL$19:CL49,CL49)=1,IF($AB49="",1,COUNTA(_xlfn.TEXTSPLIT($AB49,","))),""))</f>
        <v/>
      </c>
      <c r="CN49" s="58">
        <f t="shared" si="28"/>
        <v>-5</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t="s">
        <v>64</v>
      </c>
      <c r="I50" s="71" t="str">
        <f t="shared" si="33"/>
        <v/>
      </c>
      <c r="J50" s="70"/>
      <c r="K50" s="72">
        <f t="shared" si="60"/>
        <v>31</v>
      </c>
      <c r="L50" s="72" t="str">
        <f t="shared" si="61"/>
        <v/>
      </c>
      <c r="M50" s="73" t="str">
        <f t="shared" si="62"/>
        <v/>
      </c>
      <c r="N50" s="74" t="s">
        <v>21</v>
      </c>
      <c r="O50" s="52"/>
      <c r="P50" s="52"/>
      <c r="Q50" s="52" t="s">
        <v>21</v>
      </c>
      <c r="R50" s="52" t="s">
        <v>21</v>
      </c>
      <c r="S50" s="52"/>
      <c r="T50" s="52"/>
      <c r="U50" s="52" t="s">
        <v>21</v>
      </c>
      <c r="V50" s="52"/>
      <c r="W50" s="52"/>
      <c r="X50" s="52" t="s">
        <v>21</v>
      </c>
      <c r="Y50" s="53"/>
      <c r="Z50" s="75"/>
      <c r="AA50" s="58" t="str">
        <f t="shared" si="5"/>
        <v>1_A2-4</v>
      </c>
      <c r="AB50" s="58">
        <f t="shared" si="6"/>
        <v>4</v>
      </c>
      <c r="AC50" s="58">
        <f t="shared" si="63"/>
        <v>37</v>
      </c>
      <c r="AD50" s="58" t="str">
        <f t="shared" si="36"/>
        <v>1_A2-4</v>
      </c>
      <c r="AE50" s="58" t="str">
        <f>IF(AD50="","",IF(COUNTIF(AD$19:AD50,AD50)=1,IF($AB50="",1,COUNTA(_xlfn.TEXTSPLIT($AB50,","))),""))</f>
        <v/>
      </c>
      <c r="AF50" s="58">
        <f t="shared" si="8"/>
        <v>-6</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1_A2-4</v>
      </c>
      <c r="AW50" s="58" t="str">
        <f>IF(AV50="","",IF(COUNTIF(AV$19:AV50,AV50)=1,IF($AB50="",1,COUNTA(_xlfn.TEXTSPLIT($AB50,","))),""))</f>
        <v/>
      </c>
      <c r="AX50" s="58">
        <f t="shared" si="14"/>
        <v>-6</v>
      </c>
      <c r="AY50" s="58" t="str">
        <f t="shared" si="15"/>
        <v/>
      </c>
      <c r="AZ50" s="58" t="str">
        <f t="shared" si="43"/>
        <v/>
      </c>
      <c r="BA50" s="58" t="str">
        <f>IF(AZ50="","",IF(COUNTIF(AZ$19:AZ50,AZ50)=1,IF($AB50="",1,COUNTA(_xlfn.TEXTSPLIT($AB50,","))),""))</f>
        <v/>
      </c>
      <c r="BB50" s="58" t="str">
        <f t="shared" si="44"/>
        <v>1_A2-4</v>
      </c>
      <c r="BC50" s="58" t="str">
        <f>IF(BB50="","",IF(COUNTIF(BB$19:BB50,BB50)=1,IF($AB50="",1,COUNTA(_xlfn.TEXTSPLIT($AB50,","))),""))</f>
        <v/>
      </c>
      <c r="BD50" s="58">
        <f t="shared" si="16"/>
        <v>-6</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1_A2-4</v>
      </c>
      <c r="BU50" s="58" t="str">
        <f>IF(BT50="","",IF(COUNTIF(BT$19:BT50,BT50)=1,IF($AB50="",1,COUNTA(_xlfn.TEXTSPLIT($AB50,","))),""))</f>
        <v/>
      </c>
      <c r="BV50" s="58">
        <f t="shared" si="22"/>
        <v>-6</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1_A2-4</v>
      </c>
      <c r="CM50" s="58" t="str">
        <f>IF(CL50="","",IF(COUNTIF(CL$19:CL50,CL50)=1,IF($AB50="",1,COUNTA(_xlfn.TEXTSPLIT($AB50,","))),""))</f>
        <v/>
      </c>
      <c r="CN50" s="58">
        <f t="shared" si="28"/>
        <v>-6</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t="s">
        <v>65</v>
      </c>
      <c r="I51" s="71" t="str">
        <f t="shared" si="33"/>
        <v/>
      </c>
      <c r="J51" s="70"/>
      <c r="K51" s="72">
        <f t="shared" ref="K51:K68" si="64">IF(H51="","",AC51+H51)</f>
        <v>30</v>
      </c>
      <c r="L51" s="72" t="str">
        <f t="shared" ref="L51:L68" si="65">IF(J51&lt;&gt;"","～","")</f>
        <v/>
      </c>
      <c r="M51" s="73" t="str">
        <f t="shared" ref="M51:M68" si="66">IF(J51&lt;&gt;"",AC51+J51,"")</f>
        <v/>
      </c>
      <c r="N51" s="74" t="s">
        <v>21</v>
      </c>
      <c r="O51" s="52"/>
      <c r="P51" s="52"/>
      <c r="Q51" s="52" t="s">
        <v>21</v>
      </c>
      <c r="R51" s="52" t="s">
        <v>21</v>
      </c>
      <c r="S51" s="52"/>
      <c r="T51" s="52"/>
      <c r="U51" s="52" t="s">
        <v>21</v>
      </c>
      <c r="V51" s="52"/>
      <c r="W51" s="52"/>
      <c r="X51" s="52" t="s">
        <v>21</v>
      </c>
      <c r="Y51" s="53"/>
      <c r="Z51" s="75"/>
      <c r="AA51" s="58" t="str">
        <f t="shared" ref="AA51:AA68" si="67">IF(H51="","",IF(D51&lt;&gt;"",C51&amp;"_"&amp;LEFT(D51,FIND("-",D51,1)+1),AA50))</f>
        <v>1_A2-4</v>
      </c>
      <c r="AB51" s="58">
        <f t="shared" ref="AB51:AB68" si="68">IF(AA51="","",IF(E51&lt;&gt;"",E51,IF(AND(D51="",F51=""),AB50,"")))</f>
        <v>4</v>
      </c>
      <c r="AC51" s="58">
        <f t="shared" ref="AC51:AC68" si="69">IF(AA51="","",IF(F51&lt;&gt;"",F51,IF(AND(D51="",F51=""),AC50,"")))</f>
        <v>37</v>
      </c>
      <c r="AD51" s="58" t="str">
        <f t="shared" si="36"/>
        <v>1_A2-4</v>
      </c>
      <c r="AE51" s="58" t="str">
        <f>IF(AD51="","",IF(COUNTIF(AD$19:AD51,AD51)=1,IF($AB51="",1,COUNTA(_xlfn.TEXTSPLIT($AB51,","))),""))</f>
        <v/>
      </c>
      <c r="AF51" s="58">
        <f t="shared" ref="AF51:AF68" si="70">IF(AND(N51&lt;&gt;"",N51&lt;&gt;"-"),VALUE(IF($J51&lt;&gt;"",$J51,$H51)),"")</f>
        <v>-7</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1_A2-4</v>
      </c>
      <c r="AW51" s="58" t="str">
        <f>IF(AV51="","",IF(COUNTIF(AV$19:AV51,AV51)=1,IF($AB51="",1,COUNTA(_xlfn.TEXTSPLIT($AB51,","))),""))</f>
        <v/>
      </c>
      <c r="AX51" s="58">
        <f t="shared" ref="AX51:AX68" si="76">IF(AND(Q51&lt;&gt;"",Q51&lt;&gt;"-"),VALUE(IF($J51&lt;&gt;"",$J51,$H51)),"")</f>
        <v>-7</v>
      </c>
      <c r="AY51" s="58" t="str">
        <f t="shared" ref="AY51:AY68" si="77">IF(AND(Q51&lt;&gt;"",Q51&lt;&gt;"ND",Q51&lt;&gt;"-",Q51&gt;Q$16),VALUE(IF($J51&lt;&gt;"",$J51,$H51)),"")</f>
        <v/>
      </c>
      <c r="AZ51" s="58" t="str">
        <f t="shared" si="43"/>
        <v/>
      </c>
      <c r="BA51" s="58" t="str">
        <f>IF(AZ51="","",IF(COUNTIF(AZ$19:AZ51,AZ51)=1,IF($AB51="",1,COUNTA(_xlfn.TEXTSPLIT($AB51,","))),""))</f>
        <v/>
      </c>
      <c r="BB51" s="58" t="str">
        <f t="shared" si="44"/>
        <v>1_A2-4</v>
      </c>
      <c r="BC51" s="58" t="str">
        <f>IF(BB51="","",IF(COUNTIF(BB$19:BB51,BB51)=1,IF($AB51="",1,COUNTA(_xlfn.TEXTSPLIT($AB51,","))),""))</f>
        <v/>
      </c>
      <c r="BD51" s="58">
        <f t="shared" ref="BD51:BD68" si="78">IF(AND(R51&lt;&gt;"",R51&lt;&gt;"-"),VALUE(IF($J51&lt;&gt;"",$J51,$H51)),"")</f>
        <v>-7</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1_A2-4</v>
      </c>
      <c r="BU51" s="58" t="str">
        <f>IF(BT51="","",IF(COUNTIF(BT$19:BT51,BT51)=1,IF($AB51="",1,COUNTA(_xlfn.TEXTSPLIT($AB51,","))),""))</f>
        <v/>
      </c>
      <c r="BV51" s="58">
        <f t="shared" ref="BV51:BV68" si="84">IF(AND(U51&lt;&gt;"",U51&lt;&gt;"-"),VALUE(IF($J51&lt;&gt;"",$J51,$H51)),"")</f>
        <v>-7</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1_A2-4</v>
      </c>
      <c r="CM51" s="58" t="str">
        <f>IF(CL51="","",IF(COUNTIF(CL$19:CL51,CL51)=1,IF($AB51="",1,COUNTA(_xlfn.TEXTSPLIT($AB51,","))),""))</f>
        <v/>
      </c>
      <c r="CN51" s="58">
        <f t="shared" ref="CN51:CN68" si="90">IF(AND(X51&lt;&gt;"",X51&lt;&gt;"-"),VALUE(IF($J51&lt;&gt;"",$J51,$H51)),"")</f>
        <v>-7</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t="s">
        <v>66</v>
      </c>
      <c r="I52" s="71" t="str">
        <f t="shared" si="33"/>
        <v/>
      </c>
      <c r="J52" s="70"/>
      <c r="K52" s="72">
        <f t="shared" si="64"/>
        <v>29</v>
      </c>
      <c r="L52" s="72" t="str">
        <f t="shared" si="65"/>
        <v/>
      </c>
      <c r="M52" s="73" t="str">
        <f t="shared" si="66"/>
        <v/>
      </c>
      <c r="N52" s="74" t="s">
        <v>21</v>
      </c>
      <c r="O52" s="52"/>
      <c r="P52" s="52"/>
      <c r="Q52" s="52" t="s">
        <v>21</v>
      </c>
      <c r="R52" s="52" t="s">
        <v>21</v>
      </c>
      <c r="S52" s="52"/>
      <c r="T52" s="52"/>
      <c r="U52" s="52" t="s">
        <v>21</v>
      </c>
      <c r="V52" s="52"/>
      <c r="W52" s="52"/>
      <c r="X52" s="52" t="s">
        <v>21</v>
      </c>
      <c r="Y52" s="53"/>
      <c r="Z52" s="75"/>
      <c r="AA52" s="58" t="str">
        <f t="shared" si="67"/>
        <v>1_A2-4</v>
      </c>
      <c r="AB52" s="58">
        <f t="shared" si="68"/>
        <v>4</v>
      </c>
      <c r="AC52" s="58">
        <f t="shared" si="69"/>
        <v>37</v>
      </c>
      <c r="AD52" s="58" t="str">
        <f t="shared" si="36"/>
        <v>1_A2-4</v>
      </c>
      <c r="AE52" s="58" t="str">
        <f>IF(AD52="","",IF(COUNTIF(AD$19:AD52,AD52)=1,IF($AB52="",1,COUNTA(_xlfn.TEXTSPLIT($AB52,","))),""))</f>
        <v/>
      </c>
      <c r="AF52" s="58">
        <f t="shared" si="70"/>
        <v>-8</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1_A2-4</v>
      </c>
      <c r="AW52" s="58" t="str">
        <f>IF(AV52="","",IF(COUNTIF(AV$19:AV52,AV52)=1,IF($AB52="",1,COUNTA(_xlfn.TEXTSPLIT($AB52,","))),""))</f>
        <v/>
      </c>
      <c r="AX52" s="58">
        <f t="shared" si="76"/>
        <v>-8</v>
      </c>
      <c r="AY52" s="58" t="str">
        <f t="shared" si="77"/>
        <v/>
      </c>
      <c r="AZ52" s="58" t="str">
        <f t="shared" si="43"/>
        <v/>
      </c>
      <c r="BA52" s="58" t="str">
        <f>IF(AZ52="","",IF(COUNTIF(AZ$19:AZ52,AZ52)=1,IF($AB52="",1,COUNTA(_xlfn.TEXTSPLIT($AB52,","))),""))</f>
        <v/>
      </c>
      <c r="BB52" s="58" t="str">
        <f t="shared" si="44"/>
        <v>1_A2-4</v>
      </c>
      <c r="BC52" s="58" t="str">
        <f>IF(BB52="","",IF(COUNTIF(BB$19:BB52,BB52)=1,IF($AB52="",1,COUNTA(_xlfn.TEXTSPLIT($AB52,","))),""))</f>
        <v/>
      </c>
      <c r="BD52" s="58">
        <f t="shared" si="78"/>
        <v>-8</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1_A2-4</v>
      </c>
      <c r="BU52" s="58" t="str">
        <f>IF(BT52="","",IF(COUNTIF(BT$19:BT52,BT52)=1,IF($AB52="",1,COUNTA(_xlfn.TEXTSPLIT($AB52,","))),""))</f>
        <v/>
      </c>
      <c r="BV52" s="58">
        <f t="shared" si="84"/>
        <v>-8</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1_A2-4</v>
      </c>
      <c r="CM52" s="58" t="str">
        <f>IF(CL52="","",IF(COUNTIF(CL$19:CL52,CL52)=1,IF($AB52="",1,COUNTA(_xlfn.TEXTSPLIT($AB52,","))),""))</f>
        <v/>
      </c>
      <c r="CN52" s="58">
        <f t="shared" si="90"/>
        <v>-8</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t="s">
        <v>67</v>
      </c>
      <c r="I53" s="71" t="str">
        <f t="shared" si="33"/>
        <v/>
      </c>
      <c r="J53" s="70"/>
      <c r="K53" s="72">
        <f t="shared" si="64"/>
        <v>28</v>
      </c>
      <c r="L53" s="72" t="str">
        <f t="shared" si="65"/>
        <v/>
      </c>
      <c r="M53" s="73" t="str">
        <f t="shared" si="66"/>
        <v/>
      </c>
      <c r="N53" s="74" t="s">
        <v>21</v>
      </c>
      <c r="O53" s="52"/>
      <c r="P53" s="52"/>
      <c r="Q53" s="52" t="s">
        <v>21</v>
      </c>
      <c r="R53" s="52" t="s">
        <v>21</v>
      </c>
      <c r="S53" s="52"/>
      <c r="T53" s="52"/>
      <c r="U53" s="52" t="s">
        <v>21</v>
      </c>
      <c r="V53" s="52"/>
      <c r="W53" s="52"/>
      <c r="X53" s="52" t="s">
        <v>21</v>
      </c>
      <c r="Y53" s="53"/>
      <c r="Z53" s="75"/>
      <c r="AA53" s="58" t="str">
        <f t="shared" si="67"/>
        <v>1_A2-4</v>
      </c>
      <c r="AB53" s="58">
        <f t="shared" si="68"/>
        <v>4</v>
      </c>
      <c r="AC53" s="58">
        <f t="shared" si="69"/>
        <v>37</v>
      </c>
      <c r="AD53" s="58" t="str">
        <f t="shared" si="36"/>
        <v>1_A2-4</v>
      </c>
      <c r="AE53" s="58" t="str">
        <f>IF(AD53="","",IF(COUNTIF(AD$19:AD53,AD53)=1,IF($AB53="",1,COUNTA(_xlfn.TEXTSPLIT($AB53,","))),""))</f>
        <v/>
      </c>
      <c r="AF53" s="58">
        <f t="shared" si="70"/>
        <v>-9</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1_A2-4</v>
      </c>
      <c r="AW53" s="58" t="str">
        <f>IF(AV53="","",IF(COUNTIF(AV$19:AV53,AV53)=1,IF($AB53="",1,COUNTA(_xlfn.TEXTSPLIT($AB53,","))),""))</f>
        <v/>
      </c>
      <c r="AX53" s="58">
        <f t="shared" si="76"/>
        <v>-9</v>
      </c>
      <c r="AY53" s="58" t="str">
        <f t="shared" si="77"/>
        <v/>
      </c>
      <c r="AZ53" s="58" t="str">
        <f t="shared" si="43"/>
        <v/>
      </c>
      <c r="BA53" s="58" t="str">
        <f>IF(AZ53="","",IF(COUNTIF(AZ$19:AZ53,AZ53)=1,IF($AB53="",1,COUNTA(_xlfn.TEXTSPLIT($AB53,","))),""))</f>
        <v/>
      </c>
      <c r="BB53" s="58" t="str">
        <f t="shared" si="44"/>
        <v>1_A2-4</v>
      </c>
      <c r="BC53" s="58" t="str">
        <f>IF(BB53="","",IF(COUNTIF(BB$19:BB53,BB53)=1,IF($AB53="",1,COUNTA(_xlfn.TEXTSPLIT($AB53,","))),""))</f>
        <v/>
      </c>
      <c r="BD53" s="58">
        <f t="shared" si="78"/>
        <v>-9</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1_A2-4</v>
      </c>
      <c r="BU53" s="58" t="str">
        <f>IF(BT53="","",IF(COUNTIF(BT$19:BT53,BT53)=1,IF($AB53="",1,COUNTA(_xlfn.TEXTSPLIT($AB53,","))),""))</f>
        <v/>
      </c>
      <c r="BV53" s="58">
        <f t="shared" si="84"/>
        <v>-9</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1_A2-4</v>
      </c>
      <c r="CM53" s="58" t="str">
        <f>IF(CL53="","",IF(COUNTIF(CL$19:CL53,CL53)=1,IF($AB53="",1,COUNTA(_xlfn.TEXTSPLIT($AB53,","))),""))</f>
        <v/>
      </c>
      <c r="CN53" s="58">
        <f t="shared" si="90"/>
        <v>-9</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t="s">
        <v>68</v>
      </c>
      <c r="I54" s="71" t="str">
        <f t="shared" si="33"/>
        <v/>
      </c>
      <c r="J54" s="70"/>
      <c r="K54" s="72">
        <f t="shared" si="64"/>
        <v>27</v>
      </c>
      <c r="L54" s="72" t="str">
        <f t="shared" si="65"/>
        <v/>
      </c>
      <c r="M54" s="73" t="str">
        <f t="shared" si="66"/>
        <v/>
      </c>
      <c r="N54" s="74" t="s">
        <v>21</v>
      </c>
      <c r="O54" s="52"/>
      <c r="P54" s="52"/>
      <c r="Q54" s="52" t="s">
        <v>21</v>
      </c>
      <c r="R54" s="52" t="s">
        <v>21</v>
      </c>
      <c r="S54" s="52"/>
      <c r="T54" s="52"/>
      <c r="U54" s="52" t="s">
        <v>21</v>
      </c>
      <c r="V54" s="52"/>
      <c r="W54" s="52"/>
      <c r="X54" s="52" t="s">
        <v>21</v>
      </c>
      <c r="Y54" s="53"/>
      <c r="Z54" s="75"/>
      <c r="AA54" s="58" t="str">
        <f t="shared" si="67"/>
        <v>1_A2-4</v>
      </c>
      <c r="AB54" s="58">
        <f t="shared" si="68"/>
        <v>4</v>
      </c>
      <c r="AC54" s="58">
        <f t="shared" si="69"/>
        <v>37</v>
      </c>
      <c r="AD54" s="58" t="str">
        <f t="shared" si="36"/>
        <v>1_A2-4</v>
      </c>
      <c r="AE54" s="58" t="str">
        <f>IF(AD54="","",IF(COUNTIF(AD$19:AD54,AD54)=1,IF($AB54="",1,COUNTA(_xlfn.TEXTSPLIT($AB54,","))),""))</f>
        <v/>
      </c>
      <c r="AF54" s="58">
        <f t="shared" si="70"/>
        <v>-10</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1_A2-4</v>
      </c>
      <c r="AW54" s="58" t="str">
        <f>IF(AV54="","",IF(COUNTIF(AV$19:AV54,AV54)=1,IF($AB54="",1,COUNTA(_xlfn.TEXTSPLIT($AB54,","))),""))</f>
        <v/>
      </c>
      <c r="AX54" s="58">
        <f t="shared" si="76"/>
        <v>-10</v>
      </c>
      <c r="AY54" s="58" t="str">
        <f t="shared" si="77"/>
        <v/>
      </c>
      <c r="AZ54" s="58" t="str">
        <f t="shared" si="43"/>
        <v/>
      </c>
      <c r="BA54" s="58" t="str">
        <f>IF(AZ54="","",IF(COUNTIF(AZ$19:AZ54,AZ54)=1,IF($AB54="",1,COUNTA(_xlfn.TEXTSPLIT($AB54,","))),""))</f>
        <v/>
      </c>
      <c r="BB54" s="58" t="str">
        <f t="shared" si="44"/>
        <v>1_A2-4</v>
      </c>
      <c r="BC54" s="58" t="str">
        <f>IF(BB54="","",IF(COUNTIF(BB$19:BB54,BB54)=1,IF($AB54="",1,COUNTA(_xlfn.TEXTSPLIT($AB54,","))),""))</f>
        <v/>
      </c>
      <c r="BD54" s="58">
        <f t="shared" si="78"/>
        <v>-10</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1_A2-4</v>
      </c>
      <c r="BU54" s="58" t="str">
        <f>IF(BT54="","",IF(COUNTIF(BT$19:BT54,BT54)=1,IF($AB54="",1,COUNTA(_xlfn.TEXTSPLIT($AB54,","))),""))</f>
        <v/>
      </c>
      <c r="BV54" s="58">
        <f t="shared" si="84"/>
        <v>-10</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1_A2-4</v>
      </c>
      <c r="CM54" s="58" t="str">
        <f>IF(CL54="","",IF(COUNTIF(CL$19:CL54,CL54)=1,IF($AB54="",1,COUNTA(_xlfn.TEXTSPLIT($AB54,","))),""))</f>
        <v/>
      </c>
      <c r="CN54" s="58">
        <f t="shared" si="90"/>
        <v>-10</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sa5CmUW9p0Jof12GHKmlSu8H3OzAly3eTeqdAKAc3hFaiJa7WcWcZpxMUSu3gZa/NYYYdPYOyHWnYwUFjtIBhA==" saltValue="aWrjfK6cQV4C8vV4Ao5NJQ==" spinCount="100000" sheet="1" formatCells="0" formatColumns="0" formatRows="0" insertRows="0" deleteRows="0"/>
  <mergeCells count="94">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 ref="CF14:CG15"/>
    <mergeCell ref="CH14:CH15"/>
    <mergeCell ref="CI14:CI15"/>
    <mergeCell ref="CJ14:CK15"/>
    <mergeCell ref="BZ6:CA6"/>
    <mergeCell ref="CD6:CE6"/>
    <mergeCell ref="BZ14:CA15"/>
    <mergeCell ref="CB14:CB15"/>
    <mergeCell ref="CC14:CC15"/>
    <mergeCell ref="CD14:CE15"/>
    <mergeCell ref="BT6:BU6"/>
    <mergeCell ref="BX6:BY6"/>
    <mergeCell ref="BT14:BU15"/>
    <mergeCell ref="BV14:BV15"/>
    <mergeCell ref="BW14:BW15"/>
    <mergeCell ref="BX14:BY15"/>
    <mergeCell ref="BN6:BO6"/>
    <mergeCell ref="BR6:BS6"/>
    <mergeCell ref="BN14:BO15"/>
    <mergeCell ref="BP14:BP15"/>
    <mergeCell ref="BQ14:BQ15"/>
    <mergeCell ref="BR14:BS15"/>
    <mergeCell ref="BH6:BI6"/>
    <mergeCell ref="BL6:BM6"/>
    <mergeCell ref="BH14:BI15"/>
    <mergeCell ref="BJ14:BJ15"/>
    <mergeCell ref="BK14:BK15"/>
    <mergeCell ref="BL14:BM15"/>
    <mergeCell ref="BB6:BC6"/>
    <mergeCell ref="BF6:BG6"/>
    <mergeCell ref="BB14:BC15"/>
    <mergeCell ref="BD14:BD15"/>
    <mergeCell ref="BE14:BE15"/>
    <mergeCell ref="BF14:BG15"/>
    <mergeCell ref="AV6:AW6"/>
    <mergeCell ref="AZ6:BA6"/>
    <mergeCell ref="AV14:AW15"/>
    <mergeCell ref="AX14:AX15"/>
    <mergeCell ref="AY14:AY15"/>
    <mergeCell ref="AZ14:BA15"/>
    <mergeCell ref="AP6:AQ6"/>
    <mergeCell ref="AT6:AU6"/>
    <mergeCell ref="AP14:AQ15"/>
    <mergeCell ref="AR14:AR15"/>
    <mergeCell ref="AS14:AS15"/>
    <mergeCell ref="AT14:AU15"/>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B13:B18"/>
    <mergeCell ref="H13:J15"/>
    <mergeCell ref="K13:M13"/>
    <mergeCell ref="K14:M14"/>
    <mergeCell ref="H18:J18"/>
    <mergeCell ref="K18:M18"/>
    <mergeCell ref="K15:M15"/>
    <mergeCell ref="C13:C18"/>
    <mergeCell ref="D13:D18"/>
    <mergeCell ref="E13:E18"/>
    <mergeCell ref="F13:F15"/>
    <mergeCell ref="G13:G18"/>
    <mergeCell ref="K4:M5"/>
    <mergeCell ref="K8:M8"/>
    <mergeCell ref="K9:M9"/>
    <mergeCell ref="K10:M10"/>
    <mergeCell ref="K11:M11"/>
    <mergeCell ref="K6:M6"/>
    <mergeCell ref="K7:M7"/>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59765625" customWidth="1"/>
    <col min="3" max="3" width="18.09765625" customWidth="1"/>
    <col min="4" max="4" width="17.09765625" bestFit="1" customWidth="1"/>
    <col min="5" max="5" width="15.09765625" bestFit="1" customWidth="1"/>
    <col min="6" max="6" width="16.09765625" bestFit="1" customWidth="1"/>
  </cols>
  <sheetData>
    <row r="1" spans="1:6">
      <c r="A1" s="77" t="s">
        <v>189</v>
      </c>
      <c r="B1" s="77" t="s">
        <v>190</v>
      </c>
      <c r="C1" s="77" t="s">
        <v>191</v>
      </c>
      <c r="D1" s="77" t="s">
        <v>192</v>
      </c>
      <c r="E1" s="77" t="s">
        <v>193</v>
      </c>
      <c r="F1" s="78" t="s">
        <v>194</v>
      </c>
    </row>
    <row r="2" spans="1:6">
      <c r="A2" t="s">
        <v>1173</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1187</v>
      </c>
      <c r="F2" t="s">
        <v>1188</v>
      </c>
      <c r="G2" t="s">
        <v>1189</v>
      </c>
      <c r="H2" t="s">
        <v>1173</v>
      </c>
      <c r="I2" t="s">
        <v>1190</v>
      </c>
      <c r="J2" t="s">
        <v>1191</v>
      </c>
      <c r="K2" t="s">
        <v>1192</v>
      </c>
      <c r="L2" t="s">
        <v>1192</v>
      </c>
      <c r="M2" t="s">
        <v>1192</v>
      </c>
      <c r="N2" t="s">
        <v>1193</v>
      </c>
      <c r="O2" t="s">
        <v>1193</v>
      </c>
      <c r="P2" t="s">
        <v>1193</v>
      </c>
      <c r="Q2" t="s">
        <v>1194</v>
      </c>
      <c r="R2" t="s">
        <v>1194</v>
      </c>
      <c r="S2" t="s">
        <v>1195</v>
      </c>
      <c r="T2" t="s">
        <v>1196</v>
      </c>
      <c r="U2" t="s">
        <v>1197</v>
      </c>
      <c r="V2" t="s">
        <v>1198</v>
      </c>
      <c r="W2" t="s">
        <v>1199</v>
      </c>
      <c r="X2" t="s">
        <v>1208</v>
      </c>
      <c r="Y2" t="s">
        <v>1200</v>
      </c>
      <c r="Z2" t="s">
        <v>1201</v>
      </c>
      <c r="AA2" t="s">
        <v>1195</v>
      </c>
    </row>
    <row r="3" spans="1:500">
      <c r="A3" t="s">
        <v>195</v>
      </c>
      <c r="B3" t="s">
        <v>195</v>
      </c>
      <c r="C3" t="s">
        <v>195</v>
      </c>
      <c r="D3" t="s">
        <v>195</v>
      </c>
      <c r="E3" t="s">
        <v>1187</v>
      </c>
      <c r="F3" t="s">
        <v>1188</v>
      </c>
      <c r="G3" t="s">
        <v>1189</v>
      </c>
      <c r="H3" t="s">
        <v>1173</v>
      </c>
      <c r="I3" t="s">
        <v>1190</v>
      </c>
      <c r="J3" t="s">
        <v>1191</v>
      </c>
      <c r="K3" t="s">
        <v>1192</v>
      </c>
      <c r="L3" t="s">
        <v>1192</v>
      </c>
      <c r="M3" t="s">
        <v>1192</v>
      </c>
      <c r="N3" t="s">
        <v>1193</v>
      </c>
      <c r="O3" t="s">
        <v>1193</v>
      </c>
      <c r="P3" t="s">
        <v>1193</v>
      </c>
      <c r="Q3" t="s">
        <v>1194</v>
      </c>
      <c r="R3" t="s">
        <v>1194</v>
      </c>
      <c r="S3" t="s">
        <v>1195</v>
      </c>
      <c r="T3" t="s">
        <v>196</v>
      </c>
      <c r="U3" t="s">
        <v>1202</v>
      </c>
      <c r="V3" t="s">
        <v>196</v>
      </c>
      <c r="W3" t="s">
        <v>1202</v>
      </c>
      <c r="X3" t="s">
        <v>1208</v>
      </c>
      <c r="Y3" t="s">
        <v>1200</v>
      </c>
      <c r="Z3" t="s">
        <v>1201</v>
      </c>
      <c r="AA3" t="s">
        <v>1195</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1203</v>
      </c>
      <c r="O4" s="42" t="s">
        <v>206</v>
      </c>
      <c r="P4" s="42" t="s">
        <v>207</v>
      </c>
      <c r="Q4" s="42" t="s">
        <v>208</v>
      </c>
      <c r="R4" s="42" t="s">
        <v>209</v>
      </c>
      <c r="S4" s="42" t="s">
        <v>210</v>
      </c>
      <c r="T4" s="42" t="s">
        <v>211</v>
      </c>
      <c r="U4" s="42" t="s">
        <v>209</v>
      </c>
      <c r="V4" s="42" t="s">
        <v>211</v>
      </c>
      <c r="W4" s="42" t="s">
        <v>209</v>
      </c>
      <c r="X4" s="42" t="s">
        <v>209</v>
      </c>
      <c r="Y4" s="42" t="s">
        <v>1204</v>
      </c>
      <c r="Z4" s="42" t="s">
        <v>1204</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1209</v>
      </c>
      <c r="C8" t="s">
        <v>234</v>
      </c>
      <c r="D8" t="s">
        <v>235</v>
      </c>
      <c r="E8" t="s">
        <v>5</v>
      </c>
      <c r="F8" t="s">
        <v>76</v>
      </c>
      <c r="G8" t="s">
        <v>76</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77</v>
      </c>
      <c r="G9" t="s">
        <v>77</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78</v>
      </c>
      <c r="G10" t="s">
        <v>78</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79</v>
      </c>
      <c r="G11" t="s">
        <v>79</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80</v>
      </c>
      <c r="G12" t="s">
        <v>80</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81</v>
      </c>
      <c r="G13" t="s">
        <v>81</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82</v>
      </c>
      <c r="G14" t="s">
        <v>82</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83</v>
      </c>
      <c r="G15" t="s">
        <v>83</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86</v>
      </c>
      <c r="G18" t="s">
        <v>86</v>
      </c>
      <c r="I18" t="s">
        <v>74</v>
      </c>
      <c r="J18" t="s">
        <v>217</v>
      </c>
      <c r="L18" t="s">
        <v>85</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75</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76</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77</v>
      </c>
      <c r="J21" t="s">
        <v>232</v>
      </c>
      <c r="M21" t="s">
        <v>232</v>
      </c>
      <c r="N21" t="s">
        <v>77</v>
      </c>
      <c r="P21" t="s">
        <v>77</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78</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79</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80</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81</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82</v>
      </c>
      <c r="J26" t="s">
        <v>256</v>
      </c>
      <c r="M26" t="s">
        <v>256</v>
      </c>
      <c r="N26" t="s">
        <v>261</v>
      </c>
      <c r="P26" t="s">
        <v>261</v>
      </c>
      <c r="Q26" t="s">
        <v>256</v>
      </c>
      <c r="R26" t="s">
        <v>256</v>
      </c>
      <c r="S26" t="s">
        <v>261</v>
      </c>
      <c r="T26" t="s">
        <v>83</v>
      </c>
      <c r="U26" t="s">
        <v>83</v>
      </c>
      <c r="V26" t="s">
        <v>83</v>
      </c>
      <c r="W26" t="s">
        <v>83</v>
      </c>
      <c r="X26" t="s">
        <v>83</v>
      </c>
      <c r="Y26" t="s">
        <v>83</v>
      </c>
      <c r="Z26" t="s">
        <v>83</v>
      </c>
      <c r="AA26" t="s">
        <v>83</v>
      </c>
    </row>
    <row r="27" spans="1:27">
      <c r="A27" t="s">
        <v>313</v>
      </c>
      <c r="C27" t="s">
        <v>314</v>
      </c>
      <c r="D27" t="s">
        <v>315</v>
      </c>
      <c r="I27" t="s">
        <v>83</v>
      </c>
      <c r="J27" t="s">
        <v>261</v>
      </c>
      <c r="M27" t="s">
        <v>261</v>
      </c>
      <c r="N27" t="s">
        <v>83</v>
      </c>
      <c r="P27" t="s">
        <v>83</v>
      </c>
      <c r="Q27" t="s">
        <v>261</v>
      </c>
      <c r="R27" t="s">
        <v>261</v>
      </c>
      <c r="S27" t="s">
        <v>83</v>
      </c>
      <c r="T27" t="s">
        <v>84</v>
      </c>
      <c r="U27" t="s">
        <v>84</v>
      </c>
      <c r="V27" t="s">
        <v>84</v>
      </c>
      <c r="W27" t="s">
        <v>84</v>
      </c>
      <c r="X27" t="s">
        <v>84</v>
      </c>
      <c r="Y27" t="s">
        <v>84</v>
      </c>
      <c r="Z27" t="s">
        <v>84</v>
      </c>
      <c r="AA27" t="s">
        <v>84</v>
      </c>
    </row>
    <row r="28" spans="1:27">
      <c r="A28" t="s">
        <v>316</v>
      </c>
      <c r="D28" t="s">
        <v>317</v>
      </c>
      <c r="I28" t="s">
        <v>84</v>
      </c>
      <c r="J28" t="s">
        <v>270</v>
      </c>
      <c r="M28" t="s">
        <v>270</v>
      </c>
      <c r="N28" t="s">
        <v>84</v>
      </c>
      <c r="P28" t="s">
        <v>84</v>
      </c>
      <c r="Q28" t="s">
        <v>83</v>
      </c>
      <c r="R28" t="s">
        <v>83</v>
      </c>
      <c r="S28" t="s">
        <v>84</v>
      </c>
      <c r="T28" t="s">
        <v>85</v>
      </c>
      <c r="U28" t="s">
        <v>85</v>
      </c>
      <c r="V28" t="s">
        <v>85</v>
      </c>
      <c r="W28" t="s">
        <v>85</v>
      </c>
      <c r="X28" t="s">
        <v>85</v>
      </c>
      <c r="Y28" t="s">
        <v>85</v>
      </c>
      <c r="Z28" t="s">
        <v>85</v>
      </c>
      <c r="AA28" t="s">
        <v>85</v>
      </c>
    </row>
    <row r="29" spans="1:27">
      <c r="A29" t="s">
        <v>318</v>
      </c>
      <c r="D29" t="s">
        <v>319</v>
      </c>
      <c r="I29" t="s">
        <v>85</v>
      </c>
      <c r="J29" t="s">
        <v>83</v>
      </c>
      <c r="M29" t="s">
        <v>83</v>
      </c>
      <c r="N29" t="s">
        <v>85</v>
      </c>
      <c r="P29" t="s">
        <v>85</v>
      </c>
      <c r="Q29" t="s">
        <v>84</v>
      </c>
      <c r="R29" t="s">
        <v>84</v>
      </c>
      <c r="S29" t="s">
        <v>85</v>
      </c>
      <c r="T29" t="s">
        <v>288</v>
      </c>
      <c r="U29" t="s">
        <v>288</v>
      </c>
      <c r="V29" t="s">
        <v>288</v>
      </c>
      <c r="W29" t="s">
        <v>288</v>
      </c>
      <c r="X29" t="s">
        <v>288</v>
      </c>
      <c r="Y29" t="s">
        <v>288</v>
      </c>
      <c r="Z29" t="s">
        <v>288</v>
      </c>
      <c r="AA29" t="s">
        <v>288</v>
      </c>
    </row>
    <row r="30" spans="1:27">
      <c r="A30" t="s">
        <v>320</v>
      </c>
      <c r="D30" t="s">
        <v>321</v>
      </c>
      <c r="I30" t="s">
        <v>86</v>
      </c>
      <c r="J30" t="s">
        <v>84</v>
      </c>
      <c r="M30" t="s">
        <v>84</v>
      </c>
      <c r="N30" t="s">
        <v>288</v>
      </c>
      <c r="P30" t="s">
        <v>288</v>
      </c>
      <c r="Q30" t="s">
        <v>85</v>
      </c>
      <c r="R30" t="s">
        <v>85</v>
      </c>
      <c r="S30" t="s">
        <v>288</v>
      </c>
      <c r="T30" t="s">
        <v>293</v>
      </c>
      <c r="U30" t="s">
        <v>293</v>
      </c>
      <c r="V30" t="s">
        <v>293</v>
      </c>
      <c r="W30" t="s">
        <v>293</v>
      </c>
      <c r="X30" t="s">
        <v>293</v>
      </c>
      <c r="Y30" t="s">
        <v>293</v>
      </c>
      <c r="Z30" t="s">
        <v>293</v>
      </c>
      <c r="AA30" t="s">
        <v>293</v>
      </c>
    </row>
    <row r="31" spans="1:27">
      <c r="A31" t="s">
        <v>322</v>
      </c>
      <c r="D31" t="s">
        <v>323</v>
      </c>
      <c r="I31" t="s">
        <v>287</v>
      </c>
      <c r="J31" t="s">
        <v>85</v>
      </c>
      <c r="M31" t="s">
        <v>85</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59765625" defaultRowHeight="18"/>
  <cols>
    <col min="1" max="1" width="46.59765625" bestFit="1" customWidth="1"/>
    <col min="2" max="2" width="44.796875" bestFit="1" customWidth="1"/>
    <col min="3" max="3" width="40.59765625" bestFit="1" customWidth="1"/>
    <col min="4" max="4" width="20.09765625" bestFit="1" customWidth="1"/>
    <col min="5" max="5" width="27" bestFit="1" customWidth="1"/>
    <col min="6" max="6" width="27.59765625" bestFit="1" customWidth="1"/>
    <col min="7" max="7" width="18" bestFit="1" customWidth="1"/>
    <col min="8" max="8" width="22.09765625" bestFit="1" customWidth="1"/>
    <col min="9" max="9" width="35.59765625" bestFit="1" customWidth="1"/>
    <col min="10" max="10" width="22.09765625" bestFit="1" customWidth="1"/>
    <col min="11" max="11" width="27.5976562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59765625" bestFit="1" customWidth="1"/>
    <col min="21" max="21" width="38" bestFit="1" customWidth="1"/>
    <col min="22" max="22" width="34.59765625" bestFit="1" customWidth="1"/>
    <col min="23" max="23" width="53" bestFit="1" customWidth="1"/>
    <col min="24" max="24" width="178.59765625" bestFit="1" customWidth="1"/>
    <col min="25" max="25" width="44.09765625" bestFit="1" customWidth="1"/>
    <col min="26" max="26" width="29" style="86" customWidth="1"/>
    <col min="27" max="27" width="25" style="86" bestFit="1" customWidth="1"/>
    <col min="28" max="28" width="18.09765625" style="86" bestFit="1" customWidth="1"/>
    <col min="29" max="29" width="22.09765625" style="86" bestFit="1" customWidth="1"/>
    <col min="30" max="30" width="23.5" style="87" bestFit="1" customWidth="1"/>
    <col min="31" max="31" width="26.796875" style="86" bestFit="1" customWidth="1"/>
    <col min="32" max="32" width="27.59765625" customWidth="1"/>
    <col min="33" max="33" width="25" style="86" bestFit="1" customWidth="1"/>
    <col min="34" max="34" width="16.09765625" style="86" bestFit="1" customWidth="1"/>
    <col min="35" max="35" width="23.5" style="86" bestFit="1" customWidth="1"/>
    <col min="36" max="36" width="40.59765625" style="86" bestFit="1" customWidth="1"/>
    <col min="37" max="38" width="29.59765625" style="86" bestFit="1" customWidth="1"/>
    <col min="39" max="39" width="47.59765625" style="86" bestFit="1" customWidth="1"/>
    <col min="40" max="40" width="23.5" style="87" bestFit="1" customWidth="1"/>
    <col min="41" max="41" width="22.09765625" style="86" bestFit="1" customWidth="1"/>
    <col min="42" max="42" width="110.59765625" style="86" bestFit="1" customWidth="1"/>
    <col min="43" max="43" width="47.59765625" style="86" bestFit="1" customWidth="1"/>
    <col min="44" max="44" width="176.09765625" style="86" bestFit="1" customWidth="1"/>
    <col min="45" max="45" width="16.09765625" style="86" bestFit="1" customWidth="1"/>
    <col min="46" max="46" width="56.59765625" style="86" bestFit="1" customWidth="1"/>
    <col min="47" max="47" width="31.09765625" style="86" customWidth="1"/>
    <col min="48" max="48" width="46.09765625" style="86" bestFit="1" customWidth="1"/>
    <col min="49" max="49" width="20.09765625" style="86" bestFit="1" customWidth="1"/>
    <col min="50" max="50" width="25" style="86" bestFit="1" customWidth="1"/>
    <col min="51" max="51" width="42.09765625" style="86" bestFit="1" customWidth="1"/>
    <col min="52" max="52" width="33.59765625" style="86" bestFit="1" customWidth="1"/>
    <col min="53" max="53" width="53.09765625" style="86" bestFit="1" customWidth="1"/>
    <col min="54" max="54" width="29.59765625" style="86" bestFit="1" customWidth="1"/>
    <col min="55" max="55" width="28.09765625" style="86" bestFit="1" customWidth="1"/>
    <col min="56" max="56" width="23" style="86" bestFit="1" customWidth="1"/>
    <col min="57" max="57" width="21.59765625" style="86" bestFit="1" customWidth="1"/>
    <col min="58" max="58" width="71.09765625" style="86" bestFit="1" customWidth="1"/>
    <col min="59" max="59" width="30.59765625" style="86" bestFit="1" customWidth="1"/>
    <col min="60" max="60" width="27.59765625" style="86" bestFit="1" customWidth="1"/>
    <col min="61" max="61" width="20.09765625" style="86" bestFit="1" customWidth="1"/>
    <col min="62" max="62" width="21.09765625" style="87" bestFit="1" customWidth="1"/>
    <col min="63" max="63" width="21.59765625" style="86" bestFit="1" customWidth="1"/>
    <col min="64" max="64" width="25" style="86" bestFit="1" customWidth="1"/>
    <col min="65" max="65" width="25.5" style="86" bestFit="1" customWidth="1"/>
    <col min="66" max="66" width="27.59765625" style="86" bestFit="1" customWidth="1"/>
    <col min="67" max="67" width="112.59765625" style="86" bestFit="1" customWidth="1"/>
    <col min="68" max="68" width="35.59765625" style="86" bestFit="1" customWidth="1"/>
    <col min="69" max="69" width="44.09765625" style="86" bestFit="1" customWidth="1"/>
    <col min="70" max="71" width="48.09765625" style="86" bestFit="1" customWidth="1"/>
    <col min="72" max="72" width="42.296875" style="86" bestFit="1" customWidth="1"/>
    <col min="73" max="73" width="38" style="86" bestFit="1" customWidth="1"/>
    <col min="74" max="74" width="29.59765625" style="86" bestFit="1" customWidth="1"/>
    <col min="75" max="76" width="38" style="86" bestFit="1" customWidth="1"/>
    <col min="77" max="77" width="27.59765625" style="86" bestFit="1" customWidth="1"/>
    <col min="78" max="78" width="25" style="87" bestFit="1" customWidth="1"/>
    <col min="79" max="79" width="32.59765625" style="86" bestFit="1" customWidth="1"/>
    <col min="80" max="80" width="79.59765625" style="86" bestFit="1" customWidth="1"/>
    <col min="81" max="81" width="23.59765625" style="86" bestFit="1" customWidth="1"/>
    <col min="82" max="82" width="138" style="86" bestFit="1" customWidth="1"/>
    <col min="83" max="83" width="90.09765625" style="86" bestFit="1" customWidth="1"/>
    <col min="84" max="84" width="92.09765625" style="86" bestFit="1" customWidth="1"/>
    <col min="85" max="85" width="38.09765625" style="86" bestFit="1" customWidth="1"/>
    <col min="86" max="87" width="38" style="86" bestFit="1" customWidth="1"/>
    <col min="88" max="88" width="29.59765625" style="86" bestFit="1" customWidth="1"/>
    <col min="89" max="89" width="25" style="86" bestFit="1" customWidth="1"/>
    <col min="90" max="90" width="44.09765625" style="86" bestFit="1" customWidth="1"/>
    <col min="91" max="91" width="46.09765625" style="86" bestFit="1" customWidth="1"/>
    <col min="92" max="92" width="98.59765625" style="86" bestFit="1" customWidth="1"/>
    <col min="93" max="93" width="105.09765625" style="86" bestFit="1" customWidth="1"/>
    <col min="94" max="94" width="102.5" style="86" bestFit="1" customWidth="1"/>
    <col min="95" max="95" width="58.59765625" style="86" bestFit="1" customWidth="1"/>
    <col min="96" max="96" width="46.09765625" style="86" bestFit="1" customWidth="1"/>
    <col min="97" max="97" width="108.09765625" style="87" customWidth="1"/>
    <col min="98" max="98" width="67.09765625" style="86" bestFit="1" customWidth="1"/>
    <col min="99" max="99" width="75.5" style="86" bestFit="1" customWidth="1"/>
    <col min="100" max="100" width="38" style="86" bestFit="1" customWidth="1"/>
    <col min="101" max="101" width="25" style="86" bestFit="1" customWidth="1"/>
    <col min="102" max="102" width="29.59765625" style="86" bestFit="1" customWidth="1"/>
    <col min="103" max="103" width="45.59765625" style="86" bestFit="1" customWidth="1"/>
    <col min="104" max="104" width="25" style="86" bestFit="1" customWidth="1"/>
    <col min="105" max="105" width="35.09765625" style="86" bestFit="1" customWidth="1"/>
    <col min="106" max="106" width="25" style="86" bestFit="1" customWidth="1"/>
    <col min="107" max="107" width="22.09765625" style="86" bestFit="1" customWidth="1"/>
    <col min="108" max="108" width="21.59765625" style="86" bestFit="1" customWidth="1"/>
    <col min="109" max="109" width="23.59765625" style="86" bestFit="1" customWidth="1"/>
    <col min="110" max="110" width="56.59765625" style="86" bestFit="1" customWidth="1"/>
    <col min="111" max="111" width="25" style="87" bestFit="1" customWidth="1"/>
    <col min="112" max="112" width="38" style="86" bestFit="1" customWidth="1"/>
    <col min="113" max="113" width="77.5" style="86" bestFit="1" customWidth="1"/>
    <col min="114" max="114" width="81.59765625" style="86" bestFit="1" customWidth="1"/>
    <col min="115" max="115" width="44.09765625" style="86" bestFit="1" customWidth="1"/>
    <col min="116" max="116" width="23.5" style="86" bestFit="1" customWidth="1"/>
    <col min="117" max="118" width="29.59765625" style="86" bestFit="1" customWidth="1"/>
    <col min="119" max="119" width="16.09765625" style="86" bestFit="1" customWidth="1"/>
    <col min="120" max="120" width="32.09765625" style="86" bestFit="1" customWidth="1"/>
    <col min="121" max="121" width="16.59765625" style="86" bestFit="1" customWidth="1"/>
    <col min="122" max="122" width="23.5" style="86" bestFit="1" customWidth="1"/>
    <col min="123" max="123" width="25" style="86" bestFit="1" customWidth="1"/>
    <col min="124" max="124" width="66.5" style="86" bestFit="1" customWidth="1"/>
    <col min="125" max="125" width="46.09765625" style="86" bestFit="1" customWidth="1"/>
    <col min="126" max="126" width="50.09765625" style="86" bestFit="1" customWidth="1"/>
    <col min="127" max="127" width="18.5" style="86" bestFit="1" customWidth="1"/>
    <col min="128" max="128" width="32.09765625" style="86" bestFit="1" customWidth="1"/>
    <col min="129" max="129" width="61.09765625" style="86" bestFit="1" customWidth="1"/>
    <col min="130" max="130" width="19.59765625" style="86" bestFit="1" customWidth="1"/>
    <col min="131" max="131" width="25.59765625" style="86" customWidth="1"/>
    <col min="132" max="132" width="39.09765625" style="86" bestFit="1" customWidth="1"/>
    <col min="133" max="133" width="36" style="86" bestFit="1" customWidth="1"/>
    <col min="134" max="134" width="32.09765625" style="86" bestFit="1" customWidth="1"/>
    <col min="135" max="136" width="32.59765625" style="86" bestFit="1" customWidth="1"/>
    <col min="137" max="137" width="26.59765625" style="86" bestFit="1" customWidth="1"/>
    <col min="138" max="138" width="25.59765625" style="86" bestFit="1" customWidth="1"/>
    <col min="139" max="139" width="71.296875" style="86" bestFit="1" customWidth="1"/>
    <col min="140" max="141" width="21" style="86" bestFit="1" customWidth="1"/>
    <col min="142" max="142" width="20.09765625" style="86" customWidth="1"/>
    <col min="143" max="143" width="19.59765625" style="86" bestFit="1" customWidth="1"/>
    <col min="144" max="144" width="25.296875" style="86" bestFit="1" customWidth="1"/>
    <col min="145" max="145" width="19.59765625" style="86" bestFit="1" customWidth="1"/>
    <col min="146" max="146" width="41.5" style="86" bestFit="1" customWidth="1"/>
    <col min="147" max="147" width="24" style="86" bestFit="1" customWidth="1"/>
    <col min="148" max="148" width="43.09765625" style="86" bestFit="1" customWidth="1"/>
    <col min="149" max="16384" width="8.59765625" style="86"/>
  </cols>
  <sheetData>
    <row r="1" spans="1:148" s="85" customFormat="1" ht="409.6">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1186</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1186</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1186</v>
      </c>
      <c r="DQ1" s="14" t="s">
        <v>594</v>
      </c>
      <c r="DR1" s="13" t="s">
        <v>595</v>
      </c>
      <c r="DS1" s="14" t="s">
        <v>581</v>
      </c>
      <c r="DT1" s="14" t="s">
        <v>523</v>
      </c>
      <c r="DU1" s="14" t="s">
        <v>596</v>
      </c>
      <c r="DV1" s="14" t="s">
        <v>597</v>
      </c>
      <c r="DW1" s="119" t="s">
        <v>554</v>
      </c>
      <c r="DX1" s="119" t="s">
        <v>598</v>
      </c>
      <c r="DY1" s="119" t="s">
        <v>599</v>
      </c>
      <c r="DZ1" s="118" t="s">
        <v>600</v>
      </c>
      <c r="EA1" s="119" t="s">
        <v>601</v>
      </c>
      <c r="EB1" s="119" t="s">
        <v>601</v>
      </c>
      <c r="EC1" s="119" t="s">
        <v>602</v>
      </c>
      <c r="ED1" s="119" t="s">
        <v>559</v>
      </c>
      <c r="EE1" s="119" t="s">
        <v>603</v>
      </c>
      <c r="EF1" s="119" t="s">
        <v>603</v>
      </c>
      <c r="EG1" s="119" t="s">
        <v>604</v>
      </c>
      <c r="EH1" s="119" t="s">
        <v>604</v>
      </c>
      <c r="EI1" s="118" t="s">
        <v>531</v>
      </c>
      <c r="EJ1" s="18" t="s">
        <v>521</v>
      </c>
      <c r="EK1" s="14" t="s">
        <v>605</v>
      </c>
      <c r="EL1" s="14" t="s">
        <v>606</v>
      </c>
      <c r="EM1" s="14" t="s">
        <v>607</v>
      </c>
      <c r="EN1" s="14" t="s">
        <v>607</v>
      </c>
      <c r="EO1" s="14" t="s">
        <v>607</v>
      </c>
      <c r="EP1" s="118" t="s">
        <v>608</v>
      </c>
      <c r="EQ1" s="118" t="s">
        <v>609</v>
      </c>
      <c r="ER1" s="118"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26</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20" t="s">
        <v>731</v>
      </c>
      <c r="B3" s="120" t="s">
        <v>732</v>
      </c>
      <c r="C3" s="120" t="s">
        <v>733</v>
      </c>
      <c r="D3" s="120" t="s">
        <v>734</v>
      </c>
      <c r="E3" s="120" t="s">
        <v>735</v>
      </c>
      <c r="F3" s="120" t="s">
        <v>736</v>
      </c>
      <c r="G3" s="120" t="s">
        <v>615</v>
      </c>
      <c r="H3" s="120" t="s">
        <v>737</v>
      </c>
      <c r="I3" s="120" t="s">
        <v>738</v>
      </c>
      <c r="J3" s="121">
        <v>1</v>
      </c>
      <c r="K3" s="120" t="s">
        <v>738</v>
      </c>
      <c r="L3" s="120" t="s">
        <v>739</v>
      </c>
      <c r="M3" s="120" t="s">
        <v>740</v>
      </c>
      <c r="N3" s="120" t="s">
        <v>738</v>
      </c>
      <c r="O3" s="120" t="s">
        <v>740</v>
      </c>
      <c r="P3" s="120" t="s">
        <v>741</v>
      </c>
      <c r="Q3" s="120" t="s">
        <v>742</v>
      </c>
      <c r="R3" s="120" t="s">
        <v>743</v>
      </c>
      <c r="S3" s="120" t="s">
        <v>744</v>
      </c>
      <c r="T3" s="120" t="s">
        <v>745</v>
      </c>
      <c r="U3" s="120" t="s">
        <v>746</v>
      </c>
      <c r="V3" s="120" t="s">
        <v>746</v>
      </c>
      <c r="W3" s="120" t="s">
        <v>747</v>
      </c>
      <c r="X3" s="120" t="s">
        <v>748</v>
      </c>
      <c r="Y3" s="120" t="s">
        <v>749</v>
      </c>
      <c r="Z3" s="120" t="s">
        <v>750</v>
      </c>
      <c r="AA3" s="120" t="s">
        <v>751</v>
      </c>
      <c r="AB3" s="120" t="s">
        <v>752</v>
      </c>
      <c r="AC3" s="120" t="s">
        <v>753</v>
      </c>
      <c r="AD3" s="122" t="s">
        <v>752</v>
      </c>
      <c r="AE3" s="120" t="s">
        <v>754</v>
      </c>
      <c r="AF3" s="32" t="s">
        <v>754</v>
      </c>
      <c r="AG3" s="33" t="s">
        <v>754</v>
      </c>
      <c r="AH3" s="120" t="s">
        <v>755</v>
      </c>
      <c r="AI3" s="120" t="s">
        <v>756</v>
      </c>
      <c r="AJ3" s="120" t="s">
        <v>757</v>
      </c>
      <c r="AK3" s="123" t="s">
        <v>758</v>
      </c>
      <c r="AL3" s="123" t="s">
        <v>759</v>
      </c>
      <c r="AM3" s="124" t="s">
        <v>760</v>
      </c>
      <c r="AN3" s="125" t="s">
        <v>761</v>
      </c>
      <c r="AO3" s="124" t="s">
        <v>762</v>
      </c>
      <c r="AP3" s="124" t="s">
        <v>763</v>
      </c>
      <c r="AQ3" s="33" t="s">
        <v>26</v>
      </c>
      <c r="AR3" s="33" t="s">
        <v>764</v>
      </c>
      <c r="AS3" s="120" t="s">
        <v>765</v>
      </c>
      <c r="AT3" s="120" t="s">
        <v>766</v>
      </c>
      <c r="AU3" s="33" t="s">
        <v>219</v>
      </c>
      <c r="AV3" s="86" t="s">
        <v>767</v>
      </c>
      <c r="AW3" s="34" t="s">
        <v>768</v>
      </c>
      <c r="AX3" s="120" t="s">
        <v>769</v>
      </c>
      <c r="AY3" s="120" t="s">
        <v>770</v>
      </c>
      <c r="AZ3" s="120" t="s">
        <v>771</v>
      </c>
      <c r="BA3" s="123" t="s">
        <v>772</v>
      </c>
      <c r="BB3" s="35" t="s">
        <v>773</v>
      </c>
      <c r="BC3" s="35" t="s">
        <v>774</v>
      </c>
      <c r="BD3" s="35" t="s">
        <v>775</v>
      </c>
      <c r="BE3" s="41" t="s">
        <v>54</v>
      </c>
      <c r="BF3" s="33" t="s">
        <v>776</v>
      </c>
      <c r="BG3" s="123" t="s">
        <v>777</v>
      </c>
      <c r="BH3" s="123" t="s">
        <v>778</v>
      </c>
      <c r="BI3" s="34" t="s">
        <v>665</v>
      </c>
      <c r="BJ3" s="36" t="s">
        <v>779</v>
      </c>
      <c r="BK3" s="34" t="s">
        <v>52</v>
      </c>
      <c r="BL3" s="120" t="s">
        <v>780</v>
      </c>
      <c r="BM3" s="33" t="s">
        <v>781</v>
      </c>
      <c r="BN3" s="33" t="s">
        <v>782</v>
      </c>
      <c r="BO3" s="33" t="s">
        <v>783</v>
      </c>
      <c r="BP3" s="33" t="s">
        <v>784</v>
      </c>
      <c r="BQ3" s="33" t="s">
        <v>785</v>
      </c>
      <c r="BR3" s="120" t="s">
        <v>786</v>
      </c>
      <c r="BS3" s="33" t="s">
        <v>786</v>
      </c>
      <c r="BT3" s="33" t="s">
        <v>787</v>
      </c>
      <c r="BU3" s="33" t="s">
        <v>788</v>
      </c>
      <c r="BV3" s="33" t="s">
        <v>789</v>
      </c>
      <c r="BW3" s="33" t="s">
        <v>790</v>
      </c>
      <c r="BX3" s="120" t="s">
        <v>791</v>
      </c>
      <c r="BY3" s="123" t="s">
        <v>792</v>
      </c>
      <c r="BZ3" s="36" t="s">
        <v>793</v>
      </c>
      <c r="CA3" s="123" t="s">
        <v>794</v>
      </c>
      <c r="CB3" s="123" t="s">
        <v>795</v>
      </c>
      <c r="CC3" s="123" t="s">
        <v>796</v>
      </c>
      <c r="CD3" s="35" t="s">
        <v>797</v>
      </c>
      <c r="CE3" s="35" t="s">
        <v>798</v>
      </c>
      <c r="CF3" s="35" t="s">
        <v>799</v>
      </c>
      <c r="CG3" s="123" t="s">
        <v>800</v>
      </c>
      <c r="CH3" s="120" t="s">
        <v>801</v>
      </c>
      <c r="CI3" s="123" t="s">
        <v>802</v>
      </c>
      <c r="CJ3" s="120" t="s">
        <v>803</v>
      </c>
      <c r="CK3" s="33" t="s">
        <v>20</v>
      </c>
      <c r="CL3" s="33" t="s">
        <v>804</v>
      </c>
      <c r="CM3" s="33" t="s">
        <v>767</v>
      </c>
      <c r="CN3" s="120" t="s">
        <v>767</v>
      </c>
      <c r="CO3" s="33" t="s">
        <v>805</v>
      </c>
      <c r="CP3" s="33" t="s">
        <v>806</v>
      </c>
      <c r="CQ3" s="33" t="s">
        <v>807</v>
      </c>
      <c r="CR3" s="33" t="s">
        <v>808</v>
      </c>
      <c r="CS3" s="87" t="s">
        <v>809</v>
      </c>
      <c r="CT3" s="33" t="s">
        <v>810</v>
      </c>
      <c r="CU3" s="124" t="s">
        <v>811</v>
      </c>
      <c r="CV3" s="124" t="s">
        <v>812</v>
      </c>
      <c r="CW3" s="120" t="s">
        <v>813</v>
      </c>
      <c r="CX3" s="35" t="s">
        <v>814</v>
      </c>
      <c r="CY3" s="35" t="s">
        <v>815</v>
      </c>
      <c r="CZ3" s="33" t="s">
        <v>816</v>
      </c>
      <c r="DA3" s="33" t="s">
        <v>817</v>
      </c>
      <c r="DB3" s="33" t="s">
        <v>818</v>
      </c>
      <c r="DC3" s="123" t="s">
        <v>819</v>
      </c>
      <c r="DD3" s="34" t="s">
        <v>97</v>
      </c>
      <c r="DE3" s="34" t="s">
        <v>102</v>
      </c>
      <c r="DF3" s="33" t="s">
        <v>820</v>
      </c>
      <c r="DG3" s="36" t="s">
        <v>821</v>
      </c>
      <c r="DH3" s="120" t="s">
        <v>822</v>
      </c>
      <c r="DI3" s="123" t="s">
        <v>823</v>
      </c>
      <c r="DJ3" s="123" t="s">
        <v>824</v>
      </c>
      <c r="DK3" s="33" t="s">
        <v>825</v>
      </c>
      <c r="DL3" s="120" t="s">
        <v>826</v>
      </c>
      <c r="DM3" s="123" t="s">
        <v>827</v>
      </c>
      <c r="DN3" s="35" t="s">
        <v>828</v>
      </c>
      <c r="DO3" s="120" t="s">
        <v>829</v>
      </c>
      <c r="DP3" s="37">
        <v>100</v>
      </c>
      <c r="DQ3" s="37" t="s">
        <v>830</v>
      </c>
      <c r="DR3" s="123"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86" t="s">
        <v>844</v>
      </c>
      <c r="EF3" s="86" t="s">
        <v>845</v>
      </c>
      <c r="EG3" t="s">
        <v>846</v>
      </c>
      <c r="EH3" t="s">
        <v>847</v>
      </c>
      <c r="EI3" s="86" t="s">
        <v>848</v>
      </c>
      <c r="EJ3" s="86" t="s">
        <v>20</v>
      </c>
      <c r="EK3" s="86" t="s">
        <v>61</v>
      </c>
      <c r="EL3" s="41" t="s">
        <v>54</v>
      </c>
      <c r="EM3" s="41" t="s">
        <v>849</v>
      </c>
      <c r="EN3" s="41" t="s">
        <v>850</v>
      </c>
      <c r="EO3" s="41" t="s">
        <v>20</v>
      </c>
      <c r="EP3" s="34" t="s">
        <v>851</v>
      </c>
      <c r="EQ3" s="34" t="s">
        <v>105</v>
      </c>
      <c r="ER3" s="86" t="s">
        <v>1175</v>
      </c>
    </row>
    <row r="4" spans="1:148">
      <c r="A4" s="120" t="s">
        <v>852</v>
      </c>
      <c r="B4" s="120" t="s">
        <v>853</v>
      </c>
      <c r="C4" s="120"/>
      <c r="D4" s="120" t="s">
        <v>854</v>
      </c>
      <c r="E4" s="120" t="s">
        <v>855</v>
      </c>
      <c r="F4" s="120" t="s">
        <v>856</v>
      </c>
      <c r="G4" s="120" t="s">
        <v>857</v>
      </c>
      <c r="H4" s="120" t="s">
        <v>858</v>
      </c>
      <c r="I4" s="120" t="s">
        <v>859</v>
      </c>
      <c r="J4" s="121" t="s">
        <v>860</v>
      </c>
      <c r="K4" s="120" t="s">
        <v>740</v>
      </c>
      <c r="L4" s="120" t="s">
        <v>861</v>
      </c>
      <c r="M4" s="120" t="s">
        <v>862</v>
      </c>
      <c r="N4" s="120" t="s">
        <v>740</v>
      </c>
      <c r="O4" s="120" t="s">
        <v>862</v>
      </c>
      <c r="P4" s="120" t="s">
        <v>863</v>
      </c>
      <c r="Q4" s="120" t="s">
        <v>864</v>
      </c>
      <c r="R4" s="120"/>
      <c r="S4" s="120" t="s">
        <v>865</v>
      </c>
      <c r="T4" s="120" t="s">
        <v>866</v>
      </c>
      <c r="U4" s="120" t="s">
        <v>867</v>
      </c>
      <c r="V4" s="120" t="s">
        <v>867</v>
      </c>
      <c r="W4" s="120" t="s">
        <v>868</v>
      </c>
      <c r="X4" s="120" t="s">
        <v>869</v>
      </c>
      <c r="Y4" s="120" t="s">
        <v>870</v>
      </c>
      <c r="Z4" s="120" t="s">
        <v>871</v>
      </c>
      <c r="AA4" s="120" t="s">
        <v>872</v>
      </c>
      <c r="AB4" s="120"/>
      <c r="AC4" s="120" t="s">
        <v>873</v>
      </c>
      <c r="AD4" s="122"/>
      <c r="AE4" s="120"/>
      <c r="AF4" s="32" t="s">
        <v>874</v>
      </c>
      <c r="AG4" s="33" t="s">
        <v>874</v>
      </c>
      <c r="AH4" s="120" t="s">
        <v>26</v>
      </c>
      <c r="AI4" s="120" t="s">
        <v>875</v>
      </c>
      <c r="AJ4" s="120" t="s">
        <v>876</v>
      </c>
      <c r="AK4" s="123" t="s">
        <v>877</v>
      </c>
      <c r="AL4" s="123" t="s">
        <v>878</v>
      </c>
      <c r="AM4" s="124" t="s">
        <v>879</v>
      </c>
      <c r="AN4" s="125" t="s">
        <v>880</v>
      </c>
      <c r="AO4" s="124" t="s">
        <v>881</v>
      </c>
      <c r="AP4" s="124" t="s">
        <v>882</v>
      </c>
      <c r="AQ4" s="33"/>
      <c r="AR4" s="33" t="s">
        <v>883</v>
      </c>
      <c r="AS4" s="120"/>
      <c r="AT4" s="120" t="s">
        <v>884</v>
      </c>
      <c r="AU4" s="33"/>
      <c r="AV4" s="86" t="s">
        <v>885</v>
      </c>
      <c r="AW4" s="34" t="s">
        <v>886</v>
      </c>
      <c r="AX4" s="120" t="s">
        <v>887</v>
      </c>
      <c r="AY4" s="120" t="s">
        <v>888</v>
      </c>
      <c r="AZ4" s="120" t="s">
        <v>889</v>
      </c>
      <c r="BA4" s="123"/>
      <c r="BB4" s="35" t="s">
        <v>890</v>
      </c>
      <c r="BC4" s="35" t="s">
        <v>891</v>
      </c>
      <c r="BD4" s="35" t="s">
        <v>892</v>
      </c>
      <c r="BE4" s="34" t="s">
        <v>21</v>
      </c>
      <c r="BF4" s="33" t="s">
        <v>893</v>
      </c>
      <c r="BG4" s="123" t="s">
        <v>894</v>
      </c>
      <c r="BH4" s="123" t="s">
        <v>895</v>
      </c>
      <c r="BI4" s="34" t="s">
        <v>896</v>
      </c>
      <c r="BJ4" s="36" t="s">
        <v>897</v>
      </c>
      <c r="BK4" s="34" t="s">
        <v>57</v>
      </c>
      <c r="BL4" s="120"/>
      <c r="BM4" s="33" t="s">
        <v>898</v>
      </c>
      <c r="BN4" s="33" t="s">
        <v>898</v>
      </c>
      <c r="BO4" s="33" t="s">
        <v>898</v>
      </c>
      <c r="BP4" s="33" t="s">
        <v>898</v>
      </c>
      <c r="BQ4" s="33" t="s">
        <v>898</v>
      </c>
      <c r="BR4" s="120" t="s">
        <v>898</v>
      </c>
      <c r="BS4" s="33" t="s">
        <v>899</v>
      </c>
      <c r="BT4" s="33" t="s">
        <v>900</v>
      </c>
      <c r="BU4" s="33" t="s">
        <v>898</v>
      </c>
      <c r="BV4" s="33" t="s">
        <v>898</v>
      </c>
      <c r="BW4" s="33" t="s">
        <v>898</v>
      </c>
      <c r="BX4" s="120" t="s">
        <v>901</v>
      </c>
      <c r="BY4" s="123"/>
      <c r="BZ4" s="36" t="s">
        <v>902</v>
      </c>
      <c r="CA4" s="123" t="s">
        <v>903</v>
      </c>
      <c r="CB4" s="123" t="s">
        <v>904</v>
      </c>
      <c r="CC4" s="123"/>
      <c r="CD4" s="35"/>
      <c r="CE4" s="35"/>
      <c r="CF4" s="35"/>
      <c r="CG4" s="123" t="s">
        <v>905</v>
      </c>
      <c r="CH4" s="120" t="s">
        <v>906</v>
      </c>
      <c r="CI4" s="123" t="s">
        <v>907</v>
      </c>
      <c r="CJ4" s="120" t="s">
        <v>908</v>
      </c>
      <c r="CK4" s="33" t="s">
        <v>26</v>
      </c>
      <c r="CL4" s="33" t="s">
        <v>909</v>
      </c>
      <c r="CM4" s="33" t="s">
        <v>885</v>
      </c>
      <c r="CN4" s="120" t="s">
        <v>885</v>
      </c>
      <c r="CO4" s="33" t="s">
        <v>910</v>
      </c>
      <c r="CP4" s="33" t="s">
        <v>911</v>
      </c>
      <c r="CQ4" s="33" t="s">
        <v>912</v>
      </c>
      <c r="CR4" s="33" t="s">
        <v>913</v>
      </c>
      <c r="CS4" s="87" t="s">
        <v>914</v>
      </c>
      <c r="CT4" s="33"/>
      <c r="CU4" s="124" t="s">
        <v>915</v>
      </c>
      <c r="CV4" s="124"/>
      <c r="CW4" s="120" t="s">
        <v>916</v>
      </c>
      <c r="CX4" s="35" t="s">
        <v>917</v>
      </c>
      <c r="CY4" s="35"/>
      <c r="CZ4" s="33" t="s">
        <v>918</v>
      </c>
      <c r="DA4" s="33" t="s">
        <v>919</v>
      </c>
      <c r="DB4" s="33" t="s">
        <v>920</v>
      </c>
      <c r="DC4" s="123" t="s">
        <v>921</v>
      </c>
      <c r="DD4" s="34" t="s">
        <v>98</v>
      </c>
      <c r="DE4" s="34" t="s">
        <v>104</v>
      </c>
      <c r="DF4" s="33" t="s">
        <v>922</v>
      </c>
      <c r="DG4" s="36" t="s">
        <v>813</v>
      </c>
      <c r="DH4" s="120" t="s">
        <v>907</v>
      </c>
      <c r="DI4" s="123" t="s">
        <v>923</v>
      </c>
      <c r="DJ4" s="123" t="s">
        <v>924</v>
      </c>
      <c r="DK4" s="33" t="s">
        <v>925</v>
      </c>
      <c r="DL4" s="120" t="s">
        <v>926</v>
      </c>
      <c r="DM4" s="123" t="s">
        <v>927</v>
      </c>
      <c r="DN4" s="35" t="s">
        <v>928</v>
      </c>
      <c r="DO4" s="120" t="s">
        <v>929</v>
      </c>
      <c r="DP4" s="37">
        <v>900</v>
      </c>
      <c r="DQ4" s="37" t="s">
        <v>930</v>
      </c>
      <c r="DR4" s="123"/>
      <c r="DS4" s="33" t="s">
        <v>931</v>
      </c>
      <c r="DT4" s="33" t="s">
        <v>932</v>
      </c>
      <c r="DU4" s="33" t="s">
        <v>933</v>
      </c>
      <c r="DV4" s="33" t="s">
        <v>934</v>
      </c>
      <c r="DW4" s="33" t="s">
        <v>935</v>
      </c>
      <c r="DX4" s="33" t="s">
        <v>936</v>
      </c>
      <c r="DY4" s="33" t="s">
        <v>937</v>
      </c>
      <c r="DZ4" s="33"/>
      <c r="EA4" s="33" t="s">
        <v>938</v>
      </c>
      <c r="EB4" s="33" t="s">
        <v>939</v>
      </c>
      <c r="EC4" t="s">
        <v>940</v>
      </c>
      <c r="ED4" s="33" t="s">
        <v>941</v>
      </c>
      <c r="EE4" s="86" t="s">
        <v>942</v>
      </c>
      <c r="EF4" s="86" t="s">
        <v>943</v>
      </c>
      <c r="EG4"/>
      <c r="EH4"/>
      <c r="EI4" s="86" t="s">
        <v>944</v>
      </c>
      <c r="EJ4" s="86" t="s">
        <v>23</v>
      </c>
      <c r="EK4" s="86" t="s">
        <v>53</v>
      </c>
      <c r="EL4" s="34" t="s">
        <v>21</v>
      </c>
      <c r="EM4" s="34" t="s">
        <v>945</v>
      </c>
      <c r="EN4" s="34"/>
      <c r="EO4" s="34" t="s">
        <v>26</v>
      </c>
      <c r="EQ4" s="34" t="s">
        <v>106</v>
      </c>
      <c r="ER4" s="86" t="s">
        <v>1176</v>
      </c>
    </row>
    <row r="5" spans="1:148">
      <c r="A5" s="120" t="s">
        <v>946</v>
      </c>
      <c r="B5" s="120" t="s">
        <v>947</v>
      </c>
      <c r="C5" s="120"/>
      <c r="D5" s="120"/>
      <c r="E5" s="120" t="s">
        <v>948</v>
      </c>
      <c r="F5" s="120"/>
      <c r="G5" s="120"/>
      <c r="H5" s="120" t="s">
        <v>949</v>
      </c>
      <c r="I5" s="120" t="s">
        <v>950</v>
      </c>
      <c r="J5" s="121">
        <v>2</v>
      </c>
      <c r="K5" s="120" t="s">
        <v>951</v>
      </c>
      <c r="L5" s="120" t="s">
        <v>952</v>
      </c>
      <c r="M5" s="120" t="s">
        <v>953</v>
      </c>
      <c r="N5" s="120" t="s">
        <v>951</v>
      </c>
      <c r="O5" s="120" t="s">
        <v>953</v>
      </c>
      <c r="P5" s="120" t="s">
        <v>954</v>
      </c>
      <c r="Q5" s="120" t="s">
        <v>955</v>
      </c>
      <c r="R5" s="120"/>
      <c r="S5" s="120" t="s">
        <v>956</v>
      </c>
      <c r="T5" s="120"/>
      <c r="U5" s="120" t="s">
        <v>957</v>
      </c>
      <c r="V5" s="120" t="s">
        <v>958</v>
      </c>
      <c r="W5" s="120" t="s">
        <v>959</v>
      </c>
      <c r="X5" s="120" t="s">
        <v>960</v>
      </c>
      <c r="Y5" s="120" t="s">
        <v>925</v>
      </c>
      <c r="Z5" s="120" t="s">
        <v>961</v>
      </c>
      <c r="AA5" s="120"/>
      <c r="AB5" s="120"/>
      <c r="AC5" s="120" t="s">
        <v>962</v>
      </c>
      <c r="AD5" s="122"/>
      <c r="AE5" s="120"/>
      <c r="AF5" s="32" t="s">
        <v>963</v>
      </c>
      <c r="AG5" s="33" t="s">
        <v>964</v>
      </c>
      <c r="AH5" s="120"/>
      <c r="AI5" s="120" t="s">
        <v>965</v>
      </c>
      <c r="AJ5" s="120" t="s">
        <v>966</v>
      </c>
      <c r="AK5" s="123"/>
      <c r="AL5" s="123" t="s">
        <v>967</v>
      </c>
      <c r="AM5" s="124" t="s">
        <v>968</v>
      </c>
      <c r="AN5" s="125" t="s">
        <v>969</v>
      </c>
      <c r="AO5" s="124" t="s">
        <v>970</v>
      </c>
      <c r="AP5" s="124"/>
      <c r="AQ5" s="33"/>
      <c r="AR5" s="33" t="s">
        <v>960</v>
      </c>
      <c r="AS5" s="120"/>
      <c r="AT5" s="120" t="s">
        <v>971</v>
      </c>
      <c r="AU5" s="33"/>
      <c r="AV5" s="86" t="s">
        <v>972</v>
      </c>
      <c r="AW5" s="34"/>
      <c r="AX5" s="120"/>
      <c r="AY5" s="120" t="s">
        <v>973</v>
      </c>
      <c r="AZ5" s="120" t="s">
        <v>974</v>
      </c>
      <c r="BA5" s="123"/>
      <c r="BB5" s="35" t="s">
        <v>975</v>
      </c>
      <c r="BC5" s="35" t="s">
        <v>976</v>
      </c>
      <c r="BD5" s="35" t="s">
        <v>977</v>
      </c>
      <c r="BE5" s="34" t="s">
        <v>22</v>
      </c>
      <c r="BF5" s="33" t="s">
        <v>978</v>
      </c>
      <c r="BG5" s="123" t="s">
        <v>979</v>
      </c>
      <c r="BH5" s="123"/>
      <c r="BI5" s="34" t="s">
        <v>660</v>
      </c>
      <c r="BJ5" s="38"/>
      <c r="BK5" s="34" t="s">
        <v>980</v>
      </c>
      <c r="BL5" s="120"/>
      <c r="BM5" s="33" t="s">
        <v>981</v>
      </c>
      <c r="BN5" s="33" t="s">
        <v>981</v>
      </c>
      <c r="BO5" s="33" t="s">
        <v>981</v>
      </c>
      <c r="BP5" s="33" t="s">
        <v>981</v>
      </c>
      <c r="BQ5" s="33" t="s">
        <v>981</v>
      </c>
      <c r="BR5" s="120" t="s">
        <v>982</v>
      </c>
      <c r="BS5" s="33"/>
      <c r="BT5" s="33" t="s">
        <v>898</v>
      </c>
      <c r="BU5" s="33" t="s">
        <v>981</v>
      </c>
      <c r="BV5" s="33" t="s">
        <v>981</v>
      </c>
      <c r="BW5" s="33" t="s">
        <v>981</v>
      </c>
      <c r="BX5" s="120" t="s">
        <v>983</v>
      </c>
      <c r="BY5" s="123"/>
      <c r="BZ5" s="36" t="s">
        <v>949</v>
      </c>
      <c r="CA5" s="123" t="s">
        <v>984</v>
      </c>
      <c r="CB5" s="123"/>
      <c r="CC5" s="123"/>
      <c r="CD5" s="35"/>
      <c r="CE5" s="35"/>
      <c r="CF5" s="35"/>
      <c r="CG5" s="123" t="s">
        <v>985</v>
      </c>
      <c r="CH5" s="120" t="s">
        <v>986</v>
      </c>
      <c r="CI5" s="123" t="s">
        <v>987</v>
      </c>
      <c r="CJ5" s="120"/>
      <c r="CK5" s="33"/>
      <c r="CL5" s="33" t="s">
        <v>230</v>
      </c>
      <c r="CM5" s="33" t="s">
        <v>972</v>
      </c>
      <c r="CN5" s="120" t="s">
        <v>972</v>
      </c>
      <c r="CO5" s="33" t="s">
        <v>988</v>
      </c>
      <c r="CP5" s="33" t="s">
        <v>989</v>
      </c>
      <c r="CQ5" s="33"/>
      <c r="CR5" s="33"/>
      <c r="CS5" s="87" t="s">
        <v>990</v>
      </c>
      <c r="CT5" s="33"/>
      <c r="CU5" s="124" t="s">
        <v>991</v>
      </c>
      <c r="CV5" s="124"/>
      <c r="CW5" s="120" t="s">
        <v>992</v>
      </c>
      <c r="CX5" s="35"/>
      <c r="CY5" s="35"/>
      <c r="CZ5" s="33" t="s">
        <v>993</v>
      </c>
      <c r="DA5" s="33" t="s">
        <v>994</v>
      </c>
      <c r="DB5" s="33" t="s">
        <v>995</v>
      </c>
      <c r="DC5" s="123"/>
      <c r="DD5" s="34" t="s">
        <v>99</v>
      </c>
      <c r="DE5" s="34" t="s">
        <v>103</v>
      </c>
      <c r="DF5" s="33" t="s">
        <v>996</v>
      </c>
      <c r="DG5" s="36"/>
      <c r="DH5" s="120" t="s">
        <v>987</v>
      </c>
      <c r="DI5" s="123" t="s">
        <v>997</v>
      </c>
      <c r="DJ5" s="123"/>
      <c r="DK5" s="33" t="s">
        <v>998</v>
      </c>
      <c r="DL5" s="120"/>
      <c r="DM5" s="123" t="s">
        <v>999</v>
      </c>
      <c r="DN5" s="35"/>
      <c r="DO5" s="120" t="s">
        <v>1000</v>
      </c>
      <c r="DP5" s="37">
        <v>5000</v>
      </c>
      <c r="DQ5" s="37"/>
      <c r="DR5" s="123"/>
      <c r="DS5" s="33" t="s">
        <v>1001</v>
      </c>
      <c r="DT5" s="33"/>
      <c r="DU5" s="33" t="s">
        <v>1002</v>
      </c>
      <c r="DV5" s="33" t="s">
        <v>1003</v>
      </c>
      <c r="EB5" s="86" t="s">
        <v>1004</v>
      </c>
      <c r="EC5" t="s">
        <v>1005</v>
      </c>
      <c r="ED5"/>
      <c r="EF5" s="86" t="s">
        <v>1006</v>
      </c>
      <c r="EG5"/>
      <c r="EH5"/>
      <c r="EI5"/>
      <c r="EJ5" t="s">
        <v>26</v>
      </c>
      <c r="EK5" s="86" t="s">
        <v>55</v>
      </c>
      <c r="EL5" s="34"/>
      <c r="EM5" s="34" t="s">
        <v>1007</v>
      </c>
      <c r="EN5" s="34"/>
      <c r="EO5" s="34" t="s">
        <v>19</v>
      </c>
      <c r="EQ5" t="s">
        <v>1008</v>
      </c>
      <c r="ER5" s="86" t="s">
        <v>1177</v>
      </c>
    </row>
    <row r="6" spans="1:148">
      <c r="A6" s="120" t="s">
        <v>1009</v>
      </c>
      <c r="B6" s="120" t="s">
        <v>1010</v>
      </c>
      <c r="C6" s="120"/>
      <c r="D6" s="120"/>
      <c r="E6" s="120" t="s">
        <v>1011</v>
      </c>
      <c r="F6" s="120"/>
      <c r="G6" s="120"/>
      <c r="H6" s="120" t="s">
        <v>1012</v>
      </c>
      <c r="I6" s="120" t="s">
        <v>1013</v>
      </c>
      <c r="J6" s="121">
        <v>3</v>
      </c>
      <c r="K6" s="120" t="s">
        <v>1014</v>
      </c>
      <c r="L6" s="120" t="s">
        <v>1015</v>
      </c>
      <c r="M6" s="120" t="s">
        <v>1016</v>
      </c>
      <c r="N6" s="120" t="s">
        <v>1013</v>
      </c>
      <c r="O6" s="120" t="s">
        <v>213</v>
      </c>
      <c r="P6" s="120" t="s">
        <v>993</v>
      </c>
      <c r="Q6" s="120" t="s">
        <v>993</v>
      </c>
      <c r="R6" s="120"/>
      <c r="S6" s="120" t="s">
        <v>1017</v>
      </c>
      <c r="T6" s="120"/>
      <c r="U6" s="120" t="s">
        <v>958</v>
      </c>
      <c r="V6" s="120"/>
      <c r="W6" s="120"/>
      <c r="X6" s="120" t="s">
        <v>1018</v>
      </c>
      <c r="Y6" s="120"/>
      <c r="Z6" s="120"/>
      <c r="AA6" s="120"/>
      <c r="AB6" s="120"/>
      <c r="AC6" s="120"/>
      <c r="AD6" s="122"/>
      <c r="AE6" s="120"/>
      <c r="AF6" s="32"/>
      <c r="AG6" s="33" t="s">
        <v>1019</v>
      </c>
      <c r="AH6" s="120"/>
      <c r="AI6" s="120"/>
      <c r="AJ6" s="120" t="s">
        <v>1020</v>
      </c>
      <c r="AK6" s="123"/>
      <c r="AL6" s="123"/>
      <c r="AM6" s="39"/>
      <c r="AN6" s="125"/>
      <c r="AO6" s="124"/>
      <c r="AP6" s="124"/>
      <c r="AQ6" s="33"/>
      <c r="AR6" s="33" t="s">
        <v>1018</v>
      </c>
      <c r="AS6" s="120"/>
      <c r="AT6" s="120" t="s">
        <v>1021</v>
      </c>
      <c r="AU6" s="33"/>
      <c r="AV6" s="86" t="s">
        <v>1022</v>
      </c>
      <c r="AW6" s="34"/>
      <c r="AX6" s="120"/>
      <c r="AY6" s="120" t="s">
        <v>1023</v>
      </c>
      <c r="AZ6" s="120" t="s">
        <v>1024</v>
      </c>
      <c r="BA6" s="123"/>
      <c r="BB6" s="35"/>
      <c r="BC6" s="35"/>
      <c r="BD6" s="35" t="s">
        <v>1025</v>
      </c>
      <c r="BE6" s="34"/>
      <c r="BF6" s="33" t="s">
        <v>1026</v>
      </c>
      <c r="BG6" s="123"/>
      <c r="BH6" s="123"/>
      <c r="BI6" s="34"/>
      <c r="BJ6" s="38"/>
      <c r="BK6" s="34" t="s">
        <v>1027</v>
      </c>
      <c r="BL6" s="120"/>
      <c r="BM6" s="33"/>
      <c r="BN6" s="33"/>
      <c r="BO6" s="33"/>
      <c r="BP6" s="33"/>
      <c r="BQ6" s="33"/>
      <c r="BR6" s="120"/>
      <c r="BS6" s="33"/>
      <c r="BT6" s="33" t="s">
        <v>981</v>
      </c>
      <c r="BU6" s="33"/>
      <c r="BV6" s="33"/>
      <c r="BW6" s="120"/>
      <c r="BX6" s="120"/>
      <c r="BY6" s="123"/>
      <c r="BZ6" s="36" t="s">
        <v>1012</v>
      </c>
      <c r="CA6" s="123"/>
      <c r="CB6" s="123"/>
      <c r="CC6" s="123"/>
      <c r="CD6" s="35"/>
      <c r="CE6" s="35"/>
      <c r="CF6" s="35"/>
      <c r="CG6" s="123" t="s">
        <v>1028</v>
      </c>
      <c r="CH6" s="120" t="s">
        <v>1029</v>
      </c>
      <c r="CI6" s="123" t="s">
        <v>1030</v>
      </c>
      <c r="CJ6" s="120"/>
      <c r="CK6" s="33"/>
      <c r="CL6" s="33" t="s">
        <v>234</v>
      </c>
      <c r="CM6" s="33" t="s">
        <v>1022</v>
      </c>
      <c r="CN6" s="120" t="s">
        <v>1022</v>
      </c>
      <c r="CO6" s="33" t="s">
        <v>1031</v>
      </c>
      <c r="CP6" s="33" t="s">
        <v>1032</v>
      </c>
      <c r="CQ6" s="33"/>
      <c r="CR6" s="33"/>
      <c r="CS6" s="87" t="s">
        <v>1033</v>
      </c>
      <c r="CT6" s="33"/>
      <c r="CU6" s="124"/>
      <c r="CV6" s="124"/>
      <c r="CW6" s="120"/>
      <c r="CX6" s="35"/>
      <c r="CY6" s="35"/>
      <c r="CZ6" s="33" t="s">
        <v>1034</v>
      </c>
      <c r="DA6" s="33"/>
      <c r="DB6" s="33"/>
      <c r="DC6" s="123"/>
      <c r="DD6" s="34"/>
      <c r="DE6" s="34"/>
      <c r="DF6" s="33" t="s">
        <v>1035</v>
      </c>
      <c r="DG6" s="36"/>
      <c r="DH6" s="120" t="s">
        <v>1030</v>
      </c>
      <c r="DI6" s="123" t="s">
        <v>1036</v>
      </c>
      <c r="DJ6" s="123"/>
      <c r="DK6" s="33"/>
      <c r="DL6" s="120"/>
      <c r="DM6" s="123"/>
      <c r="DN6" s="35"/>
      <c r="DO6" s="120"/>
      <c r="DP6" s="37" t="s">
        <v>219</v>
      </c>
      <c r="DQ6" s="37"/>
      <c r="DR6" s="123"/>
      <c r="DS6" s="33" t="s">
        <v>1037</v>
      </c>
      <c r="DT6" s="33"/>
      <c r="DU6" s="33"/>
      <c r="DV6" s="33" t="s">
        <v>1038</v>
      </c>
      <c r="EB6" s="86" t="s">
        <v>1039</v>
      </c>
      <c r="EG6"/>
      <c r="EH6"/>
      <c r="EJ6" s="86" t="s">
        <v>25</v>
      </c>
      <c r="EK6" s="86" t="s">
        <v>56</v>
      </c>
      <c r="EL6" s="34"/>
      <c r="EM6" s="34"/>
      <c r="EN6" s="34"/>
      <c r="EO6" s="34"/>
      <c r="EQ6" t="s">
        <v>108</v>
      </c>
      <c r="ER6" s="86" t="s">
        <v>1178</v>
      </c>
    </row>
    <row r="7" spans="1:148">
      <c r="A7" s="120" t="s">
        <v>1040</v>
      </c>
      <c r="B7" s="120"/>
      <c r="C7" s="120"/>
      <c r="D7" s="120"/>
      <c r="E7" s="120"/>
      <c r="F7" s="120"/>
      <c r="G7" s="120"/>
      <c r="H7" s="120"/>
      <c r="I7" s="120" t="s">
        <v>1041</v>
      </c>
      <c r="J7" s="121">
        <v>4</v>
      </c>
      <c r="K7" s="120" t="s">
        <v>1013</v>
      </c>
      <c r="L7" s="120" t="s">
        <v>953</v>
      </c>
      <c r="M7" s="120" t="s">
        <v>1042</v>
      </c>
      <c r="N7" s="120" t="s">
        <v>1042</v>
      </c>
      <c r="O7" s="120" t="s">
        <v>222</v>
      </c>
      <c r="P7" s="120" t="s">
        <v>1043</v>
      </c>
      <c r="Q7" s="120" t="s">
        <v>1044</v>
      </c>
      <c r="R7" s="120"/>
      <c r="S7" s="120" t="s">
        <v>1045</v>
      </c>
      <c r="T7" s="120"/>
      <c r="U7" s="120" t="s">
        <v>1046</v>
      </c>
      <c r="V7" s="120"/>
      <c r="W7" s="120"/>
      <c r="X7" s="120" t="s">
        <v>1047</v>
      </c>
      <c r="Y7" s="120"/>
      <c r="Z7" s="120"/>
      <c r="AA7" s="120"/>
      <c r="AB7" s="120"/>
      <c r="AC7" s="120"/>
      <c r="AD7" s="122"/>
      <c r="AE7" s="120"/>
      <c r="AF7" s="32"/>
      <c r="AG7" s="33"/>
      <c r="AH7" s="120"/>
      <c r="AI7" s="120"/>
      <c r="AJ7" s="120" t="s">
        <v>1048</v>
      </c>
      <c r="AK7" s="123"/>
      <c r="AL7" s="123"/>
      <c r="AM7" s="39"/>
      <c r="AN7" s="125"/>
      <c r="AO7" s="124"/>
      <c r="AP7" s="124"/>
      <c r="AQ7" s="33"/>
      <c r="AR7" s="33" t="s">
        <v>1047</v>
      </c>
      <c r="AS7" s="120"/>
      <c r="AT7" s="120" t="s">
        <v>1049</v>
      </c>
      <c r="AU7" s="33"/>
      <c r="AV7" s="86" t="s">
        <v>978</v>
      </c>
      <c r="AW7" s="34"/>
      <c r="AX7" s="120"/>
      <c r="AY7" s="120" t="s">
        <v>1050</v>
      </c>
      <c r="AZ7" s="120" t="s">
        <v>1051</v>
      </c>
      <c r="BA7" s="123"/>
      <c r="BB7" s="35"/>
      <c r="BC7" s="35"/>
      <c r="BD7" s="35" t="s">
        <v>1052</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1053</v>
      </c>
      <c r="CH7" s="120"/>
      <c r="CI7" s="123"/>
      <c r="CJ7" s="120"/>
      <c r="CK7" s="33"/>
      <c r="CL7" s="33" t="s">
        <v>1054</v>
      </c>
      <c r="CM7" s="33" t="s">
        <v>978</v>
      </c>
      <c r="CN7" s="120" t="s">
        <v>978</v>
      </c>
      <c r="CO7" s="33" t="s">
        <v>1055</v>
      </c>
      <c r="CP7" s="33" t="s">
        <v>1056</v>
      </c>
      <c r="CQ7" s="33"/>
      <c r="CR7" s="33"/>
      <c r="CS7" s="87" t="s">
        <v>1057</v>
      </c>
      <c r="CT7" s="33"/>
      <c r="CU7" s="124"/>
      <c r="CV7" s="124"/>
      <c r="CW7" s="120"/>
      <c r="CX7" s="35"/>
      <c r="CY7" s="35"/>
      <c r="CZ7" s="33" t="s">
        <v>1058</v>
      </c>
      <c r="DA7" s="33"/>
      <c r="DB7" s="33"/>
      <c r="DC7" s="123"/>
      <c r="DD7" s="34"/>
      <c r="DE7" s="34"/>
      <c r="DF7" s="33" t="s">
        <v>1059</v>
      </c>
      <c r="DG7" s="36"/>
      <c r="DH7" s="120"/>
      <c r="DI7" s="123"/>
      <c r="DJ7" s="123"/>
      <c r="DK7" s="33"/>
      <c r="DL7" s="120"/>
      <c r="DM7" s="123"/>
      <c r="DN7" s="35"/>
      <c r="DO7" s="120"/>
      <c r="DP7" s="37"/>
      <c r="DQ7" s="37"/>
      <c r="DR7" s="123"/>
      <c r="DS7" s="33" t="s">
        <v>1060</v>
      </c>
      <c r="DT7" s="33"/>
      <c r="DU7" s="33"/>
      <c r="DV7" s="33" t="s">
        <v>213</v>
      </c>
      <c r="EG7"/>
      <c r="EH7"/>
      <c r="EK7" s="86" t="s">
        <v>58</v>
      </c>
      <c r="EL7" s="34"/>
      <c r="EM7" s="34"/>
      <c r="EN7" s="34"/>
      <c r="EO7" s="34"/>
      <c r="EQ7" s="34" t="s">
        <v>1061</v>
      </c>
      <c r="ER7" s="86" t="s">
        <v>1179</v>
      </c>
    </row>
    <row r="8" spans="1:148">
      <c r="A8" s="120" t="s">
        <v>1062</v>
      </c>
      <c r="B8" s="120"/>
      <c r="C8" s="120"/>
      <c r="D8" s="120"/>
      <c r="E8" s="120"/>
      <c r="F8" s="120"/>
      <c r="G8" s="120"/>
      <c r="H8" s="120"/>
      <c r="I8" s="120" t="s">
        <v>1063</v>
      </c>
      <c r="J8" s="121">
        <v>5</v>
      </c>
      <c r="K8" s="120" t="s">
        <v>296</v>
      </c>
      <c r="L8" s="120" t="s">
        <v>213</v>
      </c>
      <c r="M8" s="120" t="s">
        <v>1064</v>
      </c>
      <c r="N8" s="120" t="s">
        <v>1065</v>
      </c>
      <c r="O8" s="120" t="s">
        <v>1042</v>
      </c>
      <c r="P8" s="120" t="s">
        <v>1066</v>
      </c>
      <c r="Q8" s="120" t="s">
        <v>1066</v>
      </c>
      <c r="R8" s="120"/>
      <c r="S8" s="120" t="s">
        <v>1067</v>
      </c>
      <c r="T8" s="120"/>
      <c r="U8" s="120"/>
      <c r="V8" s="120"/>
      <c r="W8" s="120"/>
      <c r="X8" s="120" t="s">
        <v>1068</v>
      </c>
      <c r="Y8" s="120"/>
      <c r="Z8" s="120"/>
      <c r="AA8" s="120"/>
      <c r="AB8" s="120"/>
      <c r="AC8" s="120"/>
      <c r="AD8" s="122"/>
      <c r="AE8" s="120"/>
      <c r="AF8" s="32"/>
      <c r="AG8" s="33"/>
      <c r="AH8" s="120"/>
      <c r="AI8" s="120"/>
      <c r="AJ8" s="120" t="s">
        <v>1069</v>
      </c>
      <c r="AK8" s="123"/>
      <c r="AL8" s="123"/>
      <c r="AM8" s="39"/>
      <c r="AN8" s="125"/>
      <c r="AO8" s="124"/>
      <c r="AP8" s="124"/>
      <c r="AQ8" s="33"/>
      <c r="AR8" s="33" t="s">
        <v>1068</v>
      </c>
      <c r="AS8" s="120"/>
      <c r="AT8" s="120" t="s">
        <v>1070</v>
      </c>
      <c r="AU8" s="33"/>
      <c r="AV8" s="86" t="s">
        <v>776</v>
      </c>
      <c r="AW8" s="34"/>
      <c r="AX8" s="120"/>
      <c r="AY8" s="120"/>
      <c r="AZ8" s="120"/>
      <c r="BA8" s="123"/>
      <c r="BB8" s="35"/>
      <c r="BC8" s="35"/>
      <c r="BD8" s="35" t="s">
        <v>1071</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1072</v>
      </c>
      <c r="CH8" s="120"/>
      <c r="CI8" s="123"/>
      <c r="CJ8" s="120"/>
      <c r="CK8" s="33"/>
      <c r="CL8" s="33" t="s">
        <v>1073</v>
      </c>
      <c r="CM8" s="33" t="s">
        <v>776</v>
      </c>
      <c r="CN8" s="120" t="s">
        <v>776</v>
      </c>
      <c r="CO8" s="33" t="s">
        <v>1074</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1075</v>
      </c>
      <c r="DT8" s="33"/>
      <c r="DU8" s="33"/>
      <c r="DV8" s="33" t="s">
        <v>222</v>
      </c>
      <c r="EG8"/>
      <c r="EH8"/>
      <c r="EK8" s="86" t="s">
        <v>59</v>
      </c>
      <c r="EL8" s="34"/>
      <c r="EM8" s="34"/>
      <c r="EN8" s="34"/>
      <c r="EO8" s="34"/>
      <c r="EQ8" s="34" t="s">
        <v>107</v>
      </c>
      <c r="ER8" s="86" t="s">
        <v>1180</v>
      </c>
    </row>
    <row r="9" spans="1:148">
      <c r="A9" s="120" t="s">
        <v>1076</v>
      </c>
      <c r="B9" s="120"/>
      <c r="C9" s="120"/>
      <c r="D9" s="120"/>
      <c r="E9" s="120"/>
      <c r="F9" s="120"/>
      <c r="G9" s="120"/>
      <c r="H9" s="120"/>
      <c r="I9" s="120"/>
      <c r="J9" s="121">
        <v>6</v>
      </c>
      <c r="K9" s="120" t="s">
        <v>1065</v>
      </c>
      <c r="L9" s="120" t="s">
        <v>222</v>
      </c>
      <c r="M9" s="120"/>
      <c r="N9" s="120" t="s">
        <v>1077</v>
      </c>
      <c r="O9" s="120" t="s">
        <v>1064</v>
      </c>
      <c r="P9" s="120"/>
      <c r="Q9" s="120"/>
      <c r="R9" s="120"/>
      <c r="S9" s="120" t="s">
        <v>1078</v>
      </c>
      <c r="T9" s="120"/>
      <c r="U9" s="120"/>
      <c r="V9" s="120"/>
      <c r="W9" s="120"/>
      <c r="X9" s="120" t="s">
        <v>1079</v>
      </c>
      <c r="Y9" s="120"/>
      <c r="Z9" s="120"/>
      <c r="AA9" s="120"/>
      <c r="AB9" s="120"/>
      <c r="AC9" s="120"/>
      <c r="AD9" s="122"/>
      <c r="AE9" s="120"/>
      <c r="AF9" s="32"/>
      <c r="AG9" s="33"/>
      <c r="AH9" s="120"/>
      <c r="AI9" s="120"/>
      <c r="AJ9" s="120" t="s">
        <v>1080</v>
      </c>
      <c r="AK9" s="123"/>
      <c r="AL9" s="123"/>
      <c r="AM9" s="39"/>
      <c r="AN9" s="125"/>
      <c r="AO9" s="124"/>
      <c r="AP9" s="124"/>
      <c r="AQ9" s="33"/>
      <c r="AR9" s="33" t="s">
        <v>1079</v>
      </c>
      <c r="AS9" s="120"/>
      <c r="AT9" s="120" t="s">
        <v>1081</v>
      </c>
      <c r="AU9" s="33"/>
      <c r="AV9" s="86" t="s">
        <v>1082</v>
      </c>
      <c r="AW9" s="34"/>
      <c r="AX9" s="120"/>
      <c r="AY9" s="120"/>
      <c r="AZ9" s="120"/>
      <c r="BA9" s="123"/>
      <c r="BB9" s="35"/>
      <c r="BC9" s="35"/>
      <c r="BD9" s="35" t="s">
        <v>1083</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1084</v>
      </c>
      <c r="CH9" s="120"/>
      <c r="CI9" s="123"/>
      <c r="CJ9" s="120"/>
      <c r="CK9" s="33"/>
      <c r="CL9" s="33" t="s">
        <v>213</v>
      </c>
      <c r="CM9" s="33"/>
      <c r="CN9" s="120" t="s">
        <v>1082</v>
      </c>
      <c r="CO9" s="33" t="s">
        <v>1085</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1086</v>
      </c>
      <c r="DT9" s="33"/>
      <c r="DU9" s="33"/>
      <c r="DV9" s="33" t="s">
        <v>1087</v>
      </c>
      <c r="EG9"/>
      <c r="EH9"/>
      <c r="EK9" s="86" t="s">
        <v>62</v>
      </c>
      <c r="EL9" s="34"/>
      <c r="EM9" s="34"/>
      <c r="EN9" s="34"/>
      <c r="EO9" s="34"/>
      <c r="EQ9" s="34" t="s">
        <v>1088</v>
      </c>
      <c r="ER9" s="86" t="s">
        <v>1181</v>
      </c>
    </row>
    <row r="10" spans="1:148">
      <c r="A10" s="120" t="s">
        <v>1089</v>
      </c>
      <c r="B10" s="120"/>
      <c r="C10" s="120"/>
      <c r="D10" s="120"/>
      <c r="E10" s="120"/>
      <c r="F10" s="120"/>
      <c r="G10" s="120"/>
      <c r="H10" s="120"/>
      <c r="I10" s="120"/>
      <c r="J10" s="121">
        <v>7</v>
      </c>
      <c r="K10" s="120" t="s">
        <v>1077</v>
      </c>
      <c r="L10" s="120" t="s">
        <v>1042</v>
      </c>
      <c r="M10" s="120"/>
      <c r="N10" s="120" t="s">
        <v>1090</v>
      </c>
      <c r="O10" s="120"/>
      <c r="P10" s="120"/>
      <c r="Q10" s="120"/>
      <c r="R10" s="120"/>
      <c r="S10" s="120" t="s">
        <v>1091</v>
      </c>
      <c r="T10" s="120"/>
      <c r="U10" s="120"/>
      <c r="V10" s="120"/>
      <c r="W10" s="120"/>
      <c r="X10" s="120" t="s">
        <v>1092</v>
      </c>
      <c r="Y10" s="120"/>
      <c r="Z10" s="120"/>
      <c r="AA10" s="120"/>
      <c r="AB10" s="120"/>
      <c r="AC10" s="120"/>
      <c r="AD10" s="122"/>
      <c r="AE10" s="120"/>
      <c r="AF10" s="32"/>
      <c r="AG10" s="33"/>
      <c r="AH10" s="120"/>
      <c r="AI10" s="120"/>
      <c r="AJ10" s="120" t="s">
        <v>1093</v>
      </c>
      <c r="AK10" s="123"/>
      <c r="AL10" s="123"/>
      <c r="AM10" s="39"/>
      <c r="AN10" s="125"/>
      <c r="AO10" s="124"/>
      <c r="AP10" s="124"/>
      <c r="AQ10" s="33"/>
      <c r="AR10" s="33" t="s">
        <v>1094</v>
      </c>
      <c r="AS10" s="120"/>
      <c r="AT10" s="120" t="s">
        <v>1095</v>
      </c>
      <c r="AU10" s="33"/>
      <c r="AW10" s="34"/>
      <c r="AX10" s="120"/>
      <c r="AY10" s="120"/>
      <c r="AZ10" s="120"/>
      <c r="BA10" s="123"/>
      <c r="BB10" s="35"/>
      <c r="BC10" s="35"/>
      <c r="BD10" s="35" t="s">
        <v>1096</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1097</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1098</v>
      </c>
      <c r="DT10" s="33"/>
      <c r="DU10" s="33"/>
      <c r="DV10" s="33" t="s">
        <v>1099</v>
      </c>
      <c r="EG10"/>
      <c r="EH10"/>
      <c r="EK10" s="86" t="s">
        <v>63</v>
      </c>
      <c r="EL10" s="34"/>
      <c r="EM10" s="34"/>
      <c r="EN10" s="34"/>
      <c r="EO10" s="34"/>
      <c r="EQ10" s="34" t="s">
        <v>1100</v>
      </c>
      <c r="ER10" s="86" t="s">
        <v>1182</v>
      </c>
    </row>
    <row r="11" spans="1:148">
      <c r="A11" s="120" t="s">
        <v>1101</v>
      </c>
      <c r="B11" s="120"/>
      <c r="C11" s="120"/>
      <c r="D11" s="120"/>
      <c r="E11" s="120"/>
      <c r="F11" s="120"/>
      <c r="G11" s="120"/>
      <c r="H11" s="120"/>
      <c r="I11" s="120"/>
      <c r="J11" s="121">
        <v>8</v>
      </c>
      <c r="K11" s="120" t="s">
        <v>1090</v>
      </c>
      <c r="L11" s="120" t="s">
        <v>1064</v>
      </c>
      <c r="M11" s="120"/>
      <c r="N11" s="120" t="s">
        <v>1041</v>
      </c>
      <c r="O11" s="120"/>
      <c r="P11" s="120"/>
      <c r="Q11" s="120"/>
      <c r="R11" s="120"/>
      <c r="S11" s="120" t="s">
        <v>1102</v>
      </c>
      <c r="T11" s="120"/>
      <c r="U11" s="120"/>
      <c r="V11" s="120"/>
      <c r="W11" s="120"/>
      <c r="X11" s="120"/>
      <c r="Y11" s="120"/>
      <c r="Z11" s="120"/>
      <c r="AA11" s="120"/>
      <c r="AB11" s="120"/>
      <c r="AC11" s="120"/>
      <c r="AD11" s="122"/>
      <c r="AE11" s="120"/>
      <c r="AF11" s="32"/>
      <c r="AG11" s="33"/>
      <c r="AH11" s="120"/>
      <c r="AI11" s="120"/>
      <c r="AJ11" s="120" t="s">
        <v>1103</v>
      </c>
      <c r="AK11" s="123"/>
      <c r="AL11" s="123"/>
      <c r="AM11" s="39"/>
      <c r="AN11" s="125"/>
      <c r="AO11" s="124"/>
      <c r="AP11" s="124"/>
      <c r="AQ11" s="33"/>
      <c r="AR11" s="33"/>
      <c r="AS11" s="120"/>
      <c r="AT11" s="120"/>
      <c r="AU11" s="33"/>
      <c r="AV11" s="33"/>
      <c r="AW11" s="34"/>
      <c r="AX11" s="120"/>
      <c r="AY11" s="120"/>
      <c r="AZ11" s="120"/>
      <c r="BA11" s="123"/>
      <c r="BB11" s="35"/>
      <c r="BC11" s="35"/>
      <c r="BD11" s="35" t="s">
        <v>1104</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296</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1105</v>
      </c>
      <c r="DT11" s="33"/>
      <c r="DU11" s="33"/>
      <c r="DV11" s="33" t="s">
        <v>1106</v>
      </c>
      <c r="EG11"/>
      <c r="EH11"/>
      <c r="EK11" s="86" t="s">
        <v>64</v>
      </c>
      <c r="EL11" s="34"/>
      <c r="EM11" s="34"/>
      <c r="EN11" s="34"/>
      <c r="EO11" s="34"/>
      <c r="EQ11" s="34" t="s">
        <v>1107</v>
      </c>
      <c r="ER11" s="86" t="s">
        <v>1183</v>
      </c>
    </row>
    <row r="12" spans="1:148">
      <c r="A12" s="120" t="s">
        <v>1108</v>
      </c>
      <c r="B12" s="120"/>
      <c r="C12" s="120"/>
      <c r="D12" s="120"/>
      <c r="E12" s="120"/>
      <c r="F12" s="120"/>
      <c r="G12" s="120"/>
      <c r="H12" s="120"/>
      <c r="I12" s="120"/>
      <c r="J12" s="121">
        <v>9</v>
      </c>
      <c r="K12" s="120" t="s">
        <v>1041</v>
      </c>
      <c r="L12" s="120" t="s">
        <v>1109</v>
      </c>
      <c r="M12" s="120"/>
      <c r="N12" s="120" t="s">
        <v>1063</v>
      </c>
      <c r="O12" s="120"/>
      <c r="P12" s="120"/>
      <c r="Q12" s="120"/>
      <c r="R12" s="120"/>
      <c r="S12" s="120" t="s">
        <v>1110</v>
      </c>
      <c r="T12" s="120"/>
      <c r="U12" s="120"/>
      <c r="V12" s="120"/>
      <c r="W12" s="120"/>
      <c r="X12" s="120"/>
      <c r="Y12" s="120"/>
      <c r="Z12" s="120"/>
      <c r="AA12" s="120"/>
      <c r="AB12" s="120"/>
      <c r="AC12" s="120"/>
      <c r="AD12" s="122"/>
      <c r="AE12" s="120"/>
      <c r="AF12" s="32"/>
      <c r="AG12" s="33"/>
      <c r="AH12" s="120"/>
      <c r="AI12" s="120"/>
      <c r="AJ12" s="120" t="s">
        <v>1111</v>
      </c>
      <c r="AK12" s="123"/>
      <c r="AL12" s="123"/>
      <c r="AM12" s="39"/>
      <c r="AN12" s="125"/>
      <c r="AO12" s="124"/>
      <c r="AP12" s="124"/>
      <c r="AQ12" s="33"/>
      <c r="AR12" s="33"/>
      <c r="AS12" s="120"/>
      <c r="AT12" s="120"/>
      <c r="AU12" s="33"/>
      <c r="AW12" s="34"/>
      <c r="AX12" s="120"/>
      <c r="AY12" s="120"/>
      <c r="AZ12" s="120"/>
      <c r="BA12" s="123"/>
      <c r="BB12" s="35"/>
      <c r="BC12" s="35"/>
      <c r="BD12" s="35" t="s">
        <v>1112</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258</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1113</v>
      </c>
      <c r="DT12" s="33"/>
      <c r="DU12" s="33"/>
      <c r="DV12" s="33" t="s">
        <v>1114</v>
      </c>
      <c r="EG12"/>
      <c r="EH12"/>
      <c r="EK12" s="86" t="s">
        <v>65</v>
      </c>
      <c r="EL12" s="34"/>
      <c r="EM12" s="34"/>
      <c r="EN12" s="34"/>
      <c r="EO12" s="34"/>
      <c r="EQ12" s="34" t="s">
        <v>1115</v>
      </c>
      <c r="ER12" s="86" t="s">
        <v>1184</v>
      </c>
    </row>
    <row r="13" spans="1:148">
      <c r="A13" s="120" t="s">
        <v>1116</v>
      </c>
      <c r="B13" s="120"/>
      <c r="C13" s="120"/>
      <c r="D13" s="120"/>
      <c r="E13" s="120"/>
      <c r="F13" s="120"/>
      <c r="G13" s="120"/>
      <c r="H13" s="120"/>
      <c r="I13" s="120"/>
      <c r="J13" s="121">
        <v>10</v>
      </c>
      <c r="K13" s="120" t="s">
        <v>1063</v>
      </c>
      <c r="L13" s="120" t="s">
        <v>1117</v>
      </c>
      <c r="M13" s="120"/>
      <c r="N13" s="120" t="s">
        <v>1118</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1119</v>
      </c>
      <c r="AK13" s="123"/>
      <c r="AL13" s="123"/>
      <c r="AM13" s="39"/>
      <c r="AN13" s="125"/>
      <c r="AO13" s="120"/>
      <c r="AP13" s="120"/>
      <c r="AQ13" s="33"/>
      <c r="AR13" s="33"/>
      <c r="AS13" s="120"/>
      <c r="AT13" s="120"/>
      <c r="AU13" s="33"/>
      <c r="AW13" s="34"/>
      <c r="AX13" s="120"/>
      <c r="AY13" s="120"/>
      <c r="AZ13" s="120"/>
      <c r="BA13" s="123"/>
      <c r="BB13" s="35"/>
      <c r="BC13" s="35"/>
      <c r="BD13" s="35" t="s">
        <v>1120</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1121</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1122</v>
      </c>
      <c r="DT13" s="33"/>
      <c r="DU13" s="33"/>
      <c r="DV13" s="33" t="s">
        <v>1123</v>
      </c>
      <c r="EG13"/>
      <c r="EH13"/>
      <c r="EK13" s="86" t="s">
        <v>66</v>
      </c>
      <c r="EL13" s="34"/>
      <c r="EM13" s="34"/>
      <c r="EN13" s="34"/>
      <c r="EO13" s="34"/>
      <c r="EQ13" s="34" t="s">
        <v>60</v>
      </c>
      <c r="ER13" s="86" t="s">
        <v>1185</v>
      </c>
    </row>
    <row r="14" spans="1:148">
      <c r="A14" s="120"/>
      <c r="B14" s="120"/>
      <c r="C14" s="120"/>
      <c r="D14" s="120"/>
      <c r="E14" s="120"/>
      <c r="F14" s="120"/>
      <c r="G14" s="120"/>
      <c r="H14" s="120"/>
      <c r="I14" s="120"/>
      <c r="J14" s="121">
        <v>11</v>
      </c>
      <c r="K14" s="120"/>
      <c r="L14" s="120" t="s">
        <v>1124</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1125</v>
      </c>
      <c r="AK14" s="123"/>
      <c r="AL14" s="123"/>
      <c r="AM14" s="39"/>
      <c r="AN14" s="125"/>
      <c r="AO14" s="120"/>
      <c r="AP14" s="120"/>
      <c r="AQ14" s="33"/>
      <c r="AR14" s="33"/>
      <c r="AS14" s="120"/>
      <c r="AT14" s="120"/>
      <c r="AU14" s="33"/>
      <c r="AV14" s="33"/>
      <c r="AW14" s="34"/>
      <c r="AX14" s="120"/>
      <c r="AY14" s="120"/>
      <c r="AZ14" s="120"/>
      <c r="BA14" s="123"/>
      <c r="BB14" s="35"/>
      <c r="BC14" s="35"/>
      <c r="BD14" s="35" t="s">
        <v>1126</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1127</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1128</v>
      </c>
      <c r="DT14" s="33"/>
      <c r="DU14" s="33"/>
      <c r="DV14" s="33" t="s">
        <v>1129</v>
      </c>
      <c r="EG14"/>
      <c r="EH14"/>
      <c r="EK14" s="86" t="s">
        <v>67</v>
      </c>
      <c r="EL14" s="34"/>
      <c r="EM14" s="34"/>
      <c r="EN14" s="34"/>
      <c r="EO14" s="34"/>
    </row>
    <row r="15" spans="1:148">
      <c r="A15" s="120"/>
      <c r="B15" s="120"/>
      <c r="C15" s="120"/>
      <c r="D15" s="120"/>
      <c r="E15" s="120"/>
      <c r="F15" s="120"/>
      <c r="G15" s="120"/>
      <c r="H15" s="120"/>
      <c r="I15" s="120"/>
      <c r="J15" s="121">
        <v>12</v>
      </c>
      <c r="K15" s="120"/>
      <c r="L15" s="120" t="s">
        <v>1130</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1131</v>
      </c>
      <c r="AK15" s="123"/>
      <c r="AL15" s="123"/>
      <c r="AM15" s="39"/>
      <c r="AN15" s="125"/>
      <c r="AO15" s="120"/>
      <c r="AP15" s="120"/>
      <c r="AQ15" s="33"/>
      <c r="AR15" s="33"/>
      <c r="AS15" s="120"/>
      <c r="AT15" s="120"/>
      <c r="AU15" s="33"/>
      <c r="AV15" s="33"/>
      <c r="AW15" s="34"/>
      <c r="AX15" s="120"/>
      <c r="AY15" s="120"/>
      <c r="AZ15" s="120"/>
      <c r="BA15" s="123"/>
      <c r="BB15" s="35"/>
      <c r="BC15" s="35"/>
      <c r="BD15" s="35" t="s">
        <v>1132</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1133</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1134</v>
      </c>
      <c r="DT15" s="33"/>
      <c r="DU15" s="33"/>
      <c r="DV15" s="33" t="s">
        <v>1135</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1136</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299</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1137</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1138</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1139</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1140</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1141</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1142</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290</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1143</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1144</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1145</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1146</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1147</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1148</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1149</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1150</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1151</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1152</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1153</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1154</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1155</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1156</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1157</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1158</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1159</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1160</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1161</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1162</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1163</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1164</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1165</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1166</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1167</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1168</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1169</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1170</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1171</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73D32D8E-B421-4719-A62F-35E69C5CE287}"/>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2025-05-09T04:57:06Z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