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charts/chart2.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showInkAnnotation="0" codeName="ThisWorkbook" defaultThemeVersion="124226"/>
  <mc:AlternateContent xmlns:mc="http://schemas.openxmlformats.org/markup-compatibility/2006">
    <mc:Choice Requires="x15">
      <x15ac:absPath xmlns:x15ac="http://schemas.microsoft.com/office/spreadsheetml/2010/11/ac" url="https://simtechno-my.sharepoint.com/personal/y_touma_simtechno_onmicrosoft_com/Documents/2025業務/ＥＥＥ（令和7年）/06_様式/"/>
    </mc:Choice>
  </mc:AlternateContent>
  <xr:revisionPtr revIDLastSave="496" documentId="8_{9BB2048B-E141-483D-880F-9625237C0F4C}" xr6:coauthVersionLast="47" xr6:coauthVersionMax="47" xr10:uidLastSave="{1C3753CE-889F-43B9-8541-FA074F838FBE}"/>
  <workbookProtection workbookAlgorithmName="SHA-512" workbookHashValue="IytGd8VZJ0XwzBadQsNClblod+x3mQeOE9QXb8Dzo3SfZM0jx/6u1xo0ftDdJJ9jDNcBiHSfjHfplBNDCJlmmQ==" workbookSaltValue="+Senvuyh6FVcw3SOsy6EHw==" workbookSpinCount="100000" lockStructure="1"/>
  <bookViews>
    <workbookView xWindow="7470" yWindow="0" windowWidth="21120" windowHeight="15195" xr2:uid="{AA3370DF-D91F-4C60-A569-C188C3FE9F4B}"/>
  </bookViews>
  <sheets>
    <sheet name="報_はじめに" sheetId="113" r:id="rId1"/>
    <sheet name="報_提出書" sheetId="114" r:id="rId2"/>
    <sheet name="C1(公表)" sheetId="115" r:id="rId3"/>
    <sheet name="C2(公表)" sheetId="123" r:id="rId4"/>
    <sheet name="E1" sheetId="122" r:id="rId5"/>
    <sheet name="C3_1(公表)" sheetId="124" r:id="rId6"/>
    <sheet name="C3_2(公表)" sheetId="125" r:id="rId7"/>
    <sheet name="E2" sheetId="126" r:id="rId8"/>
    <sheet name="C4(公表)" sheetId="127" r:id="rId9"/>
    <sheet name="C5(公表)" sheetId="128" r:id="rId10"/>
    <sheet name="D1" sheetId="64" r:id="rId11"/>
    <sheet name="D2" sheetId="67" r:id="rId12"/>
    <sheet name="D3" sheetId="130" r:id="rId13"/>
    <sheet name="D4" sheetId="131" r:id="rId14"/>
    <sheet name="D5" sheetId="78" r:id="rId15"/>
    <sheet name="D6" sheetId="112" r:id="rId16"/>
    <sheet name="【温ガス調査】調査依頼" sheetId="138" r:id="rId17"/>
    <sheet name="【温ガス調査】市区町村別電力入力フォーマット" sheetId="139" r:id="rId18"/>
    <sheet name="【温ガス調査】部門別業種分類例" sheetId="140" r:id="rId19"/>
    <sheet name="報告書事業者リスト" sheetId="62" state="hidden" r:id="rId20"/>
  </sheets>
  <externalReferences>
    <externalReference r:id="rId21"/>
    <externalReference r:id="rId22"/>
  </externalReferences>
  <definedNames>
    <definedName name="_Fill" localSheetId="6" hidden="1">#REF!</definedName>
    <definedName name="_Fill" hidden="1">[1]昨年!$B$2:$J$2</definedName>
    <definedName name="_xlnm._FilterDatabase" localSheetId="19" hidden="1">報告書事業者リスト!$A$3:$L$717</definedName>
    <definedName name="HTML_CodePage" hidden="1">932</definedName>
    <definedName name="HTML_Control" localSheetId="16" hidden="1">{"'第２表'!$W$27:$AA$68"}</definedName>
    <definedName name="HTML_Control" localSheetId="2" hidden="1">{"'第２表'!$W$27:$AA$68"}</definedName>
    <definedName name="HTML_Control" localSheetId="5" hidden="1">{"'第２表'!$W$27:$AA$68"}</definedName>
    <definedName name="HTML_Control" localSheetId="6" hidden="1">{"'第２表'!$W$27:$AA$68"}</definedName>
    <definedName name="HTML_Control" localSheetId="8" hidden="1">{"'第２表'!$W$27:$AA$68"}</definedName>
    <definedName name="HTML_Control" localSheetId="9" hidden="1">{"'第２表'!$W$27:$AA$68"}</definedName>
    <definedName name="HTML_Control" localSheetId="15" hidden="1">{"'第２表'!$W$27:$AA$68"}</definedName>
    <definedName name="HTML_Control" localSheetId="4" hidden="1">{"'第２表'!$W$27:$AA$68"}</definedName>
    <definedName name="HTML_Control" localSheetId="7" hidden="1">{"'第２表'!$W$27:$AA$68"}</definedName>
    <definedName name="HTML_Control" localSheetId="1"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localSheetId="16" hidden="1">{"'第２表'!$W$27:$AA$68"}</definedName>
    <definedName name="pps推移" localSheetId="2" hidden="1">{"'第２表'!$W$27:$AA$68"}</definedName>
    <definedName name="pps推移" localSheetId="5" hidden="1">{"'第２表'!$W$27:$AA$68"}</definedName>
    <definedName name="pps推移" localSheetId="6" hidden="1">{"'第２表'!$W$27:$AA$68"}</definedName>
    <definedName name="pps推移" localSheetId="8" hidden="1">{"'第２表'!$W$27:$AA$68"}</definedName>
    <definedName name="pps推移" localSheetId="9" hidden="1">{"'第２表'!$W$27:$AA$68"}</definedName>
    <definedName name="pps推移" localSheetId="15" hidden="1">{"'第２表'!$W$27:$AA$68"}</definedName>
    <definedName name="pps推移" localSheetId="4" hidden="1">{"'第２表'!$W$27:$AA$68"}</definedName>
    <definedName name="pps推移" localSheetId="7" hidden="1">{"'第２表'!$W$27:$AA$68"}</definedName>
    <definedName name="pps推移" localSheetId="1" hidden="1">{"'第２表'!$W$27:$AA$68"}</definedName>
    <definedName name="pps推移" hidden="1">{"'第２表'!$W$27:$AA$68"}</definedName>
    <definedName name="_xlnm.Print_Area" localSheetId="17">【温ガス調査】市区町村別電力入力フォーマット!$A$1:$T$93</definedName>
    <definedName name="_xlnm.Print_Area" localSheetId="2">'C1(公表)'!$A$1:$N$25</definedName>
    <definedName name="_xlnm.Print_Area" localSheetId="3">'C2(公表)'!$A$1:$U$45</definedName>
    <definedName name="_xlnm.Print_Area" localSheetId="5">'C3_1(公表)'!$A$1:$N$14</definedName>
    <definedName name="_xlnm.Print_Area" localSheetId="6">'C3_2(公表)'!$B$2:$L$39</definedName>
    <definedName name="_xlnm.Print_Area" localSheetId="8">'C4(公表)'!$A$1:$N$163</definedName>
    <definedName name="_xlnm.Print_Area" localSheetId="9">'C5(公表)'!$B$1:$I$19</definedName>
    <definedName name="_xlnm.Print_Area" localSheetId="10">'D1'!$B$1:$E$12</definedName>
    <definedName name="_xlnm.Print_Area" localSheetId="11">'D2'!$A$2:$EW$31</definedName>
    <definedName name="_xlnm.Print_Area" localSheetId="14">'D5'!#REF!</definedName>
    <definedName name="_xlnm.Print_Area" localSheetId="15">'D6'!$A$1:$O$25</definedName>
    <definedName name="_xlnm.Print_Area" localSheetId="4">'E1'!$A$1:$L$46</definedName>
    <definedName name="_xlnm.Print_Area" localSheetId="7">'E2'!$A$1:$T$19</definedName>
    <definedName name="_xlnm.Print_Area" localSheetId="0">報_はじめに!$A$1:$H$31</definedName>
    <definedName name="_xlnm.Print_Area" localSheetId="1">報_提出書!$A$1:$N$29</definedName>
    <definedName name="_xlnm.Print_Titles" localSheetId="18">【温ガス調査】部門別業種分類例!$2:$2</definedName>
    <definedName name="_xlnm.Print_Titles" localSheetId="11">'D2'!$A:$C</definedName>
    <definedName name="記号">[2]定数!$A$2:$A$65</definedName>
    <definedName name="常時バックアップ">#REF!</definedName>
    <definedName name="別表記号と温室効果ガス">'[2]別表(計算用)'!$B$4:$C$263</definedName>
    <definedName name="別表記号と排出活動">'[2]別表(計算用)'!$D$4:$E$263</definedName>
    <definedName name="別表単位と排出係数">'[2]別表(計算用)'!$G$4:$I$263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9" i="139" l="1"/>
  <c r="D22" i="114"/>
  <c r="H6" i="122"/>
  <c r="H9" i="122" s="1"/>
  <c r="I8" i="122"/>
  <c r="C155" i="126"/>
  <c r="C141" i="126"/>
  <c r="C127" i="126"/>
  <c r="C113" i="126"/>
  <c r="C99" i="126"/>
  <c r="C85" i="126"/>
  <c r="C71" i="126"/>
  <c r="C57" i="126"/>
  <c r="C43" i="126"/>
  <c r="C29" i="126"/>
  <c r="C15" i="126"/>
  <c r="N43" i="112"/>
  <c r="M43" i="112"/>
  <c r="L43" i="112"/>
  <c r="K43" i="112"/>
  <c r="J43" i="112"/>
  <c r="I43" i="112"/>
  <c r="H43" i="112"/>
  <c r="G43" i="112"/>
  <c r="F43" i="112"/>
  <c r="F16" i="130"/>
  <c r="T14" i="115"/>
  <c r="H15" i="115"/>
  <c r="F10" i="115"/>
  <c r="H9" i="115"/>
  <c r="H8" i="115"/>
  <c r="I6" i="122" l="1"/>
  <c r="C23" i="139"/>
  <c r="T96" i="139"/>
  <c r="S93" i="139"/>
  <c r="M93" i="139"/>
  <c r="L93" i="139"/>
  <c r="H93" i="139"/>
  <c r="S91" i="139"/>
  <c r="R91" i="139"/>
  <c r="Q91" i="139"/>
  <c r="P91" i="139"/>
  <c r="P93" i="139" s="1"/>
  <c r="O91" i="139"/>
  <c r="O93" i="139" s="1"/>
  <c r="M91" i="139"/>
  <c r="L91" i="139"/>
  <c r="J91" i="139"/>
  <c r="I91" i="139"/>
  <c r="H91" i="139"/>
  <c r="F91" i="139"/>
  <c r="E91" i="139"/>
  <c r="D91" i="139"/>
  <c r="N90" i="139"/>
  <c r="K90" i="139" s="1"/>
  <c r="T90" i="139" s="1"/>
  <c r="G90" i="139"/>
  <c r="C90" i="139"/>
  <c r="N89" i="139"/>
  <c r="K89" i="139"/>
  <c r="G89" i="139"/>
  <c r="C89" i="139"/>
  <c r="T89" i="139" s="1"/>
  <c r="N88" i="139"/>
  <c r="K88" i="139" s="1"/>
  <c r="G88" i="139"/>
  <c r="C88" i="139"/>
  <c r="N87" i="139"/>
  <c r="K87" i="139" s="1"/>
  <c r="G87" i="139"/>
  <c r="C87" i="139"/>
  <c r="T87" i="139" s="1"/>
  <c r="N86" i="139"/>
  <c r="K86" i="139" s="1"/>
  <c r="T86" i="139" s="1"/>
  <c r="G86" i="139"/>
  <c r="C86" i="139"/>
  <c r="N85" i="139"/>
  <c r="K85" i="139" s="1"/>
  <c r="T85" i="139" s="1"/>
  <c r="G85" i="139"/>
  <c r="C85" i="139"/>
  <c r="N84" i="139"/>
  <c r="K84" i="139" s="1"/>
  <c r="G84" i="139"/>
  <c r="C84" i="139"/>
  <c r="T84" i="139" s="1"/>
  <c r="T83" i="139"/>
  <c r="N83" i="139"/>
  <c r="K83" i="139"/>
  <c r="G83" i="139"/>
  <c r="C83" i="139"/>
  <c r="N82" i="139"/>
  <c r="K82" i="139"/>
  <c r="G82" i="139"/>
  <c r="C82" i="139"/>
  <c r="T82" i="139" s="1"/>
  <c r="N81" i="139"/>
  <c r="K81" i="139" s="1"/>
  <c r="G81" i="139"/>
  <c r="C81" i="139"/>
  <c r="N80" i="139"/>
  <c r="K80" i="139" s="1"/>
  <c r="T80" i="139" s="1"/>
  <c r="G80" i="139"/>
  <c r="C80" i="139"/>
  <c r="N79" i="139"/>
  <c r="K79" i="139"/>
  <c r="G79" i="139"/>
  <c r="C79" i="139"/>
  <c r="T79" i="139" s="1"/>
  <c r="N78" i="139"/>
  <c r="K78" i="139" s="1"/>
  <c r="G78" i="139"/>
  <c r="C78" i="139"/>
  <c r="N77" i="139"/>
  <c r="K77" i="139"/>
  <c r="G77" i="139"/>
  <c r="T77" i="139" s="1"/>
  <c r="C77" i="139"/>
  <c r="N76" i="139"/>
  <c r="K76" i="139"/>
  <c r="G76" i="139"/>
  <c r="C76" i="139"/>
  <c r="T76" i="139" s="1"/>
  <c r="N75" i="139"/>
  <c r="K75" i="139" s="1"/>
  <c r="T75" i="139" s="1"/>
  <c r="G75" i="139"/>
  <c r="C75" i="139"/>
  <c r="N74" i="139"/>
  <c r="K74" i="139"/>
  <c r="G74" i="139"/>
  <c r="C74" i="139"/>
  <c r="T74" i="139" s="1"/>
  <c r="N73" i="139"/>
  <c r="K73" i="139" s="1"/>
  <c r="T73" i="139" s="1"/>
  <c r="G73" i="139"/>
  <c r="C73" i="139"/>
  <c r="N72" i="139"/>
  <c r="K72" i="139"/>
  <c r="T72" i="139" s="1"/>
  <c r="G72" i="139"/>
  <c r="C72" i="139"/>
  <c r="N71" i="139"/>
  <c r="K71" i="139"/>
  <c r="G71" i="139"/>
  <c r="C71" i="139"/>
  <c r="T71" i="139" s="1"/>
  <c r="T70" i="139"/>
  <c r="N70" i="139"/>
  <c r="K70" i="139"/>
  <c r="G70" i="139"/>
  <c r="C70" i="139"/>
  <c r="N69" i="139"/>
  <c r="K69" i="139"/>
  <c r="G69" i="139"/>
  <c r="C69" i="139"/>
  <c r="T69" i="139" s="1"/>
  <c r="N68" i="139"/>
  <c r="K68" i="139"/>
  <c r="G68" i="139"/>
  <c r="C68" i="139"/>
  <c r="T68" i="139" s="1"/>
  <c r="N67" i="139"/>
  <c r="K67" i="139" s="1"/>
  <c r="T67" i="139" s="1"/>
  <c r="G67" i="139"/>
  <c r="C67" i="139"/>
  <c r="N66" i="139"/>
  <c r="K66" i="139" s="1"/>
  <c r="T66" i="139" s="1"/>
  <c r="G66" i="139"/>
  <c r="C66" i="139"/>
  <c r="N65" i="139"/>
  <c r="K65" i="139"/>
  <c r="G65" i="139"/>
  <c r="C65" i="139"/>
  <c r="T65" i="139" s="1"/>
  <c r="N64" i="139"/>
  <c r="K64" i="139" s="1"/>
  <c r="G64" i="139"/>
  <c r="T64" i="139" s="1"/>
  <c r="C64" i="139"/>
  <c r="N63" i="139"/>
  <c r="K63" i="139" s="1"/>
  <c r="G63" i="139"/>
  <c r="C63" i="139"/>
  <c r="T63" i="139" s="1"/>
  <c r="N62" i="139"/>
  <c r="K62" i="139" s="1"/>
  <c r="T62" i="139" s="1"/>
  <c r="G62" i="139"/>
  <c r="C62" i="139"/>
  <c r="N61" i="139"/>
  <c r="K61" i="139" s="1"/>
  <c r="T61" i="139" s="1"/>
  <c r="G61" i="139"/>
  <c r="C61" i="139"/>
  <c r="N60" i="139"/>
  <c r="K60" i="139" s="1"/>
  <c r="G60" i="139"/>
  <c r="C60" i="139"/>
  <c r="T60" i="139" s="1"/>
  <c r="T59" i="139"/>
  <c r="N59" i="139"/>
  <c r="K59" i="139"/>
  <c r="C59" i="139"/>
  <c r="N58" i="139"/>
  <c r="K58" i="139"/>
  <c r="G58" i="139"/>
  <c r="C58" i="139"/>
  <c r="T58" i="139" s="1"/>
  <c r="N57" i="139"/>
  <c r="K57" i="139" s="1"/>
  <c r="G57" i="139"/>
  <c r="C57" i="139"/>
  <c r="T57" i="139" s="1"/>
  <c r="N56" i="139"/>
  <c r="K56" i="139" s="1"/>
  <c r="T56" i="139" s="1"/>
  <c r="G56" i="139"/>
  <c r="C56" i="139"/>
  <c r="N55" i="139"/>
  <c r="K55" i="139"/>
  <c r="G55" i="139"/>
  <c r="C55" i="139"/>
  <c r="T55" i="139" s="1"/>
  <c r="N54" i="139"/>
  <c r="K54" i="139" s="1"/>
  <c r="T54" i="139" s="1"/>
  <c r="G54" i="139"/>
  <c r="C54" i="139"/>
  <c r="N53" i="139"/>
  <c r="N91" i="139" s="1"/>
  <c r="K53" i="139"/>
  <c r="G53" i="139"/>
  <c r="G91" i="139" s="1"/>
  <c r="C53" i="139"/>
  <c r="N52" i="139"/>
  <c r="K52" i="139"/>
  <c r="G52" i="139"/>
  <c r="C52" i="139"/>
  <c r="T52" i="139" s="1"/>
  <c r="S45" i="139"/>
  <c r="R45" i="139"/>
  <c r="R93" i="139" s="1"/>
  <c r="Q45" i="139"/>
  <c r="Q93" i="139" s="1"/>
  <c r="P45" i="139"/>
  <c r="O45" i="139"/>
  <c r="M45" i="139"/>
  <c r="L45" i="139"/>
  <c r="J45" i="139"/>
  <c r="J93" i="139" s="1"/>
  <c r="I45" i="139"/>
  <c r="I93" i="139" s="1"/>
  <c r="H45" i="139"/>
  <c r="F45" i="139"/>
  <c r="F93" i="139" s="1"/>
  <c r="E45" i="139"/>
  <c r="E93" i="139" s="1"/>
  <c r="D45" i="139"/>
  <c r="D93" i="139" s="1"/>
  <c r="N44" i="139"/>
  <c r="K44" i="139" s="1"/>
  <c r="G44" i="139"/>
  <c r="C44" i="139"/>
  <c r="T44" i="139" s="1"/>
  <c r="N43" i="139"/>
  <c r="K43" i="139" s="1"/>
  <c r="T43" i="139" s="1"/>
  <c r="G43" i="139"/>
  <c r="C43" i="139"/>
  <c r="N42" i="139"/>
  <c r="K42" i="139"/>
  <c r="G42" i="139"/>
  <c r="C42" i="139"/>
  <c r="T42" i="139" s="1"/>
  <c r="N41" i="139"/>
  <c r="K41" i="139" s="1"/>
  <c r="T41" i="139" s="1"/>
  <c r="G41" i="139"/>
  <c r="C41" i="139"/>
  <c r="N40" i="139"/>
  <c r="K40" i="139"/>
  <c r="G40" i="139"/>
  <c r="T40" i="139" s="1"/>
  <c r="C40" i="139"/>
  <c r="N39" i="139"/>
  <c r="K39" i="139"/>
  <c r="G39" i="139"/>
  <c r="C39" i="139"/>
  <c r="T39" i="139" s="1"/>
  <c r="N38" i="139"/>
  <c r="K38" i="139" s="1"/>
  <c r="T38" i="139" s="1"/>
  <c r="G38" i="139"/>
  <c r="C38" i="139"/>
  <c r="N37" i="139"/>
  <c r="K37" i="139"/>
  <c r="G37" i="139"/>
  <c r="C37" i="139"/>
  <c r="T37" i="139" s="1"/>
  <c r="N36" i="139"/>
  <c r="K36" i="139" s="1"/>
  <c r="T36" i="139" s="1"/>
  <c r="G36" i="139"/>
  <c r="C36" i="139"/>
  <c r="N35" i="139"/>
  <c r="K35" i="139"/>
  <c r="T35" i="139" s="1"/>
  <c r="G35" i="139"/>
  <c r="C35" i="139"/>
  <c r="N34" i="139"/>
  <c r="K34" i="139"/>
  <c r="G34" i="139"/>
  <c r="C34" i="139"/>
  <c r="T34" i="139" s="1"/>
  <c r="T33" i="139"/>
  <c r="N33" i="139"/>
  <c r="K33" i="139"/>
  <c r="G33" i="139"/>
  <c r="C33" i="139"/>
  <c r="N32" i="139"/>
  <c r="K32" i="139"/>
  <c r="G32" i="139"/>
  <c r="C32" i="139"/>
  <c r="T32" i="139" s="1"/>
  <c r="N31" i="139"/>
  <c r="K31" i="139"/>
  <c r="G31" i="139"/>
  <c r="C31" i="139"/>
  <c r="T31" i="139" s="1"/>
  <c r="N30" i="139"/>
  <c r="K30" i="139" s="1"/>
  <c r="T30" i="139" s="1"/>
  <c r="G30" i="139"/>
  <c r="C30" i="139"/>
  <c r="N29" i="139"/>
  <c r="K29" i="139" s="1"/>
  <c r="T29" i="139" s="1"/>
  <c r="G29" i="139"/>
  <c r="C29" i="139"/>
  <c r="N28" i="139"/>
  <c r="K28" i="139"/>
  <c r="G28" i="139"/>
  <c r="C28" i="139"/>
  <c r="T28" i="139" s="1"/>
  <c r="N27" i="139"/>
  <c r="K27" i="139" s="1"/>
  <c r="G27" i="139"/>
  <c r="T27" i="139" s="1"/>
  <c r="C27" i="139"/>
  <c r="N26" i="139"/>
  <c r="K26" i="139" s="1"/>
  <c r="G26" i="139"/>
  <c r="C26" i="139"/>
  <c r="N25" i="139"/>
  <c r="K25" i="139" s="1"/>
  <c r="T25" i="139" s="1"/>
  <c r="G25" i="139"/>
  <c r="C25" i="139"/>
  <c r="N24" i="139"/>
  <c r="K24" i="139" s="1"/>
  <c r="T24" i="139" s="1"/>
  <c r="G24" i="139"/>
  <c r="C24" i="139"/>
  <c r="N23" i="139"/>
  <c r="K23" i="139" s="1"/>
  <c r="G23" i="139"/>
  <c r="G45" i="139" s="1"/>
  <c r="T23" i="139"/>
  <c r="N22" i="139"/>
  <c r="N45" i="139" s="1"/>
  <c r="K22" i="139"/>
  <c r="G22" i="139"/>
  <c r="C22" i="139"/>
  <c r="C45" i="139" l="1"/>
  <c r="C93" i="139" s="1"/>
  <c r="T26" i="139"/>
  <c r="T78" i="139"/>
  <c r="K91" i="139"/>
  <c r="K45" i="139"/>
  <c r="K93" i="139" s="1"/>
  <c r="N93" i="139"/>
  <c r="T81" i="139"/>
  <c r="T88" i="139"/>
  <c r="G93" i="139"/>
  <c r="T22" i="139"/>
  <c r="T45" i="139" s="1"/>
  <c r="C91" i="139"/>
  <c r="T53" i="139"/>
  <c r="T91" i="139" s="1"/>
  <c r="T93" i="139" l="1"/>
  <c r="T95" i="139" s="1"/>
  <c r="T97" i="139" l="1"/>
  <c r="O134" i="67" l="1"/>
  <c r="P134" i="67"/>
  <c r="Q134" i="67"/>
  <c r="R134" i="67"/>
  <c r="S134" i="67"/>
  <c r="T134" i="67"/>
  <c r="U134" i="67"/>
  <c r="V134" i="67"/>
  <c r="W134" i="67"/>
  <c r="X134" i="67"/>
  <c r="Y134" i="67"/>
  <c r="Z134" i="67"/>
  <c r="AA134" i="67"/>
  <c r="AB134" i="67"/>
  <c r="AC134" i="67"/>
  <c r="AD134" i="67"/>
  <c r="AE134" i="67"/>
  <c r="AF134" i="67"/>
  <c r="AG134" i="67"/>
  <c r="AH134" i="67"/>
  <c r="AI134" i="67"/>
  <c r="AJ134" i="67"/>
  <c r="AK134" i="67"/>
  <c r="AL134" i="67"/>
  <c r="AM134" i="67"/>
  <c r="AN134" i="67"/>
  <c r="AO134" i="67"/>
  <c r="AP134" i="67"/>
  <c r="AQ134" i="67"/>
  <c r="AR134" i="67"/>
  <c r="AS134" i="67"/>
  <c r="AT134" i="67"/>
  <c r="AU134" i="67"/>
  <c r="AV134" i="67"/>
  <c r="AW134" i="67"/>
  <c r="AX134" i="67"/>
  <c r="AY134" i="67"/>
  <c r="AZ134" i="67"/>
  <c r="BA134" i="67"/>
  <c r="BB134" i="67"/>
  <c r="BC134" i="67"/>
  <c r="BD134" i="67"/>
  <c r="BE134" i="67"/>
  <c r="BF134" i="67"/>
  <c r="BG134" i="67"/>
  <c r="BH134" i="67"/>
  <c r="BI134" i="67"/>
  <c r="BJ134" i="67"/>
  <c r="BK134" i="67"/>
  <c r="BL134" i="67"/>
  <c r="BM134" i="67"/>
  <c r="BN134" i="67"/>
  <c r="BO134" i="67"/>
  <c r="BP134" i="67"/>
  <c r="BQ134" i="67"/>
  <c r="BR134" i="67"/>
  <c r="BS134" i="67"/>
  <c r="BT134" i="67"/>
  <c r="BU134" i="67"/>
  <c r="BV134" i="67"/>
  <c r="BW134" i="67"/>
  <c r="BX134" i="67"/>
  <c r="BY134" i="67"/>
  <c r="BZ134" i="67"/>
  <c r="CA134" i="67"/>
  <c r="CB134" i="67"/>
  <c r="CC134" i="67"/>
  <c r="CD134" i="67"/>
  <c r="CE134" i="67"/>
  <c r="CF134" i="67"/>
  <c r="CG134" i="67"/>
  <c r="CH134" i="67"/>
  <c r="CI134" i="67"/>
  <c r="CJ134" i="67"/>
  <c r="CK134" i="67"/>
  <c r="CL134" i="67"/>
  <c r="CM134" i="67"/>
  <c r="CN134" i="67"/>
  <c r="CO134" i="67"/>
  <c r="CP134" i="67"/>
  <c r="CQ134" i="67"/>
  <c r="CR134" i="67"/>
  <c r="CS134" i="67"/>
  <c r="CT134" i="67"/>
  <c r="CU134" i="67"/>
  <c r="CV134" i="67"/>
  <c r="CW134" i="67"/>
  <c r="CX134" i="67"/>
  <c r="CY134" i="67"/>
  <c r="CZ134" i="67"/>
  <c r="DA134" i="67"/>
  <c r="DB134" i="67"/>
  <c r="DC134" i="67"/>
  <c r="DD134" i="67"/>
  <c r="DE134" i="67"/>
  <c r="DF134" i="67"/>
  <c r="DG134" i="67"/>
  <c r="DH134" i="67"/>
  <c r="DI134" i="67"/>
  <c r="DJ134" i="67"/>
  <c r="DK134" i="67"/>
  <c r="DL134" i="67"/>
  <c r="DM134" i="67"/>
  <c r="DN134" i="67"/>
  <c r="DO134" i="67"/>
  <c r="DP134" i="67"/>
  <c r="DQ134" i="67"/>
  <c r="DR134" i="67"/>
  <c r="DS134" i="67"/>
  <c r="DT134" i="67"/>
  <c r="DU134" i="67"/>
  <c r="DV134" i="67"/>
  <c r="DW134" i="67"/>
  <c r="DX134" i="67"/>
  <c r="DY134" i="67"/>
  <c r="DZ134" i="67"/>
  <c r="EA134" i="67"/>
  <c r="EB134" i="67"/>
  <c r="EC134" i="67"/>
  <c r="ED134" i="67"/>
  <c r="EE134" i="67"/>
  <c r="EF134" i="67"/>
  <c r="EG134" i="67"/>
  <c r="EH134" i="67"/>
  <c r="EI134" i="67"/>
  <c r="EJ134" i="67"/>
  <c r="EK134" i="67"/>
  <c r="EL134" i="67"/>
  <c r="EM134" i="67"/>
  <c r="EN134" i="67"/>
  <c r="EO134" i="67"/>
  <c r="EP134" i="67"/>
  <c r="EQ134" i="67"/>
  <c r="ER134" i="67"/>
  <c r="ES134" i="67"/>
  <c r="ET134" i="67"/>
  <c r="EU134" i="67"/>
  <c r="EV134" i="67"/>
  <c r="EW134" i="67"/>
  <c r="F128" i="67"/>
  <c r="G128" i="67"/>
  <c r="H128" i="67"/>
  <c r="I128" i="67"/>
  <c r="J128" i="67"/>
  <c r="K128" i="67"/>
  <c r="L128" i="67"/>
  <c r="M128" i="67"/>
  <c r="N128" i="67"/>
  <c r="O128" i="67"/>
  <c r="P128" i="67"/>
  <c r="Q128" i="67"/>
  <c r="R128" i="67"/>
  <c r="S128" i="67"/>
  <c r="T128" i="67"/>
  <c r="U128" i="67"/>
  <c r="V128" i="67"/>
  <c r="W128" i="67"/>
  <c r="X128" i="67"/>
  <c r="Y128" i="67"/>
  <c r="Z128" i="67"/>
  <c r="AA128" i="67"/>
  <c r="AB128" i="67"/>
  <c r="AC128" i="67"/>
  <c r="AD128" i="67"/>
  <c r="AE128" i="67"/>
  <c r="AF128" i="67"/>
  <c r="AG128" i="67"/>
  <c r="AH128" i="67"/>
  <c r="AI128" i="67"/>
  <c r="AJ128" i="67"/>
  <c r="AK128" i="67"/>
  <c r="AL128" i="67"/>
  <c r="AM128" i="67"/>
  <c r="AN128" i="67"/>
  <c r="AO128" i="67"/>
  <c r="AP128" i="67"/>
  <c r="AQ128" i="67"/>
  <c r="AR128" i="67"/>
  <c r="AS128" i="67"/>
  <c r="AT128" i="67"/>
  <c r="AU128" i="67"/>
  <c r="AV128" i="67"/>
  <c r="AW128" i="67"/>
  <c r="AX128" i="67"/>
  <c r="AY128" i="67"/>
  <c r="AZ128" i="67"/>
  <c r="BA128" i="67"/>
  <c r="BB128" i="67"/>
  <c r="BC128" i="67"/>
  <c r="BD128" i="67"/>
  <c r="BE128" i="67"/>
  <c r="BF128" i="67"/>
  <c r="BG128" i="67"/>
  <c r="BH128" i="67"/>
  <c r="BI128" i="67"/>
  <c r="BJ128" i="67"/>
  <c r="BK128" i="67"/>
  <c r="BL128" i="67"/>
  <c r="BM128" i="67"/>
  <c r="BN128" i="67"/>
  <c r="BO128" i="67"/>
  <c r="BP128" i="67"/>
  <c r="BQ128" i="67"/>
  <c r="BR128" i="67"/>
  <c r="BS128" i="67"/>
  <c r="BT128" i="67"/>
  <c r="BU128" i="67"/>
  <c r="BV128" i="67"/>
  <c r="BW128" i="67"/>
  <c r="BX128" i="67"/>
  <c r="BY128" i="67"/>
  <c r="BZ128" i="67"/>
  <c r="CA128" i="67"/>
  <c r="CB128" i="67"/>
  <c r="CC128" i="67"/>
  <c r="CD128" i="67"/>
  <c r="CE128" i="67"/>
  <c r="CF128" i="67"/>
  <c r="CG128" i="67"/>
  <c r="CH128" i="67"/>
  <c r="CI128" i="67"/>
  <c r="CJ128" i="67"/>
  <c r="CK128" i="67"/>
  <c r="CL128" i="67"/>
  <c r="CM128" i="67"/>
  <c r="CN128" i="67"/>
  <c r="CO128" i="67"/>
  <c r="CP128" i="67"/>
  <c r="CQ128" i="67"/>
  <c r="CR128" i="67"/>
  <c r="CS128" i="67"/>
  <c r="CT128" i="67"/>
  <c r="CU128" i="67"/>
  <c r="CV128" i="67"/>
  <c r="CW128" i="67"/>
  <c r="CX128" i="67"/>
  <c r="CY128" i="67"/>
  <c r="CZ128" i="67"/>
  <c r="DA128" i="67"/>
  <c r="DB128" i="67"/>
  <c r="DC128" i="67"/>
  <c r="DD128" i="67"/>
  <c r="DE128" i="67"/>
  <c r="DF128" i="67"/>
  <c r="DG128" i="67"/>
  <c r="DH128" i="67"/>
  <c r="DI128" i="67"/>
  <c r="DJ128" i="67"/>
  <c r="DK128" i="67"/>
  <c r="DL128" i="67"/>
  <c r="DM128" i="67"/>
  <c r="DN128" i="67"/>
  <c r="DO128" i="67"/>
  <c r="DP128" i="67"/>
  <c r="DQ128" i="67"/>
  <c r="DR128" i="67"/>
  <c r="DS128" i="67"/>
  <c r="DT128" i="67"/>
  <c r="DU128" i="67"/>
  <c r="DV128" i="67"/>
  <c r="DW128" i="67"/>
  <c r="DX128" i="67"/>
  <c r="DY128" i="67"/>
  <c r="DZ128" i="67"/>
  <c r="EA128" i="67"/>
  <c r="EB128" i="67"/>
  <c r="EC128" i="67"/>
  <c r="ED128" i="67"/>
  <c r="EE128" i="67"/>
  <c r="EF128" i="67"/>
  <c r="EG128" i="67"/>
  <c r="EH128" i="67"/>
  <c r="EI128" i="67"/>
  <c r="EJ128" i="67"/>
  <c r="EK128" i="67"/>
  <c r="EL128" i="67"/>
  <c r="EM128" i="67"/>
  <c r="EN128" i="67"/>
  <c r="EO128" i="67"/>
  <c r="EP128" i="67"/>
  <c r="EQ128" i="67"/>
  <c r="ER128" i="67"/>
  <c r="ES128" i="67"/>
  <c r="ET128" i="67"/>
  <c r="EU128" i="67"/>
  <c r="EV128" i="67"/>
  <c r="EW128" i="67"/>
  <c r="O129" i="67"/>
  <c r="P129" i="67"/>
  <c r="Q129" i="67"/>
  <c r="R129" i="67"/>
  <c r="S129" i="67"/>
  <c r="T129" i="67"/>
  <c r="U129" i="67"/>
  <c r="V129" i="67"/>
  <c r="W129" i="67"/>
  <c r="X129" i="67"/>
  <c r="Y129" i="67"/>
  <c r="Z129" i="67"/>
  <c r="AA129" i="67"/>
  <c r="AB129" i="67"/>
  <c r="AC129" i="67"/>
  <c r="AD129" i="67"/>
  <c r="AE129" i="67"/>
  <c r="AF129" i="67"/>
  <c r="AG129" i="67"/>
  <c r="AH129" i="67"/>
  <c r="AI129" i="67"/>
  <c r="AJ129" i="67"/>
  <c r="AK129" i="67"/>
  <c r="AL129" i="67"/>
  <c r="AM129" i="67"/>
  <c r="AN129" i="67"/>
  <c r="AO129" i="67"/>
  <c r="AP129" i="67"/>
  <c r="AQ129" i="67"/>
  <c r="AR129" i="67"/>
  <c r="AS129" i="67"/>
  <c r="AT129" i="67"/>
  <c r="AU129" i="67"/>
  <c r="AV129" i="67"/>
  <c r="AW129" i="67"/>
  <c r="AX129" i="67"/>
  <c r="AY129" i="67"/>
  <c r="AZ129" i="67"/>
  <c r="BA129" i="67"/>
  <c r="BB129" i="67"/>
  <c r="BC129" i="67"/>
  <c r="BD129" i="67"/>
  <c r="BE129" i="67"/>
  <c r="BF129" i="67"/>
  <c r="BG129" i="67"/>
  <c r="BH129" i="67"/>
  <c r="BI129" i="67"/>
  <c r="BJ129" i="67"/>
  <c r="BK129" i="67"/>
  <c r="BL129" i="67"/>
  <c r="BM129" i="67"/>
  <c r="BN129" i="67"/>
  <c r="BO129" i="67"/>
  <c r="BP129" i="67"/>
  <c r="BQ129" i="67"/>
  <c r="BR129" i="67"/>
  <c r="BS129" i="67"/>
  <c r="BT129" i="67"/>
  <c r="BU129" i="67"/>
  <c r="BV129" i="67"/>
  <c r="BW129" i="67"/>
  <c r="BX129" i="67"/>
  <c r="BY129" i="67"/>
  <c r="BZ129" i="67"/>
  <c r="CA129" i="67"/>
  <c r="CB129" i="67"/>
  <c r="CC129" i="67"/>
  <c r="CD129" i="67"/>
  <c r="CE129" i="67"/>
  <c r="CF129" i="67"/>
  <c r="CG129" i="67"/>
  <c r="CH129" i="67"/>
  <c r="CI129" i="67"/>
  <c r="CJ129" i="67"/>
  <c r="CK129" i="67"/>
  <c r="CL129" i="67"/>
  <c r="CM129" i="67"/>
  <c r="CN129" i="67"/>
  <c r="CO129" i="67"/>
  <c r="CP129" i="67"/>
  <c r="CQ129" i="67"/>
  <c r="CR129" i="67"/>
  <c r="CS129" i="67"/>
  <c r="CT129" i="67"/>
  <c r="CU129" i="67"/>
  <c r="CV129" i="67"/>
  <c r="CW129" i="67"/>
  <c r="CX129" i="67"/>
  <c r="CY129" i="67"/>
  <c r="CZ129" i="67"/>
  <c r="DA129" i="67"/>
  <c r="DB129" i="67"/>
  <c r="DC129" i="67"/>
  <c r="DD129" i="67"/>
  <c r="DE129" i="67"/>
  <c r="DF129" i="67"/>
  <c r="DG129" i="67"/>
  <c r="DH129" i="67"/>
  <c r="DI129" i="67"/>
  <c r="DJ129" i="67"/>
  <c r="DK129" i="67"/>
  <c r="DL129" i="67"/>
  <c r="DM129" i="67"/>
  <c r="DN129" i="67"/>
  <c r="DO129" i="67"/>
  <c r="DP129" i="67"/>
  <c r="DQ129" i="67"/>
  <c r="DR129" i="67"/>
  <c r="DS129" i="67"/>
  <c r="DT129" i="67"/>
  <c r="DU129" i="67"/>
  <c r="DV129" i="67"/>
  <c r="DW129" i="67"/>
  <c r="DX129" i="67"/>
  <c r="DY129" i="67"/>
  <c r="DZ129" i="67"/>
  <c r="EA129" i="67"/>
  <c r="EB129" i="67"/>
  <c r="EC129" i="67"/>
  <c r="ED129" i="67"/>
  <c r="EE129" i="67"/>
  <c r="EF129" i="67"/>
  <c r="EG129" i="67"/>
  <c r="EH129" i="67"/>
  <c r="EI129" i="67"/>
  <c r="EJ129" i="67"/>
  <c r="EK129" i="67"/>
  <c r="EL129" i="67"/>
  <c r="EM129" i="67"/>
  <c r="EN129" i="67"/>
  <c r="EO129" i="67"/>
  <c r="EP129" i="67"/>
  <c r="EQ129" i="67"/>
  <c r="ER129" i="67"/>
  <c r="ES129" i="67"/>
  <c r="ET129" i="67"/>
  <c r="EU129" i="67"/>
  <c r="EV129" i="67"/>
  <c r="EW129" i="67"/>
  <c r="I130" i="67"/>
  <c r="J130" i="67"/>
  <c r="L130" i="67"/>
  <c r="O130" i="67"/>
  <c r="P130" i="67"/>
  <c r="Q130" i="67"/>
  <c r="R130" i="67"/>
  <c r="S130" i="67"/>
  <c r="T130" i="67"/>
  <c r="U130" i="67"/>
  <c r="V130" i="67"/>
  <c r="W130" i="67"/>
  <c r="X130" i="67"/>
  <c r="Y130" i="67"/>
  <c r="Z130" i="67"/>
  <c r="AA130" i="67"/>
  <c r="AB130" i="67"/>
  <c r="AC130" i="67"/>
  <c r="AD130" i="67"/>
  <c r="AE130" i="67"/>
  <c r="AF130" i="67"/>
  <c r="AG130" i="67"/>
  <c r="AH130" i="67"/>
  <c r="AI130" i="67"/>
  <c r="AJ130" i="67"/>
  <c r="AK130" i="67"/>
  <c r="AL130" i="67"/>
  <c r="AM130" i="67"/>
  <c r="AN130" i="67"/>
  <c r="AO130" i="67"/>
  <c r="AP130" i="67"/>
  <c r="AQ130" i="67"/>
  <c r="AR130" i="67"/>
  <c r="AS130" i="67"/>
  <c r="AT130" i="67"/>
  <c r="AU130" i="67"/>
  <c r="AV130" i="67"/>
  <c r="AW130" i="67"/>
  <c r="AX130" i="67"/>
  <c r="AY130" i="67"/>
  <c r="AZ130" i="67"/>
  <c r="BA130" i="67"/>
  <c r="BB130" i="67"/>
  <c r="BC130" i="67"/>
  <c r="BD130" i="67"/>
  <c r="BE130" i="67"/>
  <c r="BF130" i="67"/>
  <c r="BG130" i="67"/>
  <c r="BH130" i="67"/>
  <c r="BI130" i="67"/>
  <c r="BJ130" i="67"/>
  <c r="BK130" i="67"/>
  <c r="BL130" i="67"/>
  <c r="BM130" i="67"/>
  <c r="BN130" i="67"/>
  <c r="BO130" i="67"/>
  <c r="BP130" i="67"/>
  <c r="BQ130" i="67"/>
  <c r="BR130" i="67"/>
  <c r="BS130" i="67"/>
  <c r="BT130" i="67"/>
  <c r="BU130" i="67"/>
  <c r="BV130" i="67"/>
  <c r="BW130" i="67"/>
  <c r="BX130" i="67"/>
  <c r="BY130" i="67"/>
  <c r="BZ130" i="67"/>
  <c r="CA130" i="67"/>
  <c r="CB130" i="67"/>
  <c r="CC130" i="67"/>
  <c r="CD130" i="67"/>
  <c r="CE130" i="67"/>
  <c r="CF130" i="67"/>
  <c r="CG130" i="67"/>
  <c r="CH130" i="67"/>
  <c r="CI130" i="67"/>
  <c r="CJ130" i="67"/>
  <c r="CK130" i="67"/>
  <c r="CL130" i="67"/>
  <c r="CM130" i="67"/>
  <c r="CN130" i="67"/>
  <c r="CO130" i="67"/>
  <c r="CP130" i="67"/>
  <c r="CQ130" i="67"/>
  <c r="CR130" i="67"/>
  <c r="CS130" i="67"/>
  <c r="CT130" i="67"/>
  <c r="CU130" i="67"/>
  <c r="CV130" i="67"/>
  <c r="CW130" i="67"/>
  <c r="CX130" i="67"/>
  <c r="CY130" i="67"/>
  <c r="CZ130" i="67"/>
  <c r="DA130" i="67"/>
  <c r="DB130" i="67"/>
  <c r="DC130" i="67"/>
  <c r="DD130" i="67"/>
  <c r="DE130" i="67"/>
  <c r="DF130" i="67"/>
  <c r="DG130" i="67"/>
  <c r="DH130" i="67"/>
  <c r="DI130" i="67"/>
  <c r="DJ130" i="67"/>
  <c r="DK130" i="67"/>
  <c r="DL130" i="67"/>
  <c r="DM130" i="67"/>
  <c r="DN130" i="67"/>
  <c r="DO130" i="67"/>
  <c r="DP130" i="67"/>
  <c r="DQ130" i="67"/>
  <c r="DR130" i="67"/>
  <c r="DS130" i="67"/>
  <c r="DT130" i="67"/>
  <c r="DU130" i="67"/>
  <c r="DV130" i="67"/>
  <c r="DW130" i="67"/>
  <c r="DX130" i="67"/>
  <c r="DY130" i="67"/>
  <c r="DZ130" i="67"/>
  <c r="EA130" i="67"/>
  <c r="EB130" i="67"/>
  <c r="EC130" i="67"/>
  <c r="ED130" i="67"/>
  <c r="EE130" i="67"/>
  <c r="EF130" i="67"/>
  <c r="EG130" i="67"/>
  <c r="EH130" i="67"/>
  <c r="EI130" i="67"/>
  <c r="EJ130" i="67"/>
  <c r="EK130" i="67"/>
  <c r="EL130" i="67"/>
  <c r="EM130" i="67"/>
  <c r="EN130" i="67"/>
  <c r="EO130" i="67"/>
  <c r="EP130" i="67"/>
  <c r="EQ130" i="67"/>
  <c r="ER130" i="67"/>
  <c r="ES130" i="67"/>
  <c r="ET130" i="67"/>
  <c r="EU130" i="67"/>
  <c r="EV130" i="67"/>
  <c r="EW130" i="67"/>
  <c r="E28" i="67"/>
  <c r="E130" i="67" s="1"/>
  <c r="F28" i="67"/>
  <c r="F130" i="67" s="1"/>
  <c r="G28" i="67"/>
  <c r="G130" i="67" s="1"/>
  <c r="H28" i="67"/>
  <c r="H130" i="67" s="1"/>
  <c r="I28" i="67"/>
  <c r="J28" i="67"/>
  <c r="K28" i="67"/>
  <c r="K130" i="67" s="1"/>
  <c r="L28" i="67"/>
  <c r="M28" i="67"/>
  <c r="M130" i="67" s="1"/>
  <c r="N28" i="67"/>
  <c r="N130" i="67" s="1"/>
  <c r="O28" i="67"/>
  <c r="P28" i="67"/>
  <c r="Q28" i="67"/>
  <c r="R28" i="67"/>
  <c r="S28" i="67"/>
  <c r="T28" i="67"/>
  <c r="U28" i="67"/>
  <c r="V28" i="67"/>
  <c r="W28" i="67"/>
  <c r="X28" i="67"/>
  <c r="Y28" i="67"/>
  <c r="Z28" i="67"/>
  <c r="AA28" i="67"/>
  <c r="AB28" i="67"/>
  <c r="AC28" i="67"/>
  <c r="AD28" i="67"/>
  <c r="AE28" i="67"/>
  <c r="AF28" i="67"/>
  <c r="AG28" i="67"/>
  <c r="AH28" i="67"/>
  <c r="AI28" i="67"/>
  <c r="AJ28" i="67"/>
  <c r="AK28" i="67"/>
  <c r="AL28" i="67"/>
  <c r="AM28" i="67"/>
  <c r="AN28" i="67"/>
  <c r="AO28" i="67"/>
  <c r="AP28" i="67"/>
  <c r="AQ28" i="67"/>
  <c r="AR28" i="67"/>
  <c r="AS28" i="67"/>
  <c r="AT28" i="67"/>
  <c r="AU28" i="67"/>
  <c r="AV28" i="67"/>
  <c r="AW28" i="67"/>
  <c r="AX28" i="67"/>
  <c r="AY28" i="67"/>
  <c r="AZ28" i="67"/>
  <c r="BA28" i="67"/>
  <c r="BB28" i="67"/>
  <c r="BC28" i="67"/>
  <c r="BD28" i="67"/>
  <c r="BE28" i="67"/>
  <c r="BF28" i="67"/>
  <c r="BG28" i="67"/>
  <c r="BH28" i="67"/>
  <c r="BI28" i="67"/>
  <c r="BJ28" i="67"/>
  <c r="BK28" i="67"/>
  <c r="BL28" i="67"/>
  <c r="BM28" i="67"/>
  <c r="BN28" i="67"/>
  <c r="BO28" i="67"/>
  <c r="BP28" i="67"/>
  <c r="BQ28" i="67"/>
  <c r="BR28" i="67"/>
  <c r="BS28" i="67"/>
  <c r="BT28" i="67"/>
  <c r="BU28" i="67"/>
  <c r="BV28" i="67"/>
  <c r="BW28" i="67"/>
  <c r="BX28" i="67"/>
  <c r="BY28" i="67"/>
  <c r="BZ28" i="67"/>
  <c r="CA28" i="67"/>
  <c r="CB28" i="67"/>
  <c r="CC28" i="67"/>
  <c r="CD28" i="67"/>
  <c r="CE28" i="67"/>
  <c r="CF28" i="67"/>
  <c r="CG28" i="67"/>
  <c r="CH28" i="67"/>
  <c r="CI28" i="67"/>
  <c r="CJ28" i="67"/>
  <c r="CK28" i="67"/>
  <c r="CL28" i="67"/>
  <c r="CM28" i="67"/>
  <c r="CN28" i="67"/>
  <c r="CO28" i="67"/>
  <c r="CP28" i="67"/>
  <c r="CQ28" i="67"/>
  <c r="CR28" i="67"/>
  <c r="CS28" i="67"/>
  <c r="CT28" i="67"/>
  <c r="CU28" i="67"/>
  <c r="CV28" i="67"/>
  <c r="CW28" i="67"/>
  <c r="CX28" i="67"/>
  <c r="CY28" i="67"/>
  <c r="CZ28" i="67"/>
  <c r="DA28" i="67"/>
  <c r="DB28" i="67"/>
  <c r="DC28" i="67"/>
  <c r="DD28" i="67"/>
  <c r="DE28" i="67"/>
  <c r="DF28" i="67"/>
  <c r="DG28" i="67"/>
  <c r="DH28" i="67"/>
  <c r="DI28" i="67"/>
  <c r="DJ28" i="67"/>
  <c r="DK28" i="67"/>
  <c r="DL28" i="67"/>
  <c r="DM28" i="67"/>
  <c r="DN28" i="67"/>
  <c r="DO28" i="67"/>
  <c r="DP28" i="67"/>
  <c r="DQ28" i="67"/>
  <c r="DR28" i="67"/>
  <c r="DS28" i="67"/>
  <c r="DT28" i="67"/>
  <c r="DU28" i="67"/>
  <c r="DV28" i="67"/>
  <c r="DW28" i="67"/>
  <c r="DX28" i="67"/>
  <c r="DY28" i="67"/>
  <c r="DZ28" i="67"/>
  <c r="EA28" i="67"/>
  <c r="EB28" i="67"/>
  <c r="EC28" i="67"/>
  <c r="ED28" i="67"/>
  <c r="EE28" i="67"/>
  <c r="EF28" i="67"/>
  <c r="EG28" i="67"/>
  <c r="EH28" i="67"/>
  <c r="EI28" i="67"/>
  <c r="EJ28" i="67"/>
  <c r="EK28" i="67"/>
  <c r="EL28" i="67"/>
  <c r="EM28" i="67"/>
  <c r="EN28" i="67"/>
  <c r="EO28" i="67"/>
  <c r="EP28" i="67"/>
  <c r="EQ28" i="67"/>
  <c r="ER28" i="67"/>
  <c r="ES28" i="67"/>
  <c r="ET28" i="67"/>
  <c r="EU28" i="67"/>
  <c r="EV28" i="67"/>
  <c r="EW28" i="67"/>
  <c r="D28" i="67"/>
  <c r="D130" i="67" s="1"/>
  <c r="E27" i="67" l="1"/>
  <c r="F27" i="67"/>
  <c r="G27" i="67"/>
  <c r="H27" i="67"/>
  <c r="I27" i="67"/>
  <c r="J27" i="67"/>
  <c r="K27" i="67"/>
  <c r="L27" i="67"/>
  <c r="M27" i="67"/>
  <c r="N27" i="67"/>
  <c r="O27" i="67"/>
  <c r="P27" i="67"/>
  <c r="Q27" i="67"/>
  <c r="R27" i="67"/>
  <c r="S27" i="67"/>
  <c r="T27" i="67"/>
  <c r="U27" i="67"/>
  <c r="V27" i="67"/>
  <c r="W27" i="67"/>
  <c r="X27" i="67"/>
  <c r="Y27" i="67"/>
  <c r="Z27" i="67"/>
  <c r="AA27" i="67"/>
  <c r="AB27" i="67"/>
  <c r="AC27" i="67"/>
  <c r="AD27" i="67"/>
  <c r="AE27" i="67"/>
  <c r="AF27" i="67"/>
  <c r="AG27" i="67"/>
  <c r="AH27" i="67"/>
  <c r="AI27" i="67"/>
  <c r="AJ27" i="67"/>
  <c r="AK27" i="67"/>
  <c r="AL27" i="67"/>
  <c r="AM27" i="67"/>
  <c r="AN27" i="67"/>
  <c r="AO27" i="67"/>
  <c r="AP27" i="67"/>
  <c r="AQ27" i="67"/>
  <c r="AR27" i="67"/>
  <c r="AS27" i="67"/>
  <c r="AT27" i="67"/>
  <c r="AU27" i="67"/>
  <c r="AV27" i="67"/>
  <c r="AW27" i="67"/>
  <c r="AX27" i="67"/>
  <c r="AY27" i="67"/>
  <c r="AZ27" i="67"/>
  <c r="BA27" i="67"/>
  <c r="BB27" i="67"/>
  <c r="BC27" i="67"/>
  <c r="BD27" i="67"/>
  <c r="BE27" i="67"/>
  <c r="BF27" i="67"/>
  <c r="BG27" i="67"/>
  <c r="BH27" i="67"/>
  <c r="BI27" i="67"/>
  <c r="BJ27" i="67"/>
  <c r="BK27" i="67"/>
  <c r="BL27" i="67"/>
  <c r="BM27" i="67"/>
  <c r="BN27" i="67"/>
  <c r="BO27" i="67"/>
  <c r="BP27" i="67"/>
  <c r="BQ27" i="67"/>
  <c r="BR27" i="67"/>
  <c r="BS27" i="67"/>
  <c r="BT27" i="67"/>
  <c r="BU27" i="67"/>
  <c r="BV27" i="67"/>
  <c r="BW27" i="67"/>
  <c r="BX27" i="67"/>
  <c r="BY27" i="67"/>
  <c r="BZ27" i="67"/>
  <c r="CA27" i="67"/>
  <c r="CB27" i="67"/>
  <c r="CC27" i="67"/>
  <c r="CD27" i="67"/>
  <c r="CE27" i="67"/>
  <c r="CF27" i="67"/>
  <c r="CG27" i="67"/>
  <c r="CH27" i="67"/>
  <c r="CI27" i="67"/>
  <c r="CJ27" i="67"/>
  <c r="CK27" i="67"/>
  <c r="CL27" i="67"/>
  <c r="CM27" i="67"/>
  <c r="CN27" i="67"/>
  <c r="CO27" i="67"/>
  <c r="CP27" i="67"/>
  <c r="CQ27" i="67"/>
  <c r="CR27" i="67"/>
  <c r="CS27" i="67"/>
  <c r="CT27" i="67"/>
  <c r="CU27" i="67"/>
  <c r="CV27" i="67"/>
  <c r="CW27" i="67"/>
  <c r="CX27" i="67"/>
  <c r="CY27" i="67"/>
  <c r="CZ27" i="67"/>
  <c r="DA27" i="67"/>
  <c r="DB27" i="67"/>
  <c r="DC27" i="67"/>
  <c r="DD27" i="67"/>
  <c r="DE27" i="67"/>
  <c r="DF27" i="67"/>
  <c r="DG27" i="67"/>
  <c r="DH27" i="67"/>
  <c r="DI27" i="67"/>
  <c r="DJ27" i="67"/>
  <c r="DK27" i="67"/>
  <c r="DL27" i="67"/>
  <c r="DM27" i="67"/>
  <c r="DN27" i="67"/>
  <c r="DO27" i="67"/>
  <c r="DP27" i="67"/>
  <c r="DQ27" i="67"/>
  <c r="DR27" i="67"/>
  <c r="DS27" i="67"/>
  <c r="DT27" i="67"/>
  <c r="DU27" i="67"/>
  <c r="DV27" i="67"/>
  <c r="DW27" i="67"/>
  <c r="DX27" i="67"/>
  <c r="DY27" i="67"/>
  <c r="DZ27" i="67"/>
  <c r="EA27" i="67"/>
  <c r="EB27" i="67"/>
  <c r="EC27" i="67"/>
  <c r="ED27" i="67"/>
  <c r="EE27" i="67"/>
  <c r="EF27" i="67"/>
  <c r="EG27" i="67"/>
  <c r="EH27" i="67"/>
  <c r="EI27" i="67"/>
  <c r="EJ27" i="67"/>
  <c r="EK27" i="67"/>
  <c r="EL27" i="67"/>
  <c r="EM27" i="67"/>
  <c r="EN27" i="67"/>
  <c r="EO27" i="67"/>
  <c r="EP27" i="67"/>
  <c r="EQ27" i="67"/>
  <c r="ER27" i="67"/>
  <c r="ES27" i="67"/>
  <c r="ET27" i="67"/>
  <c r="EU27" i="67"/>
  <c r="EV27" i="67"/>
  <c r="EW27" i="67"/>
  <c r="D27" i="67"/>
  <c r="N134" i="67" l="1"/>
  <c r="N129" i="67"/>
  <c r="M134" i="67"/>
  <c r="M129" i="67"/>
  <c r="L134" i="67"/>
  <c r="L129" i="67"/>
  <c r="K134" i="67"/>
  <c r="K129" i="67"/>
  <c r="J134" i="67"/>
  <c r="J129" i="67"/>
  <c r="I134" i="67"/>
  <c r="I129" i="67"/>
  <c r="H134" i="67"/>
  <c r="H129" i="67"/>
  <c r="G134" i="67"/>
  <c r="G129" i="67"/>
  <c r="E134" i="67"/>
  <c r="E129" i="67"/>
  <c r="F129" i="67"/>
  <c r="F134" i="67"/>
  <c r="D129" i="67"/>
  <c r="D134" i="67"/>
  <c r="E128" i="67"/>
  <c r="D128" i="67"/>
  <c r="D39" i="112" l="1"/>
  <c r="EW127" i="67"/>
  <c r="EV127" i="67"/>
  <c r="EU127" i="67"/>
  <c r="ET127" i="67"/>
  <c r="ES127" i="67"/>
  <c r="ER127" i="67"/>
  <c r="EQ127" i="67"/>
  <c r="EP127" i="67"/>
  <c r="EO127" i="67"/>
  <c r="EN127" i="67"/>
  <c r="EM127" i="67"/>
  <c r="EL127" i="67"/>
  <c r="EK127" i="67"/>
  <c r="EJ127" i="67"/>
  <c r="EI127" i="67"/>
  <c r="EH127" i="67"/>
  <c r="EG127" i="67"/>
  <c r="EF127" i="67"/>
  <c r="EE127" i="67"/>
  <c r="ED127" i="67"/>
  <c r="EC127" i="67"/>
  <c r="EB127" i="67"/>
  <c r="EA127" i="67"/>
  <c r="DZ127" i="67"/>
  <c r="DY127" i="67"/>
  <c r="DX127" i="67"/>
  <c r="DW127" i="67"/>
  <c r="DV127" i="67"/>
  <c r="DU127" i="67"/>
  <c r="DT127" i="67"/>
  <c r="DS127" i="67"/>
  <c r="DR127" i="67"/>
  <c r="DQ127" i="67"/>
  <c r="DP127" i="67"/>
  <c r="DO127" i="67"/>
  <c r="DN127" i="67"/>
  <c r="DM127" i="67"/>
  <c r="DL127" i="67"/>
  <c r="DK127" i="67"/>
  <c r="DJ127" i="67"/>
  <c r="DI127" i="67"/>
  <c r="DH127" i="67"/>
  <c r="DG127" i="67"/>
  <c r="DF127" i="67"/>
  <c r="DE127" i="67"/>
  <c r="DD127" i="67"/>
  <c r="DC127" i="67"/>
  <c r="DB127" i="67"/>
  <c r="DA127" i="67"/>
  <c r="CZ127" i="67"/>
  <c r="CY127" i="67"/>
  <c r="CX127" i="67"/>
  <c r="CW127" i="67"/>
  <c r="CV127" i="67"/>
  <c r="CU127" i="67"/>
  <c r="CT127" i="67"/>
  <c r="CS127" i="67"/>
  <c r="CR127" i="67"/>
  <c r="CQ127" i="67"/>
  <c r="CP127" i="67"/>
  <c r="CO127" i="67"/>
  <c r="CN127" i="67"/>
  <c r="CM127" i="67"/>
  <c r="CL127" i="67"/>
  <c r="CK127" i="67"/>
  <c r="CJ127" i="67"/>
  <c r="CI127" i="67"/>
  <c r="CH127" i="67"/>
  <c r="CG127" i="67"/>
  <c r="CF127" i="67"/>
  <c r="CE127" i="67"/>
  <c r="CD127" i="67"/>
  <c r="CC127" i="67"/>
  <c r="CB127" i="67"/>
  <c r="CA127" i="67"/>
  <c r="BZ127" i="67"/>
  <c r="BY127" i="67"/>
  <c r="BX127" i="67"/>
  <c r="BW127" i="67"/>
  <c r="BV127" i="67"/>
  <c r="BU127" i="67"/>
  <c r="BT127" i="67"/>
  <c r="BS127" i="67"/>
  <c r="BR127" i="67"/>
  <c r="BQ127" i="67"/>
  <c r="BP127" i="67"/>
  <c r="BO127" i="67"/>
  <c r="BN127" i="67"/>
  <c r="BM127" i="67"/>
  <c r="BL127" i="67"/>
  <c r="BK127" i="67"/>
  <c r="BJ127" i="67"/>
  <c r="BI127" i="67"/>
  <c r="BH127" i="67"/>
  <c r="BG127" i="67"/>
  <c r="BF127" i="67"/>
  <c r="BE127" i="67"/>
  <c r="BD127" i="67"/>
  <c r="BC127" i="67"/>
  <c r="BB127" i="67"/>
  <c r="BA127" i="67"/>
  <c r="AZ127" i="67"/>
  <c r="AY127" i="67"/>
  <c r="AX127" i="67"/>
  <c r="AW127" i="67"/>
  <c r="AV127" i="67"/>
  <c r="AU127" i="67"/>
  <c r="AT127" i="67"/>
  <c r="AS127" i="67"/>
  <c r="AR127" i="67"/>
  <c r="AQ127" i="67"/>
  <c r="AP127" i="67"/>
  <c r="AO127" i="67"/>
  <c r="AN127" i="67"/>
  <c r="AM127" i="67"/>
  <c r="AL127" i="67"/>
  <c r="AK127" i="67"/>
  <c r="AJ127" i="67"/>
  <c r="AI127" i="67"/>
  <c r="AH127" i="67"/>
  <c r="AG127" i="67"/>
  <c r="AF127" i="67"/>
  <c r="AE127" i="67"/>
  <c r="AD127" i="67"/>
  <c r="AC127" i="67"/>
  <c r="AB127" i="67"/>
  <c r="AA127" i="67"/>
  <c r="Z127" i="67"/>
  <c r="Y127" i="67"/>
  <c r="X127" i="67"/>
  <c r="W127" i="67"/>
  <c r="V127" i="67"/>
  <c r="U127" i="67"/>
  <c r="T127" i="67"/>
  <c r="S127" i="67"/>
  <c r="R127" i="67"/>
  <c r="Q127" i="67"/>
  <c r="P127" i="67"/>
  <c r="O127" i="67"/>
  <c r="N127" i="67"/>
  <c r="M127" i="67"/>
  <c r="L127" i="67"/>
  <c r="K127" i="67"/>
  <c r="J127" i="67"/>
  <c r="I127" i="67"/>
  <c r="H127" i="67"/>
  <c r="G127" i="67"/>
  <c r="F127" i="67"/>
  <c r="E127" i="67"/>
  <c r="D127" i="67"/>
  <c r="J16" i="123" l="1"/>
  <c r="R158" i="126"/>
  <c r="R159" i="126"/>
  <c r="R157" i="126"/>
  <c r="R156" i="126"/>
  <c r="R155" i="126"/>
  <c r="R154" i="126"/>
  <c r="R153" i="126"/>
  <c r="R152" i="126"/>
  <c r="R151" i="126"/>
  <c r="R150" i="126"/>
  <c r="R149" i="126"/>
  <c r="R148" i="126"/>
  <c r="R147" i="126"/>
  <c r="R146" i="126"/>
  <c r="R145" i="126"/>
  <c r="R144" i="126"/>
  <c r="R143" i="126"/>
  <c r="R142" i="126"/>
  <c r="R141" i="126"/>
  <c r="R140" i="126"/>
  <c r="R139" i="126"/>
  <c r="R138" i="126"/>
  <c r="R137" i="126"/>
  <c r="R136" i="126"/>
  <c r="R135" i="126"/>
  <c r="R134" i="126"/>
  <c r="R133" i="126"/>
  <c r="R132" i="126"/>
  <c r="R131" i="126"/>
  <c r="R130" i="126"/>
  <c r="R129" i="126"/>
  <c r="R128" i="126"/>
  <c r="R127" i="126"/>
  <c r="R126" i="126"/>
  <c r="R125" i="126"/>
  <c r="R124" i="126"/>
  <c r="R123" i="126"/>
  <c r="R122" i="126"/>
  <c r="R121" i="126"/>
  <c r="R120" i="126"/>
  <c r="R119" i="126"/>
  <c r="R118" i="126"/>
  <c r="R117" i="126"/>
  <c r="R116" i="126"/>
  <c r="R115" i="126"/>
  <c r="R114" i="126"/>
  <c r="R113" i="126"/>
  <c r="R112" i="126"/>
  <c r="R111" i="126"/>
  <c r="R110" i="126"/>
  <c r="R109" i="126"/>
  <c r="R108" i="126"/>
  <c r="R107" i="126"/>
  <c r="R106" i="126"/>
  <c r="R105" i="126"/>
  <c r="R104" i="126"/>
  <c r="R103" i="126"/>
  <c r="R102" i="126"/>
  <c r="R101" i="126"/>
  <c r="R100" i="126"/>
  <c r="R99" i="126"/>
  <c r="R98" i="126"/>
  <c r="R97" i="126"/>
  <c r="R96" i="126"/>
  <c r="R95" i="126"/>
  <c r="R94" i="126"/>
  <c r="R93" i="126"/>
  <c r="R92" i="126"/>
  <c r="R91" i="126"/>
  <c r="R90" i="126"/>
  <c r="R89" i="126"/>
  <c r="R88" i="126"/>
  <c r="R87" i="126"/>
  <c r="R86" i="126"/>
  <c r="R85" i="126"/>
  <c r="R84" i="126"/>
  <c r="R83" i="126"/>
  <c r="R82" i="126"/>
  <c r="R81" i="126"/>
  <c r="R80" i="126"/>
  <c r="R79" i="126"/>
  <c r="R78" i="126"/>
  <c r="R77" i="126"/>
  <c r="R76" i="126"/>
  <c r="R75" i="126"/>
  <c r="R74" i="126"/>
  <c r="R73" i="126"/>
  <c r="R72" i="126"/>
  <c r="R71" i="126"/>
  <c r="R70" i="126"/>
  <c r="R69" i="126"/>
  <c r="R68" i="126"/>
  <c r="R67" i="126"/>
  <c r="R66" i="126"/>
  <c r="R65" i="126"/>
  <c r="R64" i="126"/>
  <c r="R63" i="126"/>
  <c r="R62" i="126"/>
  <c r="R61" i="126"/>
  <c r="R60" i="126"/>
  <c r="R59" i="126"/>
  <c r="R58" i="126"/>
  <c r="R57" i="126"/>
  <c r="R56" i="126"/>
  <c r="R55" i="126"/>
  <c r="R54" i="126"/>
  <c r="R53" i="126"/>
  <c r="R52" i="126"/>
  <c r="R51" i="126"/>
  <c r="R50" i="126"/>
  <c r="R49" i="126"/>
  <c r="R48" i="126"/>
  <c r="R7" i="126"/>
  <c r="R47" i="126"/>
  <c r="R46" i="126"/>
  <c r="R45" i="126"/>
  <c r="R44" i="126"/>
  <c r="R43" i="126"/>
  <c r="R42" i="126"/>
  <c r="R41" i="126"/>
  <c r="R40" i="126"/>
  <c r="R39" i="126"/>
  <c r="R38" i="126"/>
  <c r="R37" i="126"/>
  <c r="R36" i="126"/>
  <c r="R35" i="126"/>
  <c r="R33" i="126"/>
  <c r="R32" i="126"/>
  <c r="R31" i="126"/>
  <c r="R30" i="126"/>
  <c r="R29" i="126"/>
  <c r="R28" i="126"/>
  <c r="R27" i="126"/>
  <c r="R26" i="126"/>
  <c r="R25" i="126"/>
  <c r="R24" i="126"/>
  <c r="R23" i="126"/>
  <c r="R22" i="126"/>
  <c r="R21" i="126"/>
  <c r="R20" i="126"/>
  <c r="R19" i="126"/>
  <c r="R18" i="126"/>
  <c r="R17" i="126"/>
  <c r="R16" i="126"/>
  <c r="R15" i="126"/>
  <c r="R14" i="126"/>
  <c r="R13" i="126"/>
  <c r="R12" i="126"/>
  <c r="R11" i="126"/>
  <c r="R10" i="126"/>
  <c r="R9" i="126"/>
  <c r="R8" i="126"/>
  <c r="R6" i="126"/>
  <c r="S6" i="126" l="1"/>
  <c r="M6" i="126" l="1"/>
  <c r="N39" i="112"/>
  <c r="M39" i="112"/>
  <c r="L39" i="112"/>
  <c r="K39" i="112"/>
  <c r="J39" i="112"/>
  <c r="I39" i="112"/>
  <c r="H39" i="112"/>
  <c r="G39" i="112"/>
  <c r="F39" i="112"/>
  <c r="E39" i="112"/>
  <c r="N40" i="112"/>
  <c r="N42" i="112" s="1"/>
  <c r="M40" i="112"/>
  <c r="M42" i="112" s="1"/>
  <c r="L40" i="112"/>
  <c r="L42" i="112" s="1"/>
  <c r="K40" i="112"/>
  <c r="K42" i="112" s="1"/>
  <c r="J40" i="112"/>
  <c r="J42" i="112" s="1"/>
  <c r="I40" i="112"/>
  <c r="I42" i="112" s="1"/>
  <c r="H40" i="112"/>
  <c r="H42" i="112" s="1"/>
  <c r="G40" i="112"/>
  <c r="F40" i="112"/>
  <c r="E40" i="112"/>
  <c r="D40" i="112"/>
  <c r="EW115" i="67"/>
  <c r="EV115" i="67"/>
  <c r="EU115" i="67"/>
  <c r="ET115" i="67"/>
  <c r="ES115" i="67"/>
  <c r="ER115" i="67"/>
  <c r="EQ115" i="67"/>
  <c r="EP115" i="67"/>
  <c r="EO115" i="67"/>
  <c r="EN115" i="67"/>
  <c r="EM115" i="67"/>
  <c r="EL115" i="67"/>
  <c r="EK115" i="67"/>
  <c r="EJ115" i="67"/>
  <c r="EI115" i="67"/>
  <c r="EH115" i="67"/>
  <c r="EG115" i="67"/>
  <c r="EF115" i="67"/>
  <c r="EE115" i="67"/>
  <c r="ED115" i="67"/>
  <c r="EC115" i="67"/>
  <c r="EB115" i="67"/>
  <c r="EA115" i="67"/>
  <c r="DZ115" i="67"/>
  <c r="DY115" i="67"/>
  <c r="DX115" i="67"/>
  <c r="DW115" i="67"/>
  <c r="DV115" i="67"/>
  <c r="DU115" i="67"/>
  <c r="DT115" i="67"/>
  <c r="DS115" i="67"/>
  <c r="DR115" i="67"/>
  <c r="DQ115" i="67"/>
  <c r="DP115" i="67"/>
  <c r="DO115" i="67"/>
  <c r="DN115" i="67"/>
  <c r="DM115" i="67"/>
  <c r="DL115" i="67"/>
  <c r="DK115" i="67"/>
  <c r="DJ115" i="67"/>
  <c r="DI115" i="67"/>
  <c r="DH115" i="67"/>
  <c r="DG115" i="67"/>
  <c r="DF115" i="67"/>
  <c r="DE115" i="67"/>
  <c r="DD115" i="67"/>
  <c r="DC115" i="67"/>
  <c r="DB115" i="67"/>
  <c r="DA115" i="67"/>
  <c r="CZ115" i="67"/>
  <c r="CY115" i="67"/>
  <c r="CX115" i="67"/>
  <c r="CW115" i="67"/>
  <c r="CV115" i="67"/>
  <c r="CU115" i="67"/>
  <c r="CT115" i="67"/>
  <c r="CS115" i="67"/>
  <c r="CR115" i="67"/>
  <c r="CQ115" i="67"/>
  <c r="CP115" i="67"/>
  <c r="CO115" i="67"/>
  <c r="CN115" i="67"/>
  <c r="CM115" i="67"/>
  <c r="CL115" i="67"/>
  <c r="CK115" i="67"/>
  <c r="CJ115" i="67"/>
  <c r="CI115" i="67"/>
  <c r="CH115" i="67"/>
  <c r="CG115" i="67"/>
  <c r="CF115" i="67"/>
  <c r="CE115" i="67"/>
  <c r="CD115" i="67"/>
  <c r="CC115" i="67"/>
  <c r="CB115" i="67"/>
  <c r="CA115" i="67"/>
  <c r="BZ115" i="67"/>
  <c r="BY115" i="67"/>
  <c r="BX115" i="67"/>
  <c r="BW115" i="67"/>
  <c r="BV115" i="67"/>
  <c r="BU115" i="67"/>
  <c r="BT115" i="67"/>
  <c r="BS115" i="67"/>
  <c r="BR115" i="67"/>
  <c r="BQ115" i="67"/>
  <c r="BP115" i="67"/>
  <c r="BO115" i="67"/>
  <c r="BN115" i="67"/>
  <c r="BM115" i="67"/>
  <c r="BL115" i="67"/>
  <c r="BK115" i="67"/>
  <c r="BJ115" i="67"/>
  <c r="BI115" i="67"/>
  <c r="BH115" i="67"/>
  <c r="BG115" i="67"/>
  <c r="BF115" i="67"/>
  <c r="BE115" i="67"/>
  <c r="BD115" i="67"/>
  <c r="BC115" i="67"/>
  <c r="BB115" i="67"/>
  <c r="BA115" i="67"/>
  <c r="AZ115" i="67"/>
  <c r="AY115" i="67"/>
  <c r="AX115" i="67"/>
  <c r="AW115" i="67"/>
  <c r="AV115" i="67"/>
  <c r="AU115" i="67"/>
  <c r="AT115" i="67"/>
  <c r="AS115" i="67"/>
  <c r="AR115" i="67"/>
  <c r="AQ115" i="67"/>
  <c r="AP115" i="67"/>
  <c r="AO115" i="67"/>
  <c r="AN115" i="67"/>
  <c r="AM115" i="67"/>
  <c r="AL115" i="67"/>
  <c r="AK115" i="67"/>
  <c r="AJ115" i="67"/>
  <c r="AI115" i="67"/>
  <c r="AH115" i="67"/>
  <c r="AG115" i="67"/>
  <c r="AF115" i="67"/>
  <c r="AE115" i="67"/>
  <c r="AD115" i="67"/>
  <c r="AC115" i="67"/>
  <c r="AB115" i="67"/>
  <c r="AA115" i="67"/>
  <c r="Z115" i="67"/>
  <c r="Y115" i="67"/>
  <c r="X115" i="67"/>
  <c r="W115" i="67"/>
  <c r="V115" i="67"/>
  <c r="U115" i="67"/>
  <c r="T115" i="67"/>
  <c r="S115" i="67"/>
  <c r="R115" i="67"/>
  <c r="Q115" i="67"/>
  <c r="P115" i="67"/>
  <c r="O115" i="67"/>
  <c r="N115" i="67"/>
  <c r="M115" i="67"/>
  <c r="L115" i="67"/>
  <c r="K115" i="67"/>
  <c r="J115" i="67"/>
  <c r="I115" i="67"/>
  <c r="H115" i="67"/>
  <c r="G115" i="67"/>
  <c r="EW114" i="67"/>
  <c r="EV114" i="67"/>
  <c r="EU114" i="67"/>
  <c r="ET114" i="67"/>
  <c r="ES114" i="67"/>
  <c r="ER114" i="67"/>
  <c r="EQ114" i="67"/>
  <c r="EP114" i="67"/>
  <c r="EO114" i="67"/>
  <c r="EN114" i="67"/>
  <c r="EM114" i="67"/>
  <c r="EL114" i="67"/>
  <c r="EK114" i="67"/>
  <c r="EJ114" i="67"/>
  <c r="EI114" i="67"/>
  <c r="EH114" i="67"/>
  <c r="EG114" i="67"/>
  <c r="EF114" i="67"/>
  <c r="EE114" i="67"/>
  <c r="ED114" i="67"/>
  <c r="EC114" i="67"/>
  <c r="EB114" i="67"/>
  <c r="EA114" i="67"/>
  <c r="DZ114" i="67"/>
  <c r="DY114" i="67"/>
  <c r="DX114" i="67"/>
  <c r="DW114" i="67"/>
  <c r="DV114" i="67"/>
  <c r="DU114" i="67"/>
  <c r="DT114" i="67"/>
  <c r="DS114" i="67"/>
  <c r="DR114" i="67"/>
  <c r="DQ114" i="67"/>
  <c r="DP114" i="67"/>
  <c r="DO114" i="67"/>
  <c r="DN114" i="67"/>
  <c r="DM114" i="67"/>
  <c r="DL114" i="67"/>
  <c r="DK114" i="67"/>
  <c r="DJ114" i="67"/>
  <c r="DI114" i="67"/>
  <c r="DH114" i="67"/>
  <c r="DG114" i="67"/>
  <c r="DF114" i="67"/>
  <c r="DE114" i="67"/>
  <c r="DD114" i="67"/>
  <c r="DC114" i="67"/>
  <c r="DB114" i="67"/>
  <c r="DA114" i="67"/>
  <c r="CZ114" i="67"/>
  <c r="CY114" i="67"/>
  <c r="CX114" i="67"/>
  <c r="CW114" i="67"/>
  <c r="CV114" i="67"/>
  <c r="CU114" i="67"/>
  <c r="CT114" i="67"/>
  <c r="CS114" i="67"/>
  <c r="CR114" i="67"/>
  <c r="CQ114" i="67"/>
  <c r="CP114" i="67"/>
  <c r="CO114" i="67"/>
  <c r="CN114" i="67"/>
  <c r="CM114" i="67"/>
  <c r="CL114" i="67"/>
  <c r="CK114" i="67"/>
  <c r="CJ114" i="67"/>
  <c r="CI114" i="67"/>
  <c r="CH114" i="67"/>
  <c r="CG114" i="67"/>
  <c r="CF114" i="67"/>
  <c r="CE114" i="67"/>
  <c r="CD114" i="67"/>
  <c r="CC114" i="67"/>
  <c r="CB114" i="67"/>
  <c r="CA114" i="67"/>
  <c r="BZ114" i="67"/>
  <c r="BY114" i="67"/>
  <c r="BX114" i="67"/>
  <c r="BW114" i="67"/>
  <c r="BV114" i="67"/>
  <c r="BU114" i="67"/>
  <c r="BT114" i="67"/>
  <c r="BS114" i="67"/>
  <c r="BR114" i="67"/>
  <c r="BQ114" i="67"/>
  <c r="BP114" i="67"/>
  <c r="BO114" i="67"/>
  <c r="BN114" i="67"/>
  <c r="BM114" i="67"/>
  <c r="BL114" i="67"/>
  <c r="BK114" i="67"/>
  <c r="BJ114" i="67"/>
  <c r="BI114" i="67"/>
  <c r="BH114" i="67"/>
  <c r="BG114" i="67"/>
  <c r="BF114" i="67"/>
  <c r="BE114" i="67"/>
  <c r="BD114" i="67"/>
  <c r="BC114" i="67"/>
  <c r="BB114" i="67"/>
  <c r="BA114" i="67"/>
  <c r="AZ114" i="67"/>
  <c r="AY114" i="67"/>
  <c r="AX114" i="67"/>
  <c r="AW114" i="67"/>
  <c r="AV114" i="67"/>
  <c r="AU114" i="67"/>
  <c r="AT114" i="67"/>
  <c r="AS114" i="67"/>
  <c r="AR114" i="67"/>
  <c r="AQ114" i="67"/>
  <c r="AP114" i="67"/>
  <c r="AO114" i="67"/>
  <c r="AN114" i="67"/>
  <c r="AM114" i="67"/>
  <c r="AL114" i="67"/>
  <c r="AK114" i="67"/>
  <c r="AJ114" i="67"/>
  <c r="AI114" i="67"/>
  <c r="AH114" i="67"/>
  <c r="AG114" i="67"/>
  <c r="AF114" i="67"/>
  <c r="AE114" i="67"/>
  <c r="AD114" i="67"/>
  <c r="AC114" i="67"/>
  <c r="AB114" i="67"/>
  <c r="AA114" i="67"/>
  <c r="Z114" i="67"/>
  <c r="Y114" i="67"/>
  <c r="X114" i="67"/>
  <c r="W114" i="67"/>
  <c r="V114" i="67"/>
  <c r="U114" i="67"/>
  <c r="T114" i="67"/>
  <c r="S114" i="67"/>
  <c r="R114" i="67"/>
  <c r="Q114" i="67"/>
  <c r="P114" i="67"/>
  <c r="O114" i="67"/>
  <c r="N114" i="67"/>
  <c r="M114" i="67"/>
  <c r="L114" i="67"/>
  <c r="K114" i="67"/>
  <c r="J114" i="67"/>
  <c r="I114" i="67"/>
  <c r="H114" i="67"/>
  <c r="G114" i="67"/>
  <c r="EW113" i="67"/>
  <c r="EV113" i="67"/>
  <c r="EU113" i="67"/>
  <c r="ET113" i="67"/>
  <c r="ES113" i="67"/>
  <c r="ER113" i="67"/>
  <c r="EQ113" i="67"/>
  <c r="EP113" i="67"/>
  <c r="EO113" i="67"/>
  <c r="EN113" i="67"/>
  <c r="EM113" i="67"/>
  <c r="EL113" i="67"/>
  <c r="EK113" i="67"/>
  <c r="EJ113" i="67"/>
  <c r="EI113" i="67"/>
  <c r="EH113" i="67"/>
  <c r="EG113" i="67"/>
  <c r="EF113" i="67"/>
  <c r="EE113" i="67"/>
  <c r="ED113" i="67"/>
  <c r="EC113" i="67"/>
  <c r="EB113" i="67"/>
  <c r="EA113" i="67"/>
  <c r="DZ113" i="67"/>
  <c r="DY113" i="67"/>
  <c r="DX113" i="67"/>
  <c r="DW113" i="67"/>
  <c r="DV113" i="67"/>
  <c r="DU113" i="67"/>
  <c r="DT113" i="67"/>
  <c r="DS113" i="67"/>
  <c r="DR113" i="67"/>
  <c r="DQ113" i="67"/>
  <c r="DP113" i="67"/>
  <c r="DO113" i="67"/>
  <c r="DN113" i="67"/>
  <c r="DM113" i="67"/>
  <c r="DL113" i="67"/>
  <c r="DK113" i="67"/>
  <c r="DJ113" i="67"/>
  <c r="DI113" i="67"/>
  <c r="DH113" i="67"/>
  <c r="DG113" i="67"/>
  <c r="DF113" i="67"/>
  <c r="DE113" i="67"/>
  <c r="DD113" i="67"/>
  <c r="DC113" i="67"/>
  <c r="DB113" i="67"/>
  <c r="DA113" i="67"/>
  <c r="CZ113" i="67"/>
  <c r="CY113" i="67"/>
  <c r="CX113" i="67"/>
  <c r="CW113" i="67"/>
  <c r="CV113" i="67"/>
  <c r="CU113" i="67"/>
  <c r="CT113" i="67"/>
  <c r="CS113" i="67"/>
  <c r="CR113" i="67"/>
  <c r="CQ113" i="67"/>
  <c r="CP113" i="67"/>
  <c r="CO113" i="67"/>
  <c r="CN113" i="67"/>
  <c r="CM113" i="67"/>
  <c r="CL113" i="67"/>
  <c r="CK113" i="67"/>
  <c r="CJ113" i="67"/>
  <c r="CI113" i="67"/>
  <c r="CH113" i="67"/>
  <c r="CG113" i="67"/>
  <c r="CF113" i="67"/>
  <c r="CE113" i="67"/>
  <c r="CD113" i="67"/>
  <c r="CC113" i="67"/>
  <c r="CB113" i="67"/>
  <c r="CA113" i="67"/>
  <c r="BZ113" i="67"/>
  <c r="BY113" i="67"/>
  <c r="BX113" i="67"/>
  <c r="BW113" i="67"/>
  <c r="BV113" i="67"/>
  <c r="BU113" i="67"/>
  <c r="BT113" i="67"/>
  <c r="BS113" i="67"/>
  <c r="BR113" i="67"/>
  <c r="BQ113" i="67"/>
  <c r="BP113" i="67"/>
  <c r="BO113" i="67"/>
  <c r="BN113" i="67"/>
  <c r="BM113" i="67"/>
  <c r="BL113" i="67"/>
  <c r="BK113" i="67"/>
  <c r="BJ113" i="67"/>
  <c r="BI113" i="67"/>
  <c r="BH113" i="67"/>
  <c r="BG113" i="67"/>
  <c r="BF113" i="67"/>
  <c r="BE113" i="67"/>
  <c r="BD113" i="67"/>
  <c r="BC113" i="67"/>
  <c r="BB113" i="67"/>
  <c r="BA113" i="67"/>
  <c r="AZ113" i="67"/>
  <c r="AY113" i="67"/>
  <c r="AX113" i="67"/>
  <c r="AW113" i="67"/>
  <c r="AV113" i="67"/>
  <c r="AU113" i="67"/>
  <c r="AT113" i="67"/>
  <c r="AS113" i="67"/>
  <c r="AR113" i="67"/>
  <c r="AQ113" i="67"/>
  <c r="AP113" i="67"/>
  <c r="AO113" i="67"/>
  <c r="AN113" i="67"/>
  <c r="AM113" i="67"/>
  <c r="AL113" i="67"/>
  <c r="AK113" i="67"/>
  <c r="AJ113" i="67"/>
  <c r="AI113" i="67"/>
  <c r="AH113" i="67"/>
  <c r="AG113" i="67"/>
  <c r="AF113" i="67"/>
  <c r="AE113" i="67"/>
  <c r="AD113" i="67"/>
  <c r="AC113" i="67"/>
  <c r="AB113" i="67"/>
  <c r="AA113" i="67"/>
  <c r="Z113" i="67"/>
  <c r="Y113" i="67"/>
  <c r="X113" i="67"/>
  <c r="W113" i="67"/>
  <c r="V113" i="67"/>
  <c r="U113" i="67"/>
  <c r="T113" i="67"/>
  <c r="S113" i="67"/>
  <c r="R113" i="67"/>
  <c r="Q113" i="67"/>
  <c r="P113" i="67"/>
  <c r="O113" i="67"/>
  <c r="N113" i="67"/>
  <c r="M113" i="67"/>
  <c r="L113" i="67"/>
  <c r="K113" i="67"/>
  <c r="J113" i="67"/>
  <c r="I113" i="67"/>
  <c r="H113" i="67"/>
  <c r="G113" i="67"/>
  <c r="EW112" i="67"/>
  <c r="EV112" i="67"/>
  <c r="EU112" i="67"/>
  <c r="ET112" i="67"/>
  <c r="ES112" i="67"/>
  <c r="ER112" i="67"/>
  <c r="EQ112" i="67"/>
  <c r="EP112" i="67"/>
  <c r="EO112" i="67"/>
  <c r="EN112" i="67"/>
  <c r="EM112" i="67"/>
  <c r="EL112" i="67"/>
  <c r="EK112" i="67"/>
  <c r="EJ112" i="67"/>
  <c r="EI112" i="67"/>
  <c r="EH112" i="67"/>
  <c r="EG112" i="67"/>
  <c r="EF112" i="67"/>
  <c r="EE112" i="67"/>
  <c r="ED112" i="67"/>
  <c r="EC112" i="67"/>
  <c r="EB112" i="67"/>
  <c r="EA112" i="67"/>
  <c r="DZ112" i="67"/>
  <c r="DY112" i="67"/>
  <c r="DX112" i="67"/>
  <c r="DW112" i="67"/>
  <c r="DV112" i="67"/>
  <c r="DU112" i="67"/>
  <c r="DT112" i="67"/>
  <c r="DS112" i="67"/>
  <c r="DR112" i="67"/>
  <c r="DQ112" i="67"/>
  <c r="DP112" i="67"/>
  <c r="DO112" i="67"/>
  <c r="DN112" i="67"/>
  <c r="DM112" i="67"/>
  <c r="DL112" i="67"/>
  <c r="DK112" i="67"/>
  <c r="DJ112" i="67"/>
  <c r="DI112" i="67"/>
  <c r="DH112" i="67"/>
  <c r="DG112" i="67"/>
  <c r="DF112" i="67"/>
  <c r="DE112" i="67"/>
  <c r="DD112" i="67"/>
  <c r="DC112" i="67"/>
  <c r="DB112" i="67"/>
  <c r="DA112" i="67"/>
  <c r="CZ112" i="67"/>
  <c r="CY112" i="67"/>
  <c r="CX112" i="67"/>
  <c r="CW112" i="67"/>
  <c r="CV112" i="67"/>
  <c r="CU112" i="67"/>
  <c r="CT112" i="67"/>
  <c r="CS112" i="67"/>
  <c r="CR112" i="67"/>
  <c r="CQ112" i="67"/>
  <c r="CP112" i="67"/>
  <c r="CO112" i="67"/>
  <c r="CN112" i="67"/>
  <c r="CM112" i="67"/>
  <c r="CL112" i="67"/>
  <c r="CK112" i="67"/>
  <c r="CJ112" i="67"/>
  <c r="CI112" i="67"/>
  <c r="CH112" i="67"/>
  <c r="CG112" i="67"/>
  <c r="CF112" i="67"/>
  <c r="CE112" i="67"/>
  <c r="CD112" i="67"/>
  <c r="CC112" i="67"/>
  <c r="CB112" i="67"/>
  <c r="CA112" i="67"/>
  <c r="BZ112" i="67"/>
  <c r="BY112" i="67"/>
  <c r="BX112" i="67"/>
  <c r="BW112" i="67"/>
  <c r="BV112" i="67"/>
  <c r="BU112" i="67"/>
  <c r="BT112" i="67"/>
  <c r="BS112" i="67"/>
  <c r="BR112" i="67"/>
  <c r="BQ112" i="67"/>
  <c r="BP112" i="67"/>
  <c r="BO112" i="67"/>
  <c r="BN112" i="67"/>
  <c r="BM112" i="67"/>
  <c r="BL112" i="67"/>
  <c r="BK112" i="67"/>
  <c r="BJ112" i="67"/>
  <c r="BI112" i="67"/>
  <c r="BH112" i="67"/>
  <c r="BG112" i="67"/>
  <c r="BF112" i="67"/>
  <c r="BE112" i="67"/>
  <c r="BD112" i="67"/>
  <c r="BC112" i="67"/>
  <c r="BB112" i="67"/>
  <c r="BA112" i="67"/>
  <c r="AZ112" i="67"/>
  <c r="AY112" i="67"/>
  <c r="AX112" i="67"/>
  <c r="AW112" i="67"/>
  <c r="AV112" i="67"/>
  <c r="AU112" i="67"/>
  <c r="AT112" i="67"/>
  <c r="AS112" i="67"/>
  <c r="AR112" i="67"/>
  <c r="AQ112" i="67"/>
  <c r="AP112" i="67"/>
  <c r="AO112" i="67"/>
  <c r="AN112" i="67"/>
  <c r="AM112" i="67"/>
  <c r="AL112" i="67"/>
  <c r="AK112" i="67"/>
  <c r="AJ112" i="67"/>
  <c r="AI112" i="67"/>
  <c r="AH112" i="67"/>
  <c r="AG112" i="67"/>
  <c r="AF112" i="67"/>
  <c r="AE112" i="67"/>
  <c r="AD112" i="67"/>
  <c r="AC112" i="67"/>
  <c r="AB112" i="67"/>
  <c r="AA112" i="67"/>
  <c r="Z112" i="67"/>
  <c r="Y112" i="67"/>
  <c r="X112" i="67"/>
  <c r="W112" i="67"/>
  <c r="V112" i="67"/>
  <c r="U112" i="67"/>
  <c r="T112" i="67"/>
  <c r="S112" i="67"/>
  <c r="R112" i="67"/>
  <c r="Q112" i="67"/>
  <c r="P112" i="67"/>
  <c r="O112" i="67"/>
  <c r="N112" i="67"/>
  <c r="M112" i="67"/>
  <c r="L112" i="67"/>
  <c r="K112" i="67"/>
  <c r="J112" i="67"/>
  <c r="I112" i="67"/>
  <c r="H112" i="67"/>
  <c r="G112" i="67"/>
  <c r="EW111" i="67"/>
  <c r="EV111" i="67"/>
  <c r="EU111" i="67"/>
  <c r="ET111" i="67"/>
  <c r="ES111" i="67"/>
  <c r="ER111" i="67"/>
  <c r="EQ111" i="67"/>
  <c r="EP111" i="67"/>
  <c r="EO111" i="67"/>
  <c r="EN111" i="67"/>
  <c r="EM111" i="67"/>
  <c r="EL111" i="67"/>
  <c r="EK111" i="67"/>
  <c r="EJ111" i="67"/>
  <c r="EI111" i="67"/>
  <c r="EH111" i="67"/>
  <c r="EG111" i="67"/>
  <c r="EF111" i="67"/>
  <c r="EE111" i="67"/>
  <c r="ED111" i="67"/>
  <c r="EC111" i="67"/>
  <c r="EB111" i="67"/>
  <c r="EA111" i="67"/>
  <c r="DZ111" i="67"/>
  <c r="DY111" i="67"/>
  <c r="DX111" i="67"/>
  <c r="DW111" i="67"/>
  <c r="DV111" i="67"/>
  <c r="DU111" i="67"/>
  <c r="DT111" i="67"/>
  <c r="DS111" i="67"/>
  <c r="DR111" i="67"/>
  <c r="DQ111" i="67"/>
  <c r="DP111" i="67"/>
  <c r="DO111" i="67"/>
  <c r="DN111" i="67"/>
  <c r="DM111" i="67"/>
  <c r="DL111" i="67"/>
  <c r="DK111" i="67"/>
  <c r="DJ111" i="67"/>
  <c r="DI111" i="67"/>
  <c r="DH111" i="67"/>
  <c r="DG111" i="67"/>
  <c r="DF111" i="67"/>
  <c r="DE111" i="67"/>
  <c r="DD111" i="67"/>
  <c r="DC111" i="67"/>
  <c r="DB111" i="67"/>
  <c r="DA111" i="67"/>
  <c r="CZ111" i="67"/>
  <c r="CY111" i="67"/>
  <c r="CX111" i="67"/>
  <c r="CW111" i="67"/>
  <c r="CV111" i="67"/>
  <c r="CU111" i="67"/>
  <c r="CT111" i="67"/>
  <c r="CS111" i="67"/>
  <c r="CR111" i="67"/>
  <c r="CQ111" i="67"/>
  <c r="CP111" i="67"/>
  <c r="CO111" i="67"/>
  <c r="CN111" i="67"/>
  <c r="CM111" i="67"/>
  <c r="CL111" i="67"/>
  <c r="CK111" i="67"/>
  <c r="CJ111" i="67"/>
  <c r="CI111" i="67"/>
  <c r="CH111" i="67"/>
  <c r="CG111" i="67"/>
  <c r="CF111" i="67"/>
  <c r="CE111" i="67"/>
  <c r="CD111" i="67"/>
  <c r="CC111" i="67"/>
  <c r="CB111" i="67"/>
  <c r="CA111" i="67"/>
  <c r="BZ111" i="67"/>
  <c r="BY111" i="67"/>
  <c r="BX111" i="67"/>
  <c r="BW111" i="67"/>
  <c r="BV111" i="67"/>
  <c r="BU111" i="67"/>
  <c r="BT111" i="67"/>
  <c r="BS111" i="67"/>
  <c r="BR111" i="67"/>
  <c r="BQ111" i="67"/>
  <c r="BP111" i="67"/>
  <c r="BO111" i="67"/>
  <c r="BN111" i="67"/>
  <c r="BM111" i="67"/>
  <c r="BL111" i="67"/>
  <c r="BK111" i="67"/>
  <c r="BJ111" i="67"/>
  <c r="BI111" i="67"/>
  <c r="BH111" i="67"/>
  <c r="BG111" i="67"/>
  <c r="BF111" i="67"/>
  <c r="BE111" i="67"/>
  <c r="BD111" i="67"/>
  <c r="BC111" i="67"/>
  <c r="BB111" i="67"/>
  <c r="BA111" i="67"/>
  <c r="AZ111" i="67"/>
  <c r="AY111" i="67"/>
  <c r="AX111" i="67"/>
  <c r="AW111" i="67"/>
  <c r="AV111" i="67"/>
  <c r="AU111" i="67"/>
  <c r="AT111" i="67"/>
  <c r="AS111" i="67"/>
  <c r="AR111" i="67"/>
  <c r="AQ111" i="67"/>
  <c r="AP111" i="67"/>
  <c r="AO111" i="67"/>
  <c r="AN111" i="67"/>
  <c r="AM111" i="67"/>
  <c r="AL111" i="67"/>
  <c r="AK111" i="67"/>
  <c r="AJ111" i="67"/>
  <c r="AI111" i="67"/>
  <c r="AH111" i="67"/>
  <c r="AG111" i="67"/>
  <c r="AF111" i="67"/>
  <c r="AE111" i="67"/>
  <c r="AD111" i="67"/>
  <c r="AC111" i="67"/>
  <c r="AB111" i="67"/>
  <c r="AA111" i="67"/>
  <c r="Z111" i="67"/>
  <c r="Y111" i="67"/>
  <c r="X111" i="67"/>
  <c r="W111" i="67"/>
  <c r="V111" i="67"/>
  <c r="U111" i="67"/>
  <c r="T111" i="67"/>
  <c r="S111" i="67"/>
  <c r="R111" i="67"/>
  <c r="Q111" i="67"/>
  <c r="P111" i="67"/>
  <c r="O111" i="67"/>
  <c r="N111" i="67"/>
  <c r="M111" i="67"/>
  <c r="L111" i="67"/>
  <c r="K111" i="67"/>
  <c r="J111" i="67"/>
  <c r="I111" i="67"/>
  <c r="H111" i="67"/>
  <c r="G111" i="67"/>
  <c r="EW110" i="67"/>
  <c r="EV110" i="67"/>
  <c r="EU110" i="67"/>
  <c r="ET110" i="67"/>
  <c r="ES110" i="67"/>
  <c r="ER110" i="67"/>
  <c r="EQ110" i="67"/>
  <c r="EP110" i="67"/>
  <c r="EO110" i="67"/>
  <c r="EN110" i="67"/>
  <c r="EM110" i="67"/>
  <c r="EL110" i="67"/>
  <c r="EK110" i="67"/>
  <c r="EJ110" i="67"/>
  <c r="EI110" i="67"/>
  <c r="EH110" i="67"/>
  <c r="EG110" i="67"/>
  <c r="EF110" i="67"/>
  <c r="EE110" i="67"/>
  <c r="ED110" i="67"/>
  <c r="EC110" i="67"/>
  <c r="EB110" i="67"/>
  <c r="EA110" i="67"/>
  <c r="DZ110" i="67"/>
  <c r="DY110" i="67"/>
  <c r="DX110" i="67"/>
  <c r="DW110" i="67"/>
  <c r="DV110" i="67"/>
  <c r="DU110" i="67"/>
  <c r="DT110" i="67"/>
  <c r="DS110" i="67"/>
  <c r="DR110" i="67"/>
  <c r="DQ110" i="67"/>
  <c r="DP110" i="67"/>
  <c r="DO110" i="67"/>
  <c r="DN110" i="67"/>
  <c r="DM110" i="67"/>
  <c r="DL110" i="67"/>
  <c r="DK110" i="67"/>
  <c r="DJ110" i="67"/>
  <c r="DI110" i="67"/>
  <c r="DH110" i="67"/>
  <c r="DG110" i="67"/>
  <c r="DF110" i="67"/>
  <c r="DE110" i="67"/>
  <c r="DD110" i="67"/>
  <c r="DC110" i="67"/>
  <c r="DB110" i="67"/>
  <c r="DA110" i="67"/>
  <c r="CZ110" i="67"/>
  <c r="CY110" i="67"/>
  <c r="CX110" i="67"/>
  <c r="CW110" i="67"/>
  <c r="CV110" i="67"/>
  <c r="CU110" i="67"/>
  <c r="CT110" i="67"/>
  <c r="CS110" i="67"/>
  <c r="CR110" i="67"/>
  <c r="CQ110" i="67"/>
  <c r="CP110" i="67"/>
  <c r="CO110" i="67"/>
  <c r="CN110" i="67"/>
  <c r="CM110" i="67"/>
  <c r="CL110" i="67"/>
  <c r="CK110" i="67"/>
  <c r="CJ110" i="67"/>
  <c r="CI110" i="67"/>
  <c r="CH110" i="67"/>
  <c r="CG110" i="67"/>
  <c r="CF110" i="67"/>
  <c r="CE110" i="67"/>
  <c r="CD110" i="67"/>
  <c r="CC110" i="67"/>
  <c r="CB110" i="67"/>
  <c r="CA110" i="67"/>
  <c r="BZ110" i="67"/>
  <c r="BY110" i="67"/>
  <c r="BX110" i="67"/>
  <c r="BW110" i="67"/>
  <c r="BV110" i="67"/>
  <c r="BU110" i="67"/>
  <c r="BT110" i="67"/>
  <c r="BS110" i="67"/>
  <c r="BR110" i="67"/>
  <c r="BQ110" i="67"/>
  <c r="BP110" i="67"/>
  <c r="BO110" i="67"/>
  <c r="BN110" i="67"/>
  <c r="BM110" i="67"/>
  <c r="BL110" i="67"/>
  <c r="BK110" i="67"/>
  <c r="BJ110" i="67"/>
  <c r="BI110" i="67"/>
  <c r="BH110" i="67"/>
  <c r="BG110" i="67"/>
  <c r="BF110" i="67"/>
  <c r="BE110" i="67"/>
  <c r="BD110" i="67"/>
  <c r="BC110" i="67"/>
  <c r="BB110" i="67"/>
  <c r="BA110" i="67"/>
  <c r="AZ110" i="67"/>
  <c r="AY110" i="67"/>
  <c r="AX110" i="67"/>
  <c r="AW110" i="67"/>
  <c r="AV110" i="67"/>
  <c r="AU110" i="67"/>
  <c r="AT110" i="67"/>
  <c r="AS110" i="67"/>
  <c r="AR110" i="67"/>
  <c r="AQ110" i="67"/>
  <c r="AP110" i="67"/>
  <c r="AO110" i="67"/>
  <c r="AN110" i="67"/>
  <c r="AM110" i="67"/>
  <c r="AL110" i="67"/>
  <c r="AK110" i="67"/>
  <c r="AJ110" i="67"/>
  <c r="AI110" i="67"/>
  <c r="AH110" i="67"/>
  <c r="AG110" i="67"/>
  <c r="AF110" i="67"/>
  <c r="AE110" i="67"/>
  <c r="AD110" i="67"/>
  <c r="AC110" i="67"/>
  <c r="AB110" i="67"/>
  <c r="AA110" i="67"/>
  <c r="Z110" i="67"/>
  <c r="Y110" i="67"/>
  <c r="X110" i="67"/>
  <c r="W110" i="67"/>
  <c r="V110" i="67"/>
  <c r="U110" i="67"/>
  <c r="T110" i="67"/>
  <c r="S110" i="67"/>
  <c r="R110" i="67"/>
  <c r="Q110" i="67"/>
  <c r="P110" i="67"/>
  <c r="O110" i="67"/>
  <c r="N110" i="67"/>
  <c r="M110" i="67"/>
  <c r="L110" i="67"/>
  <c r="K110" i="67"/>
  <c r="J110" i="67"/>
  <c r="I110" i="67"/>
  <c r="H110" i="67"/>
  <c r="G110" i="67"/>
  <c r="EW109" i="67"/>
  <c r="EV109" i="67"/>
  <c r="EU109" i="67"/>
  <c r="ET109" i="67"/>
  <c r="ES109" i="67"/>
  <c r="ER109" i="67"/>
  <c r="EQ109" i="67"/>
  <c r="EP109" i="67"/>
  <c r="EO109" i="67"/>
  <c r="EN109" i="67"/>
  <c r="EM109" i="67"/>
  <c r="EL109" i="67"/>
  <c r="EK109" i="67"/>
  <c r="EJ109" i="67"/>
  <c r="EI109" i="67"/>
  <c r="EH109" i="67"/>
  <c r="EG109" i="67"/>
  <c r="EF109" i="67"/>
  <c r="EE109" i="67"/>
  <c r="ED109" i="67"/>
  <c r="EC109" i="67"/>
  <c r="EB109" i="67"/>
  <c r="EA109" i="67"/>
  <c r="DZ109" i="67"/>
  <c r="DY109" i="67"/>
  <c r="DX109" i="67"/>
  <c r="DW109" i="67"/>
  <c r="DV109" i="67"/>
  <c r="DU109" i="67"/>
  <c r="DT109" i="67"/>
  <c r="DS109" i="67"/>
  <c r="DR109" i="67"/>
  <c r="DQ109" i="67"/>
  <c r="DP109" i="67"/>
  <c r="DO109" i="67"/>
  <c r="DN109" i="67"/>
  <c r="DM109" i="67"/>
  <c r="DL109" i="67"/>
  <c r="DK109" i="67"/>
  <c r="DJ109" i="67"/>
  <c r="DI109" i="67"/>
  <c r="DH109" i="67"/>
  <c r="DG109" i="67"/>
  <c r="DF109" i="67"/>
  <c r="DE109" i="67"/>
  <c r="DD109" i="67"/>
  <c r="DC109" i="67"/>
  <c r="DB109" i="67"/>
  <c r="DA109" i="67"/>
  <c r="CZ109" i="67"/>
  <c r="CY109" i="67"/>
  <c r="CX109" i="67"/>
  <c r="CW109" i="67"/>
  <c r="CV109" i="67"/>
  <c r="CU109" i="67"/>
  <c r="CT109" i="67"/>
  <c r="CS109" i="67"/>
  <c r="CR109" i="67"/>
  <c r="CQ109" i="67"/>
  <c r="CP109" i="67"/>
  <c r="CO109" i="67"/>
  <c r="CN109" i="67"/>
  <c r="CM109" i="67"/>
  <c r="CL109" i="67"/>
  <c r="CK109" i="67"/>
  <c r="CJ109" i="67"/>
  <c r="CI109" i="67"/>
  <c r="CH109" i="67"/>
  <c r="CG109" i="67"/>
  <c r="CF109" i="67"/>
  <c r="CE109" i="67"/>
  <c r="CD109" i="67"/>
  <c r="CC109" i="67"/>
  <c r="CB109" i="67"/>
  <c r="CA109" i="67"/>
  <c r="BZ109" i="67"/>
  <c r="BY109" i="67"/>
  <c r="BX109" i="67"/>
  <c r="BW109" i="67"/>
  <c r="BV109" i="67"/>
  <c r="BU109" i="67"/>
  <c r="BT109" i="67"/>
  <c r="BS109" i="67"/>
  <c r="BR109" i="67"/>
  <c r="BQ109" i="67"/>
  <c r="BP109" i="67"/>
  <c r="BO109" i="67"/>
  <c r="BN109" i="67"/>
  <c r="BM109" i="67"/>
  <c r="BL109" i="67"/>
  <c r="BK109" i="67"/>
  <c r="BJ109" i="67"/>
  <c r="BI109" i="67"/>
  <c r="BH109" i="67"/>
  <c r="BG109" i="67"/>
  <c r="BF109" i="67"/>
  <c r="BE109" i="67"/>
  <c r="BD109" i="67"/>
  <c r="BC109" i="67"/>
  <c r="BB109" i="67"/>
  <c r="BA109" i="67"/>
  <c r="AZ109" i="67"/>
  <c r="AY109" i="67"/>
  <c r="AX109" i="67"/>
  <c r="AW109" i="67"/>
  <c r="AV109" i="67"/>
  <c r="AU109" i="67"/>
  <c r="AT109" i="67"/>
  <c r="AS109" i="67"/>
  <c r="AR109" i="67"/>
  <c r="AQ109" i="67"/>
  <c r="AP109" i="67"/>
  <c r="AO109" i="67"/>
  <c r="AN109" i="67"/>
  <c r="AM109" i="67"/>
  <c r="AL109" i="67"/>
  <c r="AK109" i="67"/>
  <c r="AJ109" i="67"/>
  <c r="AI109" i="67"/>
  <c r="AH109" i="67"/>
  <c r="AG109" i="67"/>
  <c r="AF109" i="67"/>
  <c r="AE109" i="67"/>
  <c r="AD109" i="67"/>
  <c r="AC109" i="67"/>
  <c r="AB109" i="67"/>
  <c r="AA109" i="67"/>
  <c r="Z109" i="67"/>
  <c r="Y109" i="67"/>
  <c r="X109" i="67"/>
  <c r="W109" i="67"/>
  <c r="V109" i="67"/>
  <c r="U109" i="67"/>
  <c r="T109" i="67"/>
  <c r="S109" i="67"/>
  <c r="R109" i="67"/>
  <c r="Q109" i="67"/>
  <c r="P109" i="67"/>
  <c r="O109" i="67"/>
  <c r="N109" i="67"/>
  <c r="M109" i="67"/>
  <c r="L109" i="67"/>
  <c r="K109" i="67"/>
  <c r="J109" i="67"/>
  <c r="I109" i="67"/>
  <c r="H109" i="67"/>
  <c r="G109" i="67"/>
  <c r="EW108" i="67"/>
  <c r="EV108" i="67"/>
  <c r="EU108" i="67"/>
  <c r="ET108" i="67"/>
  <c r="ES108" i="67"/>
  <c r="ER108" i="67"/>
  <c r="EQ108" i="67"/>
  <c r="EP108" i="67"/>
  <c r="EO108" i="67"/>
  <c r="EN108" i="67"/>
  <c r="EM108" i="67"/>
  <c r="EL108" i="67"/>
  <c r="EK108" i="67"/>
  <c r="EJ108" i="67"/>
  <c r="EI108" i="67"/>
  <c r="EH108" i="67"/>
  <c r="EG108" i="67"/>
  <c r="EF108" i="67"/>
  <c r="EE108" i="67"/>
  <c r="ED108" i="67"/>
  <c r="EC108" i="67"/>
  <c r="EB108" i="67"/>
  <c r="EA108" i="67"/>
  <c r="DZ108" i="67"/>
  <c r="DY108" i="67"/>
  <c r="DX108" i="67"/>
  <c r="DW108" i="67"/>
  <c r="DV108" i="67"/>
  <c r="DU108" i="67"/>
  <c r="DT108" i="67"/>
  <c r="DS108" i="67"/>
  <c r="DR108" i="67"/>
  <c r="DQ108" i="67"/>
  <c r="DP108" i="67"/>
  <c r="DO108" i="67"/>
  <c r="DN108" i="67"/>
  <c r="DM108" i="67"/>
  <c r="DL108" i="67"/>
  <c r="DK108" i="67"/>
  <c r="DJ108" i="67"/>
  <c r="DI108" i="67"/>
  <c r="DH108" i="67"/>
  <c r="DG108" i="67"/>
  <c r="DF108" i="67"/>
  <c r="DE108" i="67"/>
  <c r="DD108" i="67"/>
  <c r="DC108" i="67"/>
  <c r="DB108" i="67"/>
  <c r="DA108" i="67"/>
  <c r="CZ108" i="67"/>
  <c r="CY108" i="67"/>
  <c r="CX108" i="67"/>
  <c r="CW108" i="67"/>
  <c r="CV108" i="67"/>
  <c r="CU108" i="67"/>
  <c r="CT108" i="67"/>
  <c r="CS108" i="67"/>
  <c r="CR108" i="67"/>
  <c r="CQ108" i="67"/>
  <c r="CP108" i="67"/>
  <c r="CO108" i="67"/>
  <c r="CN108" i="67"/>
  <c r="CM108" i="67"/>
  <c r="CL108" i="67"/>
  <c r="CK108" i="67"/>
  <c r="CJ108" i="67"/>
  <c r="CI108" i="67"/>
  <c r="CH108" i="67"/>
  <c r="CG108" i="67"/>
  <c r="CF108" i="67"/>
  <c r="CE108" i="67"/>
  <c r="CD108" i="67"/>
  <c r="CC108" i="67"/>
  <c r="CB108" i="67"/>
  <c r="CA108" i="67"/>
  <c r="BZ108" i="67"/>
  <c r="BY108" i="67"/>
  <c r="BX108" i="67"/>
  <c r="BW108" i="67"/>
  <c r="BV108" i="67"/>
  <c r="BU108" i="67"/>
  <c r="BT108" i="67"/>
  <c r="BS108" i="67"/>
  <c r="BR108" i="67"/>
  <c r="BQ108" i="67"/>
  <c r="BP108" i="67"/>
  <c r="BO108" i="67"/>
  <c r="BN108" i="67"/>
  <c r="BM108" i="67"/>
  <c r="BL108" i="67"/>
  <c r="BK108" i="67"/>
  <c r="BJ108" i="67"/>
  <c r="BI108" i="67"/>
  <c r="BH108" i="67"/>
  <c r="BG108" i="67"/>
  <c r="BF108" i="67"/>
  <c r="BE108" i="67"/>
  <c r="BD108" i="67"/>
  <c r="BC108" i="67"/>
  <c r="BB108" i="67"/>
  <c r="BA108" i="67"/>
  <c r="AZ108" i="67"/>
  <c r="AY108" i="67"/>
  <c r="AX108" i="67"/>
  <c r="AW108" i="67"/>
  <c r="AV108" i="67"/>
  <c r="AU108" i="67"/>
  <c r="AT108" i="67"/>
  <c r="AS108" i="67"/>
  <c r="AR108" i="67"/>
  <c r="AQ108" i="67"/>
  <c r="AP108" i="67"/>
  <c r="AO108" i="67"/>
  <c r="AN108" i="67"/>
  <c r="AM108" i="67"/>
  <c r="AL108" i="67"/>
  <c r="AK108" i="67"/>
  <c r="AJ108" i="67"/>
  <c r="AI108" i="67"/>
  <c r="AH108" i="67"/>
  <c r="AG108" i="67"/>
  <c r="AF108" i="67"/>
  <c r="AE108" i="67"/>
  <c r="AD108" i="67"/>
  <c r="AC108" i="67"/>
  <c r="AB108" i="67"/>
  <c r="AA108" i="67"/>
  <c r="Z108" i="67"/>
  <c r="Y108" i="67"/>
  <c r="X108" i="67"/>
  <c r="W108" i="67"/>
  <c r="V108" i="67"/>
  <c r="U108" i="67"/>
  <c r="T108" i="67"/>
  <c r="S108" i="67"/>
  <c r="R108" i="67"/>
  <c r="Q108" i="67"/>
  <c r="P108" i="67"/>
  <c r="O108" i="67"/>
  <c r="N108" i="67"/>
  <c r="M108" i="67"/>
  <c r="L108" i="67"/>
  <c r="K108" i="67"/>
  <c r="J108" i="67"/>
  <c r="I108" i="67"/>
  <c r="H108" i="67"/>
  <c r="G108" i="67"/>
  <c r="EW107" i="67"/>
  <c r="EV107" i="67"/>
  <c r="EU107" i="67"/>
  <c r="ET107" i="67"/>
  <c r="ES107" i="67"/>
  <c r="ER107" i="67"/>
  <c r="EQ107" i="67"/>
  <c r="EP107" i="67"/>
  <c r="EO107" i="67"/>
  <c r="EN107" i="67"/>
  <c r="EM107" i="67"/>
  <c r="EL107" i="67"/>
  <c r="EK107" i="67"/>
  <c r="EJ107" i="67"/>
  <c r="EI107" i="67"/>
  <c r="EH107" i="67"/>
  <c r="EG107" i="67"/>
  <c r="EF107" i="67"/>
  <c r="EE107" i="67"/>
  <c r="ED107" i="67"/>
  <c r="EC107" i="67"/>
  <c r="EB107" i="67"/>
  <c r="EA107" i="67"/>
  <c r="DZ107" i="67"/>
  <c r="DY107" i="67"/>
  <c r="DX107" i="67"/>
  <c r="DW107" i="67"/>
  <c r="DV107" i="67"/>
  <c r="DU107" i="67"/>
  <c r="DT107" i="67"/>
  <c r="DS107" i="67"/>
  <c r="DR107" i="67"/>
  <c r="DQ107" i="67"/>
  <c r="DP107" i="67"/>
  <c r="DO107" i="67"/>
  <c r="DN107" i="67"/>
  <c r="DM107" i="67"/>
  <c r="DL107" i="67"/>
  <c r="DK107" i="67"/>
  <c r="DJ107" i="67"/>
  <c r="DI107" i="67"/>
  <c r="DH107" i="67"/>
  <c r="DG107" i="67"/>
  <c r="DF107" i="67"/>
  <c r="DE107" i="67"/>
  <c r="DD107" i="67"/>
  <c r="DC107" i="67"/>
  <c r="DB107" i="67"/>
  <c r="DA107" i="67"/>
  <c r="CZ107" i="67"/>
  <c r="CY107" i="67"/>
  <c r="CX107" i="67"/>
  <c r="CW107" i="67"/>
  <c r="CV107" i="67"/>
  <c r="CU107" i="67"/>
  <c r="CT107" i="67"/>
  <c r="CS107" i="67"/>
  <c r="CR107" i="67"/>
  <c r="CQ107" i="67"/>
  <c r="CP107" i="67"/>
  <c r="CO107" i="67"/>
  <c r="CN107" i="67"/>
  <c r="CM107" i="67"/>
  <c r="CL107" i="67"/>
  <c r="CK107" i="67"/>
  <c r="CJ107" i="67"/>
  <c r="CI107" i="67"/>
  <c r="CH107" i="67"/>
  <c r="CG107" i="67"/>
  <c r="CF107" i="67"/>
  <c r="CE107" i="67"/>
  <c r="CD107" i="67"/>
  <c r="CC107" i="67"/>
  <c r="CB107" i="67"/>
  <c r="CA107" i="67"/>
  <c r="BZ107" i="67"/>
  <c r="BY107" i="67"/>
  <c r="BX107" i="67"/>
  <c r="BW107" i="67"/>
  <c r="BV107" i="67"/>
  <c r="BU107" i="67"/>
  <c r="BT107" i="67"/>
  <c r="BS107" i="67"/>
  <c r="BR107" i="67"/>
  <c r="BQ107" i="67"/>
  <c r="BP107" i="67"/>
  <c r="BO107" i="67"/>
  <c r="BN107" i="67"/>
  <c r="BM107" i="67"/>
  <c r="BL107" i="67"/>
  <c r="BK107" i="67"/>
  <c r="BJ107" i="67"/>
  <c r="BI107" i="67"/>
  <c r="BH107" i="67"/>
  <c r="BG107" i="67"/>
  <c r="BF107" i="67"/>
  <c r="BE107" i="67"/>
  <c r="BD107" i="67"/>
  <c r="BC107" i="67"/>
  <c r="BB107" i="67"/>
  <c r="BA107" i="67"/>
  <c r="AZ107" i="67"/>
  <c r="AY107" i="67"/>
  <c r="AX107" i="67"/>
  <c r="AW107" i="67"/>
  <c r="AV107" i="67"/>
  <c r="AU107" i="67"/>
  <c r="AT107" i="67"/>
  <c r="AS107" i="67"/>
  <c r="AR107" i="67"/>
  <c r="AQ107" i="67"/>
  <c r="AP107" i="67"/>
  <c r="AO107" i="67"/>
  <c r="AN107" i="67"/>
  <c r="AM107" i="67"/>
  <c r="AL107" i="67"/>
  <c r="AK107" i="67"/>
  <c r="AJ107" i="67"/>
  <c r="AI107" i="67"/>
  <c r="AH107" i="67"/>
  <c r="AG107" i="67"/>
  <c r="AF107" i="67"/>
  <c r="AE107" i="67"/>
  <c r="AD107" i="67"/>
  <c r="AC107" i="67"/>
  <c r="AB107" i="67"/>
  <c r="AA107" i="67"/>
  <c r="Z107" i="67"/>
  <c r="Y107" i="67"/>
  <c r="X107" i="67"/>
  <c r="W107" i="67"/>
  <c r="V107" i="67"/>
  <c r="U107" i="67"/>
  <c r="T107" i="67"/>
  <c r="S107" i="67"/>
  <c r="R107" i="67"/>
  <c r="Q107" i="67"/>
  <c r="P107" i="67"/>
  <c r="O107" i="67"/>
  <c r="N107" i="67"/>
  <c r="M107" i="67"/>
  <c r="L107" i="67"/>
  <c r="K107" i="67"/>
  <c r="J107" i="67"/>
  <c r="I107" i="67"/>
  <c r="H107" i="67"/>
  <c r="G107" i="67"/>
  <c r="EW106" i="67"/>
  <c r="EV106" i="67"/>
  <c r="EU106" i="67"/>
  <c r="ET106" i="67"/>
  <c r="ES106" i="67"/>
  <c r="ER106" i="67"/>
  <c r="EQ106" i="67"/>
  <c r="EP106" i="67"/>
  <c r="EO106" i="67"/>
  <c r="EN106" i="67"/>
  <c r="EM106" i="67"/>
  <c r="EL106" i="67"/>
  <c r="EK106" i="67"/>
  <c r="EJ106" i="67"/>
  <c r="EI106" i="67"/>
  <c r="EH106" i="67"/>
  <c r="EG106" i="67"/>
  <c r="EF106" i="67"/>
  <c r="EE106" i="67"/>
  <c r="ED106" i="67"/>
  <c r="EC106" i="67"/>
  <c r="EB106" i="67"/>
  <c r="EA106" i="67"/>
  <c r="DZ106" i="67"/>
  <c r="DY106" i="67"/>
  <c r="DX106" i="67"/>
  <c r="DW106" i="67"/>
  <c r="DV106" i="67"/>
  <c r="DU106" i="67"/>
  <c r="DT106" i="67"/>
  <c r="DS106" i="67"/>
  <c r="DR106" i="67"/>
  <c r="DQ106" i="67"/>
  <c r="DP106" i="67"/>
  <c r="DO106" i="67"/>
  <c r="DN106" i="67"/>
  <c r="DM106" i="67"/>
  <c r="DL106" i="67"/>
  <c r="DK106" i="67"/>
  <c r="DJ106" i="67"/>
  <c r="DI106" i="67"/>
  <c r="DH106" i="67"/>
  <c r="DG106" i="67"/>
  <c r="DF106" i="67"/>
  <c r="DE106" i="67"/>
  <c r="DD106" i="67"/>
  <c r="DC106" i="67"/>
  <c r="DB106" i="67"/>
  <c r="DA106" i="67"/>
  <c r="CZ106" i="67"/>
  <c r="CY106" i="67"/>
  <c r="CX106" i="67"/>
  <c r="CW106" i="67"/>
  <c r="CV106" i="67"/>
  <c r="CU106" i="67"/>
  <c r="CT106" i="67"/>
  <c r="CS106" i="67"/>
  <c r="CR106" i="67"/>
  <c r="CQ106" i="67"/>
  <c r="CP106" i="67"/>
  <c r="CO106" i="67"/>
  <c r="CN106" i="67"/>
  <c r="CM106" i="67"/>
  <c r="CL106" i="67"/>
  <c r="CK106" i="67"/>
  <c r="CJ106" i="67"/>
  <c r="CI106" i="67"/>
  <c r="CH106" i="67"/>
  <c r="CG106" i="67"/>
  <c r="CF106" i="67"/>
  <c r="CE106" i="67"/>
  <c r="CD106" i="67"/>
  <c r="CC106" i="67"/>
  <c r="CB106" i="67"/>
  <c r="CA106" i="67"/>
  <c r="BZ106" i="67"/>
  <c r="BY106" i="67"/>
  <c r="BX106" i="67"/>
  <c r="BW106" i="67"/>
  <c r="BV106" i="67"/>
  <c r="BU106" i="67"/>
  <c r="BT106" i="67"/>
  <c r="BS106" i="67"/>
  <c r="BR106" i="67"/>
  <c r="BQ106" i="67"/>
  <c r="BP106" i="67"/>
  <c r="BO106" i="67"/>
  <c r="BN106" i="67"/>
  <c r="BM106" i="67"/>
  <c r="BL106" i="67"/>
  <c r="BK106" i="67"/>
  <c r="BJ106" i="67"/>
  <c r="BI106" i="67"/>
  <c r="BH106" i="67"/>
  <c r="BG106" i="67"/>
  <c r="BF106" i="67"/>
  <c r="BE106" i="67"/>
  <c r="BD106" i="67"/>
  <c r="BC106" i="67"/>
  <c r="BB106" i="67"/>
  <c r="BA106" i="67"/>
  <c r="AZ106" i="67"/>
  <c r="AY106" i="67"/>
  <c r="AX106" i="67"/>
  <c r="AW106" i="67"/>
  <c r="AV106" i="67"/>
  <c r="AU106" i="67"/>
  <c r="AT106" i="67"/>
  <c r="AS106" i="67"/>
  <c r="AR106" i="67"/>
  <c r="AQ106" i="67"/>
  <c r="AP106" i="67"/>
  <c r="AO106" i="67"/>
  <c r="AN106" i="67"/>
  <c r="AM106" i="67"/>
  <c r="AL106" i="67"/>
  <c r="AK106" i="67"/>
  <c r="AJ106" i="67"/>
  <c r="AI106" i="67"/>
  <c r="AH106" i="67"/>
  <c r="AG106" i="67"/>
  <c r="AF106" i="67"/>
  <c r="AE106" i="67"/>
  <c r="AD106" i="67"/>
  <c r="AC106" i="67"/>
  <c r="AB106" i="67"/>
  <c r="AA106" i="67"/>
  <c r="Z106" i="67"/>
  <c r="Y106" i="67"/>
  <c r="X106" i="67"/>
  <c r="W106" i="67"/>
  <c r="V106" i="67"/>
  <c r="U106" i="67"/>
  <c r="T106" i="67"/>
  <c r="S106" i="67"/>
  <c r="R106" i="67"/>
  <c r="Q106" i="67"/>
  <c r="P106" i="67"/>
  <c r="O106" i="67"/>
  <c r="N106" i="67"/>
  <c r="M106" i="67"/>
  <c r="L106" i="67"/>
  <c r="K106" i="67"/>
  <c r="J106" i="67"/>
  <c r="I106" i="67"/>
  <c r="H106" i="67"/>
  <c r="G106" i="67"/>
  <c r="EW105" i="67"/>
  <c r="EV105" i="67"/>
  <c r="EU105" i="67"/>
  <c r="ET105" i="67"/>
  <c r="ES105" i="67"/>
  <c r="ER105" i="67"/>
  <c r="EQ105" i="67"/>
  <c r="EP105" i="67"/>
  <c r="EO105" i="67"/>
  <c r="EN105" i="67"/>
  <c r="EM105" i="67"/>
  <c r="EL105" i="67"/>
  <c r="EK105" i="67"/>
  <c r="EJ105" i="67"/>
  <c r="EI105" i="67"/>
  <c r="EH105" i="67"/>
  <c r="EG105" i="67"/>
  <c r="EF105" i="67"/>
  <c r="EE105" i="67"/>
  <c r="ED105" i="67"/>
  <c r="EC105" i="67"/>
  <c r="EB105" i="67"/>
  <c r="EA105" i="67"/>
  <c r="DZ105" i="67"/>
  <c r="DY105" i="67"/>
  <c r="DX105" i="67"/>
  <c r="DW105" i="67"/>
  <c r="DV105" i="67"/>
  <c r="DU105" i="67"/>
  <c r="DT105" i="67"/>
  <c r="DS105" i="67"/>
  <c r="DR105" i="67"/>
  <c r="DQ105" i="67"/>
  <c r="DP105" i="67"/>
  <c r="DO105" i="67"/>
  <c r="DN105" i="67"/>
  <c r="DM105" i="67"/>
  <c r="DL105" i="67"/>
  <c r="DK105" i="67"/>
  <c r="DJ105" i="67"/>
  <c r="DI105" i="67"/>
  <c r="DH105" i="67"/>
  <c r="DG105" i="67"/>
  <c r="DF105" i="67"/>
  <c r="DE105" i="67"/>
  <c r="DD105" i="67"/>
  <c r="DC105" i="67"/>
  <c r="DB105" i="67"/>
  <c r="DA105" i="67"/>
  <c r="CZ105" i="67"/>
  <c r="CY105" i="67"/>
  <c r="CX105" i="67"/>
  <c r="CW105" i="67"/>
  <c r="CV105" i="67"/>
  <c r="CU105" i="67"/>
  <c r="CT105" i="67"/>
  <c r="CS105" i="67"/>
  <c r="CR105" i="67"/>
  <c r="CQ105" i="67"/>
  <c r="CP105" i="67"/>
  <c r="CO105" i="67"/>
  <c r="CN105" i="67"/>
  <c r="CM105" i="67"/>
  <c r="CL105" i="67"/>
  <c r="CK105" i="67"/>
  <c r="CJ105" i="67"/>
  <c r="CI105" i="67"/>
  <c r="CH105" i="67"/>
  <c r="CG105" i="67"/>
  <c r="CF105" i="67"/>
  <c r="CE105" i="67"/>
  <c r="CD105" i="67"/>
  <c r="CC105" i="67"/>
  <c r="CB105" i="67"/>
  <c r="CA105" i="67"/>
  <c r="BZ105" i="67"/>
  <c r="BY105" i="67"/>
  <c r="BX105" i="67"/>
  <c r="BW105" i="67"/>
  <c r="BV105" i="67"/>
  <c r="BU105" i="67"/>
  <c r="BT105" i="67"/>
  <c r="BS105" i="67"/>
  <c r="BR105" i="67"/>
  <c r="BQ105" i="67"/>
  <c r="BP105" i="67"/>
  <c r="BO105" i="67"/>
  <c r="BN105" i="67"/>
  <c r="BM105" i="67"/>
  <c r="BL105" i="67"/>
  <c r="BK105" i="67"/>
  <c r="BJ105" i="67"/>
  <c r="BI105" i="67"/>
  <c r="BH105" i="67"/>
  <c r="BG105" i="67"/>
  <c r="BF105" i="67"/>
  <c r="BE105" i="67"/>
  <c r="BD105" i="67"/>
  <c r="BC105" i="67"/>
  <c r="BB105" i="67"/>
  <c r="BA105" i="67"/>
  <c r="AZ105" i="67"/>
  <c r="AY105" i="67"/>
  <c r="AX105" i="67"/>
  <c r="AW105" i="67"/>
  <c r="AV105" i="67"/>
  <c r="AU105" i="67"/>
  <c r="AT105" i="67"/>
  <c r="AS105" i="67"/>
  <c r="AR105" i="67"/>
  <c r="AQ105" i="67"/>
  <c r="AP105" i="67"/>
  <c r="AO105" i="67"/>
  <c r="AN105" i="67"/>
  <c r="AM105" i="67"/>
  <c r="AL105" i="67"/>
  <c r="AK105" i="67"/>
  <c r="AJ105" i="67"/>
  <c r="AI105" i="67"/>
  <c r="AH105" i="67"/>
  <c r="AG105" i="67"/>
  <c r="AF105" i="67"/>
  <c r="AE105" i="67"/>
  <c r="AD105" i="67"/>
  <c r="AC105" i="67"/>
  <c r="AB105" i="67"/>
  <c r="AA105" i="67"/>
  <c r="Z105" i="67"/>
  <c r="Y105" i="67"/>
  <c r="X105" i="67"/>
  <c r="W105" i="67"/>
  <c r="V105" i="67"/>
  <c r="U105" i="67"/>
  <c r="T105" i="67"/>
  <c r="S105" i="67"/>
  <c r="R105" i="67"/>
  <c r="Q105" i="67"/>
  <c r="P105" i="67"/>
  <c r="O105" i="67"/>
  <c r="N105" i="67"/>
  <c r="M105" i="67"/>
  <c r="L105" i="67"/>
  <c r="K105" i="67"/>
  <c r="J105" i="67"/>
  <c r="I105" i="67"/>
  <c r="H105" i="67"/>
  <c r="G105" i="67"/>
  <c r="EW104" i="67"/>
  <c r="EV104" i="67"/>
  <c r="EU104" i="67"/>
  <c r="ET104" i="67"/>
  <c r="ES104" i="67"/>
  <c r="ER104" i="67"/>
  <c r="EQ104" i="67"/>
  <c r="EP104" i="67"/>
  <c r="EO104" i="67"/>
  <c r="EN104" i="67"/>
  <c r="EM104" i="67"/>
  <c r="EL104" i="67"/>
  <c r="EK104" i="67"/>
  <c r="EJ104" i="67"/>
  <c r="EI104" i="67"/>
  <c r="EH104" i="67"/>
  <c r="EG104" i="67"/>
  <c r="EF104" i="67"/>
  <c r="EE104" i="67"/>
  <c r="ED104" i="67"/>
  <c r="EC104" i="67"/>
  <c r="EB104" i="67"/>
  <c r="EA104" i="67"/>
  <c r="DZ104" i="67"/>
  <c r="DY104" i="67"/>
  <c r="DX104" i="67"/>
  <c r="DW104" i="67"/>
  <c r="DV104" i="67"/>
  <c r="DU104" i="67"/>
  <c r="DT104" i="67"/>
  <c r="DS104" i="67"/>
  <c r="DR104" i="67"/>
  <c r="DQ104" i="67"/>
  <c r="DP104" i="67"/>
  <c r="DO104" i="67"/>
  <c r="DN104" i="67"/>
  <c r="DM104" i="67"/>
  <c r="DL104" i="67"/>
  <c r="DK104" i="67"/>
  <c r="DJ104" i="67"/>
  <c r="DI104" i="67"/>
  <c r="DH104" i="67"/>
  <c r="DG104" i="67"/>
  <c r="DF104" i="67"/>
  <c r="DE104" i="67"/>
  <c r="DD104" i="67"/>
  <c r="DC104" i="67"/>
  <c r="DB104" i="67"/>
  <c r="DA104" i="67"/>
  <c r="CZ104" i="67"/>
  <c r="CY104" i="67"/>
  <c r="CX104" i="67"/>
  <c r="CW104" i="67"/>
  <c r="CV104" i="67"/>
  <c r="CU104" i="67"/>
  <c r="CT104" i="67"/>
  <c r="CS104" i="67"/>
  <c r="CR104" i="67"/>
  <c r="CQ104" i="67"/>
  <c r="CP104" i="67"/>
  <c r="CO104" i="67"/>
  <c r="CN104" i="67"/>
  <c r="CM104" i="67"/>
  <c r="CL104" i="67"/>
  <c r="CK104" i="67"/>
  <c r="CJ104" i="67"/>
  <c r="CI104" i="67"/>
  <c r="CH104" i="67"/>
  <c r="CG104" i="67"/>
  <c r="CF104" i="67"/>
  <c r="CE104" i="67"/>
  <c r="CD104" i="67"/>
  <c r="CC104" i="67"/>
  <c r="CB104" i="67"/>
  <c r="CA104" i="67"/>
  <c r="BZ104" i="67"/>
  <c r="BY104" i="67"/>
  <c r="BX104" i="67"/>
  <c r="BW104" i="67"/>
  <c r="BV104" i="67"/>
  <c r="BU104" i="67"/>
  <c r="BT104" i="67"/>
  <c r="BS104" i="67"/>
  <c r="BR104" i="67"/>
  <c r="BQ104" i="67"/>
  <c r="BP104" i="67"/>
  <c r="BO104" i="67"/>
  <c r="BN104" i="67"/>
  <c r="BM104" i="67"/>
  <c r="BL104" i="67"/>
  <c r="BK104" i="67"/>
  <c r="BJ104" i="67"/>
  <c r="BI104" i="67"/>
  <c r="BH104" i="67"/>
  <c r="BG104" i="67"/>
  <c r="BF104" i="67"/>
  <c r="BE104" i="67"/>
  <c r="BD104" i="67"/>
  <c r="BC104" i="67"/>
  <c r="BB104" i="67"/>
  <c r="BA104" i="67"/>
  <c r="AZ104" i="67"/>
  <c r="AY104" i="67"/>
  <c r="AX104" i="67"/>
  <c r="AW104" i="67"/>
  <c r="AV104" i="67"/>
  <c r="AU104" i="67"/>
  <c r="AT104" i="67"/>
  <c r="AS104" i="67"/>
  <c r="AR104" i="67"/>
  <c r="AQ104" i="67"/>
  <c r="AP104" i="67"/>
  <c r="AO104" i="67"/>
  <c r="AN104" i="67"/>
  <c r="AM104" i="67"/>
  <c r="AL104" i="67"/>
  <c r="AK104" i="67"/>
  <c r="AJ104" i="67"/>
  <c r="AI104" i="67"/>
  <c r="AH104" i="67"/>
  <c r="AG104" i="67"/>
  <c r="AF104" i="67"/>
  <c r="AE104" i="67"/>
  <c r="AD104" i="67"/>
  <c r="AC104" i="67"/>
  <c r="AB104" i="67"/>
  <c r="AA104" i="67"/>
  <c r="Z104" i="67"/>
  <c r="Y104" i="67"/>
  <c r="X104" i="67"/>
  <c r="W104" i="67"/>
  <c r="V104" i="67"/>
  <c r="U104" i="67"/>
  <c r="T104" i="67"/>
  <c r="S104" i="67"/>
  <c r="R104" i="67"/>
  <c r="Q104" i="67"/>
  <c r="P104" i="67"/>
  <c r="O104" i="67"/>
  <c r="N104" i="67"/>
  <c r="M104" i="67"/>
  <c r="L104" i="67"/>
  <c r="K104" i="67"/>
  <c r="J104" i="67"/>
  <c r="I104" i="67"/>
  <c r="H104" i="67"/>
  <c r="G104" i="67"/>
  <c r="EW103" i="67"/>
  <c r="EV103" i="67"/>
  <c r="EU103" i="67"/>
  <c r="ET103" i="67"/>
  <c r="ES103" i="67"/>
  <c r="ER103" i="67"/>
  <c r="EQ103" i="67"/>
  <c r="EP103" i="67"/>
  <c r="EO103" i="67"/>
  <c r="EN103" i="67"/>
  <c r="EM103" i="67"/>
  <c r="EL103" i="67"/>
  <c r="EK103" i="67"/>
  <c r="EJ103" i="67"/>
  <c r="EI103" i="67"/>
  <c r="EH103" i="67"/>
  <c r="EG103" i="67"/>
  <c r="EF103" i="67"/>
  <c r="EE103" i="67"/>
  <c r="ED103" i="67"/>
  <c r="EC103" i="67"/>
  <c r="EB103" i="67"/>
  <c r="EA103" i="67"/>
  <c r="DZ103" i="67"/>
  <c r="DY103" i="67"/>
  <c r="DX103" i="67"/>
  <c r="DW103" i="67"/>
  <c r="DV103" i="67"/>
  <c r="DU103" i="67"/>
  <c r="DT103" i="67"/>
  <c r="DS103" i="67"/>
  <c r="DR103" i="67"/>
  <c r="DQ103" i="67"/>
  <c r="DP103" i="67"/>
  <c r="DO103" i="67"/>
  <c r="DN103" i="67"/>
  <c r="DM103" i="67"/>
  <c r="DL103" i="67"/>
  <c r="DK103" i="67"/>
  <c r="DJ103" i="67"/>
  <c r="DI103" i="67"/>
  <c r="DH103" i="67"/>
  <c r="DG103" i="67"/>
  <c r="DF103" i="67"/>
  <c r="DE103" i="67"/>
  <c r="DD103" i="67"/>
  <c r="DC103" i="67"/>
  <c r="DB103" i="67"/>
  <c r="DA103" i="67"/>
  <c r="CZ103" i="67"/>
  <c r="CY103" i="67"/>
  <c r="CX103" i="67"/>
  <c r="CW103" i="67"/>
  <c r="CV103" i="67"/>
  <c r="CU103" i="67"/>
  <c r="CT103" i="67"/>
  <c r="CS103" i="67"/>
  <c r="CR103" i="67"/>
  <c r="CQ103" i="67"/>
  <c r="CP103" i="67"/>
  <c r="CO103" i="67"/>
  <c r="CN103" i="67"/>
  <c r="CM103" i="67"/>
  <c r="CL103" i="67"/>
  <c r="CK103" i="67"/>
  <c r="CJ103" i="67"/>
  <c r="CI103" i="67"/>
  <c r="CH103" i="67"/>
  <c r="CG103" i="67"/>
  <c r="CF103" i="67"/>
  <c r="CE103" i="67"/>
  <c r="CD103" i="67"/>
  <c r="CC103" i="67"/>
  <c r="CB103" i="67"/>
  <c r="CA103" i="67"/>
  <c r="BZ103" i="67"/>
  <c r="BY103" i="67"/>
  <c r="BX103" i="67"/>
  <c r="BW103" i="67"/>
  <c r="BV103" i="67"/>
  <c r="BU103" i="67"/>
  <c r="BT103" i="67"/>
  <c r="BS103" i="67"/>
  <c r="BR103" i="67"/>
  <c r="BQ103" i="67"/>
  <c r="BP103" i="67"/>
  <c r="BO103" i="67"/>
  <c r="BN103" i="67"/>
  <c r="BM103" i="67"/>
  <c r="BL103" i="67"/>
  <c r="BK103" i="67"/>
  <c r="BJ103" i="67"/>
  <c r="BI103" i="67"/>
  <c r="BH103" i="67"/>
  <c r="BG103" i="67"/>
  <c r="BF103" i="67"/>
  <c r="BE103" i="67"/>
  <c r="BD103" i="67"/>
  <c r="BC103" i="67"/>
  <c r="BB103" i="67"/>
  <c r="BA103" i="67"/>
  <c r="AZ103" i="67"/>
  <c r="AY103" i="67"/>
  <c r="AX103" i="67"/>
  <c r="AW103" i="67"/>
  <c r="AV103" i="67"/>
  <c r="AU103" i="67"/>
  <c r="AT103" i="67"/>
  <c r="AS103" i="67"/>
  <c r="AR103" i="67"/>
  <c r="AQ103" i="67"/>
  <c r="AP103" i="67"/>
  <c r="AO103" i="67"/>
  <c r="AN103" i="67"/>
  <c r="AM103" i="67"/>
  <c r="AL103" i="67"/>
  <c r="AK103" i="67"/>
  <c r="AJ103" i="67"/>
  <c r="AI103" i="67"/>
  <c r="AH103" i="67"/>
  <c r="AG103" i="67"/>
  <c r="AF103" i="67"/>
  <c r="AE103" i="67"/>
  <c r="AD103" i="67"/>
  <c r="AC103" i="67"/>
  <c r="AB103" i="67"/>
  <c r="AA103" i="67"/>
  <c r="Z103" i="67"/>
  <c r="Y103" i="67"/>
  <c r="X103" i="67"/>
  <c r="W103" i="67"/>
  <c r="V103" i="67"/>
  <c r="U103" i="67"/>
  <c r="T103" i="67"/>
  <c r="S103" i="67"/>
  <c r="R103" i="67"/>
  <c r="Q103" i="67"/>
  <c r="P103" i="67"/>
  <c r="O103" i="67"/>
  <c r="N103" i="67"/>
  <c r="M103" i="67"/>
  <c r="L103" i="67"/>
  <c r="K103" i="67"/>
  <c r="J103" i="67"/>
  <c r="I103" i="67"/>
  <c r="H103" i="67"/>
  <c r="G103" i="67"/>
  <c r="EW102" i="67"/>
  <c r="EV102" i="67"/>
  <c r="EU102" i="67"/>
  <c r="ET102" i="67"/>
  <c r="ES102" i="67"/>
  <c r="ER102" i="67"/>
  <c r="EQ102" i="67"/>
  <c r="EP102" i="67"/>
  <c r="EO102" i="67"/>
  <c r="EN102" i="67"/>
  <c r="EM102" i="67"/>
  <c r="EL102" i="67"/>
  <c r="EK102" i="67"/>
  <c r="EJ102" i="67"/>
  <c r="EI102" i="67"/>
  <c r="EH102" i="67"/>
  <c r="EG102" i="67"/>
  <c r="EF102" i="67"/>
  <c r="EE102" i="67"/>
  <c r="ED102" i="67"/>
  <c r="EC102" i="67"/>
  <c r="EB102" i="67"/>
  <c r="EA102" i="67"/>
  <c r="DZ102" i="67"/>
  <c r="DY102" i="67"/>
  <c r="DX102" i="67"/>
  <c r="DW102" i="67"/>
  <c r="DV102" i="67"/>
  <c r="DU102" i="67"/>
  <c r="DT102" i="67"/>
  <c r="DS102" i="67"/>
  <c r="DR102" i="67"/>
  <c r="DQ102" i="67"/>
  <c r="DP102" i="67"/>
  <c r="DO102" i="67"/>
  <c r="DN102" i="67"/>
  <c r="DM102" i="67"/>
  <c r="DL102" i="67"/>
  <c r="DK102" i="67"/>
  <c r="DJ102" i="67"/>
  <c r="DI102" i="67"/>
  <c r="DH102" i="67"/>
  <c r="DG102" i="67"/>
  <c r="DF102" i="67"/>
  <c r="DE102" i="67"/>
  <c r="DD102" i="67"/>
  <c r="DC102" i="67"/>
  <c r="DB102" i="67"/>
  <c r="DA102" i="67"/>
  <c r="CZ102" i="67"/>
  <c r="CY102" i="67"/>
  <c r="CX102" i="67"/>
  <c r="CW102" i="67"/>
  <c r="CV102" i="67"/>
  <c r="CU102" i="67"/>
  <c r="CT102" i="67"/>
  <c r="CS102" i="67"/>
  <c r="CR102" i="67"/>
  <c r="CQ102" i="67"/>
  <c r="CP102" i="67"/>
  <c r="CO102" i="67"/>
  <c r="CN102" i="67"/>
  <c r="CM102" i="67"/>
  <c r="CL102" i="67"/>
  <c r="CK102" i="67"/>
  <c r="CJ102" i="67"/>
  <c r="CI102" i="67"/>
  <c r="CH102" i="67"/>
  <c r="CG102" i="67"/>
  <c r="CF102" i="67"/>
  <c r="CE102" i="67"/>
  <c r="CD102" i="67"/>
  <c r="CC102" i="67"/>
  <c r="CB102" i="67"/>
  <c r="CA102" i="67"/>
  <c r="BZ102" i="67"/>
  <c r="BY102" i="67"/>
  <c r="BX102" i="67"/>
  <c r="BW102" i="67"/>
  <c r="BV102" i="67"/>
  <c r="BU102" i="67"/>
  <c r="BT102" i="67"/>
  <c r="BS102" i="67"/>
  <c r="BR102" i="67"/>
  <c r="BQ102" i="67"/>
  <c r="BP102" i="67"/>
  <c r="BO102" i="67"/>
  <c r="BN102" i="67"/>
  <c r="BM102" i="67"/>
  <c r="BL102" i="67"/>
  <c r="BK102" i="67"/>
  <c r="BJ102" i="67"/>
  <c r="BI102" i="67"/>
  <c r="BH102" i="67"/>
  <c r="BG102" i="67"/>
  <c r="BF102" i="67"/>
  <c r="BE102" i="67"/>
  <c r="BD102" i="67"/>
  <c r="BC102" i="67"/>
  <c r="BB102" i="67"/>
  <c r="BA102" i="67"/>
  <c r="AZ102" i="67"/>
  <c r="AY102" i="67"/>
  <c r="AX102" i="67"/>
  <c r="AW102" i="67"/>
  <c r="AV102" i="67"/>
  <c r="AU102" i="67"/>
  <c r="AT102" i="67"/>
  <c r="AS102" i="67"/>
  <c r="AR102" i="67"/>
  <c r="AQ102" i="67"/>
  <c r="AP102" i="67"/>
  <c r="AO102" i="67"/>
  <c r="AN102" i="67"/>
  <c r="AM102" i="67"/>
  <c r="AL102" i="67"/>
  <c r="AK102" i="67"/>
  <c r="AJ102" i="67"/>
  <c r="AI102" i="67"/>
  <c r="AH102" i="67"/>
  <c r="AG102" i="67"/>
  <c r="AF102" i="67"/>
  <c r="AE102" i="67"/>
  <c r="AD102" i="67"/>
  <c r="AC102" i="67"/>
  <c r="AB102" i="67"/>
  <c r="AA102" i="67"/>
  <c r="Z102" i="67"/>
  <c r="Y102" i="67"/>
  <c r="X102" i="67"/>
  <c r="W102" i="67"/>
  <c r="V102" i="67"/>
  <c r="U102" i="67"/>
  <c r="T102" i="67"/>
  <c r="S102" i="67"/>
  <c r="R102" i="67"/>
  <c r="Q102" i="67"/>
  <c r="P102" i="67"/>
  <c r="O102" i="67"/>
  <c r="N102" i="67"/>
  <c r="M102" i="67"/>
  <c r="L102" i="67"/>
  <c r="K102" i="67"/>
  <c r="J102" i="67"/>
  <c r="I102" i="67"/>
  <c r="H102" i="67"/>
  <c r="G102" i="67"/>
  <c r="EW101" i="67"/>
  <c r="EV101" i="67"/>
  <c r="EU101" i="67"/>
  <c r="ET101" i="67"/>
  <c r="ES101" i="67"/>
  <c r="ER101" i="67"/>
  <c r="EQ101" i="67"/>
  <c r="EP101" i="67"/>
  <c r="EO101" i="67"/>
  <c r="EN101" i="67"/>
  <c r="EM101" i="67"/>
  <c r="EL101" i="67"/>
  <c r="EK101" i="67"/>
  <c r="EJ101" i="67"/>
  <c r="EI101" i="67"/>
  <c r="EH101" i="67"/>
  <c r="EG101" i="67"/>
  <c r="EF101" i="67"/>
  <c r="EE101" i="67"/>
  <c r="ED101" i="67"/>
  <c r="EC101" i="67"/>
  <c r="EB101" i="67"/>
  <c r="EA101" i="67"/>
  <c r="DZ101" i="67"/>
  <c r="DY101" i="67"/>
  <c r="DX101" i="67"/>
  <c r="DW101" i="67"/>
  <c r="DV101" i="67"/>
  <c r="DU101" i="67"/>
  <c r="DT101" i="67"/>
  <c r="DS101" i="67"/>
  <c r="DR101" i="67"/>
  <c r="DQ101" i="67"/>
  <c r="DP101" i="67"/>
  <c r="DO101" i="67"/>
  <c r="DN101" i="67"/>
  <c r="DM101" i="67"/>
  <c r="DL101" i="67"/>
  <c r="DK101" i="67"/>
  <c r="DJ101" i="67"/>
  <c r="DI101" i="67"/>
  <c r="DH101" i="67"/>
  <c r="DG101" i="67"/>
  <c r="DF101" i="67"/>
  <c r="DE101" i="67"/>
  <c r="DD101" i="67"/>
  <c r="DC101" i="67"/>
  <c r="DB101" i="67"/>
  <c r="DA101" i="67"/>
  <c r="CZ101" i="67"/>
  <c r="CY101" i="67"/>
  <c r="CX101" i="67"/>
  <c r="CW101" i="67"/>
  <c r="CV101" i="67"/>
  <c r="CU101" i="67"/>
  <c r="CT101" i="67"/>
  <c r="CS101" i="67"/>
  <c r="CR101" i="67"/>
  <c r="CQ101" i="67"/>
  <c r="CP101" i="67"/>
  <c r="CO101" i="67"/>
  <c r="CN101" i="67"/>
  <c r="CM101" i="67"/>
  <c r="CL101" i="67"/>
  <c r="CK101" i="67"/>
  <c r="CJ101" i="67"/>
  <c r="CI101" i="67"/>
  <c r="CH101" i="67"/>
  <c r="CG101" i="67"/>
  <c r="CF101" i="67"/>
  <c r="CE101" i="67"/>
  <c r="CD101" i="67"/>
  <c r="CC101" i="67"/>
  <c r="CB101" i="67"/>
  <c r="CA101" i="67"/>
  <c r="BZ101" i="67"/>
  <c r="BY101" i="67"/>
  <c r="BX101" i="67"/>
  <c r="BW101" i="67"/>
  <c r="BV101" i="67"/>
  <c r="BU101" i="67"/>
  <c r="BT101" i="67"/>
  <c r="BS101" i="67"/>
  <c r="BR101" i="67"/>
  <c r="BQ101" i="67"/>
  <c r="BP101" i="67"/>
  <c r="BO101" i="67"/>
  <c r="BN101" i="67"/>
  <c r="BM101" i="67"/>
  <c r="BL101" i="67"/>
  <c r="BK101" i="67"/>
  <c r="BJ101" i="67"/>
  <c r="BI101" i="67"/>
  <c r="BH101" i="67"/>
  <c r="BG101" i="67"/>
  <c r="BF101" i="67"/>
  <c r="BE101" i="67"/>
  <c r="BD101" i="67"/>
  <c r="BC101" i="67"/>
  <c r="BB101" i="67"/>
  <c r="BA101" i="67"/>
  <c r="AZ101" i="67"/>
  <c r="AY101" i="67"/>
  <c r="AX101" i="67"/>
  <c r="AW101" i="67"/>
  <c r="AV101" i="67"/>
  <c r="AU101" i="67"/>
  <c r="AT101" i="67"/>
  <c r="AS101" i="67"/>
  <c r="AR101" i="67"/>
  <c r="AQ101" i="67"/>
  <c r="AP101" i="67"/>
  <c r="AO101" i="67"/>
  <c r="AN101" i="67"/>
  <c r="AM101" i="67"/>
  <c r="AL101" i="67"/>
  <c r="AK101" i="67"/>
  <c r="AJ101" i="67"/>
  <c r="AI101" i="67"/>
  <c r="AH101" i="67"/>
  <c r="AG101" i="67"/>
  <c r="AF101" i="67"/>
  <c r="AE101" i="67"/>
  <c r="AD101" i="67"/>
  <c r="AC101" i="67"/>
  <c r="AB101" i="67"/>
  <c r="AA101" i="67"/>
  <c r="Z101" i="67"/>
  <c r="Y101" i="67"/>
  <c r="X101" i="67"/>
  <c r="W101" i="67"/>
  <c r="V101" i="67"/>
  <c r="U101" i="67"/>
  <c r="T101" i="67"/>
  <c r="S101" i="67"/>
  <c r="R101" i="67"/>
  <c r="Q101" i="67"/>
  <c r="P101" i="67"/>
  <c r="O101" i="67"/>
  <c r="N101" i="67"/>
  <c r="M101" i="67"/>
  <c r="L101" i="67"/>
  <c r="K101" i="67"/>
  <c r="J101" i="67"/>
  <c r="I101" i="67"/>
  <c r="H101" i="67"/>
  <c r="G101" i="67"/>
  <c r="EW100" i="67"/>
  <c r="EV100" i="67"/>
  <c r="EU100" i="67"/>
  <c r="ET100" i="67"/>
  <c r="ES100" i="67"/>
  <c r="ER100" i="67"/>
  <c r="EQ100" i="67"/>
  <c r="EP100" i="67"/>
  <c r="EO100" i="67"/>
  <c r="EN100" i="67"/>
  <c r="EM100" i="67"/>
  <c r="EL100" i="67"/>
  <c r="EK100" i="67"/>
  <c r="EJ100" i="67"/>
  <c r="EI100" i="67"/>
  <c r="EH100" i="67"/>
  <c r="EG100" i="67"/>
  <c r="EF100" i="67"/>
  <c r="EE100" i="67"/>
  <c r="ED100" i="67"/>
  <c r="EC100" i="67"/>
  <c r="EB100" i="67"/>
  <c r="EA100" i="67"/>
  <c r="DZ100" i="67"/>
  <c r="DY100" i="67"/>
  <c r="DX100" i="67"/>
  <c r="DW100" i="67"/>
  <c r="DV100" i="67"/>
  <c r="DU100" i="67"/>
  <c r="DT100" i="67"/>
  <c r="DS100" i="67"/>
  <c r="DR100" i="67"/>
  <c r="DQ100" i="67"/>
  <c r="DP100" i="67"/>
  <c r="DO100" i="67"/>
  <c r="DN100" i="67"/>
  <c r="DM100" i="67"/>
  <c r="DL100" i="67"/>
  <c r="DK100" i="67"/>
  <c r="DJ100" i="67"/>
  <c r="DI100" i="67"/>
  <c r="DH100" i="67"/>
  <c r="DG100" i="67"/>
  <c r="DF100" i="67"/>
  <c r="DE100" i="67"/>
  <c r="DD100" i="67"/>
  <c r="DC100" i="67"/>
  <c r="DB100" i="67"/>
  <c r="DA100" i="67"/>
  <c r="CZ100" i="67"/>
  <c r="CY100" i="67"/>
  <c r="CX100" i="67"/>
  <c r="CW100" i="67"/>
  <c r="CV100" i="67"/>
  <c r="CU100" i="67"/>
  <c r="CT100" i="67"/>
  <c r="CS100" i="67"/>
  <c r="CR100" i="67"/>
  <c r="CQ100" i="67"/>
  <c r="CP100" i="67"/>
  <c r="CO100" i="67"/>
  <c r="CN100" i="67"/>
  <c r="CM100" i="67"/>
  <c r="CL100" i="67"/>
  <c r="CK100" i="67"/>
  <c r="CJ100" i="67"/>
  <c r="CI100" i="67"/>
  <c r="CH100" i="67"/>
  <c r="CG100" i="67"/>
  <c r="CF100" i="67"/>
  <c r="CE100" i="67"/>
  <c r="CD100" i="67"/>
  <c r="CC100" i="67"/>
  <c r="CB100" i="67"/>
  <c r="CA100" i="67"/>
  <c r="BZ100" i="67"/>
  <c r="BY100" i="67"/>
  <c r="BX100" i="67"/>
  <c r="BW100" i="67"/>
  <c r="BV100" i="67"/>
  <c r="BU100" i="67"/>
  <c r="BT100" i="67"/>
  <c r="BS100" i="67"/>
  <c r="BR100" i="67"/>
  <c r="BQ100" i="67"/>
  <c r="BP100" i="67"/>
  <c r="BO100" i="67"/>
  <c r="BN100" i="67"/>
  <c r="BM100" i="67"/>
  <c r="BL100" i="67"/>
  <c r="BK100" i="67"/>
  <c r="BJ100" i="67"/>
  <c r="BI100" i="67"/>
  <c r="BH100" i="67"/>
  <c r="BG100" i="67"/>
  <c r="BF100" i="67"/>
  <c r="BE100" i="67"/>
  <c r="BD100" i="67"/>
  <c r="BC100" i="67"/>
  <c r="BB100" i="67"/>
  <c r="BA100" i="67"/>
  <c r="AZ100" i="67"/>
  <c r="AY100" i="67"/>
  <c r="AX100" i="67"/>
  <c r="AW100" i="67"/>
  <c r="AV100" i="67"/>
  <c r="AU100" i="67"/>
  <c r="AT100" i="67"/>
  <c r="AS100" i="67"/>
  <c r="AR100" i="67"/>
  <c r="AQ100" i="67"/>
  <c r="AP100" i="67"/>
  <c r="AO100" i="67"/>
  <c r="AN100" i="67"/>
  <c r="AM100" i="67"/>
  <c r="AL100" i="67"/>
  <c r="AK100" i="67"/>
  <c r="AJ100" i="67"/>
  <c r="AI100" i="67"/>
  <c r="AH100" i="67"/>
  <c r="AG100" i="67"/>
  <c r="AF100" i="67"/>
  <c r="AE100" i="67"/>
  <c r="AD100" i="67"/>
  <c r="AC100" i="67"/>
  <c r="AB100" i="67"/>
  <c r="AA100" i="67"/>
  <c r="Z100" i="67"/>
  <c r="Y100" i="67"/>
  <c r="X100" i="67"/>
  <c r="W100" i="67"/>
  <c r="V100" i="67"/>
  <c r="U100" i="67"/>
  <c r="T100" i="67"/>
  <c r="S100" i="67"/>
  <c r="R100" i="67"/>
  <c r="Q100" i="67"/>
  <c r="P100" i="67"/>
  <c r="O100" i="67"/>
  <c r="N100" i="67"/>
  <c r="M100" i="67"/>
  <c r="L100" i="67"/>
  <c r="K100" i="67"/>
  <c r="J100" i="67"/>
  <c r="I100" i="67"/>
  <c r="H100" i="67"/>
  <c r="G100" i="67"/>
  <c r="EW99" i="67"/>
  <c r="EV99" i="67"/>
  <c r="EU99" i="67"/>
  <c r="ET99" i="67"/>
  <c r="ES99" i="67"/>
  <c r="ER99" i="67"/>
  <c r="EQ99" i="67"/>
  <c r="EP99" i="67"/>
  <c r="EO99" i="67"/>
  <c r="EN99" i="67"/>
  <c r="EM99" i="67"/>
  <c r="EL99" i="67"/>
  <c r="EK99" i="67"/>
  <c r="EJ99" i="67"/>
  <c r="EI99" i="67"/>
  <c r="EH99" i="67"/>
  <c r="EG99" i="67"/>
  <c r="EF99" i="67"/>
  <c r="EE99" i="67"/>
  <c r="ED99" i="67"/>
  <c r="EC99" i="67"/>
  <c r="EB99" i="67"/>
  <c r="EA99" i="67"/>
  <c r="DZ99" i="67"/>
  <c r="DY99" i="67"/>
  <c r="DX99" i="67"/>
  <c r="DW99" i="67"/>
  <c r="DV99" i="67"/>
  <c r="DU99" i="67"/>
  <c r="DT99" i="67"/>
  <c r="DS99" i="67"/>
  <c r="DR99" i="67"/>
  <c r="DQ99" i="67"/>
  <c r="DP99" i="67"/>
  <c r="DO99" i="67"/>
  <c r="DN99" i="67"/>
  <c r="DM99" i="67"/>
  <c r="DL99" i="67"/>
  <c r="DK99" i="67"/>
  <c r="DJ99" i="67"/>
  <c r="DI99" i="67"/>
  <c r="DH99" i="67"/>
  <c r="DG99" i="67"/>
  <c r="DF99" i="67"/>
  <c r="DE99" i="67"/>
  <c r="DD99" i="67"/>
  <c r="DC99" i="67"/>
  <c r="DB99" i="67"/>
  <c r="DA99" i="67"/>
  <c r="CZ99" i="67"/>
  <c r="CY99" i="67"/>
  <c r="CX99" i="67"/>
  <c r="CW99" i="67"/>
  <c r="CV99" i="67"/>
  <c r="CU99" i="67"/>
  <c r="CT99" i="67"/>
  <c r="CS99" i="67"/>
  <c r="CR99" i="67"/>
  <c r="CQ99" i="67"/>
  <c r="CP99" i="67"/>
  <c r="CO99" i="67"/>
  <c r="CN99" i="67"/>
  <c r="CM99" i="67"/>
  <c r="CL99" i="67"/>
  <c r="CK99" i="67"/>
  <c r="CJ99" i="67"/>
  <c r="CI99" i="67"/>
  <c r="CH99" i="67"/>
  <c r="CG99" i="67"/>
  <c r="CF99" i="67"/>
  <c r="CE99" i="67"/>
  <c r="CD99" i="67"/>
  <c r="CC99" i="67"/>
  <c r="CB99" i="67"/>
  <c r="CA99" i="67"/>
  <c r="BZ99" i="67"/>
  <c r="BY99" i="67"/>
  <c r="BX99" i="67"/>
  <c r="BW99" i="67"/>
  <c r="BV99" i="67"/>
  <c r="BU99" i="67"/>
  <c r="BT99" i="67"/>
  <c r="BS99" i="67"/>
  <c r="BR99" i="67"/>
  <c r="BQ99" i="67"/>
  <c r="BP99" i="67"/>
  <c r="BO99" i="67"/>
  <c r="BN99" i="67"/>
  <c r="BM99" i="67"/>
  <c r="BL99" i="67"/>
  <c r="BK99" i="67"/>
  <c r="BJ99" i="67"/>
  <c r="BI99" i="67"/>
  <c r="BH99" i="67"/>
  <c r="BG99" i="67"/>
  <c r="BF99" i="67"/>
  <c r="BE99" i="67"/>
  <c r="BD99" i="67"/>
  <c r="BC99" i="67"/>
  <c r="BB99" i="67"/>
  <c r="BA99" i="67"/>
  <c r="AZ99" i="67"/>
  <c r="AY99" i="67"/>
  <c r="AX99" i="67"/>
  <c r="AW99" i="67"/>
  <c r="AV99" i="67"/>
  <c r="AU99" i="67"/>
  <c r="AT99" i="67"/>
  <c r="AS99" i="67"/>
  <c r="AR99" i="67"/>
  <c r="AQ99" i="67"/>
  <c r="AP99" i="67"/>
  <c r="AO99" i="67"/>
  <c r="AN99" i="67"/>
  <c r="AM99" i="67"/>
  <c r="AL99" i="67"/>
  <c r="AK99" i="67"/>
  <c r="AJ99" i="67"/>
  <c r="AI99" i="67"/>
  <c r="AH99" i="67"/>
  <c r="AG99" i="67"/>
  <c r="AF99" i="67"/>
  <c r="AE99" i="67"/>
  <c r="AD99" i="67"/>
  <c r="AC99" i="67"/>
  <c r="AB99" i="67"/>
  <c r="AA99" i="67"/>
  <c r="Z99" i="67"/>
  <c r="Y99" i="67"/>
  <c r="X99" i="67"/>
  <c r="W99" i="67"/>
  <c r="V99" i="67"/>
  <c r="U99" i="67"/>
  <c r="T99" i="67"/>
  <c r="S99" i="67"/>
  <c r="R99" i="67"/>
  <c r="Q99" i="67"/>
  <c r="P99" i="67"/>
  <c r="O99" i="67"/>
  <c r="N99" i="67"/>
  <c r="M99" i="67"/>
  <c r="L99" i="67"/>
  <c r="K99" i="67"/>
  <c r="J99" i="67"/>
  <c r="I99" i="67"/>
  <c r="H99" i="67"/>
  <c r="G99" i="67"/>
  <c r="EW98" i="67"/>
  <c r="EV98" i="67"/>
  <c r="EU98" i="67"/>
  <c r="ET98" i="67"/>
  <c r="ES98" i="67"/>
  <c r="ER98" i="67"/>
  <c r="EQ98" i="67"/>
  <c r="EP98" i="67"/>
  <c r="EO98" i="67"/>
  <c r="EN98" i="67"/>
  <c r="EM98" i="67"/>
  <c r="EL98" i="67"/>
  <c r="EK98" i="67"/>
  <c r="EJ98" i="67"/>
  <c r="EI98" i="67"/>
  <c r="EH98" i="67"/>
  <c r="EG98" i="67"/>
  <c r="EF98" i="67"/>
  <c r="EE98" i="67"/>
  <c r="ED98" i="67"/>
  <c r="EC98" i="67"/>
  <c r="EB98" i="67"/>
  <c r="EA98" i="67"/>
  <c r="DZ98" i="67"/>
  <c r="DY98" i="67"/>
  <c r="DX98" i="67"/>
  <c r="DW98" i="67"/>
  <c r="DV98" i="67"/>
  <c r="DU98" i="67"/>
  <c r="DT98" i="67"/>
  <c r="DS98" i="67"/>
  <c r="DR98" i="67"/>
  <c r="DQ98" i="67"/>
  <c r="DP98" i="67"/>
  <c r="DO98" i="67"/>
  <c r="DN98" i="67"/>
  <c r="DM98" i="67"/>
  <c r="DL98" i="67"/>
  <c r="DK98" i="67"/>
  <c r="DJ98" i="67"/>
  <c r="DI98" i="67"/>
  <c r="DH98" i="67"/>
  <c r="DG98" i="67"/>
  <c r="DF98" i="67"/>
  <c r="DE98" i="67"/>
  <c r="DD98" i="67"/>
  <c r="DC98" i="67"/>
  <c r="DB98" i="67"/>
  <c r="DA98" i="67"/>
  <c r="CZ98" i="67"/>
  <c r="CY98" i="67"/>
  <c r="CX98" i="67"/>
  <c r="CW98" i="67"/>
  <c r="CV98" i="67"/>
  <c r="CU98" i="67"/>
  <c r="CT98" i="67"/>
  <c r="CS98" i="67"/>
  <c r="CR98" i="67"/>
  <c r="CQ98" i="67"/>
  <c r="CP98" i="67"/>
  <c r="CO98" i="67"/>
  <c r="CN98" i="67"/>
  <c r="CM98" i="67"/>
  <c r="CL98" i="67"/>
  <c r="CK98" i="67"/>
  <c r="CJ98" i="67"/>
  <c r="CI98" i="67"/>
  <c r="CH98" i="67"/>
  <c r="CG98" i="67"/>
  <c r="CF98" i="67"/>
  <c r="CE98" i="67"/>
  <c r="CD98" i="67"/>
  <c r="CC98" i="67"/>
  <c r="CB98" i="67"/>
  <c r="CA98" i="67"/>
  <c r="BZ98" i="67"/>
  <c r="BY98" i="67"/>
  <c r="BX98" i="67"/>
  <c r="BW98" i="67"/>
  <c r="BV98" i="67"/>
  <c r="BU98" i="67"/>
  <c r="BT98" i="67"/>
  <c r="BS98" i="67"/>
  <c r="BR98" i="67"/>
  <c r="BQ98" i="67"/>
  <c r="BP98" i="67"/>
  <c r="BO98" i="67"/>
  <c r="BN98" i="67"/>
  <c r="BM98" i="67"/>
  <c r="BL98" i="67"/>
  <c r="BK98" i="67"/>
  <c r="BJ98" i="67"/>
  <c r="BI98" i="67"/>
  <c r="BH98" i="67"/>
  <c r="BG98" i="67"/>
  <c r="BF98" i="67"/>
  <c r="BE98" i="67"/>
  <c r="BD98" i="67"/>
  <c r="BC98" i="67"/>
  <c r="BB98" i="67"/>
  <c r="BA98" i="67"/>
  <c r="AZ98" i="67"/>
  <c r="AY98" i="67"/>
  <c r="AX98" i="67"/>
  <c r="AW98" i="67"/>
  <c r="AV98" i="67"/>
  <c r="AU98" i="67"/>
  <c r="AT98" i="67"/>
  <c r="AS98" i="67"/>
  <c r="AR98" i="67"/>
  <c r="AQ98" i="67"/>
  <c r="AP98" i="67"/>
  <c r="AO98" i="67"/>
  <c r="AN98" i="67"/>
  <c r="AM98" i="67"/>
  <c r="AL98" i="67"/>
  <c r="AK98" i="67"/>
  <c r="AJ98" i="67"/>
  <c r="AI98" i="67"/>
  <c r="AH98" i="67"/>
  <c r="AG98" i="67"/>
  <c r="AF98" i="67"/>
  <c r="AE98" i="67"/>
  <c r="AD98" i="67"/>
  <c r="AC98" i="67"/>
  <c r="AB98" i="67"/>
  <c r="AA98" i="67"/>
  <c r="Z98" i="67"/>
  <c r="Y98" i="67"/>
  <c r="X98" i="67"/>
  <c r="W98" i="67"/>
  <c r="V98" i="67"/>
  <c r="U98" i="67"/>
  <c r="T98" i="67"/>
  <c r="S98" i="67"/>
  <c r="R98" i="67"/>
  <c r="Q98" i="67"/>
  <c r="P98" i="67"/>
  <c r="O98" i="67"/>
  <c r="N98" i="67"/>
  <c r="M98" i="67"/>
  <c r="L98" i="67"/>
  <c r="K98" i="67"/>
  <c r="J98" i="67"/>
  <c r="I98" i="67"/>
  <c r="H98" i="67"/>
  <c r="G98" i="67"/>
  <c r="EW97" i="67"/>
  <c r="EV97" i="67"/>
  <c r="EU97" i="67"/>
  <c r="ET97" i="67"/>
  <c r="ES97" i="67"/>
  <c r="ER97" i="67"/>
  <c r="EQ97" i="67"/>
  <c r="EP97" i="67"/>
  <c r="EO97" i="67"/>
  <c r="EN97" i="67"/>
  <c r="EM97" i="67"/>
  <c r="EL97" i="67"/>
  <c r="EK97" i="67"/>
  <c r="EJ97" i="67"/>
  <c r="EI97" i="67"/>
  <c r="EH97" i="67"/>
  <c r="EG97" i="67"/>
  <c r="EF97" i="67"/>
  <c r="EE97" i="67"/>
  <c r="ED97" i="67"/>
  <c r="EC97" i="67"/>
  <c r="EB97" i="67"/>
  <c r="EA97" i="67"/>
  <c r="DZ97" i="67"/>
  <c r="DY97" i="67"/>
  <c r="DX97" i="67"/>
  <c r="DW97" i="67"/>
  <c r="DV97" i="67"/>
  <c r="DU97" i="67"/>
  <c r="DT97" i="67"/>
  <c r="DS97" i="67"/>
  <c r="DR97" i="67"/>
  <c r="DQ97" i="67"/>
  <c r="DP97" i="67"/>
  <c r="DO97" i="67"/>
  <c r="DN97" i="67"/>
  <c r="DM97" i="67"/>
  <c r="DL97" i="67"/>
  <c r="DK97" i="67"/>
  <c r="DJ97" i="67"/>
  <c r="DI97" i="67"/>
  <c r="DH97" i="67"/>
  <c r="DG97" i="67"/>
  <c r="DF97" i="67"/>
  <c r="DE97" i="67"/>
  <c r="DD97" i="67"/>
  <c r="DC97" i="67"/>
  <c r="DB97" i="67"/>
  <c r="DA97" i="67"/>
  <c r="CZ97" i="67"/>
  <c r="CY97" i="67"/>
  <c r="CX97" i="67"/>
  <c r="CW97" i="67"/>
  <c r="CV97" i="67"/>
  <c r="CU97" i="67"/>
  <c r="CT97" i="67"/>
  <c r="CS97" i="67"/>
  <c r="CR97" i="67"/>
  <c r="CQ97" i="67"/>
  <c r="CP97" i="67"/>
  <c r="CO97" i="67"/>
  <c r="CN97" i="67"/>
  <c r="CM97" i="67"/>
  <c r="CL97" i="67"/>
  <c r="CK97" i="67"/>
  <c r="CJ97" i="67"/>
  <c r="CI97" i="67"/>
  <c r="CH97" i="67"/>
  <c r="CG97" i="67"/>
  <c r="CF97" i="67"/>
  <c r="CE97" i="67"/>
  <c r="CD97" i="67"/>
  <c r="CC97" i="67"/>
  <c r="CB97" i="67"/>
  <c r="CA97" i="67"/>
  <c r="BZ97" i="67"/>
  <c r="BY97" i="67"/>
  <c r="BX97" i="67"/>
  <c r="BW97" i="67"/>
  <c r="BV97" i="67"/>
  <c r="BU97" i="67"/>
  <c r="BT97" i="67"/>
  <c r="BS97" i="67"/>
  <c r="BR97" i="67"/>
  <c r="BQ97" i="67"/>
  <c r="BP97" i="67"/>
  <c r="BO97" i="67"/>
  <c r="BN97" i="67"/>
  <c r="BM97" i="67"/>
  <c r="BL97" i="67"/>
  <c r="BK97" i="67"/>
  <c r="BJ97" i="67"/>
  <c r="BI97" i="67"/>
  <c r="BH97" i="67"/>
  <c r="BG97" i="67"/>
  <c r="BF97" i="67"/>
  <c r="BE97" i="67"/>
  <c r="BD97" i="67"/>
  <c r="BC97" i="67"/>
  <c r="BB97" i="67"/>
  <c r="BA97" i="67"/>
  <c r="AZ97" i="67"/>
  <c r="AY97" i="67"/>
  <c r="AX97" i="67"/>
  <c r="AW97" i="67"/>
  <c r="AV97" i="67"/>
  <c r="AU97" i="67"/>
  <c r="AT97" i="67"/>
  <c r="AS97" i="67"/>
  <c r="AR97" i="67"/>
  <c r="AQ97" i="67"/>
  <c r="AP97" i="67"/>
  <c r="AO97" i="67"/>
  <c r="AN97" i="67"/>
  <c r="AM97" i="67"/>
  <c r="AL97" i="67"/>
  <c r="AK97" i="67"/>
  <c r="AJ97" i="67"/>
  <c r="AI97" i="67"/>
  <c r="AH97" i="67"/>
  <c r="AG97" i="67"/>
  <c r="AF97" i="67"/>
  <c r="AE97" i="67"/>
  <c r="AD97" i="67"/>
  <c r="AC97" i="67"/>
  <c r="AB97" i="67"/>
  <c r="AA97" i="67"/>
  <c r="Z97" i="67"/>
  <c r="Y97" i="67"/>
  <c r="X97" i="67"/>
  <c r="W97" i="67"/>
  <c r="V97" i="67"/>
  <c r="U97" i="67"/>
  <c r="T97" i="67"/>
  <c r="S97" i="67"/>
  <c r="R97" i="67"/>
  <c r="Q97" i="67"/>
  <c r="P97" i="67"/>
  <c r="O97" i="67"/>
  <c r="N97" i="67"/>
  <c r="M97" i="67"/>
  <c r="L97" i="67"/>
  <c r="K97" i="67"/>
  <c r="J97" i="67"/>
  <c r="I97" i="67"/>
  <c r="H97" i="67"/>
  <c r="G97" i="67"/>
  <c r="EW95" i="67"/>
  <c r="EV95" i="67"/>
  <c r="EU95" i="67"/>
  <c r="ET95" i="67"/>
  <c r="ES95" i="67"/>
  <c r="ER95" i="67"/>
  <c r="EQ95" i="67"/>
  <c r="EP95" i="67"/>
  <c r="EO95" i="67"/>
  <c r="EN95" i="67"/>
  <c r="EM95" i="67"/>
  <c r="EL95" i="67"/>
  <c r="EK95" i="67"/>
  <c r="EJ95" i="67"/>
  <c r="EI95" i="67"/>
  <c r="EH95" i="67"/>
  <c r="EG95" i="67"/>
  <c r="EF95" i="67"/>
  <c r="EE95" i="67"/>
  <c r="ED95" i="67"/>
  <c r="EC95" i="67"/>
  <c r="EB95" i="67"/>
  <c r="EA95" i="67"/>
  <c r="DZ95" i="67"/>
  <c r="DY95" i="67"/>
  <c r="DX95" i="67"/>
  <c r="DW95" i="67"/>
  <c r="DV95" i="67"/>
  <c r="DU95" i="67"/>
  <c r="DT95" i="67"/>
  <c r="DS95" i="67"/>
  <c r="DR95" i="67"/>
  <c r="DQ95" i="67"/>
  <c r="DP95" i="67"/>
  <c r="DO95" i="67"/>
  <c r="DN95" i="67"/>
  <c r="DM95" i="67"/>
  <c r="DL95" i="67"/>
  <c r="DK95" i="67"/>
  <c r="DJ95" i="67"/>
  <c r="DI95" i="67"/>
  <c r="DH95" i="67"/>
  <c r="DG95" i="67"/>
  <c r="DF95" i="67"/>
  <c r="DE95" i="67"/>
  <c r="DD95" i="67"/>
  <c r="DC95" i="67"/>
  <c r="DB95" i="67"/>
  <c r="DA95" i="67"/>
  <c r="CZ95" i="67"/>
  <c r="CY95" i="67"/>
  <c r="CX95" i="67"/>
  <c r="CW95" i="67"/>
  <c r="CV95" i="67"/>
  <c r="CU95" i="67"/>
  <c r="CT95" i="67"/>
  <c r="CS95" i="67"/>
  <c r="CR95" i="67"/>
  <c r="CQ95" i="67"/>
  <c r="CP95" i="67"/>
  <c r="CO95" i="67"/>
  <c r="CN95" i="67"/>
  <c r="CM95" i="67"/>
  <c r="CL95" i="67"/>
  <c r="CK95" i="67"/>
  <c r="CJ95" i="67"/>
  <c r="CI95" i="67"/>
  <c r="CH95" i="67"/>
  <c r="CG95" i="67"/>
  <c r="CF95" i="67"/>
  <c r="CE95" i="67"/>
  <c r="CD95" i="67"/>
  <c r="CC95" i="67"/>
  <c r="CB95" i="67"/>
  <c r="CA95" i="67"/>
  <c r="BZ95" i="67"/>
  <c r="BY95" i="67"/>
  <c r="BX95" i="67"/>
  <c r="BW95" i="67"/>
  <c r="BV95" i="67"/>
  <c r="BU95" i="67"/>
  <c r="BT95" i="67"/>
  <c r="BS95" i="67"/>
  <c r="BR95" i="67"/>
  <c r="BQ95" i="67"/>
  <c r="BP95" i="67"/>
  <c r="BO95" i="67"/>
  <c r="BN95" i="67"/>
  <c r="BM95" i="67"/>
  <c r="BL95" i="67"/>
  <c r="BK95" i="67"/>
  <c r="BJ95" i="67"/>
  <c r="BI95" i="67"/>
  <c r="BH95" i="67"/>
  <c r="BG95" i="67"/>
  <c r="BF95" i="67"/>
  <c r="BE95" i="67"/>
  <c r="BD95" i="67"/>
  <c r="BC95" i="67"/>
  <c r="BB95" i="67"/>
  <c r="BA95" i="67"/>
  <c r="AZ95" i="67"/>
  <c r="AY95" i="67"/>
  <c r="AX95" i="67"/>
  <c r="AW95" i="67"/>
  <c r="AV95" i="67"/>
  <c r="AU95" i="67"/>
  <c r="AT95" i="67"/>
  <c r="AS95" i="67"/>
  <c r="AR95" i="67"/>
  <c r="AQ95" i="67"/>
  <c r="AP95" i="67"/>
  <c r="AO95" i="67"/>
  <c r="AN95" i="67"/>
  <c r="AM95" i="67"/>
  <c r="AL95" i="67"/>
  <c r="AK95" i="67"/>
  <c r="AJ95" i="67"/>
  <c r="AI95" i="67"/>
  <c r="AH95" i="67"/>
  <c r="AG95" i="67"/>
  <c r="AF95" i="67"/>
  <c r="AE95" i="67"/>
  <c r="AD95" i="67"/>
  <c r="AC95" i="67"/>
  <c r="AB95" i="67"/>
  <c r="AA95" i="67"/>
  <c r="Z95" i="67"/>
  <c r="Y95" i="67"/>
  <c r="X95" i="67"/>
  <c r="W95" i="67"/>
  <c r="V95" i="67"/>
  <c r="U95" i="67"/>
  <c r="T95" i="67"/>
  <c r="S95" i="67"/>
  <c r="R95" i="67"/>
  <c r="Q95" i="67"/>
  <c r="P95" i="67"/>
  <c r="O95" i="67"/>
  <c r="N95" i="67"/>
  <c r="M95" i="67"/>
  <c r="L95" i="67"/>
  <c r="K95" i="67"/>
  <c r="J95" i="67"/>
  <c r="I95" i="67"/>
  <c r="H95" i="67"/>
  <c r="G95" i="67"/>
  <c r="EW94" i="67"/>
  <c r="EV94" i="67"/>
  <c r="EU94" i="67"/>
  <c r="ET94" i="67"/>
  <c r="ES94" i="67"/>
  <c r="ER94" i="67"/>
  <c r="EQ94" i="67"/>
  <c r="EP94" i="67"/>
  <c r="EO94" i="67"/>
  <c r="EN94" i="67"/>
  <c r="EM94" i="67"/>
  <c r="EL94" i="67"/>
  <c r="EK94" i="67"/>
  <c r="EJ94" i="67"/>
  <c r="EI94" i="67"/>
  <c r="EH94" i="67"/>
  <c r="EG94" i="67"/>
  <c r="EF94" i="67"/>
  <c r="EE94" i="67"/>
  <c r="ED94" i="67"/>
  <c r="EC94" i="67"/>
  <c r="EB94" i="67"/>
  <c r="EA94" i="67"/>
  <c r="DZ94" i="67"/>
  <c r="DY94" i="67"/>
  <c r="DX94" i="67"/>
  <c r="DW94" i="67"/>
  <c r="DV94" i="67"/>
  <c r="DU94" i="67"/>
  <c r="DT94" i="67"/>
  <c r="DS94" i="67"/>
  <c r="DR94" i="67"/>
  <c r="DQ94" i="67"/>
  <c r="DP94" i="67"/>
  <c r="DO94" i="67"/>
  <c r="DN94" i="67"/>
  <c r="DM94" i="67"/>
  <c r="DL94" i="67"/>
  <c r="DK94" i="67"/>
  <c r="DJ94" i="67"/>
  <c r="DI94" i="67"/>
  <c r="DH94" i="67"/>
  <c r="DG94" i="67"/>
  <c r="DF94" i="67"/>
  <c r="DE94" i="67"/>
  <c r="DD94" i="67"/>
  <c r="DC94" i="67"/>
  <c r="DB94" i="67"/>
  <c r="DA94" i="67"/>
  <c r="CZ94" i="67"/>
  <c r="CY94" i="67"/>
  <c r="CX94" i="67"/>
  <c r="CW94" i="67"/>
  <c r="CV94" i="67"/>
  <c r="CU94" i="67"/>
  <c r="CT94" i="67"/>
  <c r="CS94" i="67"/>
  <c r="CR94" i="67"/>
  <c r="CQ94" i="67"/>
  <c r="CP94" i="67"/>
  <c r="CO94" i="67"/>
  <c r="CN94" i="67"/>
  <c r="CM94" i="67"/>
  <c r="CL94" i="67"/>
  <c r="CK94" i="67"/>
  <c r="CJ94" i="67"/>
  <c r="CI94" i="67"/>
  <c r="CH94" i="67"/>
  <c r="CG94" i="67"/>
  <c r="CF94" i="67"/>
  <c r="CE94" i="67"/>
  <c r="CD94" i="67"/>
  <c r="CC94" i="67"/>
  <c r="CB94" i="67"/>
  <c r="CA94" i="67"/>
  <c r="BZ94" i="67"/>
  <c r="BY94" i="67"/>
  <c r="BX94" i="67"/>
  <c r="BW94" i="67"/>
  <c r="BV94" i="67"/>
  <c r="BU94" i="67"/>
  <c r="BT94" i="67"/>
  <c r="BS94" i="67"/>
  <c r="BR94" i="67"/>
  <c r="BQ94" i="67"/>
  <c r="BP94" i="67"/>
  <c r="BO94" i="67"/>
  <c r="BN94" i="67"/>
  <c r="BM94" i="67"/>
  <c r="BL94" i="67"/>
  <c r="BK94" i="67"/>
  <c r="BJ94" i="67"/>
  <c r="BI94" i="67"/>
  <c r="BH94" i="67"/>
  <c r="BG94" i="67"/>
  <c r="BF94" i="67"/>
  <c r="BE94" i="67"/>
  <c r="BD94" i="67"/>
  <c r="BC94" i="67"/>
  <c r="BB94" i="67"/>
  <c r="BA94" i="67"/>
  <c r="AZ94" i="67"/>
  <c r="AY94" i="67"/>
  <c r="AX94" i="67"/>
  <c r="AW94" i="67"/>
  <c r="AV94" i="67"/>
  <c r="AU94" i="67"/>
  <c r="AT94" i="67"/>
  <c r="AS94" i="67"/>
  <c r="AR94" i="67"/>
  <c r="AQ94" i="67"/>
  <c r="AP94" i="67"/>
  <c r="AO94" i="67"/>
  <c r="AN94" i="67"/>
  <c r="AM94" i="67"/>
  <c r="AL94" i="67"/>
  <c r="AK94" i="67"/>
  <c r="AJ94" i="67"/>
  <c r="AI94" i="67"/>
  <c r="AH94" i="67"/>
  <c r="AG94" i="67"/>
  <c r="AF94" i="67"/>
  <c r="AE94" i="67"/>
  <c r="AD94" i="67"/>
  <c r="AC94" i="67"/>
  <c r="AB94" i="67"/>
  <c r="AA94" i="67"/>
  <c r="Z94" i="67"/>
  <c r="Y94" i="67"/>
  <c r="X94" i="67"/>
  <c r="W94" i="67"/>
  <c r="V94" i="67"/>
  <c r="U94" i="67"/>
  <c r="T94" i="67"/>
  <c r="S94" i="67"/>
  <c r="R94" i="67"/>
  <c r="Q94" i="67"/>
  <c r="P94" i="67"/>
  <c r="O94" i="67"/>
  <c r="N94" i="67"/>
  <c r="M94" i="67"/>
  <c r="L94" i="67"/>
  <c r="K94" i="67"/>
  <c r="J94" i="67"/>
  <c r="I94" i="67"/>
  <c r="H94" i="67"/>
  <c r="G94" i="67"/>
  <c r="EW93" i="67"/>
  <c r="EV93" i="67"/>
  <c r="EU93" i="67"/>
  <c r="ET93" i="67"/>
  <c r="ES93" i="67"/>
  <c r="ER93" i="67"/>
  <c r="EQ93" i="67"/>
  <c r="EP93" i="67"/>
  <c r="EO93" i="67"/>
  <c r="EN93" i="67"/>
  <c r="EM93" i="67"/>
  <c r="EL93" i="67"/>
  <c r="EK93" i="67"/>
  <c r="EJ93" i="67"/>
  <c r="EI93" i="67"/>
  <c r="EH93" i="67"/>
  <c r="EG93" i="67"/>
  <c r="EF93" i="67"/>
  <c r="EE93" i="67"/>
  <c r="ED93" i="67"/>
  <c r="EC93" i="67"/>
  <c r="EB93" i="67"/>
  <c r="EA93" i="67"/>
  <c r="DZ93" i="67"/>
  <c r="DY93" i="67"/>
  <c r="DX93" i="67"/>
  <c r="DW93" i="67"/>
  <c r="DV93" i="67"/>
  <c r="DU93" i="67"/>
  <c r="DT93" i="67"/>
  <c r="DS93" i="67"/>
  <c r="DR93" i="67"/>
  <c r="DQ93" i="67"/>
  <c r="DP93" i="67"/>
  <c r="DO93" i="67"/>
  <c r="DN93" i="67"/>
  <c r="DM93" i="67"/>
  <c r="DL93" i="67"/>
  <c r="DK93" i="67"/>
  <c r="DJ93" i="67"/>
  <c r="DI93" i="67"/>
  <c r="DH93" i="67"/>
  <c r="DG93" i="67"/>
  <c r="DF93" i="67"/>
  <c r="DE93" i="67"/>
  <c r="DD93" i="67"/>
  <c r="DC93" i="67"/>
  <c r="DB93" i="67"/>
  <c r="DA93" i="67"/>
  <c r="CZ93" i="67"/>
  <c r="CY93" i="67"/>
  <c r="CX93" i="67"/>
  <c r="CW93" i="67"/>
  <c r="CV93" i="67"/>
  <c r="CU93" i="67"/>
  <c r="CT93" i="67"/>
  <c r="CS93" i="67"/>
  <c r="CR93" i="67"/>
  <c r="CQ93" i="67"/>
  <c r="CP93" i="67"/>
  <c r="CO93" i="67"/>
  <c r="CN93" i="67"/>
  <c r="CM93" i="67"/>
  <c r="CL93" i="67"/>
  <c r="CK93" i="67"/>
  <c r="CJ93" i="67"/>
  <c r="CI93" i="67"/>
  <c r="CH93" i="67"/>
  <c r="CG93" i="67"/>
  <c r="CF93" i="67"/>
  <c r="CE93" i="67"/>
  <c r="CD93" i="67"/>
  <c r="CC93" i="67"/>
  <c r="CB93" i="67"/>
  <c r="CA93" i="67"/>
  <c r="BZ93" i="67"/>
  <c r="BY93" i="67"/>
  <c r="BX93" i="67"/>
  <c r="BW93" i="67"/>
  <c r="BV93" i="67"/>
  <c r="BU93" i="67"/>
  <c r="BT93" i="67"/>
  <c r="BS93" i="67"/>
  <c r="BR93" i="67"/>
  <c r="BQ93" i="67"/>
  <c r="BP93" i="67"/>
  <c r="BO93" i="67"/>
  <c r="BN93" i="67"/>
  <c r="BM93" i="67"/>
  <c r="BL93" i="67"/>
  <c r="BK93" i="67"/>
  <c r="BJ93" i="67"/>
  <c r="BI93" i="67"/>
  <c r="BH93" i="67"/>
  <c r="BG93" i="67"/>
  <c r="BF93" i="67"/>
  <c r="BE93" i="67"/>
  <c r="BD93" i="67"/>
  <c r="BC93" i="67"/>
  <c r="BB93" i="67"/>
  <c r="BA93" i="67"/>
  <c r="AZ93" i="67"/>
  <c r="AY93" i="67"/>
  <c r="AX93" i="67"/>
  <c r="AW93" i="67"/>
  <c r="AV93" i="67"/>
  <c r="AU93" i="67"/>
  <c r="AT93" i="67"/>
  <c r="AS93" i="67"/>
  <c r="AR93" i="67"/>
  <c r="AQ93" i="67"/>
  <c r="AP93" i="67"/>
  <c r="AO93" i="67"/>
  <c r="AN93" i="67"/>
  <c r="AM93" i="67"/>
  <c r="AL93" i="67"/>
  <c r="AK93" i="67"/>
  <c r="AJ93" i="67"/>
  <c r="AI93" i="67"/>
  <c r="AH93" i="67"/>
  <c r="AG93" i="67"/>
  <c r="AF93" i="67"/>
  <c r="AE93" i="67"/>
  <c r="AD93" i="67"/>
  <c r="AC93" i="67"/>
  <c r="AB93" i="67"/>
  <c r="AA93" i="67"/>
  <c r="Z93" i="67"/>
  <c r="Y93" i="67"/>
  <c r="X93" i="67"/>
  <c r="W93" i="67"/>
  <c r="V93" i="67"/>
  <c r="U93" i="67"/>
  <c r="T93" i="67"/>
  <c r="S93" i="67"/>
  <c r="R93" i="67"/>
  <c r="Q93" i="67"/>
  <c r="P93" i="67"/>
  <c r="O93" i="67"/>
  <c r="N93" i="67"/>
  <c r="M93" i="67"/>
  <c r="L93" i="67"/>
  <c r="K93" i="67"/>
  <c r="J93" i="67"/>
  <c r="I93" i="67"/>
  <c r="H93" i="67"/>
  <c r="G93" i="67"/>
  <c r="EW92" i="67"/>
  <c r="EV92" i="67"/>
  <c r="EU92" i="67"/>
  <c r="ET92" i="67"/>
  <c r="ES92" i="67"/>
  <c r="ER92" i="67"/>
  <c r="EQ92" i="67"/>
  <c r="EP92" i="67"/>
  <c r="EO92" i="67"/>
  <c r="EN92" i="67"/>
  <c r="EM92" i="67"/>
  <c r="EL92" i="67"/>
  <c r="EK92" i="67"/>
  <c r="EJ92" i="67"/>
  <c r="EI92" i="67"/>
  <c r="EH92" i="67"/>
  <c r="EG92" i="67"/>
  <c r="EF92" i="67"/>
  <c r="EE92" i="67"/>
  <c r="ED92" i="67"/>
  <c r="EC92" i="67"/>
  <c r="EB92" i="67"/>
  <c r="EA92" i="67"/>
  <c r="DZ92" i="67"/>
  <c r="DY92" i="67"/>
  <c r="DX92" i="67"/>
  <c r="DW92" i="67"/>
  <c r="DV92" i="67"/>
  <c r="DU92" i="67"/>
  <c r="DT92" i="67"/>
  <c r="DS92" i="67"/>
  <c r="DR92" i="67"/>
  <c r="DQ92" i="67"/>
  <c r="DP92" i="67"/>
  <c r="DO92" i="67"/>
  <c r="DN92" i="67"/>
  <c r="DM92" i="67"/>
  <c r="DL92" i="67"/>
  <c r="DK92" i="67"/>
  <c r="DJ92" i="67"/>
  <c r="DI92" i="67"/>
  <c r="DH92" i="67"/>
  <c r="DG92" i="67"/>
  <c r="DF92" i="67"/>
  <c r="DE92" i="67"/>
  <c r="DD92" i="67"/>
  <c r="DC92" i="67"/>
  <c r="DB92" i="67"/>
  <c r="DA92" i="67"/>
  <c r="CZ92" i="67"/>
  <c r="CY92" i="67"/>
  <c r="CX92" i="67"/>
  <c r="CW92" i="67"/>
  <c r="CV92" i="67"/>
  <c r="CU92" i="67"/>
  <c r="CT92" i="67"/>
  <c r="CS92" i="67"/>
  <c r="CR92" i="67"/>
  <c r="CQ92" i="67"/>
  <c r="CP92" i="67"/>
  <c r="CO92" i="67"/>
  <c r="CN92" i="67"/>
  <c r="CM92" i="67"/>
  <c r="CL92" i="67"/>
  <c r="CK92" i="67"/>
  <c r="CJ92" i="67"/>
  <c r="CI92" i="67"/>
  <c r="CH92" i="67"/>
  <c r="CG92" i="67"/>
  <c r="CF92" i="67"/>
  <c r="CE92" i="67"/>
  <c r="CD92" i="67"/>
  <c r="CC92" i="67"/>
  <c r="CB92" i="67"/>
  <c r="CA92" i="67"/>
  <c r="BZ92" i="67"/>
  <c r="BY92" i="67"/>
  <c r="BX92" i="67"/>
  <c r="BW92" i="67"/>
  <c r="BV92" i="67"/>
  <c r="BU92" i="67"/>
  <c r="BT92" i="67"/>
  <c r="BS92" i="67"/>
  <c r="BR92" i="67"/>
  <c r="BQ92" i="67"/>
  <c r="BP92" i="67"/>
  <c r="BO92" i="67"/>
  <c r="BN92" i="67"/>
  <c r="BM92" i="67"/>
  <c r="BL92" i="67"/>
  <c r="BK92" i="67"/>
  <c r="BJ92" i="67"/>
  <c r="BI92" i="67"/>
  <c r="BH92" i="67"/>
  <c r="BG92" i="67"/>
  <c r="BF92" i="67"/>
  <c r="BE92" i="67"/>
  <c r="BD92" i="67"/>
  <c r="BC92" i="67"/>
  <c r="BB92" i="67"/>
  <c r="BA92" i="67"/>
  <c r="AZ92" i="67"/>
  <c r="AY92" i="67"/>
  <c r="AX92" i="67"/>
  <c r="AW92" i="67"/>
  <c r="AV92" i="67"/>
  <c r="AU92" i="67"/>
  <c r="AT92" i="67"/>
  <c r="AS92" i="67"/>
  <c r="AR92" i="67"/>
  <c r="AQ92" i="67"/>
  <c r="AP92" i="67"/>
  <c r="AO92" i="67"/>
  <c r="AN92" i="67"/>
  <c r="AM92" i="67"/>
  <c r="AL92" i="67"/>
  <c r="AK92" i="67"/>
  <c r="AJ92" i="67"/>
  <c r="AI92" i="67"/>
  <c r="AH92" i="67"/>
  <c r="AG92" i="67"/>
  <c r="AF92" i="67"/>
  <c r="AE92" i="67"/>
  <c r="AD92" i="67"/>
  <c r="AC92" i="67"/>
  <c r="AB92" i="67"/>
  <c r="AA92" i="67"/>
  <c r="Z92" i="67"/>
  <c r="Y92" i="67"/>
  <c r="X92" i="67"/>
  <c r="W92" i="67"/>
  <c r="V92" i="67"/>
  <c r="U92" i="67"/>
  <c r="T92" i="67"/>
  <c r="S92" i="67"/>
  <c r="R92" i="67"/>
  <c r="Q92" i="67"/>
  <c r="P92" i="67"/>
  <c r="O92" i="67"/>
  <c r="N92" i="67"/>
  <c r="M92" i="67"/>
  <c r="L92" i="67"/>
  <c r="K92" i="67"/>
  <c r="J92" i="67"/>
  <c r="I92" i="67"/>
  <c r="H92" i="67"/>
  <c r="G92" i="67"/>
  <c r="EW91" i="67"/>
  <c r="EV91" i="67"/>
  <c r="EU91" i="67"/>
  <c r="ET91" i="67"/>
  <c r="ES91" i="67"/>
  <c r="ER91" i="67"/>
  <c r="EQ91" i="67"/>
  <c r="EP91" i="67"/>
  <c r="EO91" i="67"/>
  <c r="EN91" i="67"/>
  <c r="EM91" i="67"/>
  <c r="EL91" i="67"/>
  <c r="EK91" i="67"/>
  <c r="EJ91" i="67"/>
  <c r="EI91" i="67"/>
  <c r="EH91" i="67"/>
  <c r="EG91" i="67"/>
  <c r="EF91" i="67"/>
  <c r="EE91" i="67"/>
  <c r="ED91" i="67"/>
  <c r="EC91" i="67"/>
  <c r="EB91" i="67"/>
  <c r="EA91" i="67"/>
  <c r="DZ91" i="67"/>
  <c r="DY91" i="67"/>
  <c r="DX91" i="67"/>
  <c r="DW91" i="67"/>
  <c r="DV91" i="67"/>
  <c r="DU91" i="67"/>
  <c r="DT91" i="67"/>
  <c r="DS91" i="67"/>
  <c r="DR91" i="67"/>
  <c r="DQ91" i="67"/>
  <c r="DP91" i="67"/>
  <c r="DO91" i="67"/>
  <c r="DN91" i="67"/>
  <c r="DM91" i="67"/>
  <c r="DL91" i="67"/>
  <c r="DK91" i="67"/>
  <c r="DJ91" i="67"/>
  <c r="DI91" i="67"/>
  <c r="DH91" i="67"/>
  <c r="DG91" i="67"/>
  <c r="DF91" i="67"/>
  <c r="DE91" i="67"/>
  <c r="DD91" i="67"/>
  <c r="DC91" i="67"/>
  <c r="DB91" i="67"/>
  <c r="DA91" i="67"/>
  <c r="CZ91" i="67"/>
  <c r="CY91" i="67"/>
  <c r="CX91" i="67"/>
  <c r="CW91" i="67"/>
  <c r="CV91" i="67"/>
  <c r="CU91" i="67"/>
  <c r="CT91" i="67"/>
  <c r="CS91" i="67"/>
  <c r="CR91" i="67"/>
  <c r="CQ91" i="67"/>
  <c r="CP91" i="67"/>
  <c r="CO91" i="67"/>
  <c r="CN91" i="67"/>
  <c r="CM91" i="67"/>
  <c r="CL91" i="67"/>
  <c r="CK91" i="67"/>
  <c r="CJ91" i="67"/>
  <c r="CI91" i="67"/>
  <c r="CH91" i="67"/>
  <c r="CG91" i="67"/>
  <c r="CF91" i="67"/>
  <c r="CE91" i="67"/>
  <c r="CD91" i="67"/>
  <c r="CC91" i="67"/>
  <c r="CB91" i="67"/>
  <c r="CA91" i="67"/>
  <c r="BZ91" i="67"/>
  <c r="BY91" i="67"/>
  <c r="BX91" i="67"/>
  <c r="BW91" i="67"/>
  <c r="BV91" i="67"/>
  <c r="BU91" i="67"/>
  <c r="BT91" i="67"/>
  <c r="BS91" i="67"/>
  <c r="BR91" i="67"/>
  <c r="BQ91" i="67"/>
  <c r="BP91" i="67"/>
  <c r="BO91" i="67"/>
  <c r="BN91" i="67"/>
  <c r="BM91" i="67"/>
  <c r="BL91" i="67"/>
  <c r="BK91" i="67"/>
  <c r="BJ91" i="67"/>
  <c r="BI91" i="67"/>
  <c r="BH91" i="67"/>
  <c r="BG91" i="67"/>
  <c r="BF91" i="67"/>
  <c r="BE91" i="67"/>
  <c r="BD91" i="67"/>
  <c r="BC91" i="67"/>
  <c r="BB91" i="67"/>
  <c r="BA91" i="67"/>
  <c r="AZ91" i="67"/>
  <c r="AY91" i="67"/>
  <c r="AX91" i="67"/>
  <c r="AW91" i="67"/>
  <c r="AV91" i="67"/>
  <c r="AU91" i="67"/>
  <c r="AT91" i="67"/>
  <c r="AS91" i="67"/>
  <c r="AR91" i="67"/>
  <c r="AQ91" i="67"/>
  <c r="AP91" i="67"/>
  <c r="AO91" i="67"/>
  <c r="AN91" i="67"/>
  <c r="AM91" i="67"/>
  <c r="AL91" i="67"/>
  <c r="AK91" i="67"/>
  <c r="AJ91" i="67"/>
  <c r="AI91" i="67"/>
  <c r="AH91" i="67"/>
  <c r="AG91" i="67"/>
  <c r="AF91" i="67"/>
  <c r="AE91" i="67"/>
  <c r="AD91" i="67"/>
  <c r="AC91" i="67"/>
  <c r="AB91" i="67"/>
  <c r="AA91" i="67"/>
  <c r="Z91" i="67"/>
  <c r="Y91" i="67"/>
  <c r="X91" i="67"/>
  <c r="W91" i="67"/>
  <c r="V91" i="67"/>
  <c r="U91" i="67"/>
  <c r="T91" i="67"/>
  <c r="S91" i="67"/>
  <c r="R91" i="67"/>
  <c r="Q91" i="67"/>
  <c r="P91" i="67"/>
  <c r="O91" i="67"/>
  <c r="N91" i="67"/>
  <c r="M91" i="67"/>
  <c r="L91" i="67"/>
  <c r="K91" i="67"/>
  <c r="J91" i="67"/>
  <c r="I91" i="67"/>
  <c r="H91" i="67"/>
  <c r="G91" i="67"/>
  <c r="EW90" i="67"/>
  <c r="EV90" i="67"/>
  <c r="EU90" i="67"/>
  <c r="ET90" i="67"/>
  <c r="ES90" i="67"/>
  <c r="ER90" i="67"/>
  <c r="EQ90" i="67"/>
  <c r="EP90" i="67"/>
  <c r="EO90" i="67"/>
  <c r="EN90" i="67"/>
  <c r="EM90" i="67"/>
  <c r="EL90" i="67"/>
  <c r="EK90" i="67"/>
  <c r="EJ90" i="67"/>
  <c r="EI90" i="67"/>
  <c r="EH90" i="67"/>
  <c r="EG90" i="67"/>
  <c r="EF90" i="67"/>
  <c r="EE90" i="67"/>
  <c r="ED90" i="67"/>
  <c r="EC90" i="67"/>
  <c r="EB90" i="67"/>
  <c r="EA90" i="67"/>
  <c r="DZ90" i="67"/>
  <c r="DY90" i="67"/>
  <c r="DX90" i="67"/>
  <c r="DW90" i="67"/>
  <c r="DV90" i="67"/>
  <c r="DU90" i="67"/>
  <c r="DT90" i="67"/>
  <c r="DS90" i="67"/>
  <c r="DR90" i="67"/>
  <c r="DQ90" i="67"/>
  <c r="DP90" i="67"/>
  <c r="DO90" i="67"/>
  <c r="DN90" i="67"/>
  <c r="DM90" i="67"/>
  <c r="DL90" i="67"/>
  <c r="DK90" i="67"/>
  <c r="DJ90" i="67"/>
  <c r="DI90" i="67"/>
  <c r="DH90" i="67"/>
  <c r="DG90" i="67"/>
  <c r="DF90" i="67"/>
  <c r="DE90" i="67"/>
  <c r="DD90" i="67"/>
  <c r="DC90" i="67"/>
  <c r="DB90" i="67"/>
  <c r="DA90" i="67"/>
  <c r="CZ90" i="67"/>
  <c r="CY90" i="67"/>
  <c r="CX90" i="67"/>
  <c r="CW90" i="67"/>
  <c r="CV90" i="67"/>
  <c r="CU90" i="67"/>
  <c r="CT90" i="67"/>
  <c r="CS90" i="67"/>
  <c r="CR90" i="67"/>
  <c r="CQ90" i="67"/>
  <c r="CP90" i="67"/>
  <c r="CO90" i="67"/>
  <c r="CN90" i="67"/>
  <c r="CM90" i="67"/>
  <c r="CL90" i="67"/>
  <c r="CK90" i="67"/>
  <c r="CJ90" i="67"/>
  <c r="CI90" i="67"/>
  <c r="CH90" i="67"/>
  <c r="CG90" i="67"/>
  <c r="CF90" i="67"/>
  <c r="CE90" i="67"/>
  <c r="CD90" i="67"/>
  <c r="CC90" i="67"/>
  <c r="CB90" i="67"/>
  <c r="CA90" i="67"/>
  <c r="BZ90" i="67"/>
  <c r="BY90" i="67"/>
  <c r="BX90" i="67"/>
  <c r="BW90" i="67"/>
  <c r="BV90" i="67"/>
  <c r="BU90" i="67"/>
  <c r="BT90" i="67"/>
  <c r="BS90" i="67"/>
  <c r="BR90" i="67"/>
  <c r="BQ90" i="67"/>
  <c r="BP90" i="67"/>
  <c r="BO90" i="67"/>
  <c r="BN90" i="67"/>
  <c r="BM90" i="67"/>
  <c r="BL90" i="67"/>
  <c r="BK90" i="67"/>
  <c r="BJ90" i="67"/>
  <c r="BI90" i="67"/>
  <c r="BH90" i="67"/>
  <c r="BG90" i="67"/>
  <c r="BF90" i="67"/>
  <c r="BE90" i="67"/>
  <c r="BD90" i="67"/>
  <c r="BC90" i="67"/>
  <c r="BB90" i="67"/>
  <c r="BA90" i="67"/>
  <c r="AZ90" i="67"/>
  <c r="AY90" i="67"/>
  <c r="AX90" i="67"/>
  <c r="AW90" i="67"/>
  <c r="AV90" i="67"/>
  <c r="AU90" i="67"/>
  <c r="AT90" i="67"/>
  <c r="AS90" i="67"/>
  <c r="AR90" i="67"/>
  <c r="AQ90" i="67"/>
  <c r="AP90" i="67"/>
  <c r="AO90" i="67"/>
  <c r="AN90" i="67"/>
  <c r="AM90" i="67"/>
  <c r="AL90" i="67"/>
  <c r="AK90" i="67"/>
  <c r="AJ90" i="67"/>
  <c r="AI90" i="67"/>
  <c r="AH90" i="67"/>
  <c r="AG90" i="67"/>
  <c r="AF90" i="67"/>
  <c r="AE90" i="67"/>
  <c r="AD90" i="67"/>
  <c r="AC90" i="67"/>
  <c r="AB90" i="67"/>
  <c r="AA90" i="67"/>
  <c r="Z90" i="67"/>
  <c r="Y90" i="67"/>
  <c r="X90" i="67"/>
  <c r="W90" i="67"/>
  <c r="V90" i="67"/>
  <c r="U90" i="67"/>
  <c r="T90" i="67"/>
  <c r="S90" i="67"/>
  <c r="R90" i="67"/>
  <c r="Q90" i="67"/>
  <c r="P90" i="67"/>
  <c r="O90" i="67"/>
  <c r="N90" i="67"/>
  <c r="M90" i="67"/>
  <c r="L90" i="67"/>
  <c r="K90" i="67"/>
  <c r="J90" i="67"/>
  <c r="I90" i="67"/>
  <c r="H90" i="67"/>
  <c r="G90" i="67"/>
  <c r="EW89" i="67"/>
  <c r="EV89" i="67"/>
  <c r="EU89" i="67"/>
  <c r="ET89" i="67"/>
  <c r="ES89" i="67"/>
  <c r="ER89" i="67"/>
  <c r="EQ89" i="67"/>
  <c r="EP89" i="67"/>
  <c r="EO89" i="67"/>
  <c r="EN89" i="67"/>
  <c r="EM89" i="67"/>
  <c r="EL89" i="67"/>
  <c r="EK89" i="67"/>
  <c r="EJ89" i="67"/>
  <c r="EI89" i="67"/>
  <c r="EH89" i="67"/>
  <c r="EG89" i="67"/>
  <c r="EF89" i="67"/>
  <c r="EE89" i="67"/>
  <c r="ED89" i="67"/>
  <c r="EC89" i="67"/>
  <c r="EB89" i="67"/>
  <c r="EA89" i="67"/>
  <c r="DZ89" i="67"/>
  <c r="DY89" i="67"/>
  <c r="DX89" i="67"/>
  <c r="DW89" i="67"/>
  <c r="DV89" i="67"/>
  <c r="DU89" i="67"/>
  <c r="DT89" i="67"/>
  <c r="DS89" i="67"/>
  <c r="DR89" i="67"/>
  <c r="DQ89" i="67"/>
  <c r="DP89" i="67"/>
  <c r="DO89" i="67"/>
  <c r="DN89" i="67"/>
  <c r="DM89" i="67"/>
  <c r="DL89" i="67"/>
  <c r="DK89" i="67"/>
  <c r="DJ89" i="67"/>
  <c r="DI89" i="67"/>
  <c r="DH89" i="67"/>
  <c r="DG89" i="67"/>
  <c r="DF89" i="67"/>
  <c r="DE89" i="67"/>
  <c r="DD89" i="67"/>
  <c r="DC89" i="67"/>
  <c r="DB89" i="67"/>
  <c r="DA89" i="67"/>
  <c r="CZ89" i="67"/>
  <c r="CY89" i="67"/>
  <c r="CX89" i="67"/>
  <c r="CW89" i="67"/>
  <c r="CV89" i="67"/>
  <c r="CU89" i="67"/>
  <c r="CT89" i="67"/>
  <c r="CS89" i="67"/>
  <c r="CR89" i="67"/>
  <c r="CQ89" i="67"/>
  <c r="CP89" i="67"/>
  <c r="CO89" i="67"/>
  <c r="CN89" i="67"/>
  <c r="CM89" i="67"/>
  <c r="CL89" i="67"/>
  <c r="CK89" i="67"/>
  <c r="CJ89" i="67"/>
  <c r="CI89" i="67"/>
  <c r="CH89" i="67"/>
  <c r="CG89" i="67"/>
  <c r="CF89" i="67"/>
  <c r="CE89" i="67"/>
  <c r="CD89" i="67"/>
  <c r="CC89" i="67"/>
  <c r="CB89" i="67"/>
  <c r="CA89" i="67"/>
  <c r="BZ89" i="67"/>
  <c r="BY89" i="67"/>
  <c r="BX89" i="67"/>
  <c r="BW89" i="67"/>
  <c r="BV89" i="67"/>
  <c r="BU89" i="67"/>
  <c r="BT89" i="67"/>
  <c r="BS89" i="67"/>
  <c r="BR89" i="67"/>
  <c r="BQ89" i="67"/>
  <c r="BP89" i="67"/>
  <c r="BO89" i="67"/>
  <c r="BN89" i="67"/>
  <c r="BM89" i="67"/>
  <c r="BL89" i="67"/>
  <c r="BK89" i="67"/>
  <c r="BJ89" i="67"/>
  <c r="BI89" i="67"/>
  <c r="BH89" i="67"/>
  <c r="BG89" i="67"/>
  <c r="BF89" i="67"/>
  <c r="BE89" i="67"/>
  <c r="BD89" i="67"/>
  <c r="BC89" i="67"/>
  <c r="BB89" i="67"/>
  <c r="BA89" i="67"/>
  <c r="AZ89" i="67"/>
  <c r="AY89" i="67"/>
  <c r="AX89" i="67"/>
  <c r="AW89" i="67"/>
  <c r="AV89" i="67"/>
  <c r="AU89" i="67"/>
  <c r="AT89" i="67"/>
  <c r="AS89" i="67"/>
  <c r="AR89" i="67"/>
  <c r="AQ89" i="67"/>
  <c r="AP89" i="67"/>
  <c r="AO89" i="67"/>
  <c r="AN89" i="67"/>
  <c r="AM89" i="67"/>
  <c r="AL89" i="67"/>
  <c r="AK89" i="67"/>
  <c r="AJ89" i="67"/>
  <c r="AI89" i="67"/>
  <c r="AH89" i="67"/>
  <c r="AG89" i="67"/>
  <c r="AF89" i="67"/>
  <c r="AE89" i="67"/>
  <c r="AD89" i="67"/>
  <c r="AC89" i="67"/>
  <c r="AB89" i="67"/>
  <c r="AA89" i="67"/>
  <c r="Z89" i="67"/>
  <c r="Y89" i="67"/>
  <c r="X89" i="67"/>
  <c r="W89" i="67"/>
  <c r="V89" i="67"/>
  <c r="U89" i="67"/>
  <c r="T89" i="67"/>
  <c r="S89" i="67"/>
  <c r="R89" i="67"/>
  <c r="Q89" i="67"/>
  <c r="P89" i="67"/>
  <c r="O89" i="67"/>
  <c r="N89" i="67"/>
  <c r="M89" i="67"/>
  <c r="L89" i="67"/>
  <c r="K89" i="67"/>
  <c r="J89" i="67"/>
  <c r="I89" i="67"/>
  <c r="H89" i="67"/>
  <c r="G89" i="67"/>
  <c r="EW88" i="67"/>
  <c r="EV88" i="67"/>
  <c r="EU88" i="67"/>
  <c r="ET88" i="67"/>
  <c r="ES88" i="67"/>
  <c r="ER88" i="67"/>
  <c r="EQ88" i="67"/>
  <c r="EP88" i="67"/>
  <c r="EO88" i="67"/>
  <c r="EN88" i="67"/>
  <c r="EM88" i="67"/>
  <c r="EL88" i="67"/>
  <c r="EK88" i="67"/>
  <c r="EJ88" i="67"/>
  <c r="EI88" i="67"/>
  <c r="EH88" i="67"/>
  <c r="EG88" i="67"/>
  <c r="EF88" i="67"/>
  <c r="EE88" i="67"/>
  <c r="ED88" i="67"/>
  <c r="EC88" i="67"/>
  <c r="EB88" i="67"/>
  <c r="EA88" i="67"/>
  <c r="DZ88" i="67"/>
  <c r="DY88" i="67"/>
  <c r="DX88" i="67"/>
  <c r="DW88" i="67"/>
  <c r="DV88" i="67"/>
  <c r="DU88" i="67"/>
  <c r="DT88" i="67"/>
  <c r="DS88" i="67"/>
  <c r="DR88" i="67"/>
  <c r="DQ88" i="67"/>
  <c r="DP88" i="67"/>
  <c r="DO88" i="67"/>
  <c r="DN88" i="67"/>
  <c r="DM88" i="67"/>
  <c r="DL88" i="67"/>
  <c r="DK88" i="67"/>
  <c r="DJ88" i="67"/>
  <c r="DI88" i="67"/>
  <c r="DH88" i="67"/>
  <c r="DG88" i="67"/>
  <c r="DF88" i="67"/>
  <c r="DE88" i="67"/>
  <c r="DD88" i="67"/>
  <c r="DC88" i="67"/>
  <c r="DB88" i="67"/>
  <c r="DA88" i="67"/>
  <c r="CZ88" i="67"/>
  <c r="CY88" i="67"/>
  <c r="CX88" i="67"/>
  <c r="CW88" i="67"/>
  <c r="CV88" i="67"/>
  <c r="CU88" i="67"/>
  <c r="CT88" i="67"/>
  <c r="CS88" i="67"/>
  <c r="CR88" i="67"/>
  <c r="CQ88" i="67"/>
  <c r="CP88" i="67"/>
  <c r="CO88" i="67"/>
  <c r="CN88" i="67"/>
  <c r="CM88" i="67"/>
  <c r="CL88" i="67"/>
  <c r="CK88" i="67"/>
  <c r="CJ88" i="67"/>
  <c r="CI88" i="67"/>
  <c r="CH88" i="67"/>
  <c r="CG88" i="67"/>
  <c r="CF88" i="67"/>
  <c r="CE88" i="67"/>
  <c r="CD88" i="67"/>
  <c r="CC88" i="67"/>
  <c r="CB88" i="67"/>
  <c r="CA88" i="67"/>
  <c r="BZ88" i="67"/>
  <c r="BY88" i="67"/>
  <c r="BX88" i="67"/>
  <c r="BW88" i="67"/>
  <c r="BV88" i="67"/>
  <c r="BU88" i="67"/>
  <c r="BT88" i="67"/>
  <c r="BS88" i="67"/>
  <c r="BR88" i="67"/>
  <c r="BQ88" i="67"/>
  <c r="BP88" i="67"/>
  <c r="BO88" i="67"/>
  <c r="BN88" i="67"/>
  <c r="BM88" i="67"/>
  <c r="BL88" i="67"/>
  <c r="BK88" i="67"/>
  <c r="BJ88" i="67"/>
  <c r="BI88" i="67"/>
  <c r="BH88" i="67"/>
  <c r="BG88" i="67"/>
  <c r="BF88" i="67"/>
  <c r="BE88" i="67"/>
  <c r="BD88" i="67"/>
  <c r="BC88" i="67"/>
  <c r="BB88" i="67"/>
  <c r="BA88" i="67"/>
  <c r="AZ88" i="67"/>
  <c r="AY88" i="67"/>
  <c r="AX88" i="67"/>
  <c r="AW88" i="67"/>
  <c r="AV88" i="67"/>
  <c r="AU88" i="67"/>
  <c r="AT88" i="67"/>
  <c r="AS88" i="67"/>
  <c r="AR88" i="67"/>
  <c r="AQ88" i="67"/>
  <c r="AP88" i="67"/>
  <c r="AO88" i="67"/>
  <c r="AN88" i="67"/>
  <c r="AM88" i="67"/>
  <c r="AL88" i="67"/>
  <c r="AK88" i="67"/>
  <c r="AJ88" i="67"/>
  <c r="AI88" i="67"/>
  <c r="AH88" i="67"/>
  <c r="AG88" i="67"/>
  <c r="AF88" i="67"/>
  <c r="AE88" i="67"/>
  <c r="AD88" i="67"/>
  <c r="AC88" i="67"/>
  <c r="AB88" i="67"/>
  <c r="AA88" i="67"/>
  <c r="Z88" i="67"/>
  <c r="Y88" i="67"/>
  <c r="X88" i="67"/>
  <c r="W88" i="67"/>
  <c r="V88" i="67"/>
  <c r="U88" i="67"/>
  <c r="T88" i="67"/>
  <c r="S88" i="67"/>
  <c r="R88" i="67"/>
  <c r="Q88" i="67"/>
  <c r="P88" i="67"/>
  <c r="O88" i="67"/>
  <c r="N88" i="67"/>
  <c r="M88" i="67"/>
  <c r="L88" i="67"/>
  <c r="K88" i="67"/>
  <c r="J88" i="67"/>
  <c r="I88" i="67"/>
  <c r="H88" i="67"/>
  <c r="G88" i="67"/>
  <c r="EW87" i="67"/>
  <c r="EV87" i="67"/>
  <c r="EU87" i="67"/>
  <c r="ET87" i="67"/>
  <c r="ES87" i="67"/>
  <c r="ER87" i="67"/>
  <c r="EQ87" i="67"/>
  <c r="EP87" i="67"/>
  <c r="EO87" i="67"/>
  <c r="EN87" i="67"/>
  <c r="EM87" i="67"/>
  <c r="EL87" i="67"/>
  <c r="EK87" i="67"/>
  <c r="EJ87" i="67"/>
  <c r="EI87" i="67"/>
  <c r="EH87" i="67"/>
  <c r="EG87" i="67"/>
  <c r="EF87" i="67"/>
  <c r="EE87" i="67"/>
  <c r="ED87" i="67"/>
  <c r="EC87" i="67"/>
  <c r="EB87" i="67"/>
  <c r="EA87" i="67"/>
  <c r="DZ87" i="67"/>
  <c r="DY87" i="67"/>
  <c r="DX87" i="67"/>
  <c r="DW87" i="67"/>
  <c r="DV87" i="67"/>
  <c r="DU87" i="67"/>
  <c r="DT87" i="67"/>
  <c r="DS87" i="67"/>
  <c r="DR87" i="67"/>
  <c r="DQ87" i="67"/>
  <c r="DP87" i="67"/>
  <c r="DO87" i="67"/>
  <c r="DN87" i="67"/>
  <c r="DM87" i="67"/>
  <c r="DL87" i="67"/>
  <c r="DK87" i="67"/>
  <c r="DJ87" i="67"/>
  <c r="DI87" i="67"/>
  <c r="DH87" i="67"/>
  <c r="DG87" i="67"/>
  <c r="DF87" i="67"/>
  <c r="DE87" i="67"/>
  <c r="DD87" i="67"/>
  <c r="DC87" i="67"/>
  <c r="DB87" i="67"/>
  <c r="DA87" i="67"/>
  <c r="CZ87" i="67"/>
  <c r="CY87" i="67"/>
  <c r="CX87" i="67"/>
  <c r="CW87" i="67"/>
  <c r="CV87" i="67"/>
  <c r="CU87" i="67"/>
  <c r="CT87" i="67"/>
  <c r="CS87" i="67"/>
  <c r="CR87" i="67"/>
  <c r="CQ87" i="67"/>
  <c r="CP87" i="67"/>
  <c r="CO87" i="67"/>
  <c r="CN87" i="67"/>
  <c r="CM87" i="67"/>
  <c r="CL87" i="67"/>
  <c r="CK87" i="67"/>
  <c r="CJ87" i="67"/>
  <c r="CI87" i="67"/>
  <c r="CH87" i="67"/>
  <c r="CG87" i="67"/>
  <c r="CF87" i="67"/>
  <c r="CE87" i="67"/>
  <c r="CD87" i="67"/>
  <c r="CC87" i="67"/>
  <c r="CB87" i="67"/>
  <c r="CA87" i="67"/>
  <c r="BZ87" i="67"/>
  <c r="BY87" i="67"/>
  <c r="BX87" i="67"/>
  <c r="BW87" i="67"/>
  <c r="BV87" i="67"/>
  <c r="BU87" i="67"/>
  <c r="BT87" i="67"/>
  <c r="BS87" i="67"/>
  <c r="BR87" i="67"/>
  <c r="BQ87" i="67"/>
  <c r="BP87" i="67"/>
  <c r="BO87" i="67"/>
  <c r="BN87" i="67"/>
  <c r="BM87" i="67"/>
  <c r="BL87" i="67"/>
  <c r="BK87" i="67"/>
  <c r="BJ87" i="67"/>
  <c r="BI87" i="67"/>
  <c r="BH87" i="67"/>
  <c r="BG87" i="67"/>
  <c r="BF87" i="67"/>
  <c r="BE87" i="67"/>
  <c r="BD87" i="67"/>
  <c r="BC87" i="67"/>
  <c r="BB87" i="67"/>
  <c r="BA87" i="67"/>
  <c r="AZ87" i="67"/>
  <c r="AY87" i="67"/>
  <c r="AX87" i="67"/>
  <c r="AW87" i="67"/>
  <c r="AV87" i="67"/>
  <c r="AU87" i="67"/>
  <c r="AT87" i="67"/>
  <c r="AS87" i="67"/>
  <c r="AR87" i="67"/>
  <c r="AQ87" i="67"/>
  <c r="AP87" i="67"/>
  <c r="AO87" i="67"/>
  <c r="AN87" i="67"/>
  <c r="AM87" i="67"/>
  <c r="AL87" i="67"/>
  <c r="AK87" i="67"/>
  <c r="AJ87" i="67"/>
  <c r="AI87" i="67"/>
  <c r="AH87" i="67"/>
  <c r="AG87" i="67"/>
  <c r="AF87" i="67"/>
  <c r="AE87" i="67"/>
  <c r="AD87" i="67"/>
  <c r="AC87" i="67"/>
  <c r="AB87" i="67"/>
  <c r="AA87" i="67"/>
  <c r="Z87" i="67"/>
  <c r="Y87" i="67"/>
  <c r="X87" i="67"/>
  <c r="W87" i="67"/>
  <c r="V87" i="67"/>
  <c r="U87" i="67"/>
  <c r="T87" i="67"/>
  <c r="S87" i="67"/>
  <c r="R87" i="67"/>
  <c r="Q87" i="67"/>
  <c r="P87" i="67"/>
  <c r="O87" i="67"/>
  <c r="N87" i="67"/>
  <c r="M87" i="67"/>
  <c r="L87" i="67"/>
  <c r="K87" i="67"/>
  <c r="J87" i="67"/>
  <c r="I87" i="67"/>
  <c r="H87" i="67"/>
  <c r="G87" i="67"/>
  <c r="EW86" i="67"/>
  <c r="EV86" i="67"/>
  <c r="EU86" i="67"/>
  <c r="ET86" i="67"/>
  <c r="ES86" i="67"/>
  <c r="ER86" i="67"/>
  <c r="EQ86" i="67"/>
  <c r="EP86" i="67"/>
  <c r="EO86" i="67"/>
  <c r="EN86" i="67"/>
  <c r="EM86" i="67"/>
  <c r="EL86" i="67"/>
  <c r="EK86" i="67"/>
  <c r="EJ86" i="67"/>
  <c r="EI86" i="67"/>
  <c r="EH86" i="67"/>
  <c r="EG86" i="67"/>
  <c r="EF86" i="67"/>
  <c r="EE86" i="67"/>
  <c r="ED86" i="67"/>
  <c r="EC86" i="67"/>
  <c r="EB86" i="67"/>
  <c r="EA86" i="67"/>
  <c r="DZ86" i="67"/>
  <c r="DY86" i="67"/>
  <c r="DX86" i="67"/>
  <c r="DW86" i="67"/>
  <c r="DV86" i="67"/>
  <c r="DU86" i="67"/>
  <c r="DT86" i="67"/>
  <c r="DS86" i="67"/>
  <c r="DR86" i="67"/>
  <c r="DQ86" i="67"/>
  <c r="DP86" i="67"/>
  <c r="DO86" i="67"/>
  <c r="DN86" i="67"/>
  <c r="DM86" i="67"/>
  <c r="DL86" i="67"/>
  <c r="DK86" i="67"/>
  <c r="DJ86" i="67"/>
  <c r="DI86" i="67"/>
  <c r="DH86" i="67"/>
  <c r="DG86" i="67"/>
  <c r="DF86" i="67"/>
  <c r="DE86" i="67"/>
  <c r="DD86" i="67"/>
  <c r="DC86" i="67"/>
  <c r="DB86" i="67"/>
  <c r="DA86" i="67"/>
  <c r="CZ86" i="67"/>
  <c r="CY86" i="67"/>
  <c r="CX86" i="67"/>
  <c r="CW86" i="67"/>
  <c r="CV86" i="67"/>
  <c r="CU86" i="67"/>
  <c r="CT86" i="67"/>
  <c r="CS86" i="67"/>
  <c r="CR86" i="67"/>
  <c r="CQ86" i="67"/>
  <c r="CP86" i="67"/>
  <c r="CO86" i="67"/>
  <c r="CN86" i="67"/>
  <c r="CM86" i="67"/>
  <c r="CL86" i="67"/>
  <c r="CK86" i="67"/>
  <c r="CJ86" i="67"/>
  <c r="CI86" i="67"/>
  <c r="CH86" i="67"/>
  <c r="CG86" i="67"/>
  <c r="CF86" i="67"/>
  <c r="CE86" i="67"/>
  <c r="CD86" i="67"/>
  <c r="CC86" i="67"/>
  <c r="CB86" i="67"/>
  <c r="CA86" i="67"/>
  <c r="BZ86" i="67"/>
  <c r="BY86" i="67"/>
  <c r="BX86" i="67"/>
  <c r="BW86" i="67"/>
  <c r="BV86" i="67"/>
  <c r="BU86" i="67"/>
  <c r="BT86" i="67"/>
  <c r="BS86" i="67"/>
  <c r="BR86" i="67"/>
  <c r="BQ86" i="67"/>
  <c r="BP86" i="67"/>
  <c r="BO86" i="67"/>
  <c r="BN86" i="67"/>
  <c r="BM86" i="67"/>
  <c r="BL86" i="67"/>
  <c r="BK86" i="67"/>
  <c r="BJ86" i="67"/>
  <c r="BI86" i="67"/>
  <c r="BH86" i="67"/>
  <c r="BG86" i="67"/>
  <c r="BF86" i="67"/>
  <c r="BE86" i="67"/>
  <c r="BD86" i="67"/>
  <c r="BC86" i="67"/>
  <c r="BB86" i="67"/>
  <c r="BA86" i="67"/>
  <c r="AZ86" i="67"/>
  <c r="AY86" i="67"/>
  <c r="AX86" i="67"/>
  <c r="AW86" i="67"/>
  <c r="AV86" i="67"/>
  <c r="AU86" i="67"/>
  <c r="AT86" i="67"/>
  <c r="AS86" i="67"/>
  <c r="AR86" i="67"/>
  <c r="AQ86" i="67"/>
  <c r="AP86" i="67"/>
  <c r="AO86" i="67"/>
  <c r="AN86" i="67"/>
  <c r="AM86" i="67"/>
  <c r="AL86" i="67"/>
  <c r="AK86" i="67"/>
  <c r="AJ86" i="67"/>
  <c r="AI86" i="67"/>
  <c r="AH86" i="67"/>
  <c r="AG86" i="67"/>
  <c r="AF86" i="67"/>
  <c r="AE86" i="67"/>
  <c r="AD86" i="67"/>
  <c r="AC86" i="67"/>
  <c r="AB86" i="67"/>
  <c r="AA86" i="67"/>
  <c r="Z86" i="67"/>
  <c r="Y86" i="67"/>
  <c r="X86" i="67"/>
  <c r="W86" i="67"/>
  <c r="V86" i="67"/>
  <c r="U86" i="67"/>
  <c r="T86" i="67"/>
  <c r="S86" i="67"/>
  <c r="R86" i="67"/>
  <c r="Q86" i="67"/>
  <c r="P86" i="67"/>
  <c r="O86" i="67"/>
  <c r="N86" i="67"/>
  <c r="M86" i="67"/>
  <c r="L86" i="67"/>
  <c r="K86" i="67"/>
  <c r="J86" i="67"/>
  <c r="I86" i="67"/>
  <c r="H86" i="67"/>
  <c r="G86" i="67"/>
  <c r="EW85" i="67"/>
  <c r="EV85" i="67"/>
  <c r="EU85" i="67"/>
  <c r="ET85" i="67"/>
  <c r="ES85" i="67"/>
  <c r="ER85" i="67"/>
  <c r="EQ85" i="67"/>
  <c r="EP85" i="67"/>
  <c r="EO85" i="67"/>
  <c r="EN85" i="67"/>
  <c r="EM85" i="67"/>
  <c r="EL85" i="67"/>
  <c r="EK85" i="67"/>
  <c r="EJ85" i="67"/>
  <c r="EI85" i="67"/>
  <c r="EH85" i="67"/>
  <c r="EG85" i="67"/>
  <c r="EF85" i="67"/>
  <c r="EE85" i="67"/>
  <c r="ED85" i="67"/>
  <c r="EC85" i="67"/>
  <c r="EB85" i="67"/>
  <c r="EA85" i="67"/>
  <c r="DZ85" i="67"/>
  <c r="DY85" i="67"/>
  <c r="DX85" i="67"/>
  <c r="DW85" i="67"/>
  <c r="DV85" i="67"/>
  <c r="DU85" i="67"/>
  <c r="DT85" i="67"/>
  <c r="DS85" i="67"/>
  <c r="DR85" i="67"/>
  <c r="DQ85" i="67"/>
  <c r="DP85" i="67"/>
  <c r="DO85" i="67"/>
  <c r="DN85" i="67"/>
  <c r="DM85" i="67"/>
  <c r="DL85" i="67"/>
  <c r="DK85" i="67"/>
  <c r="DJ85" i="67"/>
  <c r="DI85" i="67"/>
  <c r="DH85" i="67"/>
  <c r="DG85" i="67"/>
  <c r="DF85" i="67"/>
  <c r="DE85" i="67"/>
  <c r="DD85" i="67"/>
  <c r="DC85" i="67"/>
  <c r="DB85" i="67"/>
  <c r="DA85" i="67"/>
  <c r="CZ85" i="67"/>
  <c r="CY85" i="67"/>
  <c r="CX85" i="67"/>
  <c r="CW85" i="67"/>
  <c r="CV85" i="67"/>
  <c r="CU85" i="67"/>
  <c r="CT85" i="67"/>
  <c r="CS85" i="67"/>
  <c r="CR85" i="67"/>
  <c r="CQ85" i="67"/>
  <c r="CP85" i="67"/>
  <c r="CO85" i="67"/>
  <c r="CN85" i="67"/>
  <c r="CM85" i="67"/>
  <c r="CL85" i="67"/>
  <c r="CK85" i="67"/>
  <c r="CJ85" i="67"/>
  <c r="CI85" i="67"/>
  <c r="CH85" i="67"/>
  <c r="CG85" i="67"/>
  <c r="CF85" i="67"/>
  <c r="CE85" i="67"/>
  <c r="CD85" i="67"/>
  <c r="CC85" i="67"/>
  <c r="CB85" i="67"/>
  <c r="CA85" i="67"/>
  <c r="BZ85" i="67"/>
  <c r="BY85" i="67"/>
  <c r="BX85" i="67"/>
  <c r="BW85" i="67"/>
  <c r="BV85" i="67"/>
  <c r="BU85" i="67"/>
  <c r="BT85" i="67"/>
  <c r="BS85" i="67"/>
  <c r="BR85" i="67"/>
  <c r="BQ85" i="67"/>
  <c r="BP85" i="67"/>
  <c r="BO85" i="67"/>
  <c r="BN85" i="67"/>
  <c r="BM85" i="67"/>
  <c r="BL85" i="67"/>
  <c r="BK85" i="67"/>
  <c r="BJ85" i="67"/>
  <c r="BI85" i="67"/>
  <c r="BH85" i="67"/>
  <c r="BG85" i="67"/>
  <c r="BF85" i="67"/>
  <c r="BE85" i="67"/>
  <c r="BD85" i="67"/>
  <c r="BC85" i="67"/>
  <c r="BB85" i="67"/>
  <c r="BA85" i="67"/>
  <c r="AZ85" i="67"/>
  <c r="AY85" i="67"/>
  <c r="AX85" i="67"/>
  <c r="AW85" i="67"/>
  <c r="AV85" i="67"/>
  <c r="AU85" i="67"/>
  <c r="AT85" i="67"/>
  <c r="AS85" i="67"/>
  <c r="AR85" i="67"/>
  <c r="AQ85" i="67"/>
  <c r="AP85" i="67"/>
  <c r="AO85" i="67"/>
  <c r="AN85" i="67"/>
  <c r="AM85" i="67"/>
  <c r="AL85" i="67"/>
  <c r="AK85" i="67"/>
  <c r="AJ85" i="67"/>
  <c r="AI85" i="67"/>
  <c r="AH85" i="67"/>
  <c r="AG85" i="67"/>
  <c r="AF85" i="67"/>
  <c r="AE85" i="67"/>
  <c r="AD85" i="67"/>
  <c r="AC85" i="67"/>
  <c r="AB85" i="67"/>
  <c r="AA85" i="67"/>
  <c r="Z85" i="67"/>
  <c r="Y85" i="67"/>
  <c r="X85" i="67"/>
  <c r="W85" i="67"/>
  <c r="V85" i="67"/>
  <c r="U85" i="67"/>
  <c r="T85" i="67"/>
  <c r="S85" i="67"/>
  <c r="R85" i="67"/>
  <c r="Q85" i="67"/>
  <c r="P85" i="67"/>
  <c r="O85" i="67"/>
  <c r="N85" i="67"/>
  <c r="M85" i="67"/>
  <c r="L85" i="67"/>
  <c r="K85" i="67"/>
  <c r="J85" i="67"/>
  <c r="I85" i="67"/>
  <c r="H85" i="67"/>
  <c r="G85" i="67"/>
  <c r="EW84" i="67"/>
  <c r="EV84" i="67"/>
  <c r="EU84" i="67"/>
  <c r="ET84" i="67"/>
  <c r="ES84" i="67"/>
  <c r="ER84" i="67"/>
  <c r="EQ84" i="67"/>
  <c r="EP84" i="67"/>
  <c r="EO84" i="67"/>
  <c r="EN84" i="67"/>
  <c r="EM84" i="67"/>
  <c r="EL84" i="67"/>
  <c r="EK84" i="67"/>
  <c r="EJ84" i="67"/>
  <c r="EI84" i="67"/>
  <c r="EH84" i="67"/>
  <c r="EG84" i="67"/>
  <c r="EF84" i="67"/>
  <c r="EE84" i="67"/>
  <c r="ED84" i="67"/>
  <c r="EC84" i="67"/>
  <c r="EB84" i="67"/>
  <c r="EA84" i="67"/>
  <c r="DZ84" i="67"/>
  <c r="DY84" i="67"/>
  <c r="DX84" i="67"/>
  <c r="DW84" i="67"/>
  <c r="DV84" i="67"/>
  <c r="DU84" i="67"/>
  <c r="DT84" i="67"/>
  <c r="DS84" i="67"/>
  <c r="DR84" i="67"/>
  <c r="DQ84" i="67"/>
  <c r="DP84" i="67"/>
  <c r="DO84" i="67"/>
  <c r="DN84" i="67"/>
  <c r="DM84" i="67"/>
  <c r="DL84" i="67"/>
  <c r="DK84" i="67"/>
  <c r="DJ84" i="67"/>
  <c r="DI84" i="67"/>
  <c r="DH84" i="67"/>
  <c r="DG84" i="67"/>
  <c r="DF84" i="67"/>
  <c r="DE84" i="67"/>
  <c r="DD84" i="67"/>
  <c r="DC84" i="67"/>
  <c r="DB84" i="67"/>
  <c r="DA84" i="67"/>
  <c r="CZ84" i="67"/>
  <c r="CY84" i="67"/>
  <c r="CX84" i="67"/>
  <c r="CW84" i="67"/>
  <c r="CV84" i="67"/>
  <c r="CU84" i="67"/>
  <c r="CT84" i="67"/>
  <c r="CS84" i="67"/>
  <c r="CR84" i="67"/>
  <c r="CQ84" i="67"/>
  <c r="CP84" i="67"/>
  <c r="CO84" i="67"/>
  <c r="CN84" i="67"/>
  <c r="CM84" i="67"/>
  <c r="CL84" i="67"/>
  <c r="CK84" i="67"/>
  <c r="CJ84" i="67"/>
  <c r="CI84" i="67"/>
  <c r="CH84" i="67"/>
  <c r="CG84" i="67"/>
  <c r="CF84" i="67"/>
  <c r="CE84" i="67"/>
  <c r="CD84" i="67"/>
  <c r="CC84" i="67"/>
  <c r="CB84" i="67"/>
  <c r="CA84" i="67"/>
  <c r="BZ84" i="67"/>
  <c r="BY84" i="67"/>
  <c r="BX84" i="67"/>
  <c r="BW84" i="67"/>
  <c r="BV84" i="67"/>
  <c r="BU84" i="67"/>
  <c r="BT84" i="67"/>
  <c r="BS84" i="67"/>
  <c r="BR84" i="67"/>
  <c r="BQ84" i="67"/>
  <c r="BP84" i="67"/>
  <c r="BO84" i="67"/>
  <c r="BN84" i="67"/>
  <c r="BM84" i="67"/>
  <c r="BL84" i="67"/>
  <c r="BK84" i="67"/>
  <c r="BJ84" i="67"/>
  <c r="BI84" i="67"/>
  <c r="BH84" i="67"/>
  <c r="BG84" i="67"/>
  <c r="BF84" i="67"/>
  <c r="BE84" i="67"/>
  <c r="BD84" i="67"/>
  <c r="BC84" i="67"/>
  <c r="BB84" i="67"/>
  <c r="BA84" i="67"/>
  <c r="AZ84" i="67"/>
  <c r="AY84" i="67"/>
  <c r="AX84" i="67"/>
  <c r="AW84" i="67"/>
  <c r="AV84" i="67"/>
  <c r="AU84" i="67"/>
  <c r="AT84" i="67"/>
  <c r="AS84" i="67"/>
  <c r="AR84" i="67"/>
  <c r="AQ84" i="67"/>
  <c r="AP84" i="67"/>
  <c r="AO84" i="67"/>
  <c r="AN84" i="67"/>
  <c r="AM84" i="67"/>
  <c r="AL84" i="67"/>
  <c r="AK84" i="67"/>
  <c r="AJ84" i="67"/>
  <c r="AI84" i="67"/>
  <c r="AH84" i="67"/>
  <c r="AG84" i="67"/>
  <c r="AF84" i="67"/>
  <c r="AE84" i="67"/>
  <c r="AD84" i="67"/>
  <c r="AC84" i="67"/>
  <c r="AB84" i="67"/>
  <c r="AA84" i="67"/>
  <c r="Z84" i="67"/>
  <c r="Y84" i="67"/>
  <c r="X84" i="67"/>
  <c r="W84" i="67"/>
  <c r="V84" i="67"/>
  <c r="U84" i="67"/>
  <c r="T84" i="67"/>
  <c r="S84" i="67"/>
  <c r="R84" i="67"/>
  <c r="Q84" i="67"/>
  <c r="P84" i="67"/>
  <c r="O84" i="67"/>
  <c r="N84" i="67"/>
  <c r="M84" i="67"/>
  <c r="L84" i="67"/>
  <c r="K84" i="67"/>
  <c r="J84" i="67"/>
  <c r="I84" i="67"/>
  <c r="H84" i="67"/>
  <c r="G84" i="67"/>
  <c r="EW83" i="67"/>
  <c r="EV83" i="67"/>
  <c r="EU83" i="67"/>
  <c r="ET83" i="67"/>
  <c r="ES83" i="67"/>
  <c r="ER83" i="67"/>
  <c r="EQ83" i="67"/>
  <c r="EP83" i="67"/>
  <c r="EO83" i="67"/>
  <c r="EN83" i="67"/>
  <c r="EM83" i="67"/>
  <c r="EL83" i="67"/>
  <c r="EK83" i="67"/>
  <c r="EJ83" i="67"/>
  <c r="EI83" i="67"/>
  <c r="EH83" i="67"/>
  <c r="EG83" i="67"/>
  <c r="EF83" i="67"/>
  <c r="EE83" i="67"/>
  <c r="ED83" i="67"/>
  <c r="EC83" i="67"/>
  <c r="EB83" i="67"/>
  <c r="EA83" i="67"/>
  <c r="DZ83" i="67"/>
  <c r="DY83" i="67"/>
  <c r="DX83" i="67"/>
  <c r="DW83" i="67"/>
  <c r="DV83" i="67"/>
  <c r="DU83" i="67"/>
  <c r="DT83" i="67"/>
  <c r="DS83" i="67"/>
  <c r="DR83" i="67"/>
  <c r="DQ83" i="67"/>
  <c r="DP83" i="67"/>
  <c r="DO83" i="67"/>
  <c r="DN83" i="67"/>
  <c r="DM83" i="67"/>
  <c r="DL83" i="67"/>
  <c r="DK83" i="67"/>
  <c r="DJ83" i="67"/>
  <c r="DI83" i="67"/>
  <c r="DH83" i="67"/>
  <c r="DG83" i="67"/>
  <c r="DF83" i="67"/>
  <c r="DE83" i="67"/>
  <c r="DD83" i="67"/>
  <c r="DC83" i="67"/>
  <c r="DB83" i="67"/>
  <c r="DA83" i="67"/>
  <c r="CZ83" i="67"/>
  <c r="CY83" i="67"/>
  <c r="CX83" i="67"/>
  <c r="CW83" i="67"/>
  <c r="CV83" i="67"/>
  <c r="CU83" i="67"/>
  <c r="CT83" i="67"/>
  <c r="CS83" i="67"/>
  <c r="CR83" i="67"/>
  <c r="CQ83" i="67"/>
  <c r="CP83" i="67"/>
  <c r="CO83" i="67"/>
  <c r="CN83" i="67"/>
  <c r="CM83" i="67"/>
  <c r="CL83" i="67"/>
  <c r="CK83" i="67"/>
  <c r="CJ83" i="67"/>
  <c r="CI83" i="67"/>
  <c r="CH83" i="67"/>
  <c r="CG83" i="67"/>
  <c r="CF83" i="67"/>
  <c r="CE83" i="67"/>
  <c r="CD83" i="67"/>
  <c r="CC83" i="67"/>
  <c r="CB83" i="67"/>
  <c r="CA83" i="67"/>
  <c r="BZ83" i="67"/>
  <c r="BY83" i="67"/>
  <c r="BX83" i="67"/>
  <c r="BW83" i="67"/>
  <c r="BV83" i="67"/>
  <c r="BU83" i="67"/>
  <c r="BT83" i="67"/>
  <c r="BS83" i="67"/>
  <c r="BR83" i="67"/>
  <c r="BQ83" i="67"/>
  <c r="BP83" i="67"/>
  <c r="BO83" i="67"/>
  <c r="BN83" i="67"/>
  <c r="BM83" i="67"/>
  <c r="BL83" i="67"/>
  <c r="BK83" i="67"/>
  <c r="BJ83" i="67"/>
  <c r="BI83" i="67"/>
  <c r="BH83" i="67"/>
  <c r="BG83" i="67"/>
  <c r="BF83" i="67"/>
  <c r="BE83" i="67"/>
  <c r="BD83" i="67"/>
  <c r="BC83" i="67"/>
  <c r="BB83" i="67"/>
  <c r="BA83" i="67"/>
  <c r="AZ83" i="67"/>
  <c r="AY83" i="67"/>
  <c r="AX83" i="67"/>
  <c r="AW83" i="67"/>
  <c r="AV83" i="67"/>
  <c r="AU83" i="67"/>
  <c r="AT83" i="67"/>
  <c r="AS83" i="67"/>
  <c r="AR83" i="67"/>
  <c r="AQ83" i="67"/>
  <c r="AP83" i="67"/>
  <c r="AO83" i="67"/>
  <c r="AN83" i="67"/>
  <c r="AM83" i="67"/>
  <c r="AL83" i="67"/>
  <c r="AK83" i="67"/>
  <c r="AJ83" i="67"/>
  <c r="AI83" i="67"/>
  <c r="AH83" i="67"/>
  <c r="AG83" i="67"/>
  <c r="AF83" i="67"/>
  <c r="AE83" i="67"/>
  <c r="AD83" i="67"/>
  <c r="AC83" i="67"/>
  <c r="AB83" i="67"/>
  <c r="AA83" i="67"/>
  <c r="Z83" i="67"/>
  <c r="Y83" i="67"/>
  <c r="X83" i="67"/>
  <c r="W83" i="67"/>
  <c r="V83" i="67"/>
  <c r="U83" i="67"/>
  <c r="T83" i="67"/>
  <c r="S83" i="67"/>
  <c r="R83" i="67"/>
  <c r="Q83" i="67"/>
  <c r="P83" i="67"/>
  <c r="O83" i="67"/>
  <c r="N83" i="67"/>
  <c r="M83" i="67"/>
  <c r="L83" i="67"/>
  <c r="K83" i="67"/>
  <c r="J83" i="67"/>
  <c r="I83" i="67"/>
  <c r="H83" i="67"/>
  <c r="G83" i="67"/>
  <c r="EW82" i="67"/>
  <c r="EV82" i="67"/>
  <c r="EU82" i="67"/>
  <c r="ET82" i="67"/>
  <c r="ES82" i="67"/>
  <c r="ER82" i="67"/>
  <c r="EQ82" i="67"/>
  <c r="EP82" i="67"/>
  <c r="EO82" i="67"/>
  <c r="EN82" i="67"/>
  <c r="EM82" i="67"/>
  <c r="EL82" i="67"/>
  <c r="EK82" i="67"/>
  <c r="EJ82" i="67"/>
  <c r="EI82" i="67"/>
  <c r="EH82" i="67"/>
  <c r="EG82" i="67"/>
  <c r="EF82" i="67"/>
  <c r="EE82" i="67"/>
  <c r="ED82" i="67"/>
  <c r="EC82" i="67"/>
  <c r="EB82" i="67"/>
  <c r="EA82" i="67"/>
  <c r="DZ82" i="67"/>
  <c r="DY82" i="67"/>
  <c r="DX82" i="67"/>
  <c r="DW82" i="67"/>
  <c r="DV82" i="67"/>
  <c r="DU82" i="67"/>
  <c r="DT82" i="67"/>
  <c r="DS82" i="67"/>
  <c r="DR82" i="67"/>
  <c r="DQ82" i="67"/>
  <c r="DP82" i="67"/>
  <c r="DO82" i="67"/>
  <c r="DN82" i="67"/>
  <c r="DM82" i="67"/>
  <c r="DL82" i="67"/>
  <c r="DK82" i="67"/>
  <c r="DJ82" i="67"/>
  <c r="DI82" i="67"/>
  <c r="DH82" i="67"/>
  <c r="DG82" i="67"/>
  <c r="DF82" i="67"/>
  <c r="DE82" i="67"/>
  <c r="DD82" i="67"/>
  <c r="DC82" i="67"/>
  <c r="DB82" i="67"/>
  <c r="DA82" i="67"/>
  <c r="CZ82" i="67"/>
  <c r="CY82" i="67"/>
  <c r="CX82" i="67"/>
  <c r="CW82" i="67"/>
  <c r="CV82" i="67"/>
  <c r="CU82" i="67"/>
  <c r="CT82" i="67"/>
  <c r="CS82" i="67"/>
  <c r="CR82" i="67"/>
  <c r="CQ82" i="67"/>
  <c r="CP82" i="67"/>
  <c r="CO82" i="67"/>
  <c r="CN82" i="67"/>
  <c r="CM82" i="67"/>
  <c r="CL82" i="67"/>
  <c r="CK82" i="67"/>
  <c r="CJ82" i="67"/>
  <c r="CI82" i="67"/>
  <c r="CH82" i="67"/>
  <c r="CG82" i="67"/>
  <c r="CF82" i="67"/>
  <c r="CE82" i="67"/>
  <c r="CD82" i="67"/>
  <c r="CC82" i="67"/>
  <c r="CB82" i="67"/>
  <c r="CA82" i="67"/>
  <c r="BZ82" i="67"/>
  <c r="BY82" i="67"/>
  <c r="BX82" i="67"/>
  <c r="BW82" i="67"/>
  <c r="BV82" i="67"/>
  <c r="BU82" i="67"/>
  <c r="BT82" i="67"/>
  <c r="BS82" i="67"/>
  <c r="BR82" i="67"/>
  <c r="BQ82" i="67"/>
  <c r="BP82" i="67"/>
  <c r="BO82" i="67"/>
  <c r="BN82" i="67"/>
  <c r="BM82" i="67"/>
  <c r="BL82" i="67"/>
  <c r="BK82" i="67"/>
  <c r="BJ82" i="67"/>
  <c r="BI82" i="67"/>
  <c r="BH82" i="67"/>
  <c r="BG82" i="67"/>
  <c r="BF82" i="67"/>
  <c r="BE82" i="67"/>
  <c r="BD82" i="67"/>
  <c r="BC82" i="67"/>
  <c r="BB82" i="67"/>
  <c r="BA82" i="67"/>
  <c r="AZ82" i="67"/>
  <c r="AY82" i="67"/>
  <c r="AX82" i="67"/>
  <c r="AW82" i="67"/>
  <c r="AV82" i="67"/>
  <c r="AU82" i="67"/>
  <c r="AT82" i="67"/>
  <c r="AS82" i="67"/>
  <c r="AR82" i="67"/>
  <c r="AQ82" i="67"/>
  <c r="AP82" i="67"/>
  <c r="AO82" i="67"/>
  <c r="AN82" i="67"/>
  <c r="AM82" i="67"/>
  <c r="AL82" i="67"/>
  <c r="AK82" i="67"/>
  <c r="AJ82" i="67"/>
  <c r="AI82" i="67"/>
  <c r="AH82" i="67"/>
  <c r="AG82" i="67"/>
  <c r="AF82" i="67"/>
  <c r="AE82" i="67"/>
  <c r="AD82" i="67"/>
  <c r="AC82" i="67"/>
  <c r="AB82" i="67"/>
  <c r="AA82" i="67"/>
  <c r="Z82" i="67"/>
  <c r="Y82" i="67"/>
  <c r="X82" i="67"/>
  <c r="W82" i="67"/>
  <c r="V82" i="67"/>
  <c r="U82" i="67"/>
  <c r="T82" i="67"/>
  <c r="S82" i="67"/>
  <c r="R82" i="67"/>
  <c r="Q82" i="67"/>
  <c r="P82" i="67"/>
  <c r="O82" i="67"/>
  <c r="N82" i="67"/>
  <c r="M82" i="67"/>
  <c r="L82" i="67"/>
  <c r="K82" i="67"/>
  <c r="J82" i="67"/>
  <c r="I82" i="67"/>
  <c r="H82" i="67"/>
  <c r="G82" i="67"/>
  <c r="EW81" i="67"/>
  <c r="EV81" i="67"/>
  <c r="EU81" i="67"/>
  <c r="ET81" i="67"/>
  <c r="ES81" i="67"/>
  <c r="ER81" i="67"/>
  <c r="EQ81" i="67"/>
  <c r="EP81" i="67"/>
  <c r="EO81" i="67"/>
  <c r="EN81" i="67"/>
  <c r="EM81" i="67"/>
  <c r="EL81" i="67"/>
  <c r="EK81" i="67"/>
  <c r="EJ81" i="67"/>
  <c r="EI81" i="67"/>
  <c r="EH81" i="67"/>
  <c r="EG81" i="67"/>
  <c r="EF81" i="67"/>
  <c r="EE81" i="67"/>
  <c r="ED81" i="67"/>
  <c r="EC81" i="67"/>
  <c r="EB81" i="67"/>
  <c r="EA81" i="67"/>
  <c r="DZ81" i="67"/>
  <c r="DY81" i="67"/>
  <c r="DX81" i="67"/>
  <c r="DW81" i="67"/>
  <c r="DV81" i="67"/>
  <c r="DU81" i="67"/>
  <c r="DT81" i="67"/>
  <c r="DS81" i="67"/>
  <c r="DR81" i="67"/>
  <c r="DQ81" i="67"/>
  <c r="DP81" i="67"/>
  <c r="DO81" i="67"/>
  <c r="DN81" i="67"/>
  <c r="DM81" i="67"/>
  <c r="DL81" i="67"/>
  <c r="DK81" i="67"/>
  <c r="DJ81" i="67"/>
  <c r="DI81" i="67"/>
  <c r="DH81" i="67"/>
  <c r="DG81" i="67"/>
  <c r="DF81" i="67"/>
  <c r="DE81" i="67"/>
  <c r="DD81" i="67"/>
  <c r="DC81" i="67"/>
  <c r="DB81" i="67"/>
  <c r="DA81" i="67"/>
  <c r="CZ81" i="67"/>
  <c r="CY81" i="67"/>
  <c r="CX81" i="67"/>
  <c r="CW81" i="67"/>
  <c r="CV81" i="67"/>
  <c r="CU81" i="67"/>
  <c r="CT81" i="67"/>
  <c r="CS81" i="67"/>
  <c r="CR81" i="67"/>
  <c r="CQ81" i="67"/>
  <c r="CP81" i="67"/>
  <c r="CO81" i="67"/>
  <c r="CN81" i="67"/>
  <c r="CM81" i="67"/>
  <c r="CL81" i="67"/>
  <c r="CK81" i="67"/>
  <c r="CJ81" i="67"/>
  <c r="CI81" i="67"/>
  <c r="CH81" i="67"/>
  <c r="CG81" i="67"/>
  <c r="CF81" i="67"/>
  <c r="CE81" i="67"/>
  <c r="CD81" i="67"/>
  <c r="CC81" i="67"/>
  <c r="CB81" i="67"/>
  <c r="CA81" i="67"/>
  <c r="BZ81" i="67"/>
  <c r="BY81" i="67"/>
  <c r="BX81" i="67"/>
  <c r="BW81" i="67"/>
  <c r="BV81" i="67"/>
  <c r="BU81" i="67"/>
  <c r="BT81" i="67"/>
  <c r="BS81" i="67"/>
  <c r="BR81" i="67"/>
  <c r="BQ81" i="67"/>
  <c r="BP81" i="67"/>
  <c r="BO81" i="67"/>
  <c r="BN81" i="67"/>
  <c r="BM81" i="67"/>
  <c r="BL81" i="67"/>
  <c r="BK81" i="67"/>
  <c r="BJ81" i="67"/>
  <c r="BI81" i="67"/>
  <c r="BH81" i="67"/>
  <c r="BG81" i="67"/>
  <c r="BF81" i="67"/>
  <c r="BE81" i="67"/>
  <c r="BD81" i="67"/>
  <c r="BC81" i="67"/>
  <c r="BB81" i="67"/>
  <c r="BA81" i="67"/>
  <c r="AZ81" i="67"/>
  <c r="AY81" i="67"/>
  <c r="AX81" i="67"/>
  <c r="AW81" i="67"/>
  <c r="AV81" i="67"/>
  <c r="AU81" i="67"/>
  <c r="AT81" i="67"/>
  <c r="AS81" i="67"/>
  <c r="AR81" i="67"/>
  <c r="AQ81" i="67"/>
  <c r="AP81" i="67"/>
  <c r="AO81" i="67"/>
  <c r="AN81" i="67"/>
  <c r="AM81" i="67"/>
  <c r="AL81" i="67"/>
  <c r="AK81" i="67"/>
  <c r="AJ81" i="67"/>
  <c r="AI81" i="67"/>
  <c r="AH81" i="67"/>
  <c r="AG81" i="67"/>
  <c r="AF81" i="67"/>
  <c r="AE81" i="67"/>
  <c r="AD81" i="67"/>
  <c r="AC81" i="67"/>
  <c r="AB81" i="67"/>
  <c r="AA81" i="67"/>
  <c r="Z81" i="67"/>
  <c r="Y81" i="67"/>
  <c r="X81" i="67"/>
  <c r="W81" i="67"/>
  <c r="V81" i="67"/>
  <c r="U81" i="67"/>
  <c r="T81" i="67"/>
  <c r="S81" i="67"/>
  <c r="R81" i="67"/>
  <c r="Q81" i="67"/>
  <c r="P81" i="67"/>
  <c r="O81" i="67"/>
  <c r="N81" i="67"/>
  <c r="M81" i="67"/>
  <c r="L81" i="67"/>
  <c r="K81" i="67"/>
  <c r="J81" i="67"/>
  <c r="I81" i="67"/>
  <c r="H81" i="67"/>
  <c r="G81" i="67"/>
  <c r="EW80" i="67"/>
  <c r="EV80" i="67"/>
  <c r="EU80" i="67"/>
  <c r="ET80" i="67"/>
  <c r="ES80" i="67"/>
  <c r="ER80" i="67"/>
  <c r="EQ80" i="67"/>
  <c r="EP80" i="67"/>
  <c r="EO80" i="67"/>
  <c r="EN80" i="67"/>
  <c r="EM80" i="67"/>
  <c r="EL80" i="67"/>
  <c r="EK80" i="67"/>
  <c r="EJ80" i="67"/>
  <c r="EI80" i="67"/>
  <c r="EH80" i="67"/>
  <c r="EG80" i="67"/>
  <c r="EF80" i="67"/>
  <c r="EE80" i="67"/>
  <c r="ED80" i="67"/>
  <c r="EC80" i="67"/>
  <c r="EB80" i="67"/>
  <c r="EA80" i="67"/>
  <c r="DZ80" i="67"/>
  <c r="DY80" i="67"/>
  <c r="DX80" i="67"/>
  <c r="DW80" i="67"/>
  <c r="DV80" i="67"/>
  <c r="DU80" i="67"/>
  <c r="DT80" i="67"/>
  <c r="DS80" i="67"/>
  <c r="DR80" i="67"/>
  <c r="DQ80" i="67"/>
  <c r="DP80" i="67"/>
  <c r="DO80" i="67"/>
  <c r="DN80" i="67"/>
  <c r="DM80" i="67"/>
  <c r="DL80" i="67"/>
  <c r="DK80" i="67"/>
  <c r="DJ80" i="67"/>
  <c r="DI80" i="67"/>
  <c r="DH80" i="67"/>
  <c r="DG80" i="67"/>
  <c r="DF80" i="67"/>
  <c r="DE80" i="67"/>
  <c r="DD80" i="67"/>
  <c r="DC80" i="67"/>
  <c r="DB80" i="67"/>
  <c r="DA80" i="67"/>
  <c r="CZ80" i="67"/>
  <c r="CY80" i="67"/>
  <c r="CX80" i="67"/>
  <c r="CW80" i="67"/>
  <c r="CV80" i="67"/>
  <c r="CU80" i="67"/>
  <c r="CT80" i="67"/>
  <c r="CS80" i="67"/>
  <c r="CR80" i="67"/>
  <c r="CQ80" i="67"/>
  <c r="CP80" i="67"/>
  <c r="CO80" i="67"/>
  <c r="CN80" i="67"/>
  <c r="CM80" i="67"/>
  <c r="CL80" i="67"/>
  <c r="CK80" i="67"/>
  <c r="CJ80" i="67"/>
  <c r="CI80" i="67"/>
  <c r="CH80" i="67"/>
  <c r="CG80" i="67"/>
  <c r="CF80" i="67"/>
  <c r="CE80" i="67"/>
  <c r="CD80" i="67"/>
  <c r="CC80" i="67"/>
  <c r="CB80" i="67"/>
  <c r="CA80" i="67"/>
  <c r="BZ80" i="67"/>
  <c r="BY80" i="67"/>
  <c r="BX80" i="67"/>
  <c r="BW80" i="67"/>
  <c r="BV80" i="67"/>
  <c r="BU80" i="67"/>
  <c r="BT80" i="67"/>
  <c r="BS80" i="67"/>
  <c r="BR80" i="67"/>
  <c r="BQ80" i="67"/>
  <c r="BP80" i="67"/>
  <c r="BO80" i="67"/>
  <c r="BN80" i="67"/>
  <c r="BM80" i="67"/>
  <c r="BL80" i="67"/>
  <c r="BK80" i="67"/>
  <c r="BJ80" i="67"/>
  <c r="BI80" i="67"/>
  <c r="BH80" i="67"/>
  <c r="BG80" i="67"/>
  <c r="BF80" i="67"/>
  <c r="BE80" i="67"/>
  <c r="BD80" i="67"/>
  <c r="BC80" i="67"/>
  <c r="BB80" i="67"/>
  <c r="BA80" i="67"/>
  <c r="AZ80" i="67"/>
  <c r="AY80" i="67"/>
  <c r="AX80" i="67"/>
  <c r="AW80" i="67"/>
  <c r="AV80" i="67"/>
  <c r="AU80" i="67"/>
  <c r="AT80" i="67"/>
  <c r="AS80" i="67"/>
  <c r="AR80" i="67"/>
  <c r="AQ80" i="67"/>
  <c r="AP80" i="67"/>
  <c r="AO80" i="67"/>
  <c r="AN80" i="67"/>
  <c r="AM80" i="67"/>
  <c r="AL80" i="67"/>
  <c r="AK80" i="67"/>
  <c r="AJ80" i="67"/>
  <c r="AI80" i="67"/>
  <c r="AH80" i="67"/>
  <c r="AG80" i="67"/>
  <c r="AF80" i="67"/>
  <c r="AE80" i="67"/>
  <c r="AD80" i="67"/>
  <c r="AC80" i="67"/>
  <c r="AB80" i="67"/>
  <c r="AA80" i="67"/>
  <c r="Z80" i="67"/>
  <c r="Y80" i="67"/>
  <c r="X80" i="67"/>
  <c r="W80" i="67"/>
  <c r="V80" i="67"/>
  <c r="U80" i="67"/>
  <c r="T80" i="67"/>
  <c r="S80" i="67"/>
  <c r="R80" i="67"/>
  <c r="Q80" i="67"/>
  <c r="P80" i="67"/>
  <c r="O80" i="67"/>
  <c r="N80" i="67"/>
  <c r="M80" i="67"/>
  <c r="L80" i="67"/>
  <c r="K80" i="67"/>
  <c r="J80" i="67"/>
  <c r="I80" i="67"/>
  <c r="H80" i="67"/>
  <c r="G80" i="67"/>
  <c r="EW79" i="67"/>
  <c r="EV79" i="67"/>
  <c r="EU79" i="67"/>
  <c r="ET79" i="67"/>
  <c r="ES79" i="67"/>
  <c r="ER79" i="67"/>
  <c r="EQ79" i="67"/>
  <c r="EP79" i="67"/>
  <c r="EO79" i="67"/>
  <c r="EN79" i="67"/>
  <c r="EM79" i="67"/>
  <c r="EL79" i="67"/>
  <c r="EK79" i="67"/>
  <c r="EJ79" i="67"/>
  <c r="EI79" i="67"/>
  <c r="EH79" i="67"/>
  <c r="EG79" i="67"/>
  <c r="EF79" i="67"/>
  <c r="EE79" i="67"/>
  <c r="ED79" i="67"/>
  <c r="EC79" i="67"/>
  <c r="EB79" i="67"/>
  <c r="EA79" i="67"/>
  <c r="DZ79" i="67"/>
  <c r="DY79" i="67"/>
  <c r="DX79" i="67"/>
  <c r="DW79" i="67"/>
  <c r="DV79" i="67"/>
  <c r="DU79" i="67"/>
  <c r="DT79" i="67"/>
  <c r="DS79" i="67"/>
  <c r="DR79" i="67"/>
  <c r="DQ79" i="67"/>
  <c r="DP79" i="67"/>
  <c r="DO79" i="67"/>
  <c r="DN79" i="67"/>
  <c r="DM79" i="67"/>
  <c r="DL79" i="67"/>
  <c r="DK79" i="67"/>
  <c r="DJ79" i="67"/>
  <c r="DI79" i="67"/>
  <c r="DH79" i="67"/>
  <c r="DG79" i="67"/>
  <c r="DF79" i="67"/>
  <c r="DE79" i="67"/>
  <c r="DD79" i="67"/>
  <c r="DC79" i="67"/>
  <c r="DB79" i="67"/>
  <c r="DA79" i="67"/>
  <c r="CZ79" i="67"/>
  <c r="CY79" i="67"/>
  <c r="CX79" i="67"/>
  <c r="CW79" i="67"/>
  <c r="CV79" i="67"/>
  <c r="CU79" i="67"/>
  <c r="CT79" i="67"/>
  <c r="CS79" i="67"/>
  <c r="CR79" i="67"/>
  <c r="CQ79" i="67"/>
  <c r="CP79" i="67"/>
  <c r="CO79" i="67"/>
  <c r="CN79" i="67"/>
  <c r="CM79" i="67"/>
  <c r="CL79" i="67"/>
  <c r="CK79" i="67"/>
  <c r="CJ79" i="67"/>
  <c r="CI79" i="67"/>
  <c r="CH79" i="67"/>
  <c r="CG79" i="67"/>
  <c r="CF79" i="67"/>
  <c r="CE79" i="67"/>
  <c r="CD79" i="67"/>
  <c r="CC79" i="67"/>
  <c r="CB79" i="67"/>
  <c r="CA79" i="67"/>
  <c r="BZ79" i="67"/>
  <c r="BY79" i="67"/>
  <c r="BX79" i="67"/>
  <c r="BW79" i="67"/>
  <c r="BV79" i="67"/>
  <c r="BU79" i="67"/>
  <c r="BT79" i="67"/>
  <c r="BS79" i="67"/>
  <c r="BR79" i="67"/>
  <c r="BQ79" i="67"/>
  <c r="BP79" i="67"/>
  <c r="BO79" i="67"/>
  <c r="BN79" i="67"/>
  <c r="BM79" i="67"/>
  <c r="BL79" i="67"/>
  <c r="BK79" i="67"/>
  <c r="BJ79" i="67"/>
  <c r="BI79" i="67"/>
  <c r="BH79" i="67"/>
  <c r="BG79" i="67"/>
  <c r="BF79" i="67"/>
  <c r="BE79" i="67"/>
  <c r="BD79" i="67"/>
  <c r="BC79" i="67"/>
  <c r="BB79" i="67"/>
  <c r="BA79" i="67"/>
  <c r="AZ79" i="67"/>
  <c r="AY79" i="67"/>
  <c r="AX79" i="67"/>
  <c r="AW79" i="67"/>
  <c r="AV79" i="67"/>
  <c r="AU79" i="67"/>
  <c r="AT79" i="67"/>
  <c r="AS79" i="67"/>
  <c r="AR79" i="67"/>
  <c r="AQ79" i="67"/>
  <c r="AP79" i="67"/>
  <c r="AO79" i="67"/>
  <c r="AN79" i="67"/>
  <c r="AM79" i="67"/>
  <c r="AL79" i="67"/>
  <c r="AK79" i="67"/>
  <c r="AJ79" i="67"/>
  <c r="AI79" i="67"/>
  <c r="AH79" i="67"/>
  <c r="AG79" i="67"/>
  <c r="AF79" i="67"/>
  <c r="AE79" i="67"/>
  <c r="AD79" i="67"/>
  <c r="AC79" i="67"/>
  <c r="AB79" i="67"/>
  <c r="AA79" i="67"/>
  <c r="Z79" i="67"/>
  <c r="Y79" i="67"/>
  <c r="X79" i="67"/>
  <c r="W79" i="67"/>
  <c r="V79" i="67"/>
  <c r="U79" i="67"/>
  <c r="T79" i="67"/>
  <c r="S79" i="67"/>
  <c r="R79" i="67"/>
  <c r="Q79" i="67"/>
  <c r="P79" i="67"/>
  <c r="O79" i="67"/>
  <c r="N79" i="67"/>
  <c r="M79" i="67"/>
  <c r="L79" i="67"/>
  <c r="K79" i="67"/>
  <c r="J79" i="67"/>
  <c r="I79" i="67"/>
  <c r="H79" i="67"/>
  <c r="G79" i="67"/>
  <c r="EW78" i="67"/>
  <c r="EV78" i="67"/>
  <c r="EU78" i="67"/>
  <c r="ET78" i="67"/>
  <c r="ES78" i="67"/>
  <c r="ER78" i="67"/>
  <c r="EQ78" i="67"/>
  <c r="EP78" i="67"/>
  <c r="EO78" i="67"/>
  <c r="EN78" i="67"/>
  <c r="EM78" i="67"/>
  <c r="EL78" i="67"/>
  <c r="EK78" i="67"/>
  <c r="EJ78" i="67"/>
  <c r="EI78" i="67"/>
  <c r="EH78" i="67"/>
  <c r="EG78" i="67"/>
  <c r="EF78" i="67"/>
  <c r="EE78" i="67"/>
  <c r="ED78" i="67"/>
  <c r="EC78" i="67"/>
  <c r="EB78" i="67"/>
  <c r="EA78" i="67"/>
  <c r="DZ78" i="67"/>
  <c r="DY78" i="67"/>
  <c r="DX78" i="67"/>
  <c r="DW78" i="67"/>
  <c r="DV78" i="67"/>
  <c r="DU78" i="67"/>
  <c r="DT78" i="67"/>
  <c r="DS78" i="67"/>
  <c r="DR78" i="67"/>
  <c r="DQ78" i="67"/>
  <c r="DP78" i="67"/>
  <c r="DO78" i="67"/>
  <c r="DN78" i="67"/>
  <c r="DM78" i="67"/>
  <c r="DL78" i="67"/>
  <c r="DK78" i="67"/>
  <c r="DJ78" i="67"/>
  <c r="DI78" i="67"/>
  <c r="DH78" i="67"/>
  <c r="DG78" i="67"/>
  <c r="DF78" i="67"/>
  <c r="DE78" i="67"/>
  <c r="DD78" i="67"/>
  <c r="DC78" i="67"/>
  <c r="DB78" i="67"/>
  <c r="DA78" i="67"/>
  <c r="CZ78" i="67"/>
  <c r="CY78" i="67"/>
  <c r="CX78" i="67"/>
  <c r="CW78" i="67"/>
  <c r="CV78" i="67"/>
  <c r="CU78" i="67"/>
  <c r="CT78" i="67"/>
  <c r="CS78" i="67"/>
  <c r="CR78" i="67"/>
  <c r="CQ78" i="67"/>
  <c r="CP78" i="67"/>
  <c r="CO78" i="67"/>
  <c r="CN78" i="67"/>
  <c r="CM78" i="67"/>
  <c r="CL78" i="67"/>
  <c r="CK78" i="67"/>
  <c r="CJ78" i="67"/>
  <c r="CI78" i="67"/>
  <c r="CH78" i="67"/>
  <c r="CG78" i="67"/>
  <c r="CF78" i="67"/>
  <c r="CE78" i="67"/>
  <c r="CD78" i="67"/>
  <c r="CC78" i="67"/>
  <c r="CB78" i="67"/>
  <c r="CA78" i="67"/>
  <c r="BZ78" i="67"/>
  <c r="BY78" i="67"/>
  <c r="BX78" i="67"/>
  <c r="BW78" i="67"/>
  <c r="BV78" i="67"/>
  <c r="BU78" i="67"/>
  <c r="BT78" i="67"/>
  <c r="BS78" i="67"/>
  <c r="BR78" i="67"/>
  <c r="BQ78" i="67"/>
  <c r="BP78" i="67"/>
  <c r="BO78" i="67"/>
  <c r="BN78" i="67"/>
  <c r="BM78" i="67"/>
  <c r="BL78" i="67"/>
  <c r="BK78" i="67"/>
  <c r="BJ78" i="67"/>
  <c r="BI78" i="67"/>
  <c r="BH78" i="67"/>
  <c r="BG78" i="67"/>
  <c r="BF78" i="67"/>
  <c r="BE78" i="67"/>
  <c r="BD78" i="67"/>
  <c r="BC78" i="67"/>
  <c r="BB78" i="67"/>
  <c r="BA78" i="67"/>
  <c r="AZ78" i="67"/>
  <c r="AY78" i="67"/>
  <c r="AX78" i="67"/>
  <c r="AW78" i="67"/>
  <c r="AV78" i="67"/>
  <c r="AU78" i="67"/>
  <c r="AT78" i="67"/>
  <c r="AS78" i="67"/>
  <c r="AR78" i="67"/>
  <c r="AQ78" i="67"/>
  <c r="AP78" i="67"/>
  <c r="AO78" i="67"/>
  <c r="AN78" i="67"/>
  <c r="AM78" i="67"/>
  <c r="AL78" i="67"/>
  <c r="AK78" i="67"/>
  <c r="AJ78" i="67"/>
  <c r="AI78" i="67"/>
  <c r="AH78" i="67"/>
  <c r="AG78" i="67"/>
  <c r="AF78" i="67"/>
  <c r="AE78" i="67"/>
  <c r="AD78" i="67"/>
  <c r="AC78" i="67"/>
  <c r="AB78" i="67"/>
  <c r="AA78" i="67"/>
  <c r="Z78" i="67"/>
  <c r="Y78" i="67"/>
  <c r="X78" i="67"/>
  <c r="W78" i="67"/>
  <c r="V78" i="67"/>
  <c r="U78" i="67"/>
  <c r="T78" i="67"/>
  <c r="S78" i="67"/>
  <c r="R78" i="67"/>
  <c r="Q78" i="67"/>
  <c r="P78" i="67"/>
  <c r="O78" i="67"/>
  <c r="N78" i="67"/>
  <c r="M78" i="67"/>
  <c r="L78" i="67"/>
  <c r="K78" i="67"/>
  <c r="J78" i="67"/>
  <c r="I78" i="67"/>
  <c r="H78" i="67"/>
  <c r="G78" i="67"/>
  <c r="EW77" i="67"/>
  <c r="EV77" i="67"/>
  <c r="EU77" i="67"/>
  <c r="ET77" i="67"/>
  <c r="ES77" i="67"/>
  <c r="ER77" i="67"/>
  <c r="EQ77" i="67"/>
  <c r="EP77" i="67"/>
  <c r="EO77" i="67"/>
  <c r="EN77" i="67"/>
  <c r="EM77" i="67"/>
  <c r="EL77" i="67"/>
  <c r="EK77" i="67"/>
  <c r="EJ77" i="67"/>
  <c r="EI77" i="67"/>
  <c r="EH77" i="67"/>
  <c r="EG77" i="67"/>
  <c r="EF77" i="67"/>
  <c r="EE77" i="67"/>
  <c r="ED77" i="67"/>
  <c r="EC77" i="67"/>
  <c r="EB77" i="67"/>
  <c r="EA77" i="67"/>
  <c r="DZ77" i="67"/>
  <c r="DY77" i="67"/>
  <c r="DX77" i="67"/>
  <c r="DW77" i="67"/>
  <c r="DV77" i="67"/>
  <c r="DU77" i="67"/>
  <c r="DT77" i="67"/>
  <c r="DS77" i="67"/>
  <c r="DR77" i="67"/>
  <c r="DQ77" i="67"/>
  <c r="DP77" i="67"/>
  <c r="DO77" i="67"/>
  <c r="DN77" i="67"/>
  <c r="DM77" i="67"/>
  <c r="DL77" i="67"/>
  <c r="DK77" i="67"/>
  <c r="DJ77" i="67"/>
  <c r="DI77" i="67"/>
  <c r="DH77" i="67"/>
  <c r="DG77" i="67"/>
  <c r="DF77" i="67"/>
  <c r="DE77" i="67"/>
  <c r="DD77" i="67"/>
  <c r="DC77" i="67"/>
  <c r="DB77" i="67"/>
  <c r="DA77" i="67"/>
  <c r="CZ77" i="67"/>
  <c r="CY77" i="67"/>
  <c r="CX77" i="67"/>
  <c r="CW77" i="67"/>
  <c r="CV77" i="67"/>
  <c r="CU77" i="67"/>
  <c r="CT77" i="67"/>
  <c r="CS77" i="67"/>
  <c r="CR77" i="67"/>
  <c r="CQ77" i="67"/>
  <c r="CP77" i="67"/>
  <c r="CO77" i="67"/>
  <c r="CN77" i="67"/>
  <c r="CM77" i="67"/>
  <c r="CL77" i="67"/>
  <c r="CK77" i="67"/>
  <c r="CJ77" i="67"/>
  <c r="CI77" i="67"/>
  <c r="CH77" i="67"/>
  <c r="CG77" i="67"/>
  <c r="CF77" i="67"/>
  <c r="CE77" i="67"/>
  <c r="CD77" i="67"/>
  <c r="CC77" i="67"/>
  <c r="CB77" i="67"/>
  <c r="CA77" i="67"/>
  <c r="BZ77" i="67"/>
  <c r="BY77" i="67"/>
  <c r="BX77" i="67"/>
  <c r="BW77" i="67"/>
  <c r="BV77" i="67"/>
  <c r="BU77" i="67"/>
  <c r="BT77" i="67"/>
  <c r="BS77" i="67"/>
  <c r="BR77" i="67"/>
  <c r="BQ77" i="67"/>
  <c r="BP77" i="67"/>
  <c r="BO77" i="67"/>
  <c r="BN77" i="67"/>
  <c r="BM77" i="67"/>
  <c r="BL77" i="67"/>
  <c r="BK77" i="67"/>
  <c r="BJ77" i="67"/>
  <c r="BI77" i="67"/>
  <c r="BH77" i="67"/>
  <c r="BG77" i="67"/>
  <c r="BF77" i="67"/>
  <c r="BE77" i="67"/>
  <c r="BD77" i="67"/>
  <c r="BC77" i="67"/>
  <c r="BB77" i="67"/>
  <c r="BA77" i="67"/>
  <c r="AZ77" i="67"/>
  <c r="AY77" i="67"/>
  <c r="AX77" i="67"/>
  <c r="AW77" i="67"/>
  <c r="AV77" i="67"/>
  <c r="AU77" i="67"/>
  <c r="AT77" i="67"/>
  <c r="AS77" i="67"/>
  <c r="AR77" i="67"/>
  <c r="AQ77" i="67"/>
  <c r="AP77" i="67"/>
  <c r="AO77" i="67"/>
  <c r="AN77" i="67"/>
  <c r="AM77" i="67"/>
  <c r="AL77" i="67"/>
  <c r="AK77" i="67"/>
  <c r="AJ77" i="67"/>
  <c r="AI77" i="67"/>
  <c r="AH77" i="67"/>
  <c r="AG77" i="67"/>
  <c r="AF77" i="67"/>
  <c r="AE77" i="67"/>
  <c r="AD77" i="67"/>
  <c r="AC77" i="67"/>
  <c r="AB77" i="67"/>
  <c r="AA77" i="67"/>
  <c r="Z77" i="67"/>
  <c r="Y77" i="67"/>
  <c r="X77" i="67"/>
  <c r="W77" i="67"/>
  <c r="V77" i="67"/>
  <c r="U77" i="67"/>
  <c r="T77" i="67"/>
  <c r="S77" i="67"/>
  <c r="R77" i="67"/>
  <c r="Q77" i="67"/>
  <c r="P77" i="67"/>
  <c r="O77" i="67"/>
  <c r="N77" i="67"/>
  <c r="M77" i="67"/>
  <c r="L77" i="67"/>
  <c r="K77" i="67"/>
  <c r="J77" i="67"/>
  <c r="I77" i="67"/>
  <c r="H77" i="67"/>
  <c r="G77" i="67"/>
  <c r="G42" i="112" l="1"/>
  <c r="E42" i="112"/>
  <c r="E43" i="112" s="1"/>
  <c r="F42" i="112"/>
  <c r="N25" i="123" l="1"/>
  <c r="N24" i="123"/>
  <c r="N23" i="123"/>
  <c r="E20" i="78"/>
  <c r="E32" i="78"/>
  <c r="E31" i="78"/>
  <c r="E30" i="78"/>
  <c r="E29" i="78"/>
  <c r="E28" i="78"/>
  <c r="E27" i="78"/>
  <c r="E26" i="78"/>
  <c r="E25" i="78"/>
  <c r="N26" i="123" l="1"/>
  <c r="S132" i="126"/>
  <c r="C145" i="126" s="1"/>
  <c r="S118" i="126"/>
  <c r="C131" i="126" s="1"/>
  <c r="S104" i="126"/>
  <c r="C117" i="126" s="1"/>
  <c r="S90" i="126"/>
  <c r="C103" i="126" s="1"/>
  <c r="S76" i="126"/>
  <c r="C89" i="126" s="1"/>
  <c r="S62" i="126"/>
  <c r="C75" i="126" s="1"/>
  <c r="S48" i="126"/>
  <c r="C61" i="126" s="1"/>
  <c r="S34" i="126"/>
  <c r="C47" i="126" s="1"/>
  <c r="S20" i="126"/>
  <c r="C33" i="126" s="1"/>
  <c r="T132" i="126" l="1"/>
  <c r="T118" i="126"/>
  <c r="T104" i="126"/>
  <c r="T90" i="126"/>
  <c r="T76" i="126"/>
  <c r="T62" i="126"/>
  <c r="T48" i="126"/>
  <c r="T34" i="126"/>
  <c r="T20" i="126"/>
  <c r="T6" i="126"/>
  <c r="D20" i="112"/>
  <c r="D19" i="112"/>
  <c r="D42" i="112" l="1"/>
  <c r="D43" i="112" s="1"/>
  <c r="C87" i="126"/>
  <c r="C31" i="126"/>
  <c r="C59" i="126"/>
  <c r="C129" i="126"/>
  <c r="C17" i="126"/>
  <c r="C73" i="126"/>
  <c r="C101" i="126"/>
  <c r="C115" i="126"/>
  <c r="C143" i="126"/>
  <c r="O19" i="112"/>
  <c r="D25" i="112"/>
  <c r="D24" i="112"/>
  <c r="D22" i="112" l="1"/>
  <c r="O20" i="112"/>
  <c r="S146" i="126" s="1"/>
  <c r="C159" i="126" l="1"/>
  <c r="E5" i="64" l="1"/>
  <c r="F44" i="112" l="1"/>
  <c r="D23" i="112" l="1"/>
  <c r="I35" i="78" l="1"/>
  <c r="I19" i="78" s="1"/>
  <c r="I34" i="78"/>
  <c r="M33" i="78"/>
  <c r="I33" i="78"/>
  <c r="D32" i="78"/>
  <c r="F32" i="78" s="1"/>
  <c r="K32" i="78" s="1"/>
  <c r="D31" i="78"/>
  <c r="F31" i="78" s="1"/>
  <c r="K31" i="78" s="1"/>
  <c r="D30" i="78"/>
  <c r="F30" i="78" s="1"/>
  <c r="K30" i="78" s="1"/>
  <c r="D29" i="78"/>
  <c r="F29" i="78" s="1"/>
  <c r="K29" i="78" s="1"/>
  <c r="D28" i="78"/>
  <c r="F28" i="78" s="1"/>
  <c r="K28" i="78" s="1"/>
  <c r="D27" i="78"/>
  <c r="F27" i="78" s="1"/>
  <c r="K27" i="78" s="1"/>
  <c r="D26" i="78"/>
  <c r="F26" i="78" s="1"/>
  <c r="K26" i="78" s="1"/>
  <c r="D25" i="78"/>
  <c r="F25" i="78" s="1"/>
  <c r="K25" i="78" s="1"/>
  <c r="D20" i="78"/>
  <c r="F20" i="78" s="1"/>
  <c r="P1" i="78"/>
  <c r="EX124" i="67"/>
  <c r="EW124" i="67"/>
  <c r="EV124" i="67"/>
  <c r="EU124" i="67"/>
  <c r="ET124" i="67"/>
  <c r="ES124" i="67"/>
  <c r="ER124" i="67"/>
  <c r="EQ124" i="67"/>
  <c r="EP124" i="67"/>
  <c r="EO124" i="67"/>
  <c r="EN124" i="67"/>
  <c r="EM124" i="67"/>
  <c r="EL124" i="67"/>
  <c r="EK124" i="67"/>
  <c r="EJ124" i="67"/>
  <c r="EI124" i="67"/>
  <c r="EH124" i="67"/>
  <c r="EG124" i="67"/>
  <c r="EF124" i="67"/>
  <c r="EE124" i="67"/>
  <c r="ED124" i="67"/>
  <c r="EC124" i="67"/>
  <c r="EB124" i="67"/>
  <c r="EA124" i="67"/>
  <c r="DZ124" i="67"/>
  <c r="DY124" i="67"/>
  <c r="DX124" i="67"/>
  <c r="DW124" i="67"/>
  <c r="DV124" i="67"/>
  <c r="DU124" i="67"/>
  <c r="DT124" i="67"/>
  <c r="DS124" i="67"/>
  <c r="DR124" i="67"/>
  <c r="DQ124" i="67"/>
  <c r="DP124" i="67"/>
  <c r="DO124" i="67"/>
  <c r="DN124" i="67"/>
  <c r="DM124" i="67"/>
  <c r="DL124" i="67"/>
  <c r="DK124" i="67"/>
  <c r="DJ124" i="67"/>
  <c r="DI124" i="67"/>
  <c r="DH124" i="67"/>
  <c r="DG124" i="67"/>
  <c r="DF124" i="67"/>
  <c r="DE124" i="67"/>
  <c r="DD124" i="67"/>
  <c r="DC124" i="67"/>
  <c r="DB124" i="67"/>
  <c r="DA124" i="67"/>
  <c r="CZ124" i="67"/>
  <c r="CY124" i="67"/>
  <c r="CX124" i="67"/>
  <c r="CW124" i="67"/>
  <c r="CV124" i="67"/>
  <c r="CU124" i="67"/>
  <c r="CT124" i="67"/>
  <c r="CS124" i="67"/>
  <c r="CR124" i="67"/>
  <c r="CQ124" i="67"/>
  <c r="CP124" i="67"/>
  <c r="CO124" i="67"/>
  <c r="CN124" i="67"/>
  <c r="CM124" i="67"/>
  <c r="CL124" i="67"/>
  <c r="CK124" i="67"/>
  <c r="CJ124" i="67"/>
  <c r="CI124" i="67"/>
  <c r="CH124" i="67"/>
  <c r="CG124" i="67"/>
  <c r="CF124" i="67"/>
  <c r="CE124" i="67"/>
  <c r="CD124" i="67"/>
  <c r="CC124" i="67"/>
  <c r="CB124" i="67"/>
  <c r="CA124" i="67"/>
  <c r="BZ124" i="67"/>
  <c r="BY124" i="67"/>
  <c r="BX124" i="67"/>
  <c r="BW124" i="67"/>
  <c r="BV124" i="67"/>
  <c r="BU124" i="67"/>
  <c r="BT124" i="67"/>
  <c r="BS124" i="67"/>
  <c r="BR124" i="67"/>
  <c r="BQ124" i="67"/>
  <c r="BP124" i="67"/>
  <c r="BO124" i="67"/>
  <c r="BN124" i="67"/>
  <c r="BM124" i="67"/>
  <c r="BL124" i="67"/>
  <c r="BK124" i="67"/>
  <c r="BJ124" i="67"/>
  <c r="BI124" i="67"/>
  <c r="BH124" i="67"/>
  <c r="BG124" i="67"/>
  <c r="BF124" i="67"/>
  <c r="BE124" i="67"/>
  <c r="BD124" i="67"/>
  <c r="BC124" i="67"/>
  <c r="BB124" i="67"/>
  <c r="BA124" i="67"/>
  <c r="AZ124" i="67"/>
  <c r="AY124" i="67"/>
  <c r="AX124" i="67"/>
  <c r="AW124" i="67"/>
  <c r="AV124" i="67"/>
  <c r="AU124" i="67"/>
  <c r="AT124" i="67"/>
  <c r="AS124" i="67"/>
  <c r="AR124" i="67"/>
  <c r="AQ124" i="67"/>
  <c r="AP124" i="67"/>
  <c r="AO124" i="67"/>
  <c r="AN124" i="67"/>
  <c r="AM124" i="67"/>
  <c r="AL124" i="67"/>
  <c r="AK124" i="67"/>
  <c r="AJ124" i="67"/>
  <c r="AI124" i="67"/>
  <c r="AH124" i="67"/>
  <c r="AG124" i="67"/>
  <c r="AF124" i="67"/>
  <c r="AE124" i="67"/>
  <c r="AD124" i="67"/>
  <c r="AC124" i="67"/>
  <c r="AB124" i="67"/>
  <c r="AA124" i="67"/>
  <c r="Z124" i="67"/>
  <c r="Y124" i="67"/>
  <c r="X124" i="67"/>
  <c r="W124" i="67"/>
  <c r="V124" i="67"/>
  <c r="U124" i="67"/>
  <c r="T124" i="67"/>
  <c r="S124" i="67"/>
  <c r="R124" i="67"/>
  <c r="Q124" i="67"/>
  <c r="P124" i="67"/>
  <c r="O124" i="67"/>
  <c r="N124" i="67"/>
  <c r="M124" i="67"/>
  <c r="L124" i="67"/>
  <c r="K124" i="67"/>
  <c r="J124" i="67"/>
  <c r="I124" i="67"/>
  <c r="H124" i="67"/>
  <c r="G124" i="67"/>
  <c r="F124" i="67"/>
  <c r="E124" i="67"/>
  <c r="D124" i="67"/>
  <c r="EX123" i="67"/>
  <c r="EW123" i="67"/>
  <c r="EV123" i="67"/>
  <c r="EU123" i="67"/>
  <c r="ET123" i="67"/>
  <c r="ES123" i="67"/>
  <c r="ER123" i="67"/>
  <c r="EQ123" i="67"/>
  <c r="EP123" i="67"/>
  <c r="EO123" i="67"/>
  <c r="EN123" i="67"/>
  <c r="EM123" i="67"/>
  <c r="EL123" i="67"/>
  <c r="EK123" i="67"/>
  <c r="EJ123" i="67"/>
  <c r="EI123" i="67"/>
  <c r="EH123" i="67"/>
  <c r="EG123" i="67"/>
  <c r="EF123" i="67"/>
  <c r="EE123" i="67"/>
  <c r="ED123" i="67"/>
  <c r="EC123" i="67"/>
  <c r="EB123" i="67"/>
  <c r="EA123" i="67"/>
  <c r="DZ123" i="67"/>
  <c r="DY123" i="67"/>
  <c r="DX123" i="67"/>
  <c r="DW123" i="67"/>
  <c r="DV123" i="67"/>
  <c r="DU123" i="67"/>
  <c r="DT123" i="67"/>
  <c r="DS123" i="67"/>
  <c r="DR123" i="67"/>
  <c r="DQ123" i="67"/>
  <c r="DP123" i="67"/>
  <c r="DO123" i="67"/>
  <c r="DN123" i="67"/>
  <c r="DM123" i="67"/>
  <c r="DL123" i="67"/>
  <c r="DK123" i="67"/>
  <c r="DJ123" i="67"/>
  <c r="DI123" i="67"/>
  <c r="DH123" i="67"/>
  <c r="DG123" i="67"/>
  <c r="DF123" i="67"/>
  <c r="DE123" i="67"/>
  <c r="DD123" i="67"/>
  <c r="DC123" i="67"/>
  <c r="DB123" i="67"/>
  <c r="DA123" i="67"/>
  <c r="CZ123" i="67"/>
  <c r="CY123" i="67"/>
  <c r="CX123" i="67"/>
  <c r="CW123" i="67"/>
  <c r="CV123" i="67"/>
  <c r="CU123" i="67"/>
  <c r="CT123" i="67"/>
  <c r="CS123" i="67"/>
  <c r="CR123" i="67"/>
  <c r="CQ123" i="67"/>
  <c r="CP123" i="67"/>
  <c r="CO123" i="67"/>
  <c r="CN123" i="67"/>
  <c r="CM123" i="67"/>
  <c r="CL123" i="67"/>
  <c r="CK123" i="67"/>
  <c r="CJ123" i="67"/>
  <c r="CI123" i="67"/>
  <c r="CH123" i="67"/>
  <c r="CG123" i="67"/>
  <c r="CF123" i="67"/>
  <c r="CE123" i="67"/>
  <c r="CD123" i="67"/>
  <c r="CC123" i="67"/>
  <c r="CB123" i="67"/>
  <c r="CA123" i="67"/>
  <c r="BZ123" i="67"/>
  <c r="BY123" i="67"/>
  <c r="BX123" i="67"/>
  <c r="BW123" i="67"/>
  <c r="BV123" i="67"/>
  <c r="BU123" i="67"/>
  <c r="BT123" i="67"/>
  <c r="BS123" i="67"/>
  <c r="BR123" i="67"/>
  <c r="BQ123" i="67"/>
  <c r="BP123" i="67"/>
  <c r="BO123" i="67"/>
  <c r="BN123" i="67"/>
  <c r="BM123" i="67"/>
  <c r="BL123" i="67"/>
  <c r="BK123" i="67"/>
  <c r="BJ123" i="67"/>
  <c r="BI123" i="67"/>
  <c r="BH123" i="67"/>
  <c r="BG123" i="67"/>
  <c r="BF123" i="67"/>
  <c r="BE123" i="67"/>
  <c r="BD123" i="67"/>
  <c r="BC123" i="67"/>
  <c r="BB123" i="67"/>
  <c r="BA123" i="67"/>
  <c r="AZ123" i="67"/>
  <c r="AY123" i="67"/>
  <c r="AX123" i="67"/>
  <c r="AW123" i="67"/>
  <c r="AV123" i="67"/>
  <c r="AU123" i="67"/>
  <c r="AT123" i="67"/>
  <c r="AS123" i="67"/>
  <c r="AR123" i="67"/>
  <c r="AQ123" i="67"/>
  <c r="AP123" i="67"/>
  <c r="AO123" i="67"/>
  <c r="AN123" i="67"/>
  <c r="AM123" i="67"/>
  <c r="AL123" i="67"/>
  <c r="AK123" i="67"/>
  <c r="AJ123" i="67"/>
  <c r="AI123" i="67"/>
  <c r="AH123" i="67"/>
  <c r="AG123" i="67"/>
  <c r="AF123" i="67"/>
  <c r="AE123" i="67"/>
  <c r="AD123" i="67"/>
  <c r="AC123" i="67"/>
  <c r="AB123" i="67"/>
  <c r="AA123" i="67"/>
  <c r="Z123" i="67"/>
  <c r="Y123" i="67"/>
  <c r="X123" i="67"/>
  <c r="W123" i="67"/>
  <c r="V123" i="67"/>
  <c r="U123" i="67"/>
  <c r="T123" i="67"/>
  <c r="S123" i="67"/>
  <c r="R123" i="67"/>
  <c r="Q123" i="67"/>
  <c r="P123" i="67"/>
  <c r="O123" i="67"/>
  <c r="N123" i="67"/>
  <c r="M123" i="67"/>
  <c r="L123" i="67"/>
  <c r="K123" i="67"/>
  <c r="J123" i="67"/>
  <c r="I123" i="67"/>
  <c r="H123" i="67"/>
  <c r="G123" i="67"/>
  <c r="F123" i="67"/>
  <c r="E123" i="67"/>
  <c r="D123" i="67"/>
  <c r="EX122" i="67"/>
  <c r="EW122" i="67"/>
  <c r="EV122" i="67"/>
  <c r="EU122" i="67"/>
  <c r="ET122" i="67"/>
  <c r="ES122" i="67"/>
  <c r="ER122" i="67"/>
  <c r="EQ122" i="67"/>
  <c r="EP122" i="67"/>
  <c r="EO122" i="67"/>
  <c r="EN122" i="67"/>
  <c r="EM122" i="67"/>
  <c r="EL122" i="67"/>
  <c r="EK122" i="67"/>
  <c r="EJ122" i="67"/>
  <c r="EI122" i="67"/>
  <c r="EH122" i="67"/>
  <c r="EG122" i="67"/>
  <c r="EF122" i="67"/>
  <c r="EE122" i="67"/>
  <c r="ED122" i="67"/>
  <c r="EC122" i="67"/>
  <c r="EB122" i="67"/>
  <c r="EA122" i="67"/>
  <c r="DZ122" i="67"/>
  <c r="DY122" i="67"/>
  <c r="DX122" i="67"/>
  <c r="DW122" i="67"/>
  <c r="DV122" i="67"/>
  <c r="DU122" i="67"/>
  <c r="DT122" i="67"/>
  <c r="DS122" i="67"/>
  <c r="DR122" i="67"/>
  <c r="DQ122" i="67"/>
  <c r="DP122" i="67"/>
  <c r="DO122" i="67"/>
  <c r="DN122" i="67"/>
  <c r="DM122" i="67"/>
  <c r="DL122" i="67"/>
  <c r="DK122" i="67"/>
  <c r="DJ122" i="67"/>
  <c r="DI122" i="67"/>
  <c r="DH122" i="67"/>
  <c r="DG122" i="67"/>
  <c r="DF122" i="67"/>
  <c r="DE122" i="67"/>
  <c r="DD122" i="67"/>
  <c r="DC122" i="67"/>
  <c r="DB122" i="67"/>
  <c r="DA122" i="67"/>
  <c r="CZ122" i="67"/>
  <c r="CY122" i="67"/>
  <c r="CX122" i="67"/>
  <c r="CW122" i="67"/>
  <c r="CV122" i="67"/>
  <c r="CU122" i="67"/>
  <c r="CT122" i="67"/>
  <c r="CS122" i="67"/>
  <c r="CR122" i="67"/>
  <c r="CQ122" i="67"/>
  <c r="CP122" i="67"/>
  <c r="CO122" i="67"/>
  <c r="CN122" i="67"/>
  <c r="CM122" i="67"/>
  <c r="CL122" i="67"/>
  <c r="CK122" i="67"/>
  <c r="CJ122" i="67"/>
  <c r="CI122" i="67"/>
  <c r="CH122" i="67"/>
  <c r="CG122" i="67"/>
  <c r="CF122" i="67"/>
  <c r="CE122" i="67"/>
  <c r="CD122" i="67"/>
  <c r="CC122" i="67"/>
  <c r="CB122" i="67"/>
  <c r="CA122" i="67"/>
  <c r="BZ122" i="67"/>
  <c r="BY122" i="67"/>
  <c r="BX122" i="67"/>
  <c r="BW122" i="67"/>
  <c r="BV122" i="67"/>
  <c r="BU122" i="67"/>
  <c r="BT122" i="67"/>
  <c r="BS122" i="67"/>
  <c r="BR122" i="67"/>
  <c r="BQ122" i="67"/>
  <c r="BP122" i="67"/>
  <c r="BO122" i="67"/>
  <c r="BN122" i="67"/>
  <c r="BM122" i="67"/>
  <c r="BL122" i="67"/>
  <c r="BK122" i="67"/>
  <c r="BJ122" i="67"/>
  <c r="BI122" i="67"/>
  <c r="BH122" i="67"/>
  <c r="BG122" i="67"/>
  <c r="BF122" i="67"/>
  <c r="BE122" i="67"/>
  <c r="BD122" i="67"/>
  <c r="BC122" i="67"/>
  <c r="BB122" i="67"/>
  <c r="BA122" i="67"/>
  <c r="AZ122" i="67"/>
  <c r="AY122" i="67"/>
  <c r="AX122" i="67"/>
  <c r="AW122" i="67"/>
  <c r="AV122" i="67"/>
  <c r="AU122" i="67"/>
  <c r="AT122" i="67"/>
  <c r="AS122" i="67"/>
  <c r="AR122" i="67"/>
  <c r="AQ122" i="67"/>
  <c r="AP122" i="67"/>
  <c r="AO122" i="67"/>
  <c r="AN122" i="67"/>
  <c r="AM122" i="67"/>
  <c r="AL122" i="67"/>
  <c r="AK122" i="67"/>
  <c r="AJ122" i="67"/>
  <c r="AI122" i="67"/>
  <c r="AH122" i="67"/>
  <c r="AG122" i="67"/>
  <c r="AF122" i="67"/>
  <c r="AE122" i="67"/>
  <c r="AD122" i="67"/>
  <c r="AC122" i="67"/>
  <c r="AB122" i="67"/>
  <c r="AA122" i="67"/>
  <c r="Z122" i="67"/>
  <c r="Y122" i="67"/>
  <c r="X122" i="67"/>
  <c r="W122" i="67"/>
  <c r="V122" i="67"/>
  <c r="U122" i="67"/>
  <c r="T122" i="67"/>
  <c r="S122" i="67"/>
  <c r="R122" i="67"/>
  <c r="Q122" i="67"/>
  <c r="P122" i="67"/>
  <c r="O122" i="67"/>
  <c r="N122" i="67"/>
  <c r="M122" i="67"/>
  <c r="L122" i="67"/>
  <c r="K122" i="67"/>
  <c r="J122" i="67"/>
  <c r="I122" i="67"/>
  <c r="H122" i="67"/>
  <c r="G122" i="67"/>
  <c r="F122" i="67"/>
  <c r="E122" i="67"/>
  <c r="D122" i="67"/>
  <c r="EX121" i="67"/>
  <c r="EW12" i="67"/>
  <c r="EV12" i="67"/>
  <c r="EV11" i="67" s="1"/>
  <c r="EU12" i="67"/>
  <c r="EU11" i="67" s="1"/>
  <c r="ET12" i="67"/>
  <c r="ET11" i="67" s="1"/>
  <c r="ES12" i="67"/>
  <c r="ES11" i="67" s="1"/>
  <c r="ER12" i="67"/>
  <c r="ER11" i="67" s="1"/>
  <c r="EQ12" i="67"/>
  <c r="EP12" i="67"/>
  <c r="EO12" i="67"/>
  <c r="EN12" i="67"/>
  <c r="EM12" i="67"/>
  <c r="EL12" i="67"/>
  <c r="EK12" i="67"/>
  <c r="EJ12" i="67"/>
  <c r="EI12" i="67"/>
  <c r="EH12" i="67"/>
  <c r="EG12" i="67"/>
  <c r="EG11" i="67" s="1"/>
  <c r="EF12" i="67"/>
  <c r="EF11" i="67" s="1"/>
  <c r="EE12" i="67"/>
  <c r="EE11" i="67" s="1"/>
  <c r="ED12" i="67"/>
  <c r="ED11" i="67" s="1"/>
  <c r="EC12" i="67"/>
  <c r="EC11" i="67" s="1"/>
  <c r="EB12" i="67"/>
  <c r="EB11" i="67" s="1"/>
  <c r="EA12" i="67"/>
  <c r="EA11" i="67" s="1"/>
  <c r="DZ12" i="67"/>
  <c r="DZ11" i="67" s="1"/>
  <c r="DY12" i="67"/>
  <c r="DY11" i="67" s="1"/>
  <c r="DX12" i="67"/>
  <c r="DX11" i="67" s="1"/>
  <c r="DW12" i="67"/>
  <c r="DV12" i="67"/>
  <c r="DU12" i="67"/>
  <c r="DT12" i="67"/>
  <c r="DS12" i="67"/>
  <c r="DR12" i="67"/>
  <c r="DQ12" i="67"/>
  <c r="DP12" i="67"/>
  <c r="DO12" i="67"/>
  <c r="DN12" i="67"/>
  <c r="DN11" i="67" s="1"/>
  <c r="DM12" i="67"/>
  <c r="DL12" i="67"/>
  <c r="DL11" i="67" s="1"/>
  <c r="DK12" i="67"/>
  <c r="DJ12" i="67"/>
  <c r="DI12" i="67"/>
  <c r="DH12" i="67"/>
  <c r="DH11" i="67" s="1"/>
  <c r="DG12" i="67"/>
  <c r="DG11" i="67" s="1"/>
  <c r="DF12" i="67"/>
  <c r="DF11" i="67" s="1"/>
  <c r="DE12" i="67"/>
  <c r="DE11" i="67" s="1"/>
  <c r="DD12" i="67"/>
  <c r="DD11" i="67" s="1"/>
  <c r="DC12" i="67"/>
  <c r="DB12" i="67"/>
  <c r="DA12" i="67"/>
  <c r="CZ12" i="67"/>
  <c r="CY12" i="67"/>
  <c r="CX12" i="67"/>
  <c r="CW12" i="67"/>
  <c r="CV12" i="67"/>
  <c r="CU12" i="67"/>
  <c r="CT12" i="67"/>
  <c r="CS12" i="67"/>
  <c r="CS11" i="67" s="1"/>
  <c r="CR12" i="67"/>
  <c r="CR11" i="67" s="1"/>
  <c r="CQ12" i="67"/>
  <c r="CQ11" i="67" s="1"/>
  <c r="CP12" i="67"/>
  <c r="CP11" i="67" s="1"/>
  <c r="CO12" i="67"/>
  <c r="CO11" i="67" s="1"/>
  <c r="CN12" i="67"/>
  <c r="CN11" i="67" s="1"/>
  <c r="CM12" i="67"/>
  <c r="CM11" i="67" s="1"/>
  <c r="CL12" i="67"/>
  <c r="CL11" i="67" s="1"/>
  <c r="CK12" i="67"/>
  <c r="CK11" i="67" s="1"/>
  <c r="CJ12" i="67"/>
  <c r="CJ11" i="67" s="1"/>
  <c r="CI12" i="67"/>
  <c r="CH12" i="67"/>
  <c r="CG12" i="67"/>
  <c r="CF12" i="67"/>
  <c r="CE12" i="67"/>
  <c r="CD12" i="67"/>
  <c r="CC12" i="67"/>
  <c r="CB12" i="67"/>
  <c r="CA12" i="67"/>
  <c r="BZ12" i="67"/>
  <c r="BY12" i="67"/>
  <c r="BY11" i="67" s="1"/>
  <c r="BX12" i="67"/>
  <c r="BX11" i="67" s="1"/>
  <c r="BW12" i="67"/>
  <c r="BW11" i="67" s="1"/>
  <c r="BV12" i="67"/>
  <c r="BV11" i="67" s="1"/>
  <c r="BU12" i="67"/>
  <c r="BU11" i="67" s="1"/>
  <c r="BT12" i="67"/>
  <c r="BT11" i="67" s="1"/>
  <c r="BS12" i="67"/>
  <c r="BS11" i="67" s="1"/>
  <c r="BR12" i="67"/>
  <c r="BR11" i="67" s="1"/>
  <c r="BQ12" i="67"/>
  <c r="BQ11" i="67" s="1"/>
  <c r="BP12" i="67"/>
  <c r="BP11" i="67" s="1"/>
  <c r="BO12" i="67"/>
  <c r="BN12" i="67"/>
  <c r="BM12" i="67"/>
  <c r="BL12" i="67"/>
  <c r="BK12" i="67"/>
  <c r="BJ12" i="67"/>
  <c r="BI12" i="67"/>
  <c r="BH12" i="67"/>
  <c r="BG12" i="67"/>
  <c r="BF12" i="67"/>
  <c r="BE12" i="67"/>
  <c r="BD12" i="67"/>
  <c r="BD11" i="67" s="1"/>
  <c r="BC12" i="67"/>
  <c r="BB12" i="67"/>
  <c r="BB11" i="67" s="1"/>
  <c r="BA12" i="67"/>
  <c r="BA11" i="67" s="1"/>
  <c r="AZ12" i="67"/>
  <c r="AZ11" i="67" s="1"/>
  <c r="AY12" i="67"/>
  <c r="AY11" i="67" s="1"/>
  <c r="AX12" i="67"/>
  <c r="AX11" i="67" s="1"/>
  <c r="AW12" i="67"/>
  <c r="AW11" i="67" s="1"/>
  <c r="AV12" i="67"/>
  <c r="AV11" i="67" s="1"/>
  <c r="AU12" i="67"/>
  <c r="AT12" i="67"/>
  <c r="AS12" i="67"/>
  <c r="AR12" i="67"/>
  <c r="AQ12" i="67"/>
  <c r="AP12" i="67"/>
  <c r="AO12" i="67"/>
  <c r="AN12" i="67"/>
  <c r="AM12" i="67"/>
  <c r="AL12" i="67"/>
  <c r="AL11" i="67" s="1"/>
  <c r="AK12" i="67"/>
  <c r="AK11" i="67" s="1"/>
  <c r="AJ12" i="67"/>
  <c r="AJ11" i="67" s="1"/>
  <c r="AI12" i="67"/>
  <c r="AI11" i="67" s="1"/>
  <c r="AH12" i="67"/>
  <c r="AH11" i="67" s="1"/>
  <c r="AG12" i="67"/>
  <c r="AG11" i="67" s="1"/>
  <c r="AF12" i="67"/>
  <c r="AF11" i="67" s="1"/>
  <c r="AE12" i="67"/>
  <c r="AE11" i="67" s="1"/>
  <c r="AD12" i="67"/>
  <c r="AD11" i="67" s="1"/>
  <c r="AC12" i="67"/>
  <c r="AC11" i="67" s="1"/>
  <c r="AB12" i="67"/>
  <c r="AB11" i="67" s="1"/>
  <c r="AA12" i="67"/>
  <c r="Z12" i="67"/>
  <c r="Y12" i="67"/>
  <c r="X12" i="67"/>
  <c r="W12" i="67"/>
  <c r="V12" i="67"/>
  <c r="U12" i="67"/>
  <c r="T12" i="67"/>
  <c r="S12" i="67"/>
  <c r="R12" i="67"/>
  <c r="R11" i="67" s="1"/>
  <c r="Q12" i="67"/>
  <c r="P12" i="67"/>
  <c r="P11" i="67" s="1"/>
  <c r="O12" i="67"/>
  <c r="O11" i="67" s="1"/>
  <c r="N12" i="67"/>
  <c r="N11" i="67" s="1"/>
  <c r="M12" i="67"/>
  <c r="M11" i="67" s="1"/>
  <c r="L12" i="67"/>
  <c r="L11" i="67" s="1"/>
  <c r="K12" i="67"/>
  <c r="K11" i="67" s="1"/>
  <c r="J12" i="67"/>
  <c r="J11" i="67" s="1"/>
  <c r="I12" i="67"/>
  <c r="I11" i="67" s="1"/>
  <c r="H12" i="67"/>
  <c r="H126" i="67" s="1"/>
  <c r="G12" i="67"/>
  <c r="G11" i="67" s="1"/>
  <c r="F12" i="67"/>
  <c r="F126" i="67" s="1"/>
  <c r="E12" i="67"/>
  <c r="E11" i="67" s="1"/>
  <c r="D12" i="67"/>
  <c r="D126" i="67" s="1"/>
  <c r="O22" i="112"/>
  <c r="O23" i="112"/>
  <c r="O25" i="112"/>
  <c r="O24" i="112"/>
  <c r="D27" i="112"/>
  <c r="O27" i="112" s="1"/>
  <c r="O40" i="112" s="1"/>
  <c r="D11" i="64"/>
  <c r="D10" i="64"/>
  <c r="J162" i="127"/>
  <c r="H162" i="127"/>
  <c r="G162" i="127"/>
  <c r="J161" i="127"/>
  <c r="H161" i="127"/>
  <c r="G161" i="127"/>
  <c r="F161" i="127"/>
  <c r="J160" i="127"/>
  <c r="H160" i="127"/>
  <c r="G160" i="127"/>
  <c r="J159" i="127"/>
  <c r="H159" i="127"/>
  <c r="G159" i="127"/>
  <c r="F159" i="127"/>
  <c r="J158" i="127"/>
  <c r="H158" i="127"/>
  <c r="G158" i="127"/>
  <c r="J157" i="127"/>
  <c r="H157" i="127"/>
  <c r="G157" i="127"/>
  <c r="F157" i="127"/>
  <c r="J156" i="127"/>
  <c r="H156" i="127"/>
  <c r="G156" i="127"/>
  <c r="B156" i="127"/>
  <c r="J155" i="127"/>
  <c r="H155" i="127"/>
  <c r="G155" i="127"/>
  <c r="F155" i="127"/>
  <c r="J154" i="127"/>
  <c r="H154" i="127"/>
  <c r="G154" i="127"/>
  <c r="B154" i="127"/>
  <c r="J153" i="127"/>
  <c r="H153" i="127"/>
  <c r="G153" i="127"/>
  <c r="F153" i="127"/>
  <c r="J152" i="127"/>
  <c r="H152" i="127"/>
  <c r="G152" i="127"/>
  <c r="J151" i="127"/>
  <c r="H151" i="127"/>
  <c r="G151" i="127"/>
  <c r="C151" i="127"/>
  <c r="J150" i="127"/>
  <c r="H150" i="127"/>
  <c r="G150" i="127"/>
  <c r="F150" i="127"/>
  <c r="E150" i="127"/>
  <c r="D150" i="127"/>
  <c r="C150" i="127"/>
  <c r="J149" i="127"/>
  <c r="H149" i="127"/>
  <c r="G149" i="127"/>
  <c r="J148" i="127"/>
  <c r="H148" i="127"/>
  <c r="G148" i="127"/>
  <c r="J147" i="127"/>
  <c r="H147" i="127"/>
  <c r="G147" i="127"/>
  <c r="F147" i="127"/>
  <c r="J146" i="127"/>
  <c r="H146" i="127"/>
  <c r="G146" i="127"/>
  <c r="J145" i="127"/>
  <c r="H145" i="127"/>
  <c r="G145" i="127"/>
  <c r="F145" i="127"/>
  <c r="J144" i="127"/>
  <c r="H144" i="127"/>
  <c r="G144" i="127"/>
  <c r="J143" i="127"/>
  <c r="H143" i="127"/>
  <c r="G143" i="127"/>
  <c r="F143" i="127"/>
  <c r="J142" i="127"/>
  <c r="H142" i="127"/>
  <c r="G142" i="127"/>
  <c r="B142" i="127"/>
  <c r="J141" i="127"/>
  <c r="H141" i="127"/>
  <c r="G141" i="127"/>
  <c r="F141" i="127"/>
  <c r="J140" i="127"/>
  <c r="H140" i="127"/>
  <c r="G140" i="127"/>
  <c r="B140" i="127"/>
  <c r="J139" i="127"/>
  <c r="H139" i="127"/>
  <c r="G139" i="127"/>
  <c r="F139" i="127"/>
  <c r="J138" i="127"/>
  <c r="H138" i="127"/>
  <c r="G138" i="127"/>
  <c r="J137" i="127"/>
  <c r="H137" i="127"/>
  <c r="G137" i="127"/>
  <c r="C137" i="127"/>
  <c r="J136" i="127"/>
  <c r="H136" i="127"/>
  <c r="G136" i="127"/>
  <c r="F136" i="127"/>
  <c r="E136" i="127"/>
  <c r="D136" i="127"/>
  <c r="C136" i="127"/>
  <c r="J135" i="127"/>
  <c r="H135" i="127"/>
  <c r="G135" i="127"/>
  <c r="J134" i="127"/>
  <c r="H134" i="127"/>
  <c r="G134" i="127"/>
  <c r="J133" i="127"/>
  <c r="H133" i="127"/>
  <c r="G133" i="127"/>
  <c r="F133" i="127"/>
  <c r="J132" i="127"/>
  <c r="H132" i="127"/>
  <c r="G132" i="127"/>
  <c r="J131" i="127"/>
  <c r="H131" i="127"/>
  <c r="G131" i="127"/>
  <c r="F131" i="127"/>
  <c r="J130" i="127"/>
  <c r="H130" i="127"/>
  <c r="G130" i="127"/>
  <c r="J129" i="127"/>
  <c r="H129" i="127"/>
  <c r="G129" i="127"/>
  <c r="F129" i="127"/>
  <c r="J128" i="127"/>
  <c r="H128" i="127"/>
  <c r="G128" i="127"/>
  <c r="B128" i="127"/>
  <c r="J127" i="127"/>
  <c r="H127" i="127"/>
  <c r="G127" i="127"/>
  <c r="F127" i="127"/>
  <c r="J126" i="127"/>
  <c r="H126" i="127"/>
  <c r="G126" i="127"/>
  <c r="B126" i="127"/>
  <c r="J125" i="127"/>
  <c r="H125" i="127"/>
  <c r="G125" i="127"/>
  <c r="F125" i="127"/>
  <c r="J124" i="127"/>
  <c r="H124" i="127"/>
  <c r="G124" i="127"/>
  <c r="J123" i="127"/>
  <c r="H123" i="127"/>
  <c r="G123" i="127"/>
  <c r="C123" i="127"/>
  <c r="J122" i="127"/>
  <c r="H122" i="127"/>
  <c r="G122" i="127"/>
  <c r="F122" i="127"/>
  <c r="E122" i="127"/>
  <c r="D122" i="127"/>
  <c r="C122" i="127"/>
  <c r="J121" i="127"/>
  <c r="H121" i="127"/>
  <c r="G121" i="127"/>
  <c r="J120" i="127"/>
  <c r="H120" i="127"/>
  <c r="G120" i="127"/>
  <c r="J119" i="127"/>
  <c r="H119" i="127"/>
  <c r="G119" i="127"/>
  <c r="F119" i="127"/>
  <c r="J118" i="127"/>
  <c r="H118" i="127"/>
  <c r="G118" i="127"/>
  <c r="J117" i="127"/>
  <c r="H117" i="127"/>
  <c r="G117" i="127"/>
  <c r="F117" i="127"/>
  <c r="J116" i="127"/>
  <c r="H116" i="127"/>
  <c r="G116" i="127"/>
  <c r="J115" i="127"/>
  <c r="H115" i="127"/>
  <c r="G115" i="127"/>
  <c r="F115" i="127"/>
  <c r="J114" i="127"/>
  <c r="H114" i="127"/>
  <c r="G114" i="127"/>
  <c r="B114" i="127"/>
  <c r="J113" i="127"/>
  <c r="H113" i="127"/>
  <c r="G113" i="127"/>
  <c r="F113" i="127"/>
  <c r="J112" i="127"/>
  <c r="H112" i="127"/>
  <c r="G112" i="127"/>
  <c r="B112" i="127"/>
  <c r="J111" i="127"/>
  <c r="H111" i="127"/>
  <c r="G111" i="127"/>
  <c r="F111" i="127"/>
  <c r="J110" i="127"/>
  <c r="H110" i="127"/>
  <c r="G110" i="127"/>
  <c r="J109" i="127"/>
  <c r="H109" i="127"/>
  <c r="G109" i="127"/>
  <c r="C109" i="127"/>
  <c r="J108" i="127"/>
  <c r="H108" i="127"/>
  <c r="G108" i="127"/>
  <c r="F108" i="127"/>
  <c r="E108" i="127"/>
  <c r="D108" i="127"/>
  <c r="C108" i="127"/>
  <c r="J107" i="127"/>
  <c r="H107" i="127"/>
  <c r="G107" i="127"/>
  <c r="J106" i="127"/>
  <c r="H106" i="127"/>
  <c r="G106" i="127"/>
  <c r="J105" i="127"/>
  <c r="H105" i="127"/>
  <c r="G105" i="127"/>
  <c r="F105" i="127"/>
  <c r="J104" i="127"/>
  <c r="H104" i="127"/>
  <c r="G104" i="127"/>
  <c r="J103" i="127"/>
  <c r="H103" i="127"/>
  <c r="G103" i="127"/>
  <c r="F103" i="127"/>
  <c r="J102" i="127"/>
  <c r="H102" i="127"/>
  <c r="G102" i="127"/>
  <c r="J101" i="127"/>
  <c r="H101" i="127"/>
  <c r="G101" i="127"/>
  <c r="F101" i="127"/>
  <c r="J100" i="127"/>
  <c r="H100" i="127"/>
  <c r="G100" i="127"/>
  <c r="B100" i="127"/>
  <c r="J99" i="127"/>
  <c r="H99" i="127"/>
  <c r="G99" i="127"/>
  <c r="F99" i="127"/>
  <c r="J98" i="127"/>
  <c r="H98" i="127"/>
  <c r="G98" i="127"/>
  <c r="B98" i="127"/>
  <c r="J97" i="127"/>
  <c r="H97" i="127"/>
  <c r="G97" i="127"/>
  <c r="F97" i="127"/>
  <c r="J96" i="127"/>
  <c r="H96" i="127"/>
  <c r="G96" i="127"/>
  <c r="J95" i="127"/>
  <c r="H95" i="127"/>
  <c r="G95" i="127"/>
  <c r="C95" i="127"/>
  <c r="J94" i="127"/>
  <c r="H94" i="127"/>
  <c r="G94" i="127"/>
  <c r="F94" i="127"/>
  <c r="E94" i="127"/>
  <c r="D94" i="127"/>
  <c r="C94" i="127"/>
  <c r="J93" i="127"/>
  <c r="H93" i="127"/>
  <c r="G93" i="127"/>
  <c r="J92" i="127"/>
  <c r="H92" i="127"/>
  <c r="G92" i="127"/>
  <c r="J91" i="127"/>
  <c r="H91" i="127"/>
  <c r="G91" i="127"/>
  <c r="F91" i="127"/>
  <c r="J90" i="127"/>
  <c r="H90" i="127"/>
  <c r="G90" i="127"/>
  <c r="J89" i="127"/>
  <c r="H89" i="127"/>
  <c r="G89" i="127"/>
  <c r="F89" i="127"/>
  <c r="J88" i="127"/>
  <c r="H88" i="127"/>
  <c r="G88" i="127"/>
  <c r="J87" i="127"/>
  <c r="H87" i="127"/>
  <c r="G87" i="127"/>
  <c r="F87" i="127"/>
  <c r="J86" i="127"/>
  <c r="H86" i="127"/>
  <c r="G86" i="127"/>
  <c r="B86" i="127"/>
  <c r="J85" i="127"/>
  <c r="H85" i="127"/>
  <c r="G85" i="127"/>
  <c r="F85" i="127"/>
  <c r="J84" i="127"/>
  <c r="H84" i="127"/>
  <c r="G84" i="127"/>
  <c r="B84" i="127"/>
  <c r="J83" i="127"/>
  <c r="H83" i="127"/>
  <c r="G83" i="127"/>
  <c r="F83" i="127"/>
  <c r="J82" i="127"/>
  <c r="H82" i="127"/>
  <c r="G82" i="127"/>
  <c r="J81" i="127"/>
  <c r="H81" i="127"/>
  <c r="G81" i="127"/>
  <c r="C81" i="127"/>
  <c r="J80" i="127"/>
  <c r="H80" i="127"/>
  <c r="G80" i="127"/>
  <c r="F80" i="127"/>
  <c r="E80" i="127"/>
  <c r="D80" i="127"/>
  <c r="C80" i="127"/>
  <c r="J79" i="127"/>
  <c r="H79" i="127"/>
  <c r="G79" i="127"/>
  <c r="J78" i="127"/>
  <c r="H78" i="127"/>
  <c r="G78" i="127"/>
  <c r="J77" i="127"/>
  <c r="H77" i="127"/>
  <c r="G77" i="127"/>
  <c r="F77" i="127"/>
  <c r="J76" i="127"/>
  <c r="H76" i="127"/>
  <c r="G76" i="127"/>
  <c r="J75" i="127"/>
  <c r="H75" i="127"/>
  <c r="G75" i="127"/>
  <c r="F75" i="127"/>
  <c r="J74" i="127"/>
  <c r="H74" i="127"/>
  <c r="G74" i="127"/>
  <c r="J73" i="127"/>
  <c r="H73" i="127"/>
  <c r="G73" i="127"/>
  <c r="F73" i="127"/>
  <c r="J72" i="127"/>
  <c r="H72" i="127"/>
  <c r="G72" i="127"/>
  <c r="B72" i="127"/>
  <c r="J71" i="127"/>
  <c r="H71" i="127"/>
  <c r="G71" i="127"/>
  <c r="F71" i="127"/>
  <c r="J70" i="127"/>
  <c r="H70" i="127"/>
  <c r="G70" i="127"/>
  <c r="B70" i="127"/>
  <c r="J69" i="127"/>
  <c r="H69" i="127"/>
  <c r="G69" i="127"/>
  <c r="F69" i="127"/>
  <c r="J68" i="127"/>
  <c r="H68" i="127"/>
  <c r="G68" i="127"/>
  <c r="J67" i="127"/>
  <c r="H67" i="127"/>
  <c r="G67" i="127"/>
  <c r="C67" i="127"/>
  <c r="J66" i="127"/>
  <c r="H66" i="127"/>
  <c r="G66" i="127"/>
  <c r="F66" i="127"/>
  <c r="E66" i="127"/>
  <c r="D66" i="127"/>
  <c r="C66" i="127"/>
  <c r="J65" i="127"/>
  <c r="H65" i="127"/>
  <c r="G65" i="127"/>
  <c r="J64" i="127"/>
  <c r="H64" i="127"/>
  <c r="G64" i="127"/>
  <c r="J63" i="127"/>
  <c r="H63" i="127"/>
  <c r="G63" i="127"/>
  <c r="F63" i="127"/>
  <c r="J62" i="127"/>
  <c r="H62" i="127"/>
  <c r="G62" i="127"/>
  <c r="J61" i="127"/>
  <c r="H61" i="127"/>
  <c r="G61" i="127"/>
  <c r="F61" i="127"/>
  <c r="J60" i="127"/>
  <c r="H60" i="127"/>
  <c r="G60" i="127"/>
  <c r="J59" i="127"/>
  <c r="H59" i="127"/>
  <c r="G59" i="127"/>
  <c r="F59" i="127"/>
  <c r="J58" i="127"/>
  <c r="H58" i="127"/>
  <c r="G58" i="127"/>
  <c r="B58" i="127"/>
  <c r="J57" i="127"/>
  <c r="H57" i="127"/>
  <c r="G57" i="127"/>
  <c r="F57" i="127"/>
  <c r="J56" i="127"/>
  <c r="H56" i="127"/>
  <c r="G56" i="127"/>
  <c r="B56" i="127"/>
  <c r="J55" i="127"/>
  <c r="H55" i="127"/>
  <c r="G55" i="127"/>
  <c r="F55" i="127"/>
  <c r="J54" i="127"/>
  <c r="H54" i="127"/>
  <c r="G54" i="127"/>
  <c r="J53" i="127"/>
  <c r="H53" i="127"/>
  <c r="G53" i="127"/>
  <c r="C53" i="127"/>
  <c r="J52" i="127"/>
  <c r="H52" i="127"/>
  <c r="G52" i="127"/>
  <c r="F52" i="127"/>
  <c r="E52" i="127"/>
  <c r="D52" i="127"/>
  <c r="C52" i="127"/>
  <c r="J51" i="127"/>
  <c r="H51" i="127"/>
  <c r="G51" i="127"/>
  <c r="J50" i="127"/>
  <c r="H50" i="127"/>
  <c r="G50" i="127"/>
  <c r="J49" i="127"/>
  <c r="H49" i="127"/>
  <c r="G49" i="127"/>
  <c r="F49" i="127"/>
  <c r="J48" i="127"/>
  <c r="H48" i="127"/>
  <c r="G48" i="127"/>
  <c r="J47" i="127"/>
  <c r="H47" i="127"/>
  <c r="G47" i="127"/>
  <c r="F47" i="127"/>
  <c r="J46" i="127"/>
  <c r="H46" i="127"/>
  <c r="G46" i="127"/>
  <c r="J45" i="127"/>
  <c r="H45" i="127"/>
  <c r="G45" i="127"/>
  <c r="F45" i="127"/>
  <c r="J44" i="127"/>
  <c r="H44" i="127"/>
  <c r="G44" i="127"/>
  <c r="B44" i="127"/>
  <c r="J43" i="127"/>
  <c r="H43" i="127"/>
  <c r="G43" i="127"/>
  <c r="F43" i="127"/>
  <c r="J42" i="127"/>
  <c r="H42" i="127"/>
  <c r="G42" i="127"/>
  <c r="B42" i="127"/>
  <c r="J41" i="127"/>
  <c r="H41" i="127"/>
  <c r="G41" i="127"/>
  <c r="F41" i="127"/>
  <c r="J40" i="127"/>
  <c r="H40" i="127"/>
  <c r="G40" i="127"/>
  <c r="J39" i="127"/>
  <c r="H39" i="127"/>
  <c r="G39" i="127"/>
  <c r="C39" i="127"/>
  <c r="J38" i="127"/>
  <c r="H38" i="127"/>
  <c r="G38" i="127"/>
  <c r="F38" i="127"/>
  <c r="E38" i="127"/>
  <c r="D38" i="127"/>
  <c r="C38" i="127"/>
  <c r="J37" i="127"/>
  <c r="H37" i="127"/>
  <c r="G37" i="127"/>
  <c r="J36" i="127"/>
  <c r="H36" i="127"/>
  <c r="G36" i="127"/>
  <c r="J35" i="127"/>
  <c r="H35" i="127"/>
  <c r="G35" i="127"/>
  <c r="F35" i="127"/>
  <c r="J34" i="127"/>
  <c r="H34" i="127"/>
  <c r="G34" i="127"/>
  <c r="J33" i="127"/>
  <c r="H33" i="127"/>
  <c r="G33" i="127"/>
  <c r="F33" i="127"/>
  <c r="J32" i="127"/>
  <c r="H32" i="127"/>
  <c r="G32" i="127"/>
  <c r="J31" i="127"/>
  <c r="H31" i="127"/>
  <c r="G31" i="127"/>
  <c r="F31" i="127"/>
  <c r="J30" i="127"/>
  <c r="H30" i="127"/>
  <c r="G30" i="127"/>
  <c r="B30" i="127"/>
  <c r="J29" i="127"/>
  <c r="H29" i="127"/>
  <c r="G29" i="127"/>
  <c r="F29" i="127"/>
  <c r="J28" i="127"/>
  <c r="H28" i="127"/>
  <c r="G28" i="127"/>
  <c r="B28" i="127"/>
  <c r="J27" i="127"/>
  <c r="H27" i="127"/>
  <c r="G27" i="127"/>
  <c r="F27" i="127"/>
  <c r="J26" i="127"/>
  <c r="H26" i="127"/>
  <c r="G26" i="127"/>
  <c r="J25" i="127"/>
  <c r="H25" i="127"/>
  <c r="G25" i="127"/>
  <c r="C25" i="127"/>
  <c r="J24" i="127"/>
  <c r="H24" i="127"/>
  <c r="G24" i="127"/>
  <c r="F24" i="127"/>
  <c r="E24" i="127"/>
  <c r="D24" i="127"/>
  <c r="C24" i="127"/>
  <c r="J23" i="127"/>
  <c r="H23" i="127"/>
  <c r="G23" i="127"/>
  <c r="J22" i="127"/>
  <c r="H22" i="127"/>
  <c r="G22" i="127"/>
  <c r="J21" i="127"/>
  <c r="H21" i="127"/>
  <c r="G21" i="127"/>
  <c r="F21" i="127"/>
  <c r="J20" i="127"/>
  <c r="H20" i="127"/>
  <c r="G20" i="127"/>
  <c r="J19" i="127"/>
  <c r="H19" i="127"/>
  <c r="G19" i="127"/>
  <c r="F19" i="127"/>
  <c r="J18" i="127"/>
  <c r="H18" i="127"/>
  <c r="G18" i="127"/>
  <c r="J17" i="127"/>
  <c r="H17" i="127"/>
  <c r="G17" i="127"/>
  <c r="F17" i="127"/>
  <c r="J16" i="127"/>
  <c r="H16" i="127"/>
  <c r="G16" i="127"/>
  <c r="B16" i="127"/>
  <c r="J15" i="127"/>
  <c r="H15" i="127"/>
  <c r="G15" i="127"/>
  <c r="F15" i="127"/>
  <c r="J14" i="127"/>
  <c r="H14" i="127"/>
  <c r="G14" i="127"/>
  <c r="B14" i="127"/>
  <c r="J13" i="127"/>
  <c r="H13" i="127"/>
  <c r="G13" i="127"/>
  <c r="F13" i="127"/>
  <c r="J12" i="127"/>
  <c r="H12" i="127"/>
  <c r="G12" i="127"/>
  <c r="J11" i="127"/>
  <c r="H11" i="127"/>
  <c r="G11" i="127"/>
  <c r="C11" i="127"/>
  <c r="J10" i="127"/>
  <c r="H10" i="127"/>
  <c r="G10" i="127"/>
  <c r="F10" i="127"/>
  <c r="E10" i="127"/>
  <c r="D10" i="127"/>
  <c r="C10" i="127"/>
  <c r="J9" i="127"/>
  <c r="H9" i="127"/>
  <c r="G9" i="127"/>
  <c r="B8" i="127"/>
  <c r="Q159" i="126"/>
  <c r="M162" i="127" s="1"/>
  <c r="P159" i="126"/>
  <c r="L162" i="127" s="1"/>
  <c r="O159" i="126"/>
  <c r="K162" i="127" s="1"/>
  <c r="M159" i="126"/>
  <c r="K159" i="126"/>
  <c r="I162" i="127" s="1"/>
  <c r="B162" i="127"/>
  <c r="Q158" i="126"/>
  <c r="M161" i="127" s="1"/>
  <c r="P158" i="126"/>
  <c r="L161" i="127" s="1"/>
  <c r="O158" i="126"/>
  <c r="K161" i="127" s="1"/>
  <c r="M158" i="126"/>
  <c r="K158" i="126"/>
  <c r="I161" i="127" s="1"/>
  <c r="Q157" i="126"/>
  <c r="M160" i="127" s="1"/>
  <c r="P157" i="126"/>
  <c r="L160" i="127" s="1"/>
  <c r="O157" i="126"/>
  <c r="K160" i="127" s="1"/>
  <c r="M157" i="126"/>
  <c r="K157" i="126"/>
  <c r="I160" i="127" s="1"/>
  <c r="Q156" i="126"/>
  <c r="M159" i="127" s="1"/>
  <c r="P156" i="126"/>
  <c r="L159" i="127" s="1"/>
  <c r="O156" i="126"/>
  <c r="K159" i="127" s="1"/>
  <c r="M156" i="126"/>
  <c r="K156" i="126"/>
  <c r="I159" i="127" s="1"/>
  <c r="Q155" i="126"/>
  <c r="M158" i="127" s="1"/>
  <c r="P155" i="126"/>
  <c r="L158" i="127" s="1"/>
  <c r="O155" i="126"/>
  <c r="K158" i="127" s="1"/>
  <c r="M155" i="126"/>
  <c r="K155" i="126"/>
  <c r="I158" i="127" s="1"/>
  <c r="Q154" i="126"/>
  <c r="M157" i="127" s="1"/>
  <c r="P154" i="126"/>
  <c r="L157" i="127" s="1"/>
  <c r="O154" i="126"/>
  <c r="K157" i="127" s="1"/>
  <c r="M154" i="126"/>
  <c r="K154" i="126"/>
  <c r="I157" i="127" s="1"/>
  <c r="Q153" i="126"/>
  <c r="M156" i="127" s="1"/>
  <c r="P153" i="126"/>
  <c r="L156" i="127" s="1"/>
  <c r="O153" i="126"/>
  <c r="K156" i="127" s="1"/>
  <c r="M153" i="126"/>
  <c r="K153" i="126"/>
  <c r="I156" i="127" s="1"/>
  <c r="Q152" i="126"/>
  <c r="M155" i="127" s="1"/>
  <c r="P152" i="126"/>
  <c r="L155" i="127" s="1"/>
  <c r="O152" i="126"/>
  <c r="K155" i="127" s="1"/>
  <c r="M152" i="126"/>
  <c r="K152" i="126"/>
  <c r="I155" i="127" s="1"/>
  <c r="Q151" i="126"/>
  <c r="M154" i="127" s="1"/>
  <c r="P151" i="126"/>
  <c r="L154" i="127" s="1"/>
  <c r="O151" i="126"/>
  <c r="K154" i="127" s="1"/>
  <c r="M151" i="126"/>
  <c r="K151" i="126"/>
  <c r="I154" i="127" s="1"/>
  <c r="Q150" i="126"/>
  <c r="M153" i="127" s="1"/>
  <c r="P150" i="126"/>
  <c r="L153" i="127" s="1"/>
  <c r="O150" i="126"/>
  <c r="K153" i="127" s="1"/>
  <c r="M150" i="126"/>
  <c r="K150" i="126"/>
  <c r="I153" i="127" s="1"/>
  <c r="Q149" i="126"/>
  <c r="M152" i="127" s="1"/>
  <c r="P149" i="126"/>
  <c r="L152" i="127" s="1"/>
  <c r="O149" i="126"/>
  <c r="K152" i="127" s="1"/>
  <c r="M149" i="126"/>
  <c r="K149" i="126"/>
  <c r="I152" i="127" s="1"/>
  <c r="Q148" i="126"/>
  <c r="M151" i="127" s="1"/>
  <c r="P148" i="126"/>
  <c r="L151" i="127" s="1"/>
  <c r="O148" i="126"/>
  <c r="K151" i="127" s="1"/>
  <c r="M148" i="126"/>
  <c r="K148" i="126"/>
  <c r="I151" i="127" s="1"/>
  <c r="Q147" i="126"/>
  <c r="M150" i="127" s="1"/>
  <c r="P147" i="126"/>
  <c r="L150" i="127" s="1"/>
  <c r="O147" i="126"/>
  <c r="K150" i="127" s="1"/>
  <c r="M147" i="126"/>
  <c r="K147" i="126"/>
  <c r="I150" i="127" s="1"/>
  <c r="Q146" i="126"/>
  <c r="M149" i="127" s="1"/>
  <c r="P146" i="126"/>
  <c r="L149" i="127" s="1"/>
  <c r="O146" i="126"/>
  <c r="K149" i="127" s="1"/>
  <c r="M146" i="126"/>
  <c r="K146" i="126"/>
  <c r="I149" i="127" s="1"/>
  <c r="Q145" i="126"/>
  <c r="M148" i="127" s="1"/>
  <c r="P145" i="126"/>
  <c r="L148" i="127" s="1"/>
  <c r="O145" i="126"/>
  <c r="K148" i="127" s="1"/>
  <c r="M145" i="126"/>
  <c r="K145" i="126"/>
  <c r="I148" i="127" s="1"/>
  <c r="B148" i="127"/>
  <c r="Q144" i="126"/>
  <c r="M147" i="127" s="1"/>
  <c r="P144" i="126"/>
  <c r="L147" i="127" s="1"/>
  <c r="O144" i="126"/>
  <c r="K147" i="127" s="1"/>
  <c r="M144" i="126"/>
  <c r="K144" i="126"/>
  <c r="I147" i="127" s="1"/>
  <c r="Q143" i="126"/>
  <c r="M146" i="127" s="1"/>
  <c r="P143" i="126"/>
  <c r="L146" i="127" s="1"/>
  <c r="O143" i="126"/>
  <c r="K146" i="127" s="1"/>
  <c r="M143" i="126"/>
  <c r="K143" i="126"/>
  <c r="I146" i="127" s="1"/>
  <c r="Q142" i="126"/>
  <c r="M145" i="127" s="1"/>
  <c r="P142" i="126"/>
  <c r="L145" i="127" s="1"/>
  <c r="O142" i="126"/>
  <c r="K145" i="127" s="1"/>
  <c r="M142" i="126"/>
  <c r="K142" i="126"/>
  <c r="I145" i="127" s="1"/>
  <c r="Q141" i="126"/>
  <c r="M144" i="127" s="1"/>
  <c r="P141" i="126"/>
  <c r="L144" i="127" s="1"/>
  <c r="O141" i="126"/>
  <c r="K144" i="127" s="1"/>
  <c r="M141" i="126"/>
  <c r="K141" i="126"/>
  <c r="I144" i="127" s="1"/>
  <c r="B144" i="127"/>
  <c r="Q140" i="126"/>
  <c r="M143" i="127" s="1"/>
  <c r="P140" i="126"/>
  <c r="L143" i="127" s="1"/>
  <c r="O140" i="126"/>
  <c r="K143" i="127" s="1"/>
  <c r="M140" i="126"/>
  <c r="K140" i="126"/>
  <c r="I143" i="127" s="1"/>
  <c r="Q139" i="126"/>
  <c r="M142" i="127" s="1"/>
  <c r="P139" i="126"/>
  <c r="L142" i="127" s="1"/>
  <c r="O139" i="126"/>
  <c r="K142" i="127" s="1"/>
  <c r="M139" i="126"/>
  <c r="K139" i="126"/>
  <c r="I142" i="127" s="1"/>
  <c r="Q138" i="126"/>
  <c r="M141" i="127" s="1"/>
  <c r="P138" i="126"/>
  <c r="L141" i="127" s="1"/>
  <c r="O138" i="126"/>
  <c r="K141" i="127" s="1"/>
  <c r="M138" i="126"/>
  <c r="K138" i="126"/>
  <c r="I141" i="127" s="1"/>
  <c r="Q137" i="126"/>
  <c r="M140" i="127" s="1"/>
  <c r="P137" i="126"/>
  <c r="L140" i="127" s="1"/>
  <c r="O137" i="126"/>
  <c r="K140" i="127" s="1"/>
  <c r="M137" i="126"/>
  <c r="K137" i="126"/>
  <c r="I140" i="127" s="1"/>
  <c r="Q136" i="126"/>
  <c r="M139" i="127" s="1"/>
  <c r="P136" i="126"/>
  <c r="L139" i="127" s="1"/>
  <c r="O136" i="126"/>
  <c r="K139" i="127" s="1"/>
  <c r="M136" i="126"/>
  <c r="K136" i="126"/>
  <c r="I139" i="127" s="1"/>
  <c r="Q135" i="126"/>
  <c r="M138" i="127" s="1"/>
  <c r="P135" i="126"/>
  <c r="L138" i="127" s="1"/>
  <c r="O135" i="126"/>
  <c r="K138" i="127" s="1"/>
  <c r="M135" i="126"/>
  <c r="K135" i="126"/>
  <c r="I138" i="127" s="1"/>
  <c r="Q134" i="126"/>
  <c r="M137" i="127" s="1"/>
  <c r="P134" i="126"/>
  <c r="L137" i="127" s="1"/>
  <c r="O134" i="126"/>
  <c r="K137" i="127" s="1"/>
  <c r="M134" i="126"/>
  <c r="K134" i="126"/>
  <c r="I137" i="127" s="1"/>
  <c r="Q133" i="126"/>
  <c r="M136" i="127" s="1"/>
  <c r="P133" i="126"/>
  <c r="L136" i="127" s="1"/>
  <c r="O133" i="126"/>
  <c r="K136" i="127" s="1"/>
  <c r="M133" i="126"/>
  <c r="K133" i="126"/>
  <c r="I136" i="127" s="1"/>
  <c r="Q132" i="126"/>
  <c r="M135" i="127" s="1"/>
  <c r="P132" i="126"/>
  <c r="L135" i="127" s="1"/>
  <c r="O132" i="126"/>
  <c r="K135" i="127" s="1"/>
  <c r="M132" i="126"/>
  <c r="K132" i="126"/>
  <c r="I135" i="127" s="1"/>
  <c r="Q131" i="126"/>
  <c r="M134" i="127" s="1"/>
  <c r="P131" i="126"/>
  <c r="L134" i="127" s="1"/>
  <c r="O131" i="126"/>
  <c r="K134" i="127" s="1"/>
  <c r="M131" i="126"/>
  <c r="K131" i="126"/>
  <c r="I134" i="127" s="1"/>
  <c r="B134" i="127"/>
  <c r="Q130" i="126"/>
  <c r="M133" i="127" s="1"/>
  <c r="P130" i="126"/>
  <c r="L133" i="127" s="1"/>
  <c r="O130" i="126"/>
  <c r="K133" i="127" s="1"/>
  <c r="M130" i="126"/>
  <c r="K130" i="126"/>
  <c r="I133" i="127" s="1"/>
  <c r="Q129" i="126"/>
  <c r="M132" i="127" s="1"/>
  <c r="P129" i="126"/>
  <c r="L132" i="127" s="1"/>
  <c r="O129" i="126"/>
  <c r="K132" i="127" s="1"/>
  <c r="M129" i="126"/>
  <c r="K129" i="126"/>
  <c r="I132" i="127" s="1"/>
  <c r="Q128" i="126"/>
  <c r="M131" i="127" s="1"/>
  <c r="P128" i="126"/>
  <c r="L131" i="127" s="1"/>
  <c r="O128" i="126"/>
  <c r="K131" i="127" s="1"/>
  <c r="M128" i="126"/>
  <c r="K128" i="126"/>
  <c r="I131" i="127" s="1"/>
  <c r="Q127" i="126"/>
  <c r="M130" i="127" s="1"/>
  <c r="P127" i="126"/>
  <c r="L130" i="127" s="1"/>
  <c r="O127" i="126"/>
  <c r="K130" i="127" s="1"/>
  <c r="M127" i="126"/>
  <c r="K127" i="126"/>
  <c r="I130" i="127" s="1"/>
  <c r="B130" i="127"/>
  <c r="Q126" i="126"/>
  <c r="M129" i="127" s="1"/>
  <c r="P126" i="126"/>
  <c r="L129" i="127" s="1"/>
  <c r="O126" i="126"/>
  <c r="K129" i="127" s="1"/>
  <c r="M126" i="126"/>
  <c r="K126" i="126"/>
  <c r="I129" i="127" s="1"/>
  <c r="Q125" i="126"/>
  <c r="M128" i="127" s="1"/>
  <c r="P125" i="126"/>
  <c r="L128" i="127" s="1"/>
  <c r="O125" i="126"/>
  <c r="K128" i="127" s="1"/>
  <c r="M125" i="126"/>
  <c r="K125" i="126"/>
  <c r="I128" i="127" s="1"/>
  <c r="Q124" i="126"/>
  <c r="M127" i="127" s="1"/>
  <c r="P124" i="126"/>
  <c r="L127" i="127" s="1"/>
  <c r="O124" i="126"/>
  <c r="K127" i="127" s="1"/>
  <c r="M124" i="126"/>
  <c r="K124" i="126"/>
  <c r="I127" i="127" s="1"/>
  <c r="Q123" i="126"/>
  <c r="M126" i="127" s="1"/>
  <c r="P123" i="126"/>
  <c r="L126" i="127" s="1"/>
  <c r="O123" i="126"/>
  <c r="K126" i="127" s="1"/>
  <c r="M123" i="126"/>
  <c r="K123" i="126"/>
  <c r="I126" i="127" s="1"/>
  <c r="Q122" i="126"/>
  <c r="M125" i="127" s="1"/>
  <c r="P122" i="126"/>
  <c r="L125" i="127" s="1"/>
  <c r="O122" i="126"/>
  <c r="K125" i="127" s="1"/>
  <c r="M122" i="126"/>
  <c r="K122" i="126"/>
  <c r="I125" i="127" s="1"/>
  <c r="Q121" i="126"/>
  <c r="M124" i="127" s="1"/>
  <c r="P121" i="126"/>
  <c r="L124" i="127" s="1"/>
  <c r="O121" i="126"/>
  <c r="K124" i="127" s="1"/>
  <c r="M121" i="126"/>
  <c r="K121" i="126"/>
  <c r="I124" i="127" s="1"/>
  <c r="Q120" i="126"/>
  <c r="M123" i="127" s="1"/>
  <c r="P120" i="126"/>
  <c r="L123" i="127" s="1"/>
  <c r="O120" i="126"/>
  <c r="K123" i="127" s="1"/>
  <c r="M120" i="126"/>
  <c r="K120" i="126"/>
  <c r="I123" i="127" s="1"/>
  <c r="Q119" i="126"/>
  <c r="M122" i="127" s="1"/>
  <c r="P119" i="126"/>
  <c r="L122" i="127" s="1"/>
  <c r="O119" i="126"/>
  <c r="K122" i="127" s="1"/>
  <c r="M119" i="126"/>
  <c r="K119" i="126"/>
  <c r="I122" i="127" s="1"/>
  <c r="Q118" i="126"/>
  <c r="M121" i="127" s="1"/>
  <c r="P118" i="126"/>
  <c r="L121" i="127" s="1"/>
  <c r="O118" i="126"/>
  <c r="K121" i="127" s="1"/>
  <c r="M118" i="126"/>
  <c r="K118" i="126"/>
  <c r="I121" i="127" s="1"/>
  <c r="Q117" i="126"/>
  <c r="M120" i="127" s="1"/>
  <c r="P117" i="126"/>
  <c r="L120" i="127" s="1"/>
  <c r="O117" i="126"/>
  <c r="K120" i="127" s="1"/>
  <c r="M117" i="126"/>
  <c r="K117" i="126"/>
  <c r="I120" i="127" s="1"/>
  <c r="B120" i="127"/>
  <c r="Q116" i="126"/>
  <c r="M119" i="127" s="1"/>
  <c r="P116" i="126"/>
  <c r="L119" i="127" s="1"/>
  <c r="O116" i="126"/>
  <c r="K119" i="127" s="1"/>
  <c r="M116" i="126"/>
  <c r="K116" i="126"/>
  <c r="I119" i="127" s="1"/>
  <c r="Q115" i="126"/>
  <c r="M118" i="127" s="1"/>
  <c r="P115" i="126"/>
  <c r="L118" i="127" s="1"/>
  <c r="O115" i="126"/>
  <c r="K118" i="127" s="1"/>
  <c r="M115" i="126"/>
  <c r="K115" i="126"/>
  <c r="I118" i="127" s="1"/>
  <c r="Q114" i="126"/>
  <c r="M117" i="127" s="1"/>
  <c r="P114" i="126"/>
  <c r="L117" i="127" s="1"/>
  <c r="O114" i="126"/>
  <c r="K117" i="127" s="1"/>
  <c r="M114" i="126"/>
  <c r="K114" i="126"/>
  <c r="I117" i="127" s="1"/>
  <c r="Q113" i="126"/>
  <c r="M116" i="127" s="1"/>
  <c r="P113" i="126"/>
  <c r="L116" i="127" s="1"/>
  <c r="O113" i="126"/>
  <c r="K116" i="127" s="1"/>
  <c r="M113" i="126"/>
  <c r="K113" i="126"/>
  <c r="I116" i="127" s="1"/>
  <c r="B116" i="127"/>
  <c r="Q112" i="126"/>
  <c r="M115" i="127" s="1"/>
  <c r="P112" i="126"/>
  <c r="L115" i="127" s="1"/>
  <c r="O112" i="126"/>
  <c r="K115" i="127" s="1"/>
  <c r="M112" i="126"/>
  <c r="K112" i="126"/>
  <c r="I115" i="127" s="1"/>
  <c r="Q111" i="126"/>
  <c r="M114" i="127" s="1"/>
  <c r="P111" i="126"/>
  <c r="L114" i="127" s="1"/>
  <c r="O111" i="126"/>
  <c r="K114" i="127" s="1"/>
  <c r="M111" i="126"/>
  <c r="K111" i="126"/>
  <c r="I114" i="127" s="1"/>
  <c r="Q110" i="126"/>
  <c r="M113" i="127" s="1"/>
  <c r="P110" i="126"/>
  <c r="L113" i="127" s="1"/>
  <c r="O110" i="126"/>
  <c r="K113" i="127" s="1"/>
  <c r="M110" i="126"/>
  <c r="K110" i="126"/>
  <c r="I113" i="127" s="1"/>
  <c r="Q109" i="126"/>
  <c r="M112" i="127" s="1"/>
  <c r="P109" i="126"/>
  <c r="L112" i="127" s="1"/>
  <c r="O109" i="126"/>
  <c r="K112" i="127" s="1"/>
  <c r="M109" i="126"/>
  <c r="K109" i="126"/>
  <c r="I112" i="127" s="1"/>
  <c r="Q108" i="126"/>
  <c r="M111" i="127" s="1"/>
  <c r="P108" i="126"/>
  <c r="L111" i="127" s="1"/>
  <c r="O108" i="126"/>
  <c r="K111" i="127" s="1"/>
  <c r="M108" i="126"/>
  <c r="K108" i="126"/>
  <c r="I111" i="127" s="1"/>
  <c r="Q107" i="126"/>
  <c r="M110" i="127" s="1"/>
  <c r="P107" i="126"/>
  <c r="L110" i="127" s="1"/>
  <c r="O107" i="126"/>
  <c r="K110" i="127" s="1"/>
  <c r="M107" i="126"/>
  <c r="K107" i="126"/>
  <c r="I110" i="127" s="1"/>
  <c r="Q106" i="126"/>
  <c r="M109" i="127" s="1"/>
  <c r="P106" i="126"/>
  <c r="L109" i="127" s="1"/>
  <c r="O106" i="126"/>
  <c r="K109" i="127" s="1"/>
  <c r="M106" i="126"/>
  <c r="K106" i="126"/>
  <c r="I109" i="127" s="1"/>
  <c r="Q105" i="126"/>
  <c r="M108" i="127" s="1"/>
  <c r="P105" i="126"/>
  <c r="L108" i="127" s="1"/>
  <c r="O105" i="126"/>
  <c r="K108" i="127" s="1"/>
  <c r="M105" i="126"/>
  <c r="K105" i="126"/>
  <c r="I108" i="127" s="1"/>
  <c r="Q104" i="126"/>
  <c r="M107" i="127" s="1"/>
  <c r="P104" i="126"/>
  <c r="L107" i="127" s="1"/>
  <c r="O104" i="126"/>
  <c r="K107" i="127" s="1"/>
  <c r="M104" i="126"/>
  <c r="K104" i="126"/>
  <c r="I107" i="127" s="1"/>
  <c r="Q103" i="126"/>
  <c r="M106" i="127" s="1"/>
  <c r="P103" i="126"/>
  <c r="L106" i="127" s="1"/>
  <c r="O103" i="126"/>
  <c r="K106" i="127" s="1"/>
  <c r="M103" i="126"/>
  <c r="K103" i="126"/>
  <c r="I106" i="127" s="1"/>
  <c r="B106" i="127"/>
  <c r="Q102" i="126"/>
  <c r="M105" i="127" s="1"/>
  <c r="P102" i="126"/>
  <c r="L105" i="127" s="1"/>
  <c r="O102" i="126"/>
  <c r="K105" i="127" s="1"/>
  <c r="M102" i="126"/>
  <c r="K102" i="126"/>
  <c r="I105" i="127" s="1"/>
  <c r="Q101" i="126"/>
  <c r="M104" i="127" s="1"/>
  <c r="P101" i="126"/>
  <c r="L104" i="127" s="1"/>
  <c r="O101" i="126"/>
  <c r="K104" i="127" s="1"/>
  <c r="M101" i="126"/>
  <c r="K101" i="126"/>
  <c r="I104" i="127" s="1"/>
  <c r="Q100" i="126"/>
  <c r="M103" i="127" s="1"/>
  <c r="P100" i="126"/>
  <c r="L103" i="127" s="1"/>
  <c r="O100" i="126"/>
  <c r="K103" i="127" s="1"/>
  <c r="M100" i="126"/>
  <c r="K100" i="126"/>
  <c r="I103" i="127" s="1"/>
  <c r="Q99" i="126"/>
  <c r="M102" i="127" s="1"/>
  <c r="P99" i="126"/>
  <c r="L102" i="127" s="1"/>
  <c r="O99" i="126"/>
  <c r="K102" i="127" s="1"/>
  <c r="M99" i="126"/>
  <c r="K99" i="126"/>
  <c r="I102" i="127" s="1"/>
  <c r="B102" i="127"/>
  <c r="Q98" i="126"/>
  <c r="M101" i="127" s="1"/>
  <c r="P98" i="126"/>
  <c r="L101" i="127" s="1"/>
  <c r="O98" i="126"/>
  <c r="K101" i="127" s="1"/>
  <c r="M98" i="126"/>
  <c r="K98" i="126"/>
  <c r="I101" i="127" s="1"/>
  <c r="Q97" i="126"/>
  <c r="M100" i="127" s="1"/>
  <c r="P97" i="126"/>
  <c r="L100" i="127" s="1"/>
  <c r="O97" i="126"/>
  <c r="K100" i="127" s="1"/>
  <c r="M97" i="126"/>
  <c r="K97" i="126"/>
  <c r="I100" i="127" s="1"/>
  <c r="Q96" i="126"/>
  <c r="M99" i="127" s="1"/>
  <c r="P96" i="126"/>
  <c r="L99" i="127" s="1"/>
  <c r="O96" i="126"/>
  <c r="K99" i="127" s="1"/>
  <c r="M96" i="126"/>
  <c r="K96" i="126"/>
  <c r="I99" i="127" s="1"/>
  <c r="Q95" i="126"/>
  <c r="M98" i="127" s="1"/>
  <c r="P95" i="126"/>
  <c r="L98" i="127" s="1"/>
  <c r="O95" i="126"/>
  <c r="K98" i="127" s="1"/>
  <c r="M95" i="126"/>
  <c r="K95" i="126"/>
  <c r="I98" i="127" s="1"/>
  <c r="Q94" i="126"/>
  <c r="M97" i="127" s="1"/>
  <c r="P94" i="126"/>
  <c r="L97" i="127" s="1"/>
  <c r="O94" i="126"/>
  <c r="K97" i="127" s="1"/>
  <c r="M94" i="126"/>
  <c r="K94" i="126"/>
  <c r="I97" i="127" s="1"/>
  <c r="Q93" i="126"/>
  <c r="M96" i="127" s="1"/>
  <c r="P93" i="126"/>
  <c r="L96" i="127" s="1"/>
  <c r="O93" i="126"/>
  <c r="K96" i="127" s="1"/>
  <c r="M93" i="126"/>
  <c r="K93" i="126"/>
  <c r="I96" i="127" s="1"/>
  <c r="Q92" i="126"/>
  <c r="M95" i="127" s="1"/>
  <c r="P92" i="126"/>
  <c r="L95" i="127" s="1"/>
  <c r="O92" i="126"/>
  <c r="K95" i="127" s="1"/>
  <c r="M92" i="126"/>
  <c r="K92" i="126"/>
  <c r="I95" i="127" s="1"/>
  <c r="Q91" i="126"/>
  <c r="M94" i="127" s="1"/>
  <c r="P91" i="126"/>
  <c r="L94" i="127" s="1"/>
  <c r="O91" i="126"/>
  <c r="K94" i="127" s="1"/>
  <c r="M91" i="126"/>
  <c r="K91" i="126"/>
  <c r="I94" i="127" s="1"/>
  <c r="Q90" i="126"/>
  <c r="M93" i="127" s="1"/>
  <c r="P90" i="126"/>
  <c r="L93" i="127" s="1"/>
  <c r="O90" i="126"/>
  <c r="K93" i="127" s="1"/>
  <c r="M90" i="126"/>
  <c r="K90" i="126"/>
  <c r="I93" i="127" s="1"/>
  <c r="Q89" i="126"/>
  <c r="M92" i="127" s="1"/>
  <c r="P89" i="126"/>
  <c r="L92" i="127" s="1"/>
  <c r="O89" i="126"/>
  <c r="K92" i="127" s="1"/>
  <c r="M89" i="126"/>
  <c r="K89" i="126"/>
  <c r="I92" i="127" s="1"/>
  <c r="B92" i="127"/>
  <c r="Q88" i="126"/>
  <c r="M91" i="127" s="1"/>
  <c r="P88" i="126"/>
  <c r="L91" i="127" s="1"/>
  <c r="O88" i="126"/>
  <c r="K91" i="127" s="1"/>
  <c r="M88" i="126"/>
  <c r="K88" i="126"/>
  <c r="I91" i="127" s="1"/>
  <c r="Q87" i="126"/>
  <c r="M90" i="127" s="1"/>
  <c r="P87" i="126"/>
  <c r="L90" i="127" s="1"/>
  <c r="O87" i="126"/>
  <c r="K90" i="127" s="1"/>
  <c r="M87" i="126"/>
  <c r="K87" i="126"/>
  <c r="I90" i="127" s="1"/>
  <c r="Q86" i="126"/>
  <c r="M89" i="127" s="1"/>
  <c r="P86" i="126"/>
  <c r="L89" i="127" s="1"/>
  <c r="O86" i="126"/>
  <c r="K89" i="127" s="1"/>
  <c r="M86" i="126"/>
  <c r="K86" i="126"/>
  <c r="I89" i="127" s="1"/>
  <c r="Q85" i="126"/>
  <c r="M88" i="127" s="1"/>
  <c r="P85" i="126"/>
  <c r="L88" i="127" s="1"/>
  <c r="O85" i="126"/>
  <c r="K88" i="127" s="1"/>
  <c r="M85" i="126"/>
  <c r="K85" i="126"/>
  <c r="I88" i="127" s="1"/>
  <c r="B88" i="127"/>
  <c r="Q84" i="126"/>
  <c r="M87" i="127" s="1"/>
  <c r="P84" i="126"/>
  <c r="L87" i="127" s="1"/>
  <c r="O84" i="126"/>
  <c r="K87" i="127" s="1"/>
  <c r="M84" i="126"/>
  <c r="K84" i="126"/>
  <c r="I87" i="127" s="1"/>
  <c r="Q83" i="126"/>
  <c r="M86" i="127" s="1"/>
  <c r="P83" i="126"/>
  <c r="L86" i="127" s="1"/>
  <c r="O83" i="126"/>
  <c r="K86" i="127" s="1"/>
  <c r="M83" i="126"/>
  <c r="K83" i="126"/>
  <c r="I86" i="127" s="1"/>
  <c r="Q82" i="126"/>
  <c r="M85" i="127" s="1"/>
  <c r="P82" i="126"/>
  <c r="L85" i="127" s="1"/>
  <c r="O82" i="126"/>
  <c r="K85" i="127" s="1"/>
  <c r="M82" i="126"/>
  <c r="K82" i="126"/>
  <c r="I85" i="127" s="1"/>
  <c r="Q81" i="126"/>
  <c r="M84" i="127" s="1"/>
  <c r="P81" i="126"/>
  <c r="L84" i="127" s="1"/>
  <c r="O81" i="126"/>
  <c r="K84" i="127" s="1"/>
  <c r="M81" i="126"/>
  <c r="K81" i="126"/>
  <c r="I84" i="127" s="1"/>
  <c r="Q80" i="126"/>
  <c r="M83" i="127" s="1"/>
  <c r="P80" i="126"/>
  <c r="L83" i="127" s="1"/>
  <c r="O80" i="126"/>
  <c r="K83" i="127" s="1"/>
  <c r="M80" i="126"/>
  <c r="K80" i="126"/>
  <c r="I83" i="127" s="1"/>
  <c r="Q79" i="126"/>
  <c r="M82" i="127" s="1"/>
  <c r="P79" i="126"/>
  <c r="L82" i="127" s="1"/>
  <c r="O79" i="126"/>
  <c r="K82" i="127" s="1"/>
  <c r="M79" i="126"/>
  <c r="K79" i="126"/>
  <c r="I82" i="127" s="1"/>
  <c r="Q78" i="126"/>
  <c r="M81" i="127" s="1"/>
  <c r="P78" i="126"/>
  <c r="L81" i="127" s="1"/>
  <c r="O78" i="126"/>
  <c r="K81" i="127" s="1"/>
  <c r="M78" i="126"/>
  <c r="K78" i="126"/>
  <c r="I81" i="127" s="1"/>
  <c r="Q77" i="126"/>
  <c r="M80" i="127" s="1"/>
  <c r="P77" i="126"/>
  <c r="L80" i="127" s="1"/>
  <c r="O77" i="126"/>
  <c r="K80" i="127" s="1"/>
  <c r="M77" i="126"/>
  <c r="K77" i="126"/>
  <c r="I80" i="127" s="1"/>
  <c r="Q76" i="126"/>
  <c r="M79" i="127" s="1"/>
  <c r="P76" i="126"/>
  <c r="L79" i="127" s="1"/>
  <c r="O76" i="126"/>
  <c r="K79" i="127" s="1"/>
  <c r="M76" i="126"/>
  <c r="K76" i="126"/>
  <c r="I79" i="127" s="1"/>
  <c r="Q75" i="126"/>
  <c r="M78" i="127" s="1"/>
  <c r="P75" i="126"/>
  <c r="L78" i="127" s="1"/>
  <c r="O75" i="126"/>
  <c r="K78" i="127" s="1"/>
  <c r="M75" i="126"/>
  <c r="K75" i="126"/>
  <c r="I78" i="127" s="1"/>
  <c r="B78" i="127"/>
  <c r="Q74" i="126"/>
  <c r="M77" i="127" s="1"/>
  <c r="P74" i="126"/>
  <c r="L77" i="127" s="1"/>
  <c r="O74" i="126"/>
  <c r="K77" i="127" s="1"/>
  <c r="M74" i="126"/>
  <c r="K74" i="126"/>
  <c r="I77" i="127" s="1"/>
  <c r="Q73" i="126"/>
  <c r="M76" i="127" s="1"/>
  <c r="P73" i="126"/>
  <c r="L76" i="127" s="1"/>
  <c r="O73" i="126"/>
  <c r="K76" i="127" s="1"/>
  <c r="M73" i="126"/>
  <c r="K73" i="126"/>
  <c r="I76" i="127" s="1"/>
  <c r="Q72" i="126"/>
  <c r="M75" i="127" s="1"/>
  <c r="P72" i="126"/>
  <c r="L75" i="127" s="1"/>
  <c r="O72" i="126"/>
  <c r="K75" i="127" s="1"/>
  <c r="M72" i="126"/>
  <c r="K72" i="126"/>
  <c r="I75" i="127" s="1"/>
  <c r="Q71" i="126"/>
  <c r="M74" i="127" s="1"/>
  <c r="P71" i="126"/>
  <c r="L74" i="127" s="1"/>
  <c r="O71" i="126"/>
  <c r="K74" i="127" s="1"/>
  <c r="M71" i="126"/>
  <c r="K71" i="126"/>
  <c r="I74" i="127" s="1"/>
  <c r="B74" i="127"/>
  <c r="Q70" i="126"/>
  <c r="M73" i="127" s="1"/>
  <c r="P70" i="126"/>
  <c r="L73" i="127" s="1"/>
  <c r="O70" i="126"/>
  <c r="K73" i="127" s="1"/>
  <c r="M70" i="126"/>
  <c r="K70" i="126"/>
  <c r="I73" i="127" s="1"/>
  <c r="Q69" i="126"/>
  <c r="M72" i="127" s="1"/>
  <c r="P69" i="126"/>
  <c r="L72" i="127" s="1"/>
  <c r="O69" i="126"/>
  <c r="K72" i="127" s="1"/>
  <c r="M69" i="126"/>
  <c r="K69" i="126"/>
  <c r="I72" i="127" s="1"/>
  <c r="Q68" i="126"/>
  <c r="M71" i="127" s="1"/>
  <c r="P68" i="126"/>
  <c r="L71" i="127" s="1"/>
  <c r="O68" i="126"/>
  <c r="K71" i="127" s="1"/>
  <c r="M68" i="126"/>
  <c r="K68" i="126"/>
  <c r="I71" i="127" s="1"/>
  <c r="Q67" i="126"/>
  <c r="M70" i="127" s="1"/>
  <c r="P67" i="126"/>
  <c r="L70" i="127" s="1"/>
  <c r="O67" i="126"/>
  <c r="K70" i="127" s="1"/>
  <c r="M67" i="126"/>
  <c r="K67" i="126"/>
  <c r="I70" i="127" s="1"/>
  <c r="Q66" i="126"/>
  <c r="M69" i="127" s="1"/>
  <c r="P66" i="126"/>
  <c r="L69" i="127" s="1"/>
  <c r="O66" i="126"/>
  <c r="K69" i="127" s="1"/>
  <c r="M66" i="126"/>
  <c r="K66" i="126"/>
  <c r="I69" i="127" s="1"/>
  <c r="Q65" i="126"/>
  <c r="M68" i="127" s="1"/>
  <c r="P65" i="126"/>
  <c r="L68" i="127" s="1"/>
  <c r="O65" i="126"/>
  <c r="K68" i="127" s="1"/>
  <c r="M65" i="126"/>
  <c r="K65" i="126"/>
  <c r="I68" i="127" s="1"/>
  <c r="Q64" i="126"/>
  <c r="M67" i="127" s="1"/>
  <c r="P64" i="126"/>
  <c r="L67" i="127" s="1"/>
  <c r="O64" i="126"/>
  <c r="K67" i="127" s="1"/>
  <c r="M64" i="126"/>
  <c r="K64" i="126"/>
  <c r="I67" i="127" s="1"/>
  <c r="Q63" i="126"/>
  <c r="M66" i="127" s="1"/>
  <c r="P63" i="126"/>
  <c r="L66" i="127" s="1"/>
  <c r="O63" i="126"/>
  <c r="K66" i="127" s="1"/>
  <c r="M63" i="126"/>
  <c r="K63" i="126"/>
  <c r="I66" i="127" s="1"/>
  <c r="Q62" i="126"/>
  <c r="M65" i="127" s="1"/>
  <c r="P62" i="126"/>
  <c r="L65" i="127" s="1"/>
  <c r="O62" i="126"/>
  <c r="K65" i="127" s="1"/>
  <c r="M62" i="126"/>
  <c r="K62" i="126"/>
  <c r="I65" i="127" s="1"/>
  <c r="Q61" i="126"/>
  <c r="M64" i="127" s="1"/>
  <c r="P61" i="126"/>
  <c r="L64" i="127" s="1"/>
  <c r="O61" i="126"/>
  <c r="K64" i="127" s="1"/>
  <c r="M61" i="126"/>
  <c r="K61" i="126"/>
  <c r="I64" i="127" s="1"/>
  <c r="B64" i="127"/>
  <c r="Q60" i="126"/>
  <c r="M63" i="127" s="1"/>
  <c r="P60" i="126"/>
  <c r="L63" i="127" s="1"/>
  <c r="O60" i="126"/>
  <c r="K63" i="127" s="1"/>
  <c r="M60" i="126"/>
  <c r="K60" i="126"/>
  <c r="I63" i="127" s="1"/>
  <c r="Q59" i="126"/>
  <c r="M62" i="127" s="1"/>
  <c r="P59" i="126"/>
  <c r="L62" i="127" s="1"/>
  <c r="O59" i="126"/>
  <c r="K62" i="127" s="1"/>
  <c r="M59" i="126"/>
  <c r="K59" i="126"/>
  <c r="I62" i="127" s="1"/>
  <c r="Q58" i="126"/>
  <c r="M61" i="127" s="1"/>
  <c r="P58" i="126"/>
  <c r="L61" i="127" s="1"/>
  <c r="O58" i="126"/>
  <c r="K61" i="127" s="1"/>
  <c r="M58" i="126"/>
  <c r="K58" i="126"/>
  <c r="I61" i="127" s="1"/>
  <c r="Q57" i="126"/>
  <c r="M60" i="127" s="1"/>
  <c r="P57" i="126"/>
  <c r="L60" i="127" s="1"/>
  <c r="O57" i="126"/>
  <c r="K60" i="127" s="1"/>
  <c r="M57" i="126"/>
  <c r="K57" i="126"/>
  <c r="I60" i="127" s="1"/>
  <c r="B60" i="127"/>
  <c r="Q56" i="126"/>
  <c r="M59" i="127" s="1"/>
  <c r="P56" i="126"/>
  <c r="L59" i="127" s="1"/>
  <c r="O56" i="126"/>
  <c r="K59" i="127" s="1"/>
  <c r="M56" i="126"/>
  <c r="K56" i="126"/>
  <c r="I59" i="127" s="1"/>
  <c r="Q55" i="126"/>
  <c r="M58" i="127" s="1"/>
  <c r="P55" i="126"/>
  <c r="L58" i="127" s="1"/>
  <c r="O55" i="126"/>
  <c r="K58" i="127" s="1"/>
  <c r="M55" i="126"/>
  <c r="K55" i="126"/>
  <c r="I58" i="127" s="1"/>
  <c r="Q54" i="126"/>
  <c r="M57" i="127" s="1"/>
  <c r="P54" i="126"/>
  <c r="L57" i="127" s="1"/>
  <c r="O54" i="126"/>
  <c r="K57" i="127" s="1"/>
  <c r="M54" i="126"/>
  <c r="K54" i="126"/>
  <c r="I57" i="127" s="1"/>
  <c r="Q53" i="126"/>
  <c r="M56" i="127" s="1"/>
  <c r="P53" i="126"/>
  <c r="L56" i="127" s="1"/>
  <c r="O53" i="126"/>
  <c r="K56" i="127" s="1"/>
  <c r="M53" i="126"/>
  <c r="K53" i="126"/>
  <c r="I56" i="127" s="1"/>
  <c r="Q52" i="126"/>
  <c r="M55" i="127" s="1"/>
  <c r="P52" i="126"/>
  <c r="L55" i="127" s="1"/>
  <c r="O52" i="126"/>
  <c r="K55" i="127" s="1"/>
  <c r="M52" i="126"/>
  <c r="K52" i="126"/>
  <c r="I55" i="127" s="1"/>
  <c r="Q51" i="126"/>
  <c r="M54" i="127" s="1"/>
  <c r="P51" i="126"/>
  <c r="L54" i="127" s="1"/>
  <c r="O51" i="126"/>
  <c r="K54" i="127" s="1"/>
  <c r="M51" i="126"/>
  <c r="K51" i="126"/>
  <c r="I54" i="127" s="1"/>
  <c r="Q50" i="126"/>
  <c r="M53" i="127" s="1"/>
  <c r="P50" i="126"/>
  <c r="L53" i="127" s="1"/>
  <c r="O50" i="126"/>
  <c r="K53" i="127" s="1"/>
  <c r="M50" i="126"/>
  <c r="K50" i="126"/>
  <c r="I53" i="127" s="1"/>
  <c r="Q49" i="126"/>
  <c r="M52" i="127" s="1"/>
  <c r="P49" i="126"/>
  <c r="L52" i="127" s="1"/>
  <c r="O49" i="126"/>
  <c r="K52" i="127" s="1"/>
  <c r="M49" i="126"/>
  <c r="K49" i="126"/>
  <c r="I52" i="127" s="1"/>
  <c r="Q48" i="126"/>
  <c r="M51" i="127" s="1"/>
  <c r="P48" i="126"/>
  <c r="L51" i="127" s="1"/>
  <c r="O48" i="126"/>
  <c r="K51" i="127" s="1"/>
  <c r="M48" i="126"/>
  <c r="K48" i="126"/>
  <c r="I51" i="127" s="1"/>
  <c r="Q47" i="126"/>
  <c r="M50" i="127" s="1"/>
  <c r="P47" i="126"/>
  <c r="L50" i="127" s="1"/>
  <c r="O47" i="126"/>
  <c r="K50" i="127" s="1"/>
  <c r="M47" i="126"/>
  <c r="K47" i="126"/>
  <c r="I50" i="127" s="1"/>
  <c r="B50" i="127"/>
  <c r="Q46" i="126"/>
  <c r="M49" i="127" s="1"/>
  <c r="P46" i="126"/>
  <c r="L49" i="127" s="1"/>
  <c r="O46" i="126"/>
  <c r="K49" i="127" s="1"/>
  <c r="M46" i="126"/>
  <c r="K46" i="126"/>
  <c r="I49" i="127" s="1"/>
  <c r="Q45" i="126"/>
  <c r="M48" i="127" s="1"/>
  <c r="P45" i="126"/>
  <c r="L48" i="127" s="1"/>
  <c r="O45" i="126"/>
  <c r="K48" i="127" s="1"/>
  <c r="M45" i="126"/>
  <c r="K45" i="126"/>
  <c r="I48" i="127" s="1"/>
  <c r="Q44" i="126"/>
  <c r="M47" i="127" s="1"/>
  <c r="P44" i="126"/>
  <c r="L47" i="127" s="1"/>
  <c r="O44" i="126"/>
  <c r="K47" i="127" s="1"/>
  <c r="M44" i="126"/>
  <c r="K44" i="126"/>
  <c r="I47" i="127" s="1"/>
  <c r="Q43" i="126"/>
  <c r="M46" i="127" s="1"/>
  <c r="P43" i="126"/>
  <c r="L46" i="127" s="1"/>
  <c r="O43" i="126"/>
  <c r="K46" i="127" s="1"/>
  <c r="M43" i="126"/>
  <c r="K43" i="126"/>
  <c r="I46" i="127" s="1"/>
  <c r="B46" i="127"/>
  <c r="Q42" i="126"/>
  <c r="M45" i="127" s="1"/>
  <c r="P42" i="126"/>
  <c r="L45" i="127" s="1"/>
  <c r="O42" i="126"/>
  <c r="K45" i="127" s="1"/>
  <c r="M42" i="126"/>
  <c r="K42" i="126"/>
  <c r="I45" i="127" s="1"/>
  <c r="Q41" i="126"/>
  <c r="M44" i="127" s="1"/>
  <c r="P41" i="126"/>
  <c r="L44" i="127" s="1"/>
  <c r="O41" i="126"/>
  <c r="K44" i="127" s="1"/>
  <c r="M41" i="126"/>
  <c r="K41" i="126"/>
  <c r="I44" i="127" s="1"/>
  <c r="Q40" i="126"/>
  <c r="M43" i="127" s="1"/>
  <c r="P40" i="126"/>
  <c r="L43" i="127" s="1"/>
  <c r="O40" i="126"/>
  <c r="K43" i="127" s="1"/>
  <c r="M40" i="126"/>
  <c r="K40" i="126"/>
  <c r="I43" i="127" s="1"/>
  <c r="Q39" i="126"/>
  <c r="M42" i="127" s="1"/>
  <c r="P39" i="126"/>
  <c r="L42" i="127" s="1"/>
  <c r="O39" i="126"/>
  <c r="K42" i="127" s="1"/>
  <c r="M39" i="126"/>
  <c r="K39" i="126"/>
  <c r="I42" i="127" s="1"/>
  <c r="Q38" i="126"/>
  <c r="M41" i="127" s="1"/>
  <c r="P38" i="126"/>
  <c r="L41" i="127" s="1"/>
  <c r="O38" i="126"/>
  <c r="K41" i="127" s="1"/>
  <c r="M38" i="126"/>
  <c r="K38" i="126"/>
  <c r="I41" i="127" s="1"/>
  <c r="Q37" i="126"/>
  <c r="M40" i="127" s="1"/>
  <c r="P37" i="126"/>
  <c r="L40" i="127" s="1"/>
  <c r="O37" i="126"/>
  <c r="K40" i="127" s="1"/>
  <c r="M37" i="126"/>
  <c r="K37" i="126"/>
  <c r="I40" i="127" s="1"/>
  <c r="Q36" i="126"/>
  <c r="M39" i="127" s="1"/>
  <c r="P36" i="126"/>
  <c r="L39" i="127" s="1"/>
  <c r="O36" i="126"/>
  <c r="K39" i="127" s="1"/>
  <c r="M36" i="126"/>
  <c r="K36" i="126"/>
  <c r="I39" i="127" s="1"/>
  <c r="Q35" i="126"/>
  <c r="M38" i="127" s="1"/>
  <c r="P35" i="126"/>
  <c r="L38" i="127" s="1"/>
  <c r="O35" i="126"/>
  <c r="K38" i="127" s="1"/>
  <c r="M35" i="126"/>
  <c r="K35" i="126"/>
  <c r="I38" i="127" s="1"/>
  <c r="Q34" i="126"/>
  <c r="M37" i="127" s="1"/>
  <c r="P34" i="126"/>
  <c r="L37" i="127" s="1"/>
  <c r="O34" i="126"/>
  <c r="K37" i="127" s="1"/>
  <c r="M34" i="126"/>
  <c r="K34" i="126"/>
  <c r="I37" i="127" s="1"/>
  <c r="Q33" i="126"/>
  <c r="M36" i="127" s="1"/>
  <c r="P33" i="126"/>
  <c r="L36" i="127" s="1"/>
  <c r="O33" i="126"/>
  <c r="K36" i="127" s="1"/>
  <c r="M33" i="126"/>
  <c r="K33" i="126"/>
  <c r="I36" i="127" s="1"/>
  <c r="B36" i="127"/>
  <c r="Q32" i="126"/>
  <c r="M35" i="127" s="1"/>
  <c r="P32" i="126"/>
  <c r="L35" i="127" s="1"/>
  <c r="O32" i="126"/>
  <c r="K35" i="127" s="1"/>
  <c r="M32" i="126"/>
  <c r="K32" i="126"/>
  <c r="I35" i="127" s="1"/>
  <c r="Q31" i="126"/>
  <c r="M34" i="127" s="1"/>
  <c r="P31" i="126"/>
  <c r="L34" i="127" s="1"/>
  <c r="O31" i="126"/>
  <c r="K34" i="127" s="1"/>
  <c r="M31" i="126"/>
  <c r="K31" i="126"/>
  <c r="I34" i="127" s="1"/>
  <c r="Q30" i="126"/>
  <c r="M33" i="127" s="1"/>
  <c r="P30" i="126"/>
  <c r="L33" i="127" s="1"/>
  <c r="O30" i="126"/>
  <c r="K33" i="127" s="1"/>
  <c r="M30" i="126"/>
  <c r="K30" i="126"/>
  <c r="I33" i="127" s="1"/>
  <c r="Q29" i="126"/>
  <c r="M32" i="127" s="1"/>
  <c r="P29" i="126"/>
  <c r="L32" i="127" s="1"/>
  <c r="O29" i="126"/>
  <c r="K32" i="127" s="1"/>
  <c r="M29" i="126"/>
  <c r="K29" i="126"/>
  <c r="I32" i="127" s="1"/>
  <c r="B32" i="127"/>
  <c r="Q28" i="126"/>
  <c r="M31" i="127" s="1"/>
  <c r="P28" i="126"/>
  <c r="L31" i="127" s="1"/>
  <c r="O28" i="126"/>
  <c r="K31" i="127" s="1"/>
  <c r="M28" i="126"/>
  <c r="K28" i="126"/>
  <c r="I31" i="127" s="1"/>
  <c r="Q27" i="126"/>
  <c r="M30" i="127" s="1"/>
  <c r="P27" i="126"/>
  <c r="L30" i="127" s="1"/>
  <c r="O27" i="126"/>
  <c r="K30" i="127" s="1"/>
  <c r="M27" i="126"/>
  <c r="K27" i="126"/>
  <c r="I30" i="127" s="1"/>
  <c r="Q26" i="126"/>
  <c r="M29" i="127" s="1"/>
  <c r="P26" i="126"/>
  <c r="L29" i="127" s="1"/>
  <c r="O26" i="126"/>
  <c r="K29" i="127" s="1"/>
  <c r="M26" i="126"/>
  <c r="K26" i="126"/>
  <c r="I29" i="127" s="1"/>
  <c r="Q25" i="126"/>
  <c r="M28" i="127" s="1"/>
  <c r="P25" i="126"/>
  <c r="L28" i="127" s="1"/>
  <c r="O25" i="126"/>
  <c r="K28" i="127" s="1"/>
  <c r="M25" i="126"/>
  <c r="K25" i="126"/>
  <c r="I28" i="127" s="1"/>
  <c r="Q24" i="126"/>
  <c r="M27" i="127" s="1"/>
  <c r="P24" i="126"/>
  <c r="L27" i="127" s="1"/>
  <c r="O24" i="126"/>
  <c r="K27" i="127" s="1"/>
  <c r="M24" i="126"/>
  <c r="K24" i="126"/>
  <c r="I27" i="127" s="1"/>
  <c r="Q23" i="126"/>
  <c r="M26" i="127" s="1"/>
  <c r="P23" i="126"/>
  <c r="L26" i="127" s="1"/>
  <c r="O23" i="126"/>
  <c r="K26" i="127" s="1"/>
  <c r="M23" i="126"/>
  <c r="K23" i="126"/>
  <c r="I26" i="127" s="1"/>
  <c r="Q22" i="126"/>
  <c r="M25" i="127" s="1"/>
  <c r="P22" i="126"/>
  <c r="L25" i="127" s="1"/>
  <c r="O22" i="126"/>
  <c r="K25" i="127" s="1"/>
  <c r="M22" i="126"/>
  <c r="K22" i="126"/>
  <c r="I25" i="127" s="1"/>
  <c r="Q21" i="126"/>
  <c r="M24" i="127" s="1"/>
  <c r="P21" i="126"/>
  <c r="L24" i="127" s="1"/>
  <c r="O21" i="126"/>
  <c r="K24" i="127" s="1"/>
  <c r="M21" i="126"/>
  <c r="K21" i="126"/>
  <c r="I24" i="127" s="1"/>
  <c r="Q20" i="126"/>
  <c r="M23" i="127" s="1"/>
  <c r="P20" i="126"/>
  <c r="L23" i="127" s="1"/>
  <c r="O20" i="126"/>
  <c r="K23" i="127" s="1"/>
  <c r="M20" i="126"/>
  <c r="K20" i="126"/>
  <c r="I23" i="127" s="1"/>
  <c r="Q19" i="126"/>
  <c r="M22" i="127" s="1"/>
  <c r="P19" i="126"/>
  <c r="L22" i="127" s="1"/>
  <c r="O19" i="126"/>
  <c r="K22" i="127" s="1"/>
  <c r="M19" i="126"/>
  <c r="K19" i="126"/>
  <c r="I22" i="127" s="1"/>
  <c r="C19" i="126"/>
  <c r="B22" i="127" s="1"/>
  <c r="Q18" i="126"/>
  <c r="M21" i="127" s="1"/>
  <c r="P18" i="126"/>
  <c r="L21" i="127" s="1"/>
  <c r="O18" i="126"/>
  <c r="K21" i="127" s="1"/>
  <c r="M18" i="126"/>
  <c r="K18" i="126"/>
  <c r="I21" i="127" s="1"/>
  <c r="Q17" i="126"/>
  <c r="M20" i="127" s="1"/>
  <c r="P17" i="126"/>
  <c r="L20" i="127" s="1"/>
  <c r="O17" i="126"/>
  <c r="K20" i="127" s="1"/>
  <c r="M17" i="126"/>
  <c r="K17" i="126"/>
  <c r="I20" i="127" s="1"/>
  <c r="Q16" i="126"/>
  <c r="M19" i="127" s="1"/>
  <c r="P16" i="126"/>
  <c r="L19" i="127" s="1"/>
  <c r="O16" i="126"/>
  <c r="K19" i="127" s="1"/>
  <c r="M16" i="126"/>
  <c r="K16" i="126"/>
  <c r="I19" i="127" s="1"/>
  <c r="Q15" i="126"/>
  <c r="M18" i="127" s="1"/>
  <c r="P15" i="126"/>
  <c r="L18" i="127" s="1"/>
  <c r="O15" i="126"/>
  <c r="K18" i="127" s="1"/>
  <c r="M15" i="126"/>
  <c r="K15" i="126"/>
  <c r="I18" i="127" s="1"/>
  <c r="B18" i="127"/>
  <c r="Q14" i="126"/>
  <c r="M17" i="127" s="1"/>
  <c r="P14" i="126"/>
  <c r="L17" i="127" s="1"/>
  <c r="O14" i="126"/>
  <c r="K17" i="127" s="1"/>
  <c r="M14" i="126"/>
  <c r="K14" i="126"/>
  <c r="I17" i="127" s="1"/>
  <c r="Q13" i="126"/>
  <c r="M16" i="127" s="1"/>
  <c r="P13" i="126"/>
  <c r="L16" i="127" s="1"/>
  <c r="O13" i="126"/>
  <c r="K16" i="127" s="1"/>
  <c r="M13" i="126"/>
  <c r="K13" i="126"/>
  <c r="I16" i="127" s="1"/>
  <c r="Q12" i="126"/>
  <c r="M15" i="127" s="1"/>
  <c r="P12" i="126"/>
  <c r="L15" i="127" s="1"/>
  <c r="O12" i="126"/>
  <c r="K15" i="127" s="1"/>
  <c r="M12" i="126"/>
  <c r="K12" i="126"/>
  <c r="I15" i="127" s="1"/>
  <c r="Q11" i="126"/>
  <c r="M14" i="127" s="1"/>
  <c r="P11" i="126"/>
  <c r="L14" i="127" s="1"/>
  <c r="O11" i="126"/>
  <c r="K14" i="127" s="1"/>
  <c r="M11" i="126"/>
  <c r="K11" i="126"/>
  <c r="I14" i="127" s="1"/>
  <c r="Q10" i="126"/>
  <c r="M13" i="127" s="1"/>
  <c r="P10" i="126"/>
  <c r="L13" i="127" s="1"/>
  <c r="O10" i="126"/>
  <c r="K13" i="127" s="1"/>
  <c r="M10" i="126"/>
  <c r="K10" i="126"/>
  <c r="I13" i="127" s="1"/>
  <c r="Q9" i="126"/>
  <c r="M12" i="127" s="1"/>
  <c r="P9" i="126"/>
  <c r="L12" i="127" s="1"/>
  <c r="O9" i="126"/>
  <c r="K12" i="127" s="1"/>
  <c r="M9" i="126"/>
  <c r="K9" i="126"/>
  <c r="I12" i="127" s="1"/>
  <c r="Q8" i="126"/>
  <c r="M11" i="127" s="1"/>
  <c r="P8" i="126"/>
  <c r="L11" i="127" s="1"/>
  <c r="O8" i="126"/>
  <c r="K11" i="127" s="1"/>
  <c r="M8" i="126"/>
  <c r="K8" i="126"/>
  <c r="I11" i="127" s="1"/>
  <c r="Q7" i="126"/>
  <c r="M10" i="127" s="1"/>
  <c r="P7" i="126"/>
  <c r="L10" i="127" s="1"/>
  <c r="O7" i="126"/>
  <c r="K10" i="127" s="1"/>
  <c r="M7" i="126"/>
  <c r="K7" i="126"/>
  <c r="I10" i="127" s="1"/>
  <c r="Q6" i="126"/>
  <c r="M9" i="127" s="1"/>
  <c r="P6" i="126"/>
  <c r="L9" i="127" s="1"/>
  <c r="O6" i="126"/>
  <c r="K9" i="127" s="1"/>
  <c r="K6" i="126"/>
  <c r="I9" i="127" s="1"/>
  <c r="R38" i="125"/>
  <c r="R33" i="125"/>
  <c r="R32" i="125"/>
  <c r="R31" i="125"/>
  <c r="R30" i="125"/>
  <c r="R29" i="125"/>
  <c r="R28" i="125"/>
  <c r="R27" i="125"/>
  <c r="R26" i="125"/>
  <c r="R25" i="125"/>
  <c r="R24" i="125"/>
  <c r="R23" i="125"/>
  <c r="R22" i="125"/>
  <c r="R21" i="125"/>
  <c r="R20" i="125"/>
  <c r="R19" i="125"/>
  <c r="R18" i="125"/>
  <c r="R17" i="125"/>
  <c r="R16" i="125"/>
  <c r="R15" i="125"/>
  <c r="R14" i="125"/>
  <c r="R13" i="125"/>
  <c r="R12" i="125"/>
  <c r="R11" i="125"/>
  <c r="R10" i="125"/>
  <c r="R9" i="125"/>
  <c r="R8" i="125"/>
  <c r="R7" i="125"/>
  <c r="R6" i="125"/>
  <c r="R5" i="125"/>
  <c r="H4" i="122"/>
  <c r="J18" i="123"/>
  <c r="J17" i="123"/>
  <c r="AA11" i="123"/>
  <c r="AA9" i="123"/>
  <c r="AA6" i="123"/>
  <c r="AB5" i="123"/>
  <c r="AA5" i="123"/>
  <c r="Z4" i="123"/>
  <c r="G4" i="123"/>
  <c r="P23" i="115"/>
  <c r="P20" i="115"/>
  <c r="J2" i="113"/>
  <c r="O29" i="67" l="1"/>
  <c r="K20" i="78"/>
  <c r="F35" i="78"/>
  <c r="DD125" i="67"/>
  <c r="DD131" i="67" s="1"/>
  <c r="O39" i="112"/>
  <c r="H8" i="122"/>
  <c r="H7" i="122"/>
  <c r="O42" i="112"/>
  <c r="O43" i="112" s="1"/>
  <c r="AB125" i="67"/>
  <c r="AB131" i="67" s="1"/>
  <c r="AD125" i="67"/>
  <c r="AD131" i="67" s="1"/>
  <c r="DZ125" i="67"/>
  <c r="DZ131" i="67" s="1"/>
  <c r="CL125" i="67"/>
  <c r="CL131" i="67" s="1"/>
  <c r="DJ29" i="67"/>
  <c r="AS125" i="67"/>
  <c r="AS131" i="67" s="1"/>
  <c r="CG125" i="67"/>
  <c r="CG131" i="67" s="1"/>
  <c r="DA125" i="67"/>
  <c r="DA131" i="67" s="1"/>
  <c r="DU125" i="67"/>
  <c r="DU131" i="67" s="1"/>
  <c r="BH125" i="67"/>
  <c r="BH131" i="67" s="1"/>
  <c r="AW125" i="67"/>
  <c r="AW131" i="67" s="1"/>
  <c r="V125" i="67"/>
  <c r="DR125" i="67"/>
  <c r="DR131" i="67" s="1"/>
  <c r="EM125" i="67"/>
  <c r="EM131" i="67" s="1"/>
  <c r="AP125" i="67"/>
  <c r="AP131" i="67" s="1"/>
  <c r="W125" i="67"/>
  <c r="W131" i="67" s="1"/>
  <c r="BJ125" i="67"/>
  <c r="BJ131" i="67" s="1"/>
  <c r="BC29" i="67"/>
  <c r="CY125" i="67"/>
  <c r="CY131" i="67" s="1"/>
  <c r="BK125" i="67"/>
  <c r="BK131" i="67" s="1"/>
  <c r="S125" i="67"/>
  <c r="AM125" i="67"/>
  <c r="AM131" i="67" s="1"/>
  <c r="BG125" i="67"/>
  <c r="BG131" i="67" s="1"/>
  <c r="CA125" i="67"/>
  <c r="CA131" i="67" s="1"/>
  <c r="CU125" i="67"/>
  <c r="CU131" i="67" s="1"/>
  <c r="DO125" i="67"/>
  <c r="DO131" i="67" s="1"/>
  <c r="EI125" i="67"/>
  <c r="EI131" i="67" s="1"/>
  <c r="BM125" i="67"/>
  <c r="BM131" i="67" s="1"/>
  <c r="DM29" i="67"/>
  <c r="BO125" i="67"/>
  <c r="BO131" i="67" s="1"/>
  <c r="CI125" i="67"/>
  <c r="CI131" i="67" s="1"/>
  <c r="DC125" i="67"/>
  <c r="DC131" i="67" s="1"/>
  <c r="DW125" i="67"/>
  <c r="DW131" i="67" s="1"/>
  <c r="EQ125" i="67"/>
  <c r="EQ131" i="67" s="1"/>
  <c r="AN29" i="67"/>
  <c r="CJ125" i="67"/>
  <c r="CJ131" i="67" s="1"/>
  <c r="BE29" i="67"/>
  <c r="CK125" i="67"/>
  <c r="CK131" i="67" s="1"/>
  <c r="DE125" i="67"/>
  <c r="DE131" i="67" s="1"/>
  <c r="BJ29" i="67"/>
  <c r="EL29" i="67"/>
  <c r="J125" i="67"/>
  <c r="AX125" i="67"/>
  <c r="AX131" i="67" s="1"/>
  <c r="BR125" i="67"/>
  <c r="BR131" i="67" s="1"/>
  <c r="DF125" i="67"/>
  <c r="DF131" i="67" s="1"/>
  <c r="ET125" i="67"/>
  <c r="ET131" i="67" s="1"/>
  <c r="W29" i="67"/>
  <c r="AQ29" i="67"/>
  <c r="BK29" i="67"/>
  <c r="DS29" i="67"/>
  <c r="U125" i="67"/>
  <c r="CV125" i="67"/>
  <c r="CV131" i="67" s="1"/>
  <c r="EJ125" i="67"/>
  <c r="EJ131" i="67" s="1"/>
  <c r="BI125" i="67"/>
  <c r="BI131" i="67" s="1"/>
  <c r="CW125" i="67"/>
  <c r="CW131" i="67" s="1"/>
  <c r="EN125" i="67"/>
  <c r="EN131" i="67" s="1"/>
  <c r="Q29" i="67"/>
  <c r="Y125" i="67"/>
  <c r="Y131" i="67" s="1"/>
  <c r="T125" i="67"/>
  <c r="EK125" i="67"/>
  <c r="EK131" i="67" s="1"/>
  <c r="AT29" i="67"/>
  <c r="CH29" i="67"/>
  <c r="EP29" i="67"/>
  <c r="EH29" i="67"/>
  <c r="Z125" i="67"/>
  <c r="Z131" i="67" s="1"/>
  <c r="AT125" i="67"/>
  <c r="AT131" i="67" s="1"/>
  <c r="BN125" i="67"/>
  <c r="BN131" i="67" s="1"/>
  <c r="CH125" i="67"/>
  <c r="CH131" i="67" s="1"/>
  <c r="DB125" i="67"/>
  <c r="DB131" i="67" s="1"/>
  <c r="DV125" i="67"/>
  <c r="DV131" i="67" s="1"/>
  <c r="EP125" i="67"/>
  <c r="EP131" i="67" s="1"/>
  <c r="X125" i="67"/>
  <c r="X131" i="67" s="1"/>
  <c r="BL125" i="67"/>
  <c r="BL131" i="67" s="1"/>
  <c r="CZ125" i="67"/>
  <c r="CZ131" i="67" s="1"/>
  <c r="DT125" i="67"/>
  <c r="DT131" i="67" s="1"/>
  <c r="DK29" i="67"/>
  <c r="EO125" i="67"/>
  <c r="EO131" i="67" s="1"/>
  <c r="AV125" i="67"/>
  <c r="AV131" i="67" s="1"/>
  <c r="BP125" i="67"/>
  <c r="BP131" i="67" s="1"/>
  <c r="DX125" i="67"/>
  <c r="DX131" i="67" s="1"/>
  <c r="ER125" i="67"/>
  <c r="ER131" i="67" s="1"/>
  <c r="BI29" i="67"/>
  <c r="DQ29" i="67"/>
  <c r="AC125" i="67"/>
  <c r="AC131" i="67" s="1"/>
  <c r="BQ125" i="67"/>
  <c r="BQ131" i="67" s="1"/>
  <c r="DY125" i="67"/>
  <c r="DY131" i="67" s="1"/>
  <c r="ES125" i="67"/>
  <c r="ES131" i="67" s="1"/>
  <c r="K125" i="67"/>
  <c r="K131" i="67" s="1"/>
  <c r="AE125" i="67"/>
  <c r="AE131" i="67" s="1"/>
  <c r="AY125" i="67"/>
  <c r="AY131" i="67" s="1"/>
  <c r="BS125" i="67"/>
  <c r="BS131" i="67" s="1"/>
  <c r="CM125" i="67"/>
  <c r="CM131" i="67" s="1"/>
  <c r="DG125" i="67"/>
  <c r="DG131" i="67" s="1"/>
  <c r="EA125" i="67"/>
  <c r="EA131" i="67" s="1"/>
  <c r="EU125" i="67"/>
  <c r="EU131" i="67" s="1"/>
  <c r="AN125" i="67"/>
  <c r="AN131" i="67" s="1"/>
  <c r="CB125" i="67"/>
  <c r="CB131" i="67" s="1"/>
  <c r="DP125" i="67"/>
  <c r="DP131" i="67" s="1"/>
  <c r="BL29" i="67"/>
  <c r="CF29" i="67"/>
  <c r="DT29" i="67"/>
  <c r="L125" i="67"/>
  <c r="AF125" i="67"/>
  <c r="AF131" i="67" s="1"/>
  <c r="AZ125" i="67"/>
  <c r="AZ131" i="67" s="1"/>
  <c r="BT125" i="67"/>
  <c r="BT131" i="67" s="1"/>
  <c r="CN125" i="67"/>
  <c r="CN131" i="67" s="1"/>
  <c r="DH125" i="67"/>
  <c r="DH131" i="67" s="1"/>
  <c r="EB125" i="67"/>
  <c r="EB131" i="67" s="1"/>
  <c r="EV125" i="67"/>
  <c r="EV131" i="67" s="1"/>
  <c r="AO125" i="67"/>
  <c r="AO131" i="67" s="1"/>
  <c r="CC125" i="67"/>
  <c r="CC131" i="67" s="1"/>
  <c r="DQ125" i="67"/>
  <c r="DQ131" i="67" s="1"/>
  <c r="Q11" i="67"/>
  <c r="Y29" i="67"/>
  <c r="BM29" i="67"/>
  <c r="CG29" i="67"/>
  <c r="BA125" i="67"/>
  <c r="BA131" i="67" s="1"/>
  <c r="BU125" i="67"/>
  <c r="BU131" i="67" s="1"/>
  <c r="CO125" i="67"/>
  <c r="CO131" i="67" s="1"/>
  <c r="DI125" i="67"/>
  <c r="DI131" i="67" s="1"/>
  <c r="EC125" i="67"/>
  <c r="EC131" i="67" s="1"/>
  <c r="EW125" i="67"/>
  <c r="EW131" i="67" s="1"/>
  <c r="CD125" i="67"/>
  <c r="CD131" i="67" s="1"/>
  <c r="CX125" i="67"/>
  <c r="CX131" i="67" s="1"/>
  <c r="EL125" i="67"/>
  <c r="EL131" i="67" s="1"/>
  <c r="N125" i="67"/>
  <c r="AQ125" i="67"/>
  <c r="AQ131" i="67" s="1"/>
  <c r="CE125" i="67"/>
  <c r="CE131" i="67" s="1"/>
  <c r="DS125" i="67"/>
  <c r="DS131" i="67" s="1"/>
  <c r="R125" i="67"/>
  <c r="AL125" i="67"/>
  <c r="AL131" i="67" s="1"/>
  <c r="BF125" i="67"/>
  <c r="BF131" i="67" s="1"/>
  <c r="BZ125" i="67"/>
  <c r="BZ131" i="67" s="1"/>
  <c r="CT125" i="67"/>
  <c r="CT131" i="67" s="1"/>
  <c r="DN125" i="67"/>
  <c r="DN131" i="67" s="1"/>
  <c r="EH125" i="67"/>
  <c r="EH131" i="67" s="1"/>
  <c r="DI29" i="67"/>
  <c r="EW29" i="67"/>
  <c r="BE11" i="67"/>
  <c r="BC11" i="67"/>
  <c r="AX29" i="67"/>
  <c r="CL29" i="67"/>
  <c r="AY29" i="67"/>
  <c r="BS29" i="67"/>
  <c r="CM29" i="67"/>
  <c r="BV29" i="67"/>
  <c r="DI11" i="67"/>
  <c r="EW11" i="67"/>
  <c r="BA29" i="67"/>
  <c r="BU29" i="67"/>
  <c r="CO29" i="67"/>
  <c r="BW29" i="67"/>
  <c r="BB29" i="67"/>
  <c r="CP29" i="67"/>
  <c r="DJ11" i="67"/>
  <c r="DK11" i="67"/>
  <c r="CQ29" i="67"/>
  <c r="P29" i="67"/>
  <c r="BX29" i="67"/>
  <c r="CR29" i="67"/>
  <c r="DL29" i="67"/>
  <c r="DM11" i="67"/>
  <c r="BY29" i="67"/>
  <c r="CS29" i="67"/>
  <c r="I29" i="67"/>
  <c r="D6" i="128"/>
  <c r="H8" i="114"/>
  <c r="D21" i="114" s="1"/>
  <c r="E3" i="113"/>
  <c r="A15" i="139" s="1"/>
  <c r="E7" i="64" a="1"/>
  <c r="E7" i="64" s="1"/>
  <c r="CB121" i="67"/>
  <c r="CB126" i="67"/>
  <c r="CB29" i="67"/>
  <c r="CB11" i="67"/>
  <c r="U121" i="67"/>
  <c r="U126" i="67"/>
  <c r="U131" i="67" s="1"/>
  <c r="U11" i="67"/>
  <c r="U29" i="67"/>
  <c r="CC121" i="67"/>
  <c r="CC126" i="67"/>
  <c r="CC29" i="67"/>
  <c r="CC11" i="67"/>
  <c r="DQ126" i="67"/>
  <c r="DQ121" i="67"/>
  <c r="DQ11" i="67"/>
  <c r="S126" i="67"/>
  <c r="S121" i="67"/>
  <c r="S11" i="67"/>
  <c r="S29" i="67"/>
  <c r="CA126" i="67"/>
  <c r="CA121" i="67"/>
  <c r="CA11" i="67"/>
  <c r="CA29" i="67"/>
  <c r="EI126" i="67"/>
  <c r="EI121" i="67"/>
  <c r="EI11" i="67"/>
  <c r="BH126" i="67"/>
  <c r="BH121" i="67"/>
  <c r="BH29" i="67"/>
  <c r="BH11" i="67"/>
  <c r="DP121" i="67"/>
  <c r="DP126" i="67"/>
  <c r="DP11" i="67"/>
  <c r="DP29" i="67"/>
  <c r="CW126" i="67"/>
  <c r="CW121" i="67"/>
  <c r="CW29" i="67"/>
  <c r="CW11" i="67"/>
  <c r="EI29" i="67"/>
  <c r="BZ121" i="67"/>
  <c r="BZ126" i="67"/>
  <c r="BZ29" i="67"/>
  <c r="AM126" i="67"/>
  <c r="AM121" i="67"/>
  <c r="AM11" i="67"/>
  <c r="DO126" i="67"/>
  <c r="DO121" i="67"/>
  <c r="DO11" i="67"/>
  <c r="DO29" i="67"/>
  <c r="AN126" i="67"/>
  <c r="AN121" i="67"/>
  <c r="AN11" i="67"/>
  <c r="EJ126" i="67"/>
  <c r="EJ121" i="67"/>
  <c r="EJ11" i="67"/>
  <c r="AO126" i="67"/>
  <c r="AO121" i="67"/>
  <c r="AO11" i="67"/>
  <c r="AO29" i="67"/>
  <c r="EJ29" i="67"/>
  <c r="CT126" i="67"/>
  <c r="CT121" i="67"/>
  <c r="CT29" i="67"/>
  <c r="CT11" i="67"/>
  <c r="BG126" i="67"/>
  <c r="BG121" i="67"/>
  <c r="BG29" i="67"/>
  <c r="BG11" i="67"/>
  <c r="CU126" i="67"/>
  <c r="CU121" i="67"/>
  <c r="CU29" i="67"/>
  <c r="CU11" i="67"/>
  <c r="AL29" i="67"/>
  <c r="T121" i="67"/>
  <c r="T126" i="67"/>
  <c r="T11" i="67"/>
  <c r="T29" i="67"/>
  <c r="CV126" i="67"/>
  <c r="CV121" i="67"/>
  <c r="CV29" i="67"/>
  <c r="CV11" i="67"/>
  <c r="AM29" i="67"/>
  <c r="BI121" i="67"/>
  <c r="BI126" i="67"/>
  <c r="BI11" i="67"/>
  <c r="EK126" i="67"/>
  <c r="EK121" i="67"/>
  <c r="EK11" i="67"/>
  <c r="EK29" i="67"/>
  <c r="AT126" i="67"/>
  <c r="AT121" i="67"/>
  <c r="AT11" i="67"/>
  <c r="DB126" i="67"/>
  <c r="DB121" i="67"/>
  <c r="DB29" i="67"/>
  <c r="DB11" i="67"/>
  <c r="ER126" i="67"/>
  <c r="ER121" i="67"/>
  <c r="ER29" i="67"/>
  <c r="DN126" i="67"/>
  <c r="DN121" i="67"/>
  <c r="DN29" i="67"/>
  <c r="BR29" i="67"/>
  <c r="ET29" i="67"/>
  <c r="BP29" i="67"/>
  <c r="BF126" i="67"/>
  <c r="BF121" i="67"/>
  <c r="BF29" i="67"/>
  <c r="BF11" i="67"/>
  <c r="Z126" i="67"/>
  <c r="Z121" i="67"/>
  <c r="Z11" i="67"/>
  <c r="Z29" i="67"/>
  <c r="EH126" i="67"/>
  <c r="EH121" i="67"/>
  <c r="EH11" i="67"/>
  <c r="AV29" i="67"/>
  <c r="AL126" i="67"/>
  <c r="AL121" i="67"/>
  <c r="CH126" i="67"/>
  <c r="CH121" i="67"/>
  <c r="CH11" i="67"/>
  <c r="DV126" i="67"/>
  <c r="DV121" i="67"/>
  <c r="DV11" i="67"/>
  <c r="DV29" i="67"/>
  <c r="R126" i="67"/>
  <c r="R121" i="67"/>
  <c r="R29" i="67"/>
  <c r="AB29" i="67"/>
  <c r="BD29" i="67"/>
  <c r="BZ11" i="67"/>
  <c r="BN126" i="67"/>
  <c r="BN121" i="67"/>
  <c r="BN11" i="67"/>
  <c r="BN29" i="67"/>
  <c r="EP126" i="67"/>
  <c r="EP121" i="67"/>
  <c r="EP11" i="67"/>
  <c r="V121" i="67"/>
  <c r="V126" i="67"/>
  <c r="AP126" i="67"/>
  <c r="AP121" i="67"/>
  <c r="BJ126" i="67"/>
  <c r="BJ121" i="67"/>
  <c r="CD121" i="67"/>
  <c r="CD126" i="67"/>
  <c r="CX126" i="67"/>
  <c r="CX121" i="67"/>
  <c r="DR121" i="67"/>
  <c r="DR126" i="67"/>
  <c r="AP29" i="67"/>
  <c r="EL126" i="67"/>
  <c r="EL121" i="67"/>
  <c r="W126" i="67"/>
  <c r="W121" i="67"/>
  <c r="BK126" i="67"/>
  <c r="BK121" i="67"/>
  <c r="CE126" i="67"/>
  <c r="CE121" i="67"/>
  <c r="CY126" i="67"/>
  <c r="CY121" i="67"/>
  <c r="DS126" i="67"/>
  <c r="DS121" i="67"/>
  <c r="EM126" i="67"/>
  <c r="EM121" i="67"/>
  <c r="EM29" i="67"/>
  <c r="AQ126" i="67"/>
  <c r="AQ121" i="67"/>
  <c r="X126" i="67"/>
  <c r="X121" i="67"/>
  <c r="AR126" i="67"/>
  <c r="AR121" i="67"/>
  <c r="BL126" i="67"/>
  <c r="BL121" i="67"/>
  <c r="CF126" i="67"/>
  <c r="CF121" i="67"/>
  <c r="CZ126" i="67"/>
  <c r="CZ121" i="67"/>
  <c r="DT126" i="67"/>
  <c r="DT121" i="67"/>
  <c r="EN126" i="67"/>
  <c r="EN121" i="67"/>
  <c r="AR29" i="67"/>
  <c r="EN29" i="67"/>
  <c r="E126" i="67"/>
  <c r="E121" i="67"/>
  <c r="Y126" i="67"/>
  <c r="Y121" i="67"/>
  <c r="AS126" i="67"/>
  <c r="AS121" i="67"/>
  <c r="BM126" i="67"/>
  <c r="BM121" i="67"/>
  <c r="CG126" i="67"/>
  <c r="CG121" i="67"/>
  <c r="DA126" i="67"/>
  <c r="DA121" i="67"/>
  <c r="DU126" i="67"/>
  <c r="DU121" i="67"/>
  <c r="EO126" i="67"/>
  <c r="EO121" i="67"/>
  <c r="V29" i="67"/>
  <c r="AS29" i="67"/>
  <c r="EO29" i="67"/>
  <c r="AA126" i="67"/>
  <c r="AA121" i="67"/>
  <c r="AA29" i="67"/>
  <c r="AU126" i="67"/>
  <c r="AU121" i="67"/>
  <c r="AU29" i="67"/>
  <c r="BO126" i="67"/>
  <c r="BO121" i="67"/>
  <c r="BO29" i="67"/>
  <c r="CI126" i="67"/>
  <c r="CI121" i="67"/>
  <c r="CI29" i="67"/>
  <c r="DC126" i="67"/>
  <c r="DC121" i="67"/>
  <c r="DC29" i="67"/>
  <c r="DW126" i="67"/>
  <c r="DW121" i="67"/>
  <c r="DW29" i="67"/>
  <c r="EQ126" i="67"/>
  <c r="EQ121" i="67"/>
  <c r="EQ29" i="67"/>
  <c r="X29" i="67"/>
  <c r="DR29" i="67"/>
  <c r="BP126" i="67"/>
  <c r="BP121" i="67"/>
  <c r="I126" i="67"/>
  <c r="I121" i="67"/>
  <c r="AC126" i="67"/>
  <c r="AC121" i="67"/>
  <c r="AC29" i="67"/>
  <c r="AW126" i="67"/>
  <c r="AW121" i="67"/>
  <c r="AW29" i="67"/>
  <c r="BQ126" i="67"/>
  <c r="BQ121" i="67"/>
  <c r="BQ29" i="67"/>
  <c r="CK126" i="67"/>
  <c r="CK121" i="67"/>
  <c r="CK29" i="67"/>
  <c r="DE126" i="67"/>
  <c r="DE121" i="67"/>
  <c r="DE29" i="67"/>
  <c r="DY126" i="67"/>
  <c r="DY121" i="67"/>
  <c r="DY29" i="67"/>
  <c r="ES126" i="67"/>
  <c r="ES121" i="67"/>
  <c r="ES29" i="67"/>
  <c r="J126" i="67"/>
  <c r="J121" i="67"/>
  <c r="AD126" i="67"/>
  <c r="AD121" i="67"/>
  <c r="AX126" i="67"/>
  <c r="AX121" i="67"/>
  <c r="BR126" i="67"/>
  <c r="BR121" i="67"/>
  <c r="CL126" i="67"/>
  <c r="CL121" i="67"/>
  <c r="DF126" i="67"/>
  <c r="DF121" i="67"/>
  <c r="DZ126" i="67"/>
  <c r="DZ121" i="67"/>
  <c r="ET126" i="67"/>
  <c r="ET121" i="67"/>
  <c r="DU29" i="67"/>
  <c r="K126" i="67"/>
  <c r="K121" i="67"/>
  <c r="AE126" i="67"/>
  <c r="AE121" i="67"/>
  <c r="BS126" i="67"/>
  <c r="BS121" i="67"/>
  <c r="DG126" i="67"/>
  <c r="DG121" i="67"/>
  <c r="DG29" i="67"/>
  <c r="AD29" i="67"/>
  <c r="AB126" i="67"/>
  <c r="AB121" i="67"/>
  <c r="CM126" i="67"/>
  <c r="CM121" i="67"/>
  <c r="V11" i="67"/>
  <c r="AP11" i="67"/>
  <c r="BJ11" i="67"/>
  <c r="CD11" i="67"/>
  <c r="CX11" i="67"/>
  <c r="DR11" i="67"/>
  <c r="EL11" i="67"/>
  <c r="L121" i="67"/>
  <c r="L126" i="67"/>
  <c r="L29" i="67"/>
  <c r="AF121" i="67"/>
  <c r="AF126" i="67"/>
  <c r="AF29" i="67"/>
  <c r="AZ121" i="67"/>
  <c r="AZ126" i="67"/>
  <c r="AZ29" i="67"/>
  <c r="BT121" i="67"/>
  <c r="BT126" i="67"/>
  <c r="BT29" i="67"/>
  <c r="CN121" i="67"/>
  <c r="CN126" i="67"/>
  <c r="CN29" i="67"/>
  <c r="DH121" i="67"/>
  <c r="DH126" i="67"/>
  <c r="DH29" i="67"/>
  <c r="EB121" i="67"/>
  <c r="EB126" i="67"/>
  <c r="EB29" i="67"/>
  <c r="EV121" i="67"/>
  <c r="EV126" i="67"/>
  <c r="EV29" i="67"/>
  <c r="AE29" i="67"/>
  <c r="CX29" i="67"/>
  <c r="DZ29" i="67"/>
  <c r="CJ126" i="67"/>
  <c r="CJ121" i="67"/>
  <c r="CJ29" i="67"/>
  <c r="W11" i="67"/>
  <c r="AQ11" i="67"/>
  <c r="BK11" i="67"/>
  <c r="CE11" i="67"/>
  <c r="CY11" i="67"/>
  <c r="DS11" i="67"/>
  <c r="EM11" i="67"/>
  <c r="M121" i="67"/>
  <c r="M126" i="67"/>
  <c r="AG121" i="67"/>
  <c r="AG126" i="67"/>
  <c r="BA121" i="67"/>
  <c r="BA126" i="67"/>
  <c r="BU121" i="67"/>
  <c r="BU126" i="67"/>
  <c r="CO121" i="67"/>
  <c r="CO126" i="67"/>
  <c r="DI121" i="67"/>
  <c r="DI126" i="67"/>
  <c r="EC121" i="67"/>
  <c r="EC126" i="67"/>
  <c r="EW121" i="67"/>
  <c r="EW126" i="67"/>
  <c r="AG29" i="67"/>
  <c r="CY29" i="67"/>
  <c r="EC29" i="67"/>
  <c r="EU126" i="67"/>
  <c r="EU121" i="67"/>
  <c r="EU29" i="67"/>
  <c r="X11" i="67"/>
  <c r="AR11" i="67"/>
  <c r="BL11" i="67"/>
  <c r="CF11" i="67"/>
  <c r="CZ11" i="67"/>
  <c r="DT11" i="67"/>
  <c r="EN11" i="67"/>
  <c r="N121" i="67"/>
  <c r="N126" i="67"/>
  <c r="AH121" i="67"/>
  <c r="AH126" i="67"/>
  <c r="BB121" i="67"/>
  <c r="BB126" i="67"/>
  <c r="BV121" i="67"/>
  <c r="BV126" i="67"/>
  <c r="CP121" i="67"/>
  <c r="CP126" i="67"/>
  <c r="DJ121" i="67"/>
  <c r="DJ126" i="67"/>
  <c r="ED121" i="67"/>
  <c r="ED126" i="67"/>
  <c r="J29" i="67"/>
  <c r="AH29" i="67"/>
  <c r="CZ29" i="67"/>
  <c r="ED29" i="67"/>
  <c r="Y11" i="67"/>
  <c r="AS11" i="67"/>
  <c r="BM11" i="67"/>
  <c r="CG11" i="67"/>
  <c r="DA11" i="67"/>
  <c r="DU11" i="67"/>
  <c r="EO11" i="67"/>
  <c r="O121" i="67"/>
  <c r="O126" i="67"/>
  <c r="AI121" i="67"/>
  <c r="AI126" i="67"/>
  <c r="BC121" i="67"/>
  <c r="BC126" i="67"/>
  <c r="BW121" i="67"/>
  <c r="BW126" i="67"/>
  <c r="CQ121" i="67"/>
  <c r="CQ126" i="67"/>
  <c r="DK121" i="67"/>
  <c r="DK126" i="67"/>
  <c r="EE121" i="67"/>
  <c r="EE126" i="67"/>
  <c r="K29" i="67"/>
  <c r="AI29" i="67"/>
  <c r="DA29" i="67"/>
  <c r="EE29" i="67"/>
  <c r="AV126" i="67"/>
  <c r="AV121" i="67"/>
  <c r="DX126" i="67"/>
  <c r="DX121" i="67"/>
  <c r="DX29" i="67"/>
  <c r="EA126" i="67"/>
  <c r="EA121" i="67"/>
  <c r="EA29" i="67"/>
  <c r="P121" i="67"/>
  <c r="P126" i="67"/>
  <c r="AJ121" i="67"/>
  <c r="AJ126" i="67"/>
  <c r="BD121" i="67"/>
  <c r="BD126" i="67"/>
  <c r="BX121" i="67"/>
  <c r="BX126" i="67"/>
  <c r="CR121" i="67"/>
  <c r="CR126" i="67"/>
  <c r="DL121" i="67"/>
  <c r="DL126" i="67"/>
  <c r="EF121" i="67"/>
  <c r="EF126" i="67"/>
  <c r="M29" i="67"/>
  <c r="AJ29" i="67"/>
  <c r="CD29" i="67"/>
  <c r="EF29" i="67"/>
  <c r="DD126" i="67"/>
  <c r="DD121" i="67"/>
  <c r="DD29" i="67"/>
  <c r="AY126" i="67"/>
  <c r="AY121" i="67"/>
  <c r="AA11" i="67"/>
  <c r="AU11" i="67"/>
  <c r="BO11" i="67"/>
  <c r="CI11" i="67"/>
  <c r="DC11" i="67"/>
  <c r="DW11" i="67"/>
  <c r="EQ11" i="67"/>
  <c r="Q126" i="67"/>
  <c r="Q121" i="67"/>
  <c r="AK121" i="67"/>
  <c r="AK126" i="67"/>
  <c r="BE126" i="67"/>
  <c r="BE121" i="67"/>
  <c r="BY126" i="67"/>
  <c r="BY121" i="67"/>
  <c r="CS126" i="67"/>
  <c r="CS121" i="67"/>
  <c r="DM121" i="67"/>
  <c r="DM126" i="67"/>
  <c r="EG126" i="67"/>
  <c r="EG121" i="67"/>
  <c r="N29" i="67"/>
  <c r="AK29" i="67"/>
  <c r="CE29" i="67"/>
  <c r="DF29" i="67"/>
  <c r="EG29" i="67"/>
  <c r="AA125" i="67"/>
  <c r="AA131" i="67" s="1"/>
  <c r="AU125" i="67"/>
  <c r="AU131" i="67" s="1"/>
  <c r="H125" i="67"/>
  <c r="AR125" i="67"/>
  <c r="AR131" i="67" s="1"/>
  <c r="CF125" i="67"/>
  <c r="CF131" i="67" s="1"/>
  <c r="M125" i="67"/>
  <c r="M131" i="67" s="1"/>
  <c r="AG125" i="67"/>
  <c r="AG131" i="67" s="1"/>
  <c r="AH125" i="67"/>
  <c r="AH131" i="67" s="1"/>
  <c r="BB125" i="67"/>
  <c r="BB131" i="67" s="1"/>
  <c r="BV125" i="67"/>
  <c r="BV131" i="67" s="1"/>
  <c r="CP125" i="67"/>
  <c r="CP131" i="67" s="1"/>
  <c r="DJ125" i="67"/>
  <c r="DJ131" i="67" s="1"/>
  <c r="ED125" i="67"/>
  <c r="ED131" i="67" s="1"/>
  <c r="EX125" i="67"/>
  <c r="O125" i="67"/>
  <c r="AI125" i="67"/>
  <c r="AI131" i="67" s="1"/>
  <c r="BC125" i="67"/>
  <c r="BC131" i="67" s="1"/>
  <c r="BW125" i="67"/>
  <c r="BW131" i="67" s="1"/>
  <c r="CQ125" i="67"/>
  <c r="CQ131" i="67" s="1"/>
  <c r="DK125" i="67"/>
  <c r="DK131" i="67" s="1"/>
  <c r="EE125" i="67"/>
  <c r="EE131" i="67" s="1"/>
  <c r="P125" i="67"/>
  <c r="AJ125" i="67"/>
  <c r="AJ131" i="67" s="1"/>
  <c r="BD125" i="67"/>
  <c r="BD131" i="67" s="1"/>
  <c r="BX125" i="67"/>
  <c r="BX131" i="67" s="1"/>
  <c r="CR125" i="67"/>
  <c r="CR131" i="67" s="1"/>
  <c r="DL125" i="67"/>
  <c r="DL131" i="67" s="1"/>
  <c r="EF125" i="67"/>
  <c r="EF131" i="67" s="1"/>
  <c r="E125" i="67"/>
  <c r="Q125" i="67"/>
  <c r="AK125" i="67"/>
  <c r="AK131" i="67" s="1"/>
  <c r="BE125" i="67"/>
  <c r="BE131" i="67" s="1"/>
  <c r="BY125" i="67"/>
  <c r="BY131" i="67" s="1"/>
  <c r="CS125" i="67"/>
  <c r="CS131" i="67" s="1"/>
  <c r="DM125" i="67"/>
  <c r="DM131" i="67" s="1"/>
  <c r="EG125" i="67"/>
  <c r="EG131" i="67" s="1"/>
  <c r="I125" i="67"/>
  <c r="I131" i="67" s="1"/>
  <c r="F125" i="67"/>
  <c r="F131" i="67" s="1"/>
  <c r="D125" i="67"/>
  <c r="G125" i="67"/>
  <c r="H121" i="67"/>
  <c r="H29" i="67"/>
  <c r="H11" i="67"/>
  <c r="G121" i="67"/>
  <c r="G126" i="67"/>
  <c r="G29" i="67"/>
  <c r="F121" i="67"/>
  <c r="F11" i="67"/>
  <c r="F29" i="67"/>
  <c r="E29" i="67"/>
  <c r="C6" i="128"/>
  <c r="B20" i="127"/>
  <c r="B132" i="127"/>
  <c r="B62" i="127"/>
  <c r="B90" i="127"/>
  <c r="B146" i="127"/>
  <c r="B76" i="127"/>
  <c r="B34" i="127"/>
  <c r="B104" i="127"/>
  <c r="B118" i="127"/>
  <c r="D121" i="67"/>
  <c r="D11" i="67"/>
  <c r="D29" i="67"/>
  <c r="I10" i="124"/>
  <c r="I11" i="124"/>
  <c r="H7" i="115" l="1"/>
  <c r="T131" i="67"/>
  <c r="V131" i="67"/>
  <c r="P131" i="67"/>
  <c r="P30" i="67" s="1"/>
  <c r="P31" i="67" s="1"/>
  <c r="R131" i="67"/>
  <c r="R30" i="67" s="1"/>
  <c r="R31" i="67" s="1"/>
  <c r="Q131" i="67"/>
  <c r="S131" i="67"/>
  <c r="O131" i="67"/>
  <c r="H131" i="67"/>
  <c r="H30" i="67" s="1"/>
  <c r="H31" i="67" s="1"/>
  <c r="L131" i="67"/>
  <c r="J131" i="67"/>
  <c r="J30" i="67" s="1"/>
  <c r="J31" i="67" s="1"/>
  <c r="N131" i="67"/>
  <c r="N30" i="67" s="1"/>
  <c r="N31" i="67" s="1"/>
  <c r="G131" i="67"/>
  <c r="G30" i="67" s="1"/>
  <c r="G31" i="67" s="1"/>
  <c r="E131" i="67"/>
  <c r="E30" i="67" s="1"/>
  <c r="E31" i="67" s="1"/>
  <c r="D131" i="67"/>
  <c r="D30" i="67" s="1"/>
  <c r="D31" i="67" s="1"/>
  <c r="T30" i="67"/>
  <c r="T31" i="67" s="1"/>
  <c r="BZ30" i="67"/>
  <c r="BZ31" i="67" s="1"/>
  <c r="ED30" i="67"/>
  <c r="ED31" i="67" s="1"/>
  <c r="CC30" i="67"/>
  <c r="CC31" i="67" s="1"/>
  <c r="CK30" i="67"/>
  <c r="CK31" i="67" s="1"/>
  <c r="M30" i="67"/>
  <c r="M31" i="67" s="1"/>
  <c r="CR30" i="67"/>
  <c r="CR31" i="67" s="1"/>
  <c r="U30" i="67"/>
  <c r="U31" i="67" s="1"/>
  <c r="CY30" i="67"/>
  <c r="CY31" i="67" s="1"/>
  <c r="EA30" i="67"/>
  <c r="EA31" i="67" s="1"/>
  <c r="EQ30" i="67"/>
  <c r="EQ31" i="67" s="1"/>
  <c r="BT30" i="67"/>
  <c r="BT31" i="67" s="1"/>
  <c r="AH30" i="67"/>
  <c r="AH31" i="67" s="1"/>
  <c r="BA30" i="67"/>
  <c r="BA31" i="67" s="1"/>
  <c r="AN30" i="67"/>
  <c r="AN31" i="67" s="1"/>
  <c r="X30" i="67"/>
  <c r="X31" i="67" s="1"/>
  <c r="EG30" i="67"/>
  <c r="EG31" i="67" s="1"/>
  <c r="I30" i="67"/>
  <c r="I31" i="67" s="1"/>
  <c r="DM30" i="67"/>
  <c r="DM31" i="67" s="1"/>
  <c r="DW30" i="67"/>
  <c r="DW31" i="67" s="1"/>
  <c r="CG30" i="67"/>
  <c r="CG31" i="67" s="1"/>
  <c r="BL30" i="67"/>
  <c r="BL31" i="67" s="1"/>
  <c r="EH30" i="67"/>
  <c r="EH31" i="67" s="1"/>
  <c r="AV30" i="67"/>
  <c r="AV31" i="67" s="1"/>
  <c r="AL30" i="67"/>
  <c r="AL31" i="67" s="1"/>
  <c r="EP30" i="67"/>
  <c r="EP31" i="67" s="1"/>
  <c r="DA30" i="67"/>
  <c r="DA31" i="67" s="1"/>
  <c r="BX30" i="67"/>
  <c r="BX31" i="67" s="1"/>
  <c r="BD30" i="67"/>
  <c r="BD31" i="67" s="1"/>
  <c r="EL30" i="67"/>
  <c r="EL31" i="67" s="1"/>
  <c r="BN30" i="67"/>
  <c r="BN31" i="67" s="1"/>
  <c r="EJ30" i="67"/>
  <c r="EJ31" i="67" s="1"/>
  <c r="DQ30" i="67"/>
  <c r="DQ31" i="67" s="1"/>
  <c r="AB30" i="67"/>
  <c r="AB31" i="67" s="1"/>
  <c r="EV30" i="67"/>
  <c r="EV31" i="67" s="1"/>
  <c r="BM30" i="67"/>
  <c r="BM31" i="67" s="1"/>
  <c r="AR30" i="67"/>
  <c r="AR31" i="67" s="1"/>
  <c r="AJ30" i="67"/>
  <c r="AJ31" i="67" s="1"/>
  <c r="CQ30" i="67"/>
  <c r="CQ31" i="67" s="1"/>
  <c r="AG30" i="67"/>
  <c r="AG31" i="67" s="1"/>
  <c r="BO30" i="67"/>
  <c r="BO31" i="67" s="1"/>
  <c r="DR30" i="67"/>
  <c r="DR31" i="67" s="1"/>
  <c r="CA30" i="67"/>
  <c r="CA31" i="67" s="1"/>
  <c r="BR30" i="67"/>
  <c r="BR31" i="67" s="1"/>
  <c r="DG30" i="67"/>
  <c r="DG31" i="67" s="1"/>
  <c r="AD30" i="67"/>
  <c r="AD31" i="67" s="1"/>
  <c r="K30" i="67"/>
  <c r="K31" i="67" s="1"/>
  <c r="DJ30" i="67"/>
  <c r="DJ31" i="67" s="1"/>
  <c r="Y30" i="67"/>
  <c r="Y31" i="67" s="1"/>
  <c r="AQ30" i="67"/>
  <c r="AQ31" i="67" s="1"/>
  <c r="CX30" i="67"/>
  <c r="CX31" i="67" s="1"/>
  <c r="BH30" i="67"/>
  <c r="BH31" i="67" s="1"/>
  <c r="DT30" i="67"/>
  <c r="DT31" i="67" s="1"/>
  <c r="AX30" i="67"/>
  <c r="AX31" i="67" s="1"/>
  <c r="CF30" i="67"/>
  <c r="CF31" i="67" s="1"/>
  <c r="EE30" i="67"/>
  <c r="EE31" i="67" s="1"/>
  <c r="EB30" i="67"/>
  <c r="EB31" i="67" s="1"/>
  <c r="AS30" i="67"/>
  <c r="AS31" i="67" s="1"/>
  <c r="CS30" i="67"/>
  <c r="CS31" i="67" s="1"/>
  <c r="DD30" i="67"/>
  <c r="DD31" i="67" s="1"/>
  <c r="CP30" i="67"/>
  <c r="CP31" i="67" s="1"/>
  <c r="DO30" i="67"/>
  <c r="DO31" i="67" s="1"/>
  <c r="EO30" i="67"/>
  <c r="EO31" i="67" s="1"/>
  <c r="ER30" i="67"/>
  <c r="ER31" i="67" s="1"/>
  <c r="S30" i="67"/>
  <c r="S31" i="67" s="1"/>
  <c r="W30" i="67"/>
  <c r="W31" i="67" s="1"/>
  <c r="AI30" i="67"/>
  <c r="AI31" i="67" s="1"/>
  <c r="DZ30" i="67"/>
  <c r="DZ31" i="67" s="1"/>
  <c r="AA30" i="67"/>
  <c r="AA31" i="67" s="1"/>
  <c r="DN30" i="67"/>
  <c r="DN31" i="67" s="1"/>
  <c r="DC30" i="67"/>
  <c r="DC31" i="67" s="1"/>
  <c r="Z30" i="67"/>
  <c r="Z31" i="67" s="1"/>
  <c r="AY30" i="67"/>
  <c r="AY31" i="67" s="1"/>
  <c r="ET30" i="67"/>
  <c r="ET31" i="67" s="1"/>
  <c r="BY30" i="67"/>
  <c r="BY31" i="67" s="1"/>
  <c r="BV30" i="67"/>
  <c r="BV31" i="67" s="1"/>
  <c r="CN30" i="67"/>
  <c r="CN31" i="67" s="1"/>
  <c r="DE30" i="67"/>
  <c r="DE31" i="67" s="1"/>
  <c r="EI30" i="67"/>
  <c r="EI31" i="67" s="1"/>
  <c r="AT30" i="67"/>
  <c r="AT31" i="67" s="1"/>
  <c r="BW30" i="67"/>
  <c r="BW31" i="67" s="1"/>
  <c r="DH30" i="67"/>
  <c r="DH31" i="67" s="1"/>
  <c r="O30" i="67"/>
  <c r="O31" i="67" s="1"/>
  <c r="EW30" i="67"/>
  <c r="EW31" i="67" s="1"/>
  <c r="DF30" i="67"/>
  <c r="DF31" i="67" s="1"/>
  <c r="AM30" i="67"/>
  <c r="AM31" i="67" s="1"/>
  <c r="CZ30" i="67"/>
  <c r="CZ31" i="67" s="1"/>
  <c r="CU30" i="67"/>
  <c r="CU31" i="67" s="1"/>
  <c r="BE30" i="67"/>
  <c r="BE31" i="67" s="1"/>
  <c r="DX30" i="67"/>
  <c r="DX31" i="67" s="1"/>
  <c r="BB30" i="67"/>
  <c r="BB31" i="67" s="1"/>
  <c r="CM30" i="67"/>
  <c r="CM31" i="67" s="1"/>
  <c r="EN30" i="67"/>
  <c r="EN31" i="67" s="1"/>
  <c r="CB30" i="67"/>
  <c r="CB31" i="67" s="1"/>
  <c r="AO73" i="67"/>
  <c r="AO69" i="67"/>
  <c r="AO65" i="67"/>
  <c r="AO70" i="67"/>
  <c r="AO68" i="67"/>
  <c r="AO61" i="67"/>
  <c r="AO64" i="67"/>
  <c r="AO67" i="67"/>
  <c r="AO56" i="67"/>
  <c r="AO51" i="67"/>
  <c r="AO72" i="67"/>
  <c r="AO62" i="67"/>
  <c r="AO52" i="67"/>
  <c r="AO49" i="67"/>
  <c r="AO45" i="67"/>
  <c r="AO60" i="67"/>
  <c r="AO66" i="67"/>
  <c r="AO54" i="67"/>
  <c r="AO58" i="67"/>
  <c r="AO63" i="67"/>
  <c r="AO71" i="67"/>
  <c r="AO55" i="67"/>
  <c r="AO47" i="67"/>
  <c r="AO59" i="67"/>
  <c r="AO48" i="67"/>
  <c r="AO43" i="67"/>
  <c r="AO57" i="67"/>
  <c r="AO39" i="67"/>
  <c r="AO40" i="67"/>
  <c r="AO46" i="67"/>
  <c r="AO35" i="67"/>
  <c r="AO50" i="67"/>
  <c r="AO44" i="67"/>
  <c r="AO36" i="67"/>
  <c r="AO34" i="67"/>
  <c r="AO41" i="67"/>
  <c r="AO37" i="67"/>
  <c r="AO42" i="67"/>
  <c r="AO38" i="67"/>
  <c r="AO33" i="67"/>
  <c r="CO64" i="67"/>
  <c r="CO67" i="67"/>
  <c r="CO63" i="67"/>
  <c r="CO68" i="67"/>
  <c r="CO69" i="67"/>
  <c r="CO72" i="67"/>
  <c r="CO65" i="67"/>
  <c r="CO70" i="67"/>
  <c r="CO62" i="67"/>
  <c r="CO61" i="67"/>
  <c r="CO57" i="67"/>
  <c r="CO52" i="67"/>
  <c r="CO47" i="67"/>
  <c r="CO59" i="67"/>
  <c r="CO66" i="67"/>
  <c r="CO54" i="67"/>
  <c r="CO73" i="67"/>
  <c r="CO46" i="67"/>
  <c r="CO44" i="67"/>
  <c r="CO48" i="67"/>
  <c r="CO58" i="67"/>
  <c r="CO36" i="67"/>
  <c r="CO55" i="67"/>
  <c r="CO50" i="67"/>
  <c r="CO43" i="67"/>
  <c r="CO56" i="67"/>
  <c r="CO60" i="67"/>
  <c r="CO49" i="67"/>
  <c r="CO33" i="67"/>
  <c r="CO41" i="67"/>
  <c r="CO40" i="67"/>
  <c r="CO71" i="67"/>
  <c r="CO39" i="67"/>
  <c r="CO42" i="67"/>
  <c r="CO35" i="67"/>
  <c r="CO34" i="67"/>
  <c r="CO51" i="67"/>
  <c r="CO37" i="67"/>
  <c r="CO45" i="67"/>
  <c r="CO38" i="67"/>
  <c r="CJ68" i="67"/>
  <c r="CJ66" i="67"/>
  <c r="CJ64" i="67"/>
  <c r="CJ67" i="67"/>
  <c r="CJ63" i="67"/>
  <c r="CJ65" i="67"/>
  <c r="CJ59" i="67"/>
  <c r="CJ69" i="67"/>
  <c r="CJ60" i="67"/>
  <c r="CJ73" i="67"/>
  <c r="CJ58" i="67"/>
  <c r="CJ54" i="67"/>
  <c r="CJ71" i="67"/>
  <c r="CJ57" i="67"/>
  <c r="CJ51" i="67"/>
  <c r="CJ48" i="67"/>
  <c r="CJ52" i="67"/>
  <c r="CJ70" i="67"/>
  <c r="CJ43" i="67"/>
  <c r="CJ39" i="67"/>
  <c r="CJ50" i="67"/>
  <c r="CJ47" i="67"/>
  <c r="CJ56" i="67"/>
  <c r="CJ61" i="67"/>
  <c r="CJ72" i="67"/>
  <c r="CJ41" i="67"/>
  <c r="CJ37" i="67"/>
  <c r="CJ55" i="67"/>
  <c r="CJ34" i="67"/>
  <c r="CJ45" i="67"/>
  <c r="CJ38" i="67"/>
  <c r="CJ40" i="67"/>
  <c r="CJ36" i="67"/>
  <c r="CJ33" i="67"/>
  <c r="CJ42" i="67"/>
  <c r="CJ62" i="67"/>
  <c r="CJ49" i="67"/>
  <c r="CJ35" i="67"/>
  <c r="CJ46" i="67"/>
  <c r="CJ44" i="67"/>
  <c r="BQ63" i="67"/>
  <c r="BQ68" i="67"/>
  <c r="BQ66" i="67"/>
  <c r="BQ73" i="67"/>
  <c r="BQ70" i="67"/>
  <c r="BQ71" i="67"/>
  <c r="BQ67" i="67"/>
  <c r="BQ61" i="67"/>
  <c r="BQ58" i="67"/>
  <c r="BQ54" i="67"/>
  <c r="BQ72" i="67"/>
  <c r="BQ64" i="67"/>
  <c r="BQ65" i="67"/>
  <c r="BQ62" i="67"/>
  <c r="BQ60" i="67"/>
  <c r="BQ57" i="67"/>
  <c r="BQ46" i="67"/>
  <c r="BQ52" i="67"/>
  <c r="BQ69" i="67"/>
  <c r="BQ48" i="67"/>
  <c r="BQ51" i="67"/>
  <c r="BQ55" i="67"/>
  <c r="BQ49" i="67"/>
  <c r="BQ59" i="67"/>
  <c r="BQ47" i="67"/>
  <c r="BQ43" i="67"/>
  <c r="BQ37" i="67"/>
  <c r="BQ56" i="67"/>
  <c r="BQ45" i="67"/>
  <c r="BQ50" i="67"/>
  <c r="BQ42" i="67"/>
  <c r="BQ40" i="67"/>
  <c r="BQ33" i="67"/>
  <c r="BQ39" i="67"/>
  <c r="BQ36" i="67"/>
  <c r="BQ38" i="67"/>
  <c r="BQ35" i="67"/>
  <c r="BQ44" i="67"/>
  <c r="BQ41" i="67"/>
  <c r="BQ34" i="67"/>
  <c r="CV73" i="67"/>
  <c r="CV69" i="67"/>
  <c r="CV65" i="67"/>
  <c r="CV62" i="67"/>
  <c r="CV70" i="67"/>
  <c r="CV66" i="67"/>
  <c r="CV56" i="67"/>
  <c r="CV51" i="67"/>
  <c r="CV71" i="67"/>
  <c r="CV67" i="67"/>
  <c r="CV55" i="67"/>
  <c r="CV61" i="67"/>
  <c r="CV58" i="67"/>
  <c r="CV49" i="67"/>
  <c r="CV60" i="67"/>
  <c r="CV72" i="67"/>
  <c r="CV59" i="67"/>
  <c r="CV68" i="67"/>
  <c r="CV63" i="67"/>
  <c r="CV52" i="67"/>
  <c r="CV57" i="67"/>
  <c r="CV54" i="67"/>
  <c r="CV48" i="67"/>
  <c r="CV47" i="67"/>
  <c r="CV45" i="67"/>
  <c r="CV42" i="67"/>
  <c r="CV64" i="67"/>
  <c r="CV46" i="67"/>
  <c r="CV39" i="67"/>
  <c r="CV35" i="67"/>
  <c r="CV43" i="67"/>
  <c r="CV44" i="67"/>
  <c r="CV37" i="67"/>
  <c r="CV50" i="67"/>
  <c r="CV41" i="67"/>
  <c r="CV38" i="67"/>
  <c r="CV36" i="67"/>
  <c r="CV40" i="67"/>
  <c r="CV33" i="67"/>
  <c r="CV34" i="67"/>
  <c r="EJ73" i="67"/>
  <c r="EJ69" i="67"/>
  <c r="EJ65" i="67"/>
  <c r="EJ71" i="67"/>
  <c r="EJ66" i="67"/>
  <c r="EJ63" i="67"/>
  <c r="EJ67" i="67"/>
  <c r="EJ62" i="67"/>
  <c r="EJ56" i="67"/>
  <c r="EJ51" i="67"/>
  <c r="EJ70" i="67"/>
  <c r="EJ61" i="67"/>
  <c r="EJ57" i="67"/>
  <c r="EJ52" i="67"/>
  <c r="EJ60" i="67"/>
  <c r="EJ55" i="67"/>
  <c r="EJ46" i="67"/>
  <c r="EJ64" i="67"/>
  <c r="EJ47" i="67"/>
  <c r="EJ54" i="67"/>
  <c r="EJ58" i="67"/>
  <c r="EJ59" i="67"/>
  <c r="EJ50" i="67"/>
  <c r="EJ44" i="67"/>
  <c r="EJ72" i="67"/>
  <c r="EJ43" i="67"/>
  <c r="EJ40" i="67"/>
  <c r="EJ48" i="67"/>
  <c r="EJ36" i="67"/>
  <c r="EJ35" i="67"/>
  <c r="EJ45" i="67"/>
  <c r="EJ41" i="67"/>
  <c r="EJ49" i="67"/>
  <c r="EJ42" i="67"/>
  <c r="EJ68" i="67"/>
  <c r="EJ33" i="67"/>
  <c r="EJ39" i="67"/>
  <c r="EJ37" i="67"/>
  <c r="EJ34" i="67"/>
  <c r="EJ38" i="67"/>
  <c r="BU73" i="67"/>
  <c r="BU64" i="67"/>
  <c r="BU69" i="67"/>
  <c r="BU70" i="67"/>
  <c r="BU62" i="67"/>
  <c r="BU67" i="67"/>
  <c r="BU57" i="67"/>
  <c r="BU52" i="67"/>
  <c r="BU72" i="67"/>
  <c r="BU68" i="67"/>
  <c r="BU61" i="67"/>
  <c r="BU47" i="67"/>
  <c r="BU54" i="67"/>
  <c r="BU65" i="67"/>
  <c r="BU55" i="67"/>
  <c r="BU71" i="67"/>
  <c r="BU60" i="67"/>
  <c r="BU58" i="67"/>
  <c r="BU56" i="67"/>
  <c r="BU66" i="67"/>
  <c r="BU44" i="67"/>
  <c r="BU48" i="67"/>
  <c r="BU51" i="67"/>
  <c r="BU49" i="67"/>
  <c r="BU50" i="67"/>
  <c r="BU45" i="67"/>
  <c r="BU46" i="67"/>
  <c r="BU33" i="67"/>
  <c r="BU39" i="67"/>
  <c r="BU36" i="67"/>
  <c r="BU35" i="67"/>
  <c r="BU63" i="67"/>
  <c r="BU42" i="67"/>
  <c r="BU40" i="67"/>
  <c r="BU34" i="67"/>
  <c r="BU38" i="67"/>
  <c r="BU37" i="67"/>
  <c r="BU41" i="67"/>
  <c r="BU59" i="67"/>
  <c r="BU43" i="67"/>
  <c r="DS65" i="67"/>
  <c r="DS69" i="67"/>
  <c r="DS70" i="67"/>
  <c r="DS60" i="67"/>
  <c r="DS61" i="67"/>
  <c r="DS68" i="67"/>
  <c r="DS64" i="67"/>
  <c r="DS55" i="67"/>
  <c r="DS50" i="67"/>
  <c r="DS73" i="67"/>
  <c r="DS66" i="67"/>
  <c r="DS59" i="67"/>
  <c r="DS49" i="67"/>
  <c r="DS58" i="67"/>
  <c r="DS72" i="67"/>
  <c r="DS71" i="67"/>
  <c r="DS56" i="67"/>
  <c r="DS62" i="67"/>
  <c r="DS40" i="67"/>
  <c r="DS67" i="67"/>
  <c r="DS57" i="67"/>
  <c r="DS38" i="67"/>
  <c r="DS39" i="67"/>
  <c r="DS51" i="67"/>
  <c r="DS63" i="67"/>
  <c r="DS48" i="67"/>
  <c r="DS41" i="67"/>
  <c r="DS35" i="67"/>
  <c r="DS46" i="67"/>
  <c r="DS44" i="67"/>
  <c r="DS34" i="67"/>
  <c r="DS45" i="67"/>
  <c r="DS37" i="67"/>
  <c r="DS36" i="67"/>
  <c r="DS52" i="67"/>
  <c r="DS54" i="67"/>
  <c r="DS43" i="67"/>
  <c r="DS42" i="67"/>
  <c r="DS47" i="67"/>
  <c r="DS33" i="67"/>
  <c r="DC72" i="67"/>
  <c r="DC70" i="67"/>
  <c r="DC67" i="67"/>
  <c r="DC71" i="67"/>
  <c r="DC59" i="67"/>
  <c r="DC58" i="67"/>
  <c r="DC68" i="67"/>
  <c r="DC66" i="67"/>
  <c r="DC63" i="67"/>
  <c r="DC61" i="67"/>
  <c r="DC56" i="67"/>
  <c r="DC48" i="67"/>
  <c r="DC44" i="67"/>
  <c r="DC64" i="67"/>
  <c r="DC50" i="67"/>
  <c r="DC73" i="67"/>
  <c r="DC60" i="67"/>
  <c r="DC69" i="67"/>
  <c r="DC62" i="67"/>
  <c r="DC42" i="67"/>
  <c r="DC54" i="67"/>
  <c r="DC51" i="67"/>
  <c r="DC43" i="67"/>
  <c r="DC57" i="67"/>
  <c r="DC40" i="67"/>
  <c r="DC46" i="67"/>
  <c r="DC45" i="67"/>
  <c r="DC41" i="67"/>
  <c r="DC52" i="67"/>
  <c r="DC49" i="67"/>
  <c r="DC34" i="67"/>
  <c r="DC37" i="67"/>
  <c r="DC47" i="67"/>
  <c r="DC38" i="67"/>
  <c r="DC35" i="67"/>
  <c r="DC55" i="67"/>
  <c r="DC33" i="67"/>
  <c r="DC65" i="67"/>
  <c r="DC39" i="67"/>
  <c r="DC36" i="67"/>
  <c r="ER69" i="67"/>
  <c r="ER70" i="67"/>
  <c r="ER61" i="67"/>
  <c r="ER68" i="67"/>
  <c r="ER65" i="67"/>
  <c r="ER59" i="67"/>
  <c r="ER71" i="67"/>
  <c r="ER67" i="67"/>
  <c r="ER58" i="67"/>
  <c r="ER54" i="67"/>
  <c r="ER49" i="67"/>
  <c r="ER72" i="67"/>
  <c r="ER48" i="67"/>
  <c r="ER60" i="67"/>
  <c r="ER55" i="67"/>
  <c r="ER63" i="67"/>
  <c r="ER62" i="67"/>
  <c r="ER66" i="67"/>
  <c r="ER64" i="67"/>
  <c r="ER42" i="67"/>
  <c r="ER45" i="67"/>
  <c r="ER39" i="67"/>
  <c r="ER43" i="67"/>
  <c r="ER50" i="67"/>
  <c r="ER57" i="67"/>
  <c r="ER40" i="67"/>
  <c r="ER37" i="67"/>
  <c r="ER56" i="67"/>
  <c r="ER73" i="67"/>
  <c r="ER34" i="67"/>
  <c r="ER41" i="67"/>
  <c r="ER52" i="67"/>
  <c r="ER51" i="67"/>
  <c r="ER44" i="67"/>
  <c r="ER46" i="67"/>
  <c r="ER47" i="67"/>
  <c r="ER38" i="67"/>
  <c r="ER36" i="67"/>
  <c r="ER35" i="67"/>
  <c r="ER33" i="67"/>
  <c r="CW73" i="67"/>
  <c r="CW69" i="67"/>
  <c r="CW65" i="67"/>
  <c r="CW61" i="67"/>
  <c r="CW62" i="67"/>
  <c r="CW70" i="67"/>
  <c r="CW56" i="67"/>
  <c r="CW51" i="67"/>
  <c r="CW66" i="67"/>
  <c r="CW71" i="67"/>
  <c r="CW72" i="67"/>
  <c r="CW55" i="67"/>
  <c r="CW58" i="67"/>
  <c r="CW49" i="67"/>
  <c r="CW45" i="67"/>
  <c r="CW50" i="67"/>
  <c r="CW60" i="67"/>
  <c r="CW64" i="67"/>
  <c r="CW63" i="67"/>
  <c r="CW59" i="67"/>
  <c r="CW68" i="67"/>
  <c r="CW52" i="67"/>
  <c r="CW54" i="67"/>
  <c r="CW67" i="67"/>
  <c r="CW57" i="67"/>
  <c r="CW48" i="67"/>
  <c r="CW47" i="67"/>
  <c r="CW42" i="67"/>
  <c r="CW46" i="67"/>
  <c r="CW44" i="67"/>
  <c r="CW41" i="67"/>
  <c r="CW39" i="67"/>
  <c r="CW35" i="67"/>
  <c r="CW43" i="67"/>
  <c r="CW37" i="67"/>
  <c r="CW38" i="67"/>
  <c r="CW33" i="67"/>
  <c r="CW34" i="67"/>
  <c r="CW36" i="67"/>
  <c r="CW40" i="67"/>
  <c r="CI68" i="67"/>
  <c r="CI66" i="67"/>
  <c r="CI73" i="67"/>
  <c r="CI65" i="67"/>
  <c r="CI64" i="67"/>
  <c r="CI63" i="67"/>
  <c r="CI59" i="67"/>
  <c r="CI69" i="67"/>
  <c r="CI60" i="67"/>
  <c r="CI58" i="67"/>
  <c r="CI70" i="67"/>
  <c r="CI71" i="67"/>
  <c r="CI57" i="67"/>
  <c r="CI51" i="67"/>
  <c r="CI48" i="67"/>
  <c r="CI44" i="67"/>
  <c r="CI52" i="67"/>
  <c r="CI43" i="67"/>
  <c r="CI50" i="67"/>
  <c r="CI56" i="67"/>
  <c r="CI62" i="67"/>
  <c r="CI61" i="67"/>
  <c r="CI40" i="67"/>
  <c r="CI41" i="67"/>
  <c r="CI54" i="67"/>
  <c r="CI72" i="67"/>
  <c r="CI55" i="67"/>
  <c r="CI47" i="67"/>
  <c r="CI67" i="67"/>
  <c r="CI34" i="67"/>
  <c r="CI38" i="67"/>
  <c r="CI45" i="67"/>
  <c r="CI39" i="67"/>
  <c r="CI33" i="67"/>
  <c r="CI35" i="67"/>
  <c r="CI49" i="67"/>
  <c r="CI37" i="67"/>
  <c r="CI36" i="67"/>
  <c r="CI46" i="67"/>
  <c r="CI42" i="67"/>
  <c r="CE72" i="67"/>
  <c r="CE64" i="67"/>
  <c r="CE68" i="67"/>
  <c r="CE61" i="67"/>
  <c r="CE71" i="67"/>
  <c r="CE60" i="67"/>
  <c r="CE55" i="67"/>
  <c r="CE50" i="67"/>
  <c r="CE73" i="67"/>
  <c r="CE65" i="67"/>
  <c r="CE59" i="67"/>
  <c r="CE66" i="67"/>
  <c r="CE62" i="67"/>
  <c r="CE49" i="67"/>
  <c r="CE56" i="67"/>
  <c r="CE67" i="67"/>
  <c r="CE57" i="67"/>
  <c r="CE70" i="67"/>
  <c r="CE69" i="67"/>
  <c r="CE45" i="67"/>
  <c r="CE40" i="67"/>
  <c r="CE42" i="67"/>
  <c r="CE63" i="67"/>
  <c r="CE44" i="67"/>
  <c r="CE39" i="67"/>
  <c r="CE38" i="67"/>
  <c r="CE54" i="67"/>
  <c r="CE58" i="67"/>
  <c r="CE52" i="67"/>
  <c r="CE48" i="67"/>
  <c r="CE35" i="67"/>
  <c r="CE34" i="67"/>
  <c r="CE37" i="67"/>
  <c r="CE41" i="67"/>
  <c r="CE47" i="67"/>
  <c r="CE43" i="67"/>
  <c r="CE33" i="67"/>
  <c r="CE46" i="67"/>
  <c r="CE36" i="67"/>
  <c r="CE51" i="67"/>
  <c r="ED63" i="67"/>
  <c r="ED72" i="67"/>
  <c r="ED64" i="67"/>
  <c r="ED65" i="67"/>
  <c r="ED73" i="67"/>
  <c r="ED70" i="67"/>
  <c r="ED67" i="67"/>
  <c r="ED59" i="67"/>
  <c r="ED57" i="67"/>
  <c r="ED52" i="67"/>
  <c r="ED66" i="67"/>
  <c r="ED60" i="67"/>
  <c r="ED71" i="67"/>
  <c r="ED68" i="67"/>
  <c r="ED51" i="67"/>
  <c r="ED61" i="67"/>
  <c r="ED56" i="67"/>
  <c r="ED49" i="67"/>
  <c r="ED46" i="67"/>
  <c r="ED54" i="67"/>
  <c r="ED47" i="67"/>
  <c r="ED42" i="67"/>
  <c r="ED48" i="67"/>
  <c r="ED45" i="67"/>
  <c r="ED69" i="67"/>
  <c r="ED44" i="67"/>
  <c r="ED50" i="67"/>
  <c r="ED58" i="67"/>
  <c r="ED37" i="67"/>
  <c r="ED38" i="67"/>
  <c r="ED55" i="67"/>
  <c r="ED35" i="67"/>
  <c r="ED43" i="67"/>
  <c r="ED40" i="67"/>
  <c r="ED62" i="67"/>
  <c r="ED36" i="67"/>
  <c r="ED39" i="67"/>
  <c r="ED41" i="67"/>
  <c r="ED33" i="67"/>
  <c r="ED34" i="67"/>
  <c r="EV72" i="67"/>
  <c r="EV70" i="67"/>
  <c r="EV71" i="67"/>
  <c r="EV62" i="67"/>
  <c r="EV67" i="67"/>
  <c r="EV61" i="67"/>
  <c r="EV57" i="67"/>
  <c r="EV63" i="67"/>
  <c r="EV73" i="67"/>
  <c r="EV69" i="67"/>
  <c r="EV55" i="67"/>
  <c r="EV47" i="67"/>
  <c r="EV49" i="67"/>
  <c r="EV66" i="67"/>
  <c r="EV59" i="67"/>
  <c r="EV56" i="67"/>
  <c r="EV64" i="67"/>
  <c r="EV58" i="67"/>
  <c r="EV43" i="67"/>
  <c r="EV50" i="67"/>
  <c r="EV54" i="67"/>
  <c r="EV41" i="67"/>
  <c r="EV52" i="67"/>
  <c r="EV65" i="67"/>
  <c r="EV45" i="67"/>
  <c r="EV33" i="67"/>
  <c r="EV42" i="67"/>
  <c r="EV40" i="67"/>
  <c r="EV51" i="67"/>
  <c r="EV39" i="67"/>
  <c r="EV37" i="67"/>
  <c r="EV36" i="67"/>
  <c r="EV44" i="67"/>
  <c r="EV46" i="67"/>
  <c r="EV68" i="67"/>
  <c r="EV34" i="67"/>
  <c r="EV48" i="67"/>
  <c r="EV38" i="67"/>
  <c r="EV60" i="67"/>
  <c r="EV35" i="67"/>
  <c r="AC73" i="67"/>
  <c r="AC71" i="67"/>
  <c r="AC72" i="67"/>
  <c r="AC67" i="67"/>
  <c r="AC58" i="67"/>
  <c r="AC54" i="67"/>
  <c r="AC65" i="67"/>
  <c r="AC55" i="67"/>
  <c r="AC56" i="67"/>
  <c r="AC62" i="67"/>
  <c r="AC61" i="67"/>
  <c r="AC50" i="67"/>
  <c r="AC70" i="67"/>
  <c r="AC69" i="67"/>
  <c r="AC66" i="67"/>
  <c r="AC59" i="67"/>
  <c r="AC57" i="67"/>
  <c r="AC49" i="67"/>
  <c r="AC44" i="67"/>
  <c r="AC63" i="67"/>
  <c r="AC52" i="67"/>
  <c r="AC64" i="67"/>
  <c r="AC47" i="67"/>
  <c r="AC37" i="67"/>
  <c r="AC68" i="67"/>
  <c r="AC48" i="67"/>
  <c r="AC51" i="67"/>
  <c r="AC42" i="67"/>
  <c r="AC33" i="67"/>
  <c r="AC60" i="67"/>
  <c r="AC45" i="67"/>
  <c r="AC41" i="67"/>
  <c r="AC36" i="67"/>
  <c r="AC40" i="67"/>
  <c r="AC38" i="67"/>
  <c r="AC43" i="67"/>
  <c r="AC39" i="67"/>
  <c r="AC34" i="67"/>
  <c r="AC35" i="67"/>
  <c r="AC46" i="67"/>
  <c r="DP73" i="67"/>
  <c r="DP69" i="67"/>
  <c r="DP65" i="67"/>
  <c r="DP67" i="67"/>
  <c r="DP68" i="67"/>
  <c r="DP63" i="67"/>
  <c r="DP72" i="67"/>
  <c r="DP56" i="67"/>
  <c r="DP51" i="67"/>
  <c r="DP61" i="67"/>
  <c r="DP64" i="67"/>
  <c r="DP54" i="67"/>
  <c r="DP59" i="67"/>
  <c r="DP55" i="67"/>
  <c r="DP50" i="67"/>
  <c r="DP62" i="67"/>
  <c r="DP57" i="67"/>
  <c r="DP48" i="67"/>
  <c r="DP71" i="67"/>
  <c r="DP60" i="67"/>
  <c r="DP70" i="67"/>
  <c r="DP58" i="67"/>
  <c r="DP43" i="67"/>
  <c r="DP52" i="67"/>
  <c r="DP36" i="67"/>
  <c r="DP47" i="67"/>
  <c r="DP41" i="67"/>
  <c r="DP40" i="67"/>
  <c r="DP35" i="67"/>
  <c r="DP46" i="67"/>
  <c r="DP44" i="67"/>
  <c r="DP39" i="67"/>
  <c r="DP45" i="67"/>
  <c r="DP38" i="67"/>
  <c r="DP33" i="67"/>
  <c r="DP49" i="67"/>
  <c r="DP34" i="67"/>
  <c r="DP66" i="67"/>
  <c r="DP37" i="67"/>
  <c r="DP42" i="67"/>
  <c r="CS71" i="67"/>
  <c r="CS69" i="67"/>
  <c r="CS66" i="67"/>
  <c r="CS62" i="67"/>
  <c r="CS70" i="67"/>
  <c r="CS63" i="67"/>
  <c r="CS54" i="67"/>
  <c r="CS46" i="67"/>
  <c r="CS55" i="67"/>
  <c r="CS61" i="67"/>
  <c r="CS73" i="67"/>
  <c r="CS56" i="67"/>
  <c r="CS48" i="67"/>
  <c r="CS72" i="67"/>
  <c r="CS65" i="67"/>
  <c r="CS59" i="67"/>
  <c r="CS58" i="67"/>
  <c r="CS49" i="67"/>
  <c r="CS68" i="67"/>
  <c r="CS51" i="67"/>
  <c r="CS67" i="67"/>
  <c r="CS52" i="67"/>
  <c r="CS60" i="67"/>
  <c r="CS57" i="67"/>
  <c r="CS47" i="67"/>
  <c r="CS45" i="67"/>
  <c r="CS42" i="67"/>
  <c r="CS64" i="67"/>
  <c r="CS40" i="67"/>
  <c r="CS36" i="67"/>
  <c r="CS39" i="67"/>
  <c r="CS43" i="67"/>
  <c r="CS44" i="67"/>
  <c r="CS37" i="67"/>
  <c r="CS34" i="67"/>
  <c r="CS50" i="67"/>
  <c r="CS41" i="67"/>
  <c r="CS35" i="67"/>
  <c r="CS38" i="67"/>
  <c r="CS33" i="67"/>
  <c r="BS71" i="67"/>
  <c r="BS67" i="67"/>
  <c r="BS63" i="67"/>
  <c r="BS68" i="67"/>
  <c r="BS69" i="67"/>
  <c r="BS73" i="67"/>
  <c r="BS59" i="67"/>
  <c r="BS70" i="67"/>
  <c r="BS61" i="67"/>
  <c r="BS58" i="67"/>
  <c r="BS54" i="67"/>
  <c r="BS72" i="67"/>
  <c r="BS47" i="67"/>
  <c r="BS43" i="67"/>
  <c r="BS65" i="67"/>
  <c r="BS62" i="67"/>
  <c r="BS60" i="67"/>
  <c r="BS56" i="67"/>
  <c r="BS57" i="67"/>
  <c r="BS46" i="67"/>
  <c r="BS52" i="67"/>
  <c r="BS66" i="67"/>
  <c r="BS44" i="67"/>
  <c r="BS48" i="67"/>
  <c r="BS51" i="67"/>
  <c r="BS55" i="67"/>
  <c r="BS49" i="67"/>
  <c r="BS45" i="67"/>
  <c r="BS50" i="67"/>
  <c r="BS42" i="67"/>
  <c r="BS40" i="67"/>
  <c r="BS33" i="67"/>
  <c r="BS39" i="67"/>
  <c r="BS64" i="67"/>
  <c r="BS35" i="67"/>
  <c r="BS34" i="67"/>
  <c r="BS37" i="67"/>
  <c r="BS41" i="67"/>
  <c r="BS38" i="67"/>
  <c r="BS36" i="67"/>
  <c r="EH73" i="67"/>
  <c r="EH66" i="67"/>
  <c r="EH67" i="67"/>
  <c r="EH70" i="67"/>
  <c r="EH60" i="67"/>
  <c r="EH56" i="67"/>
  <c r="EH51" i="67"/>
  <c r="EH71" i="67"/>
  <c r="EH65" i="67"/>
  <c r="EH61" i="67"/>
  <c r="EH57" i="67"/>
  <c r="EH52" i="67"/>
  <c r="EH72" i="67"/>
  <c r="EH44" i="67"/>
  <c r="EH46" i="67"/>
  <c r="EH41" i="67"/>
  <c r="EH64" i="67"/>
  <c r="EH47" i="67"/>
  <c r="EH54" i="67"/>
  <c r="EH58" i="67"/>
  <c r="EH69" i="67"/>
  <c r="EH48" i="67"/>
  <c r="EH63" i="67"/>
  <c r="EH59" i="67"/>
  <c r="EH50" i="67"/>
  <c r="EH55" i="67"/>
  <c r="EH39" i="67"/>
  <c r="EH38" i="67"/>
  <c r="EH35" i="67"/>
  <c r="EH36" i="67"/>
  <c r="EH45" i="67"/>
  <c r="EH43" i="67"/>
  <c r="EH62" i="67"/>
  <c r="EH49" i="67"/>
  <c r="EH68" i="67"/>
  <c r="EH42" i="67"/>
  <c r="EH37" i="67"/>
  <c r="EH33" i="67"/>
  <c r="EH34" i="67"/>
  <c r="EH40" i="67"/>
  <c r="AQ66" i="67"/>
  <c r="AQ67" i="67"/>
  <c r="AQ68" i="67"/>
  <c r="AQ73" i="67"/>
  <c r="AQ70" i="67"/>
  <c r="AQ60" i="67"/>
  <c r="AQ72" i="67"/>
  <c r="AQ61" i="67"/>
  <c r="AQ59" i="67"/>
  <c r="AQ55" i="67"/>
  <c r="AQ50" i="67"/>
  <c r="AQ52" i="67"/>
  <c r="AQ49" i="67"/>
  <c r="AQ69" i="67"/>
  <c r="AQ54" i="67"/>
  <c r="AQ58" i="67"/>
  <c r="AQ64" i="67"/>
  <c r="AQ47" i="67"/>
  <c r="AQ42" i="67"/>
  <c r="AQ40" i="67"/>
  <c r="AQ62" i="67"/>
  <c r="AQ51" i="67"/>
  <c r="AQ48" i="67"/>
  <c r="AQ43" i="67"/>
  <c r="AQ56" i="67"/>
  <c r="AQ65" i="67"/>
  <c r="AQ38" i="67"/>
  <c r="AQ71" i="67"/>
  <c r="AQ46" i="67"/>
  <c r="AQ45" i="67"/>
  <c r="AQ44" i="67"/>
  <c r="AQ35" i="67"/>
  <c r="AQ34" i="67"/>
  <c r="AQ39" i="67"/>
  <c r="AQ57" i="67"/>
  <c r="AQ41" i="67"/>
  <c r="AQ37" i="67"/>
  <c r="AQ36" i="67"/>
  <c r="AQ33" i="67"/>
  <c r="AQ63" i="67"/>
  <c r="AK73" i="67"/>
  <c r="AK65" i="67"/>
  <c r="AK62" i="67"/>
  <c r="AK66" i="67"/>
  <c r="AK71" i="67"/>
  <c r="AK60" i="67"/>
  <c r="AK68" i="67"/>
  <c r="AK61" i="67"/>
  <c r="AK72" i="67"/>
  <c r="AK70" i="67"/>
  <c r="AK59" i="67"/>
  <c r="AK46" i="67"/>
  <c r="AK57" i="67"/>
  <c r="AK69" i="67"/>
  <c r="AK54" i="67"/>
  <c r="AK67" i="67"/>
  <c r="AK45" i="67"/>
  <c r="AK64" i="67"/>
  <c r="AK55" i="67"/>
  <c r="AK51" i="67"/>
  <c r="AK48" i="67"/>
  <c r="AK58" i="67"/>
  <c r="AK43" i="67"/>
  <c r="AK52" i="67"/>
  <c r="AK41" i="67"/>
  <c r="AK36" i="67"/>
  <c r="AK38" i="67"/>
  <c r="AK40" i="67"/>
  <c r="AK37" i="67"/>
  <c r="AK56" i="67"/>
  <c r="AK50" i="67"/>
  <c r="AK47" i="67"/>
  <c r="AK39" i="67"/>
  <c r="AK49" i="67"/>
  <c r="AK34" i="67"/>
  <c r="AK33" i="67"/>
  <c r="AK35" i="67"/>
  <c r="AK42" i="67"/>
  <c r="AK63" i="67"/>
  <c r="AK44" i="67"/>
  <c r="CZ71" i="67"/>
  <c r="CZ72" i="67"/>
  <c r="CZ62" i="67"/>
  <c r="CZ61" i="67"/>
  <c r="CZ70" i="67"/>
  <c r="CZ60" i="67"/>
  <c r="CZ67" i="67"/>
  <c r="CZ66" i="67"/>
  <c r="CZ55" i="67"/>
  <c r="CZ50" i="67"/>
  <c r="CZ64" i="67"/>
  <c r="CZ63" i="67"/>
  <c r="CZ56" i="67"/>
  <c r="CZ73" i="67"/>
  <c r="CZ57" i="67"/>
  <c r="CZ68" i="67"/>
  <c r="CZ65" i="67"/>
  <c r="CZ49" i="67"/>
  <c r="CZ52" i="67"/>
  <c r="CZ45" i="67"/>
  <c r="CZ58" i="67"/>
  <c r="CZ42" i="67"/>
  <c r="CZ54" i="67"/>
  <c r="CZ51" i="67"/>
  <c r="CZ47" i="67"/>
  <c r="CZ39" i="67"/>
  <c r="CZ38" i="67"/>
  <c r="CZ46" i="67"/>
  <c r="CZ69" i="67"/>
  <c r="CZ44" i="67"/>
  <c r="CZ41" i="67"/>
  <c r="CZ43" i="67"/>
  <c r="CZ34" i="67"/>
  <c r="CZ37" i="67"/>
  <c r="CZ59" i="67"/>
  <c r="CZ48" i="67"/>
  <c r="CZ36" i="67"/>
  <c r="CZ35" i="67"/>
  <c r="CZ40" i="67"/>
  <c r="CZ33" i="67"/>
  <c r="L65" i="67"/>
  <c r="L73" i="67"/>
  <c r="L66" i="67"/>
  <c r="L70" i="67"/>
  <c r="L67" i="67"/>
  <c r="L60" i="67"/>
  <c r="L69" i="67"/>
  <c r="L64" i="67"/>
  <c r="L51" i="67"/>
  <c r="L72" i="67"/>
  <c r="L59" i="67"/>
  <c r="L47" i="67"/>
  <c r="L63" i="67"/>
  <c r="L52" i="67"/>
  <c r="L71" i="67"/>
  <c r="L68" i="67"/>
  <c r="L56" i="67"/>
  <c r="L58" i="67"/>
  <c r="L42" i="67"/>
  <c r="L43" i="67"/>
  <c r="L57" i="67"/>
  <c r="L50" i="67"/>
  <c r="L46" i="67"/>
  <c r="L45" i="67"/>
  <c r="L55" i="67"/>
  <c r="L54" i="67"/>
  <c r="L62" i="67"/>
  <c r="L49" i="67"/>
  <c r="L40" i="67"/>
  <c r="L33" i="67"/>
  <c r="L44" i="67"/>
  <c r="L38" i="67"/>
  <c r="L37" i="67"/>
  <c r="L39" i="67"/>
  <c r="L61" i="67"/>
  <c r="L48" i="67"/>
  <c r="L41" i="67"/>
  <c r="L34" i="67"/>
  <c r="L36" i="67"/>
  <c r="L35" i="67"/>
  <c r="BO67" i="67"/>
  <c r="BO63" i="67"/>
  <c r="BO66" i="67"/>
  <c r="BO62" i="67"/>
  <c r="BO71" i="67"/>
  <c r="BO61" i="67"/>
  <c r="BO58" i="67"/>
  <c r="BO68" i="67"/>
  <c r="BO52" i="67"/>
  <c r="BO59" i="67"/>
  <c r="BO48" i="67"/>
  <c r="BO44" i="67"/>
  <c r="BO72" i="67"/>
  <c r="BO64" i="67"/>
  <c r="BO54" i="67"/>
  <c r="BO47" i="67"/>
  <c r="BO43" i="67"/>
  <c r="BO60" i="67"/>
  <c r="BO57" i="67"/>
  <c r="BO73" i="67"/>
  <c r="BO69" i="67"/>
  <c r="BO65" i="67"/>
  <c r="BO51" i="67"/>
  <c r="BO49" i="67"/>
  <c r="BO41" i="67"/>
  <c r="BO56" i="67"/>
  <c r="BO55" i="67"/>
  <c r="BO46" i="67"/>
  <c r="BO38" i="67"/>
  <c r="BO34" i="67"/>
  <c r="BO42" i="67"/>
  <c r="BO40" i="67"/>
  <c r="BO39" i="67"/>
  <c r="BO45" i="67"/>
  <c r="BO36" i="67"/>
  <c r="BO37" i="67"/>
  <c r="BO35" i="67"/>
  <c r="BO70" i="67"/>
  <c r="BO50" i="67"/>
  <c r="BO33" i="67"/>
  <c r="Z72" i="67"/>
  <c r="Z68" i="67"/>
  <c r="Z70" i="67"/>
  <c r="Z71" i="67"/>
  <c r="Z60" i="67"/>
  <c r="Z65" i="67"/>
  <c r="Z64" i="67"/>
  <c r="Z62" i="67"/>
  <c r="Z66" i="67"/>
  <c r="Z59" i="67"/>
  <c r="Z55" i="67"/>
  <c r="Z50" i="67"/>
  <c r="Z67" i="67"/>
  <c r="Z48" i="67"/>
  <c r="Z44" i="67"/>
  <c r="Z61" i="67"/>
  <c r="Z57" i="67"/>
  <c r="Z46" i="67"/>
  <c r="Z63" i="67"/>
  <c r="Z49" i="67"/>
  <c r="Z54" i="67"/>
  <c r="Z52" i="67"/>
  <c r="Z56" i="67"/>
  <c r="Z41" i="67"/>
  <c r="Z47" i="67"/>
  <c r="Z58" i="67"/>
  <c r="Z69" i="67"/>
  <c r="Z34" i="67"/>
  <c r="Z51" i="67"/>
  <c r="Z42" i="67"/>
  <c r="Z45" i="67"/>
  <c r="Z40" i="67"/>
  <c r="Z39" i="67"/>
  <c r="Z36" i="67"/>
  <c r="Z38" i="67"/>
  <c r="Z43" i="67"/>
  <c r="Z37" i="67"/>
  <c r="Z33" i="67"/>
  <c r="Z73" i="67"/>
  <c r="Z35" i="67"/>
  <c r="AL62" i="67"/>
  <c r="AL66" i="67"/>
  <c r="AL64" i="67"/>
  <c r="AL73" i="67"/>
  <c r="AL61" i="67"/>
  <c r="AL60" i="67"/>
  <c r="AL68" i="67"/>
  <c r="AL56" i="67"/>
  <c r="AL51" i="67"/>
  <c r="AL72" i="67"/>
  <c r="AL69" i="67"/>
  <c r="AL59" i="67"/>
  <c r="AL57" i="67"/>
  <c r="AL52" i="67"/>
  <c r="AL67" i="67"/>
  <c r="AL45" i="67"/>
  <c r="AL55" i="67"/>
  <c r="AL41" i="67"/>
  <c r="AL71" i="67"/>
  <c r="AL47" i="67"/>
  <c r="AL70" i="67"/>
  <c r="AL58" i="67"/>
  <c r="AL54" i="67"/>
  <c r="AL43" i="67"/>
  <c r="AL65" i="67"/>
  <c r="AL36" i="67"/>
  <c r="AL35" i="67"/>
  <c r="AL38" i="67"/>
  <c r="AL40" i="67"/>
  <c r="AL37" i="67"/>
  <c r="AL50" i="67"/>
  <c r="AL48" i="67"/>
  <c r="AL39" i="67"/>
  <c r="AL49" i="67"/>
  <c r="AL46" i="67"/>
  <c r="AL33" i="67"/>
  <c r="AL42" i="67"/>
  <c r="AL63" i="67"/>
  <c r="AL44" i="67"/>
  <c r="AL34" i="67"/>
  <c r="BY67" i="67"/>
  <c r="BY65" i="67"/>
  <c r="BY70" i="67"/>
  <c r="BY62" i="67"/>
  <c r="BY72" i="67"/>
  <c r="BY68" i="67"/>
  <c r="BY55" i="67"/>
  <c r="BY60" i="67"/>
  <c r="BY58" i="67"/>
  <c r="BY46" i="67"/>
  <c r="BY71" i="67"/>
  <c r="BY56" i="67"/>
  <c r="BY50" i="67"/>
  <c r="BY54" i="67"/>
  <c r="BY49" i="67"/>
  <c r="BY73" i="67"/>
  <c r="BY69" i="67"/>
  <c r="BY63" i="67"/>
  <c r="BY45" i="67"/>
  <c r="BY61" i="67"/>
  <c r="BY42" i="67"/>
  <c r="BY66" i="67"/>
  <c r="BY44" i="67"/>
  <c r="BY40" i="67"/>
  <c r="BY57" i="67"/>
  <c r="BY36" i="67"/>
  <c r="BY64" i="67"/>
  <c r="BY59" i="67"/>
  <c r="BY37" i="67"/>
  <c r="BY38" i="67"/>
  <c r="BY48" i="67"/>
  <c r="BY52" i="67"/>
  <c r="BY39" i="67"/>
  <c r="BY33" i="67"/>
  <c r="BY43" i="67"/>
  <c r="BY41" i="67"/>
  <c r="BY34" i="67"/>
  <c r="BY51" i="67"/>
  <c r="BY47" i="67"/>
  <c r="BY35" i="67"/>
  <c r="AY71" i="67"/>
  <c r="AY67" i="67"/>
  <c r="AY73" i="67"/>
  <c r="AY64" i="67"/>
  <c r="AY70" i="67"/>
  <c r="AY62" i="67"/>
  <c r="AY65" i="67"/>
  <c r="AY58" i="67"/>
  <c r="AY54" i="67"/>
  <c r="AY69" i="67"/>
  <c r="AY66" i="67"/>
  <c r="AY63" i="67"/>
  <c r="AY55" i="67"/>
  <c r="AY47" i="67"/>
  <c r="AY43" i="67"/>
  <c r="AY56" i="67"/>
  <c r="AY72" i="67"/>
  <c r="AY61" i="67"/>
  <c r="AY59" i="67"/>
  <c r="AY44" i="67"/>
  <c r="AY50" i="67"/>
  <c r="AY49" i="67"/>
  <c r="AY57" i="67"/>
  <c r="AY45" i="67"/>
  <c r="AY46" i="67"/>
  <c r="AY51" i="67"/>
  <c r="AY52" i="67"/>
  <c r="AY48" i="67"/>
  <c r="AY33" i="67"/>
  <c r="AY68" i="67"/>
  <c r="AY42" i="67"/>
  <c r="AY38" i="67"/>
  <c r="AY60" i="67"/>
  <c r="AY40" i="67"/>
  <c r="AY34" i="67"/>
  <c r="AY36" i="67"/>
  <c r="AY39" i="67"/>
  <c r="AY37" i="67"/>
  <c r="AY41" i="67"/>
  <c r="AY35" i="67"/>
  <c r="DQ73" i="67"/>
  <c r="DQ69" i="67"/>
  <c r="DQ65" i="67"/>
  <c r="DQ67" i="67"/>
  <c r="DQ61" i="67"/>
  <c r="DQ62" i="67"/>
  <c r="DQ72" i="67"/>
  <c r="DQ56" i="67"/>
  <c r="DQ51" i="67"/>
  <c r="DQ68" i="67"/>
  <c r="DQ64" i="67"/>
  <c r="DQ63" i="67"/>
  <c r="DQ70" i="67"/>
  <c r="DQ54" i="67"/>
  <c r="DQ59" i="67"/>
  <c r="DQ45" i="67"/>
  <c r="DQ55" i="67"/>
  <c r="DQ58" i="67"/>
  <c r="DQ57" i="67"/>
  <c r="DQ48" i="67"/>
  <c r="DQ71" i="67"/>
  <c r="DQ60" i="67"/>
  <c r="DQ49" i="67"/>
  <c r="DQ43" i="67"/>
  <c r="DQ52" i="67"/>
  <c r="DQ47" i="67"/>
  <c r="DQ41" i="67"/>
  <c r="DQ35" i="67"/>
  <c r="DQ46" i="67"/>
  <c r="DQ44" i="67"/>
  <c r="DQ40" i="67"/>
  <c r="DQ39" i="67"/>
  <c r="DQ66" i="67"/>
  <c r="DQ50" i="67"/>
  <c r="DQ33" i="67"/>
  <c r="DQ34" i="67"/>
  <c r="DQ36" i="67"/>
  <c r="DQ37" i="67"/>
  <c r="DQ42" i="67"/>
  <c r="DQ38" i="67"/>
  <c r="EP72" i="67"/>
  <c r="EP68" i="67"/>
  <c r="EP69" i="67"/>
  <c r="EP63" i="67"/>
  <c r="EP60" i="67"/>
  <c r="EP61" i="67"/>
  <c r="EP55" i="67"/>
  <c r="EP50" i="67"/>
  <c r="EP71" i="67"/>
  <c r="EP67" i="67"/>
  <c r="EP54" i="67"/>
  <c r="EP48" i="67"/>
  <c r="EP44" i="67"/>
  <c r="EP49" i="67"/>
  <c r="EP59" i="67"/>
  <c r="EP70" i="67"/>
  <c r="EP58" i="67"/>
  <c r="EP66" i="67"/>
  <c r="EP52" i="67"/>
  <c r="EP64" i="67"/>
  <c r="EP51" i="67"/>
  <c r="EP42" i="67"/>
  <c r="EP57" i="67"/>
  <c r="EP43" i="67"/>
  <c r="EP39" i="67"/>
  <c r="EP41" i="67"/>
  <c r="EP56" i="67"/>
  <c r="EP62" i="67"/>
  <c r="EP45" i="67"/>
  <c r="EP34" i="67"/>
  <c r="EP40" i="67"/>
  <c r="EP73" i="67"/>
  <c r="EP37" i="67"/>
  <c r="EP36" i="67"/>
  <c r="EP35" i="67"/>
  <c r="EP33" i="67"/>
  <c r="EP38" i="67"/>
  <c r="EP46" i="67"/>
  <c r="EP65" i="67"/>
  <c r="EP47" i="67"/>
  <c r="BK70" i="67"/>
  <c r="BK68" i="67"/>
  <c r="BK73" i="67"/>
  <c r="BK65" i="67"/>
  <c r="BK66" i="67"/>
  <c r="BK64" i="67"/>
  <c r="BK61" i="67"/>
  <c r="BK72" i="67"/>
  <c r="BK69" i="67"/>
  <c r="BK60" i="67"/>
  <c r="BK59" i="67"/>
  <c r="BK55" i="67"/>
  <c r="BK50" i="67"/>
  <c r="BK67" i="67"/>
  <c r="BK57" i="67"/>
  <c r="BK49" i="67"/>
  <c r="BK51" i="67"/>
  <c r="BK63" i="67"/>
  <c r="BK52" i="67"/>
  <c r="BK71" i="67"/>
  <c r="BK62" i="67"/>
  <c r="BK42" i="67"/>
  <c r="BK40" i="67"/>
  <c r="BK54" i="67"/>
  <c r="BK39" i="67"/>
  <c r="BK48" i="67"/>
  <c r="BK38" i="67"/>
  <c r="BK47" i="67"/>
  <c r="BK43" i="67"/>
  <c r="BK37" i="67"/>
  <c r="BK35" i="67"/>
  <c r="BK56" i="67"/>
  <c r="BK46" i="67"/>
  <c r="BK41" i="67"/>
  <c r="BK34" i="67"/>
  <c r="BK44" i="67"/>
  <c r="BK58" i="67"/>
  <c r="BK36" i="67"/>
  <c r="BK33" i="67"/>
  <c r="BK45" i="67"/>
  <c r="AV63" i="67"/>
  <c r="AV68" i="67"/>
  <c r="AV69" i="67"/>
  <c r="AV71" i="67"/>
  <c r="AV64" i="67"/>
  <c r="AV73" i="67"/>
  <c r="AV65" i="67"/>
  <c r="AV58" i="67"/>
  <c r="AV54" i="67"/>
  <c r="AV66" i="67"/>
  <c r="AV48" i="67"/>
  <c r="AV60" i="67"/>
  <c r="AV55" i="67"/>
  <c r="AV72" i="67"/>
  <c r="AV46" i="67"/>
  <c r="AV56" i="67"/>
  <c r="AV39" i="67"/>
  <c r="AV70" i="67"/>
  <c r="AV61" i="67"/>
  <c r="AV59" i="67"/>
  <c r="AV44" i="67"/>
  <c r="AV50" i="67"/>
  <c r="AV49" i="67"/>
  <c r="AV52" i="67"/>
  <c r="AV37" i="67"/>
  <c r="AV45" i="67"/>
  <c r="AV62" i="67"/>
  <c r="AV51" i="67"/>
  <c r="AV47" i="67"/>
  <c r="AV34" i="67"/>
  <c r="AV57" i="67"/>
  <c r="AV67" i="67"/>
  <c r="AV43" i="67"/>
  <c r="AV36" i="67"/>
  <c r="AV42" i="67"/>
  <c r="AV41" i="67"/>
  <c r="AV38" i="67"/>
  <c r="AV40" i="67"/>
  <c r="AV33" i="67"/>
  <c r="AV35" i="67"/>
  <c r="AE71" i="67"/>
  <c r="AE67" i="67"/>
  <c r="AE69" i="67"/>
  <c r="AE64" i="67"/>
  <c r="AE72" i="67"/>
  <c r="AE66" i="67"/>
  <c r="AE58" i="67"/>
  <c r="AE54" i="67"/>
  <c r="AE68" i="67"/>
  <c r="AE56" i="67"/>
  <c r="AE62" i="67"/>
  <c r="AE61" i="67"/>
  <c r="AE50" i="67"/>
  <c r="AE47" i="67"/>
  <c r="AE43" i="67"/>
  <c r="AE70" i="67"/>
  <c r="AE57" i="67"/>
  <c r="AE73" i="67"/>
  <c r="AE59" i="67"/>
  <c r="AE60" i="67"/>
  <c r="AE63" i="67"/>
  <c r="AE52" i="67"/>
  <c r="AE51" i="67"/>
  <c r="AE55" i="67"/>
  <c r="AE49" i="67"/>
  <c r="AE44" i="67"/>
  <c r="AE48" i="67"/>
  <c r="AE42" i="67"/>
  <c r="AE65" i="67"/>
  <c r="AE45" i="67"/>
  <c r="AE33" i="67"/>
  <c r="AE41" i="67"/>
  <c r="AE40" i="67"/>
  <c r="AE38" i="67"/>
  <c r="AE37" i="67"/>
  <c r="AE39" i="67"/>
  <c r="AE36" i="67"/>
  <c r="AE34" i="67"/>
  <c r="AE35" i="67"/>
  <c r="AE46" i="67"/>
  <c r="N66" i="67"/>
  <c r="N65" i="67"/>
  <c r="N67" i="67"/>
  <c r="N60" i="67"/>
  <c r="N69" i="67"/>
  <c r="N64" i="67"/>
  <c r="N57" i="67"/>
  <c r="N52" i="67"/>
  <c r="N73" i="67"/>
  <c r="N61" i="67"/>
  <c r="N63" i="67"/>
  <c r="N71" i="67"/>
  <c r="N70" i="67"/>
  <c r="N58" i="67"/>
  <c r="N56" i="67"/>
  <c r="N72" i="67"/>
  <c r="N45" i="67"/>
  <c r="N47" i="67"/>
  <c r="N50" i="67"/>
  <c r="N62" i="67"/>
  <c r="N51" i="67"/>
  <c r="N43" i="67"/>
  <c r="N46" i="67"/>
  <c r="N55" i="67"/>
  <c r="N54" i="67"/>
  <c r="N68" i="67"/>
  <c r="N49" i="67"/>
  <c r="N40" i="67"/>
  <c r="N48" i="67"/>
  <c r="N44" i="67"/>
  <c r="N38" i="67"/>
  <c r="N36" i="67"/>
  <c r="N37" i="67"/>
  <c r="N39" i="67"/>
  <c r="N35" i="67"/>
  <c r="N33" i="67"/>
  <c r="N42" i="67"/>
  <c r="N34" i="67"/>
  <c r="N59" i="67"/>
  <c r="N41" i="67"/>
  <c r="AH72" i="67"/>
  <c r="AH73" i="67"/>
  <c r="AH65" i="67"/>
  <c r="AH62" i="67"/>
  <c r="AH66" i="67"/>
  <c r="AH69" i="67"/>
  <c r="AH63" i="67"/>
  <c r="AH67" i="67"/>
  <c r="AH57" i="67"/>
  <c r="AH52" i="67"/>
  <c r="AH71" i="67"/>
  <c r="AH60" i="67"/>
  <c r="AH70" i="67"/>
  <c r="AH51" i="67"/>
  <c r="AH59" i="67"/>
  <c r="AH54" i="67"/>
  <c r="AH64" i="67"/>
  <c r="AH55" i="67"/>
  <c r="AH61" i="67"/>
  <c r="AH47" i="67"/>
  <c r="AH42" i="67"/>
  <c r="AH68" i="67"/>
  <c r="AH50" i="67"/>
  <c r="AH58" i="67"/>
  <c r="AH43" i="67"/>
  <c r="AH36" i="67"/>
  <c r="AH41" i="67"/>
  <c r="AH40" i="67"/>
  <c r="AH38" i="67"/>
  <c r="AH56" i="67"/>
  <c r="AH37" i="67"/>
  <c r="AH48" i="67"/>
  <c r="AH35" i="67"/>
  <c r="AH46" i="67"/>
  <c r="AH39" i="67"/>
  <c r="AH44" i="67"/>
  <c r="AH33" i="67"/>
  <c r="AH49" i="67"/>
  <c r="AH34" i="67"/>
  <c r="AH45" i="67"/>
  <c r="ES69" i="67"/>
  <c r="ES70" i="67"/>
  <c r="ES61" i="67"/>
  <c r="ES68" i="67"/>
  <c r="ES65" i="67"/>
  <c r="ES59" i="67"/>
  <c r="ES72" i="67"/>
  <c r="ES62" i="67"/>
  <c r="ES71" i="67"/>
  <c r="ES67" i="67"/>
  <c r="ES58" i="67"/>
  <c r="ES54" i="67"/>
  <c r="ES49" i="67"/>
  <c r="ES60" i="67"/>
  <c r="ES55" i="67"/>
  <c r="ES63" i="67"/>
  <c r="ES66" i="67"/>
  <c r="ES56" i="67"/>
  <c r="ES42" i="67"/>
  <c r="ES48" i="67"/>
  <c r="ES45" i="67"/>
  <c r="ES43" i="67"/>
  <c r="ES50" i="67"/>
  <c r="ES57" i="67"/>
  <c r="ES40" i="67"/>
  <c r="ES37" i="67"/>
  <c r="ES41" i="67"/>
  <c r="ES64" i="67"/>
  <c r="ES73" i="67"/>
  <c r="ES33" i="67"/>
  <c r="ES52" i="67"/>
  <c r="ES51" i="67"/>
  <c r="ES39" i="67"/>
  <c r="ES44" i="67"/>
  <c r="ES34" i="67"/>
  <c r="ES46" i="67"/>
  <c r="ES47" i="67"/>
  <c r="ES35" i="67"/>
  <c r="ES38" i="67"/>
  <c r="ES36" i="67"/>
  <c r="AP70" i="67"/>
  <c r="AP68" i="67"/>
  <c r="AP67" i="67"/>
  <c r="AP63" i="67"/>
  <c r="AP61" i="67"/>
  <c r="AP73" i="67"/>
  <c r="AP72" i="67"/>
  <c r="AP59" i="67"/>
  <c r="AP69" i="67"/>
  <c r="AP64" i="67"/>
  <c r="AP62" i="67"/>
  <c r="AP52" i="67"/>
  <c r="AP49" i="67"/>
  <c r="AP45" i="67"/>
  <c r="AP60" i="67"/>
  <c r="AP66" i="67"/>
  <c r="AP54" i="67"/>
  <c r="AP47" i="67"/>
  <c r="AP51" i="67"/>
  <c r="AP56" i="67"/>
  <c r="AP50" i="67"/>
  <c r="AP57" i="67"/>
  <c r="AP39" i="67"/>
  <c r="AP65" i="67"/>
  <c r="AP40" i="67"/>
  <c r="AP38" i="67"/>
  <c r="AP71" i="67"/>
  <c r="AP46" i="67"/>
  <c r="AP35" i="67"/>
  <c r="AP48" i="67"/>
  <c r="AP55" i="67"/>
  <c r="AP44" i="67"/>
  <c r="AP58" i="67"/>
  <c r="AP43" i="67"/>
  <c r="AP37" i="67"/>
  <c r="AP41" i="67"/>
  <c r="AP36" i="67"/>
  <c r="AP42" i="67"/>
  <c r="AP34" i="67"/>
  <c r="AP33" i="67"/>
  <c r="CL71" i="67"/>
  <c r="CL67" i="67"/>
  <c r="CL63" i="67"/>
  <c r="CL66" i="67"/>
  <c r="CL65" i="67"/>
  <c r="CL69" i="67"/>
  <c r="CL60" i="67"/>
  <c r="CL73" i="67"/>
  <c r="CL58" i="67"/>
  <c r="CL54" i="67"/>
  <c r="CL64" i="67"/>
  <c r="CL52" i="67"/>
  <c r="CL70" i="67"/>
  <c r="CL47" i="67"/>
  <c r="CL59" i="67"/>
  <c r="CL50" i="67"/>
  <c r="CL56" i="67"/>
  <c r="CL46" i="67"/>
  <c r="CL62" i="67"/>
  <c r="CL61" i="67"/>
  <c r="CL72" i="67"/>
  <c r="CL68" i="67"/>
  <c r="CL37" i="67"/>
  <c r="CL55" i="67"/>
  <c r="CL43" i="67"/>
  <c r="CL57" i="67"/>
  <c r="CL48" i="67"/>
  <c r="CL45" i="67"/>
  <c r="CL38" i="67"/>
  <c r="CL33" i="67"/>
  <c r="CL41" i="67"/>
  <c r="CL40" i="67"/>
  <c r="CL36" i="67"/>
  <c r="CL39" i="67"/>
  <c r="CL42" i="67"/>
  <c r="CL34" i="67"/>
  <c r="CL49" i="67"/>
  <c r="CL51" i="67"/>
  <c r="CL44" i="67"/>
  <c r="CL35" i="67"/>
  <c r="BI73" i="67"/>
  <c r="BI69" i="67"/>
  <c r="BI65" i="67"/>
  <c r="BI72" i="67"/>
  <c r="BI61" i="67"/>
  <c r="BI66" i="67"/>
  <c r="BI64" i="67"/>
  <c r="BI63" i="67"/>
  <c r="BI56" i="67"/>
  <c r="BI51" i="67"/>
  <c r="BI70" i="67"/>
  <c r="BI60" i="67"/>
  <c r="BI68" i="67"/>
  <c r="BI59" i="67"/>
  <c r="BI57" i="67"/>
  <c r="BI49" i="67"/>
  <c r="BI45" i="67"/>
  <c r="BI67" i="67"/>
  <c r="BI62" i="67"/>
  <c r="BI54" i="67"/>
  <c r="BI58" i="67"/>
  <c r="BI52" i="67"/>
  <c r="BI48" i="67"/>
  <c r="BI71" i="67"/>
  <c r="BI39" i="67"/>
  <c r="BI47" i="67"/>
  <c r="BI43" i="67"/>
  <c r="BI55" i="67"/>
  <c r="BI50" i="67"/>
  <c r="BI46" i="67"/>
  <c r="BI38" i="67"/>
  <c r="BI37" i="67"/>
  <c r="BI35" i="67"/>
  <c r="BI41" i="67"/>
  <c r="BI42" i="67"/>
  <c r="BI44" i="67"/>
  <c r="BI40" i="67"/>
  <c r="BI34" i="67"/>
  <c r="BI33" i="67"/>
  <c r="BI36" i="67"/>
  <c r="CH72" i="67"/>
  <c r="CH68" i="67"/>
  <c r="CH70" i="67"/>
  <c r="CH73" i="67"/>
  <c r="CH65" i="67"/>
  <c r="CH66" i="67"/>
  <c r="CH64" i="67"/>
  <c r="CH60" i="67"/>
  <c r="CH63" i="67"/>
  <c r="CH55" i="67"/>
  <c r="CH50" i="67"/>
  <c r="CH59" i="67"/>
  <c r="CH69" i="67"/>
  <c r="CH67" i="67"/>
  <c r="CH71" i="67"/>
  <c r="CH57" i="67"/>
  <c r="CH51" i="67"/>
  <c r="CH48" i="67"/>
  <c r="CH44" i="67"/>
  <c r="CH52" i="67"/>
  <c r="CH42" i="67"/>
  <c r="CH43" i="67"/>
  <c r="CH47" i="67"/>
  <c r="CH56" i="67"/>
  <c r="CH61" i="67"/>
  <c r="CH40" i="67"/>
  <c r="CH41" i="67"/>
  <c r="CH54" i="67"/>
  <c r="CH58" i="67"/>
  <c r="CH49" i="67"/>
  <c r="CH37" i="67"/>
  <c r="CH34" i="67"/>
  <c r="CH45" i="67"/>
  <c r="CH38" i="67"/>
  <c r="CH33" i="67"/>
  <c r="CH39" i="67"/>
  <c r="CH62" i="67"/>
  <c r="CH35" i="67"/>
  <c r="CH36" i="67"/>
  <c r="CH46" i="67"/>
  <c r="S70" i="67"/>
  <c r="S68" i="67"/>
  <c r="S67" i="67"/>
  <c r="S63" i="67"/>
  <c r="S71" i="67"/>
  <c r="S61" i="67"/>
  <c r="S64" i="67"/>
  <c r="S56" i="67"/>
  <c r="S51" i="67"/>
  <c r="S52" i="67"/>
  <c r="S54" i="67"/>
  <c r="S58" i="67"/>
  <c r="S65" i="67"/>
  <c r="S60" i="67"/>
  <c r="S47" i="67"/>
  <c r="S50" i="67"/>
  <c r="S48" i="67"/>
  <c r="S62" i="67"/>
  <c r="S66" i="67"/>
  <c r="S73" i="67"/>
  <c r="S55" i="67"/>
  <c r="S39" i="67"/>
  <c r="S57" i="67"/>
  <c r="S46" i="67"/>
  <c r="S49" i="67"/>
  <c r="S45" i="67"/>
  <c r="S44" i="67"/>
  <c r="S69" i="67"/>
  <c r="S43" i="67"/>
  <c r="S35" i="67"/>
  <c r="S72" i="67"/>
  <c r="S42" i="67"/>
  <c r="S33" i="67"/>
  <c r="S38" i="67"/>
  <c r="S34" i="67"/>
  <c r="S37" i="67"/>
  <c r="S40" i="67"/>
  <c r="S41" i="67"/>
  <c r="S36" i="67"/>
  <c r="S59" i="67"/>
  <c r="J71" i="67"/>
  <c r="J67" i="67"/>
  <c r="J63" i="67"/>
  <c r="J64" i="67"/>
  <c r="J72" i="67"/>
  <c r="J65" i="67"/>
  <c r="J73" i="67"/>
  <c r="J70" i="67"/>
  <c r="J58" i="67"/>
  <c r="J54" i="67"/>
  <c r="J60" i="67"/>
  <c r="J69" i="67"/>
  <c r="J68" i="67"/>
  <c r="J57" i="67"/>
  <c r="J51" i="67"/>
  <c r="J59" i="67"/>
  <c r="J47" i="67"/>
  <c r="J52" i="67"/>
  <c r="J56" i="67"/>
  <c r="J66" i="67"/>
  <c r="J42" i="67"/>
  <c r="J43" i="67"/>
  <c r="J50" i="67"/>
  <c r="J46" i="67"/>
  <c r="J45" i="67"/>
  <c r="J62" i="67"/>
  <c r="J55" i="67"/>
  <c r="J41" i="67"/>
  <c r="J40" i="67"/>
  <c r="J33" i="67"/>
  <c r="J44" i="67"/>
  <c r="J38" i="67"/>
  <c r="J39" i="67"/>
  <c r="J61" i="67"/>
  <c r="J35" i="67"/>
  <c r="J34" i="67"/>
  <c r="J48" i="67"/>
  <c r="J37" i="67"/>
  <c r="J49" i="67"/>
  <c r="J36" i="67"/>
  <c r="EB68" i="67"/>
  <c r="EB66" i="67"/>
  <c r="EB72" i="67"/>
  <c r="EB64" i="67"/>
  <c r="EB65" i="67"/>
  <c r="EB73" i="67"/>
  <c r="EB62" i="67"/>
  <c r="EB69" i="67"/>
  <c r="EB59" i="67"/>
  <c r="EB70" i="67"/>
  <c r="EB57" i="67"/>
  <c r="EB67" i="67"/>
  <c r="EB56" i="67"/>
  <c r="EB58" i="67"/>
  <c r="EB50" i="67"/>
  <c r="EB47" i="67"/>
  <c r="EB51" i="67"/>
  <c r="EB71" i="67"/>
  <c r="EB61" i="67"/>
  <c r="EB52" i="67"/>
  <c r="EB49" i="67"/>
  <c r="EB46" i="67"/>
  <c r="EB60" i="67"/>
  <c r="EB42" i="67"/>
  <c r="EB63" i="67"/>
  <c r="EB48" i="67"/>
  <c r="EB45" i="67"/>
  <c r="EB44" i="67"/>
  <c r="EB39" i="67"/>
  <c r="EB33" i="67"/>
  <c r="EB37" i="67"/>
  <c r="EB38" i="67"/>
  <c r="EB54" i="67"/>
  <c r="EB36" i="67"/>
  <c r="EB55" i="67"/>
  <c r="EB41" i="67"/>
  <c r="EB40" i="67"/>
  <c r="EB43" i="67"/>
  <c r="EB35" i="67"/>
  <c r="EB34" i="67"/>
  <c r="BD70" i="67"/>
  <c r="BD66" i="67"/>
  <c r="BD62" i="67"/>
  <c r="BD71" i="67"/>
  <c r="BD72" i="67"/>
  <c r="BD68" i="67"/>
  <c r="BD64" i="67"/>
  <c r="BD65" i="67"/>
  <c r="BD57" i="67"/>
  <c r="BD52" i="67"/>
  <c r="BD63" i="67"/>
  <c r="BD73" i="67"/>
  <c r="BD56" i="67"/>
  <c r="BD50" i="67"/>
  <c r="BD69" i="67"/>
  <c r="BD46" i="67"/>
  <c r="BD51" i="67"/>
  <c r="BD61" i="67"/>
  <c r="BD59" i="67"/>
  <c r="BD60" i="67"/>
  <c r="BD58" i="67"/>
  <c r="BD42" i="67"/>
  <c r="BD44" i="67"/>
  <c r="BD48" i="67"/>
  <c r="BD49" i="67"/>
  <c r="BD47" i="67"/>
  <c r="BD40" i="67"/>
  <c r="BD55" i="67"/>
  <c r="BD43" i="67"/>
  <c r="BD36" i="67"/>
  <c r="BD67" i="67"/>
  <c r="BD41" i="67"/>
  <c r="BD38" i="67"/>
  <c r="BD37" i="67"/>
  <c r="BD45" i="67"/>
  <c r="BD34" i="67"/>
  <c r="BD33" i="67"/>
  <c r="BD39" i="67"/>
  <c r="BD35" i="67"/>
  <c r="BD54" i="67"/>
  <c r="CU67" i="67"/>
  <c r="CU65" i="67"/>
  <c r="CU69" i="67"/>
  <c r="CU70" i="67"/>
  <c r="CU66" i="67"/>
  <c r="CU73" i="67"/>
  <c r="CU62" i="67"/>
  <c r="CU56" i="67"/>
  <c r="CU51" i="67"/>
  <c r="CU55" i="67"/>
  <c r="CU61" i="67"/>
  <c r="CU58" i="67"/>
  <c r="CU64" i="67"/>
  <c r="CU63" i="67"/>
  <c r="CU72" i="67"/>
  <c r="CU59" i="67"/>
  <c r="CU49" i="67"/>
  <c r="CU68" i="67"/>
  <c r="CU52" i="67"/>
  <c r="CU71" i="67"/>
  <c r="CU54" i="67"/>
  <c r="CU57" i="67"/>
  <c r="CU60" i="67"/>
  <c r="CU48" i="67"/>
  <c r="CU47" i="67"/>
  <c r="CU45" i="67"/>
  <c r="CU42" i="67"/>
  <c r="CU36" i="67"/>
  <c r="CU35" i="67"/>
  <c r="CU39" i="67"/>
  <c r="CU43" i="67"/>
  <c r="CU46" i="67"/>
  <c r="CU44" i="67"/>
  <c r="CU34" i="67"/>
  <c r="CU37" i="67"/>
  <c r="CU40" i="67"/>
  <c r="CU41" i="67"/>
  <c r="CU38" i="67"/>
  <c r="CU50" i="67"/>
  <c r="CU33" i="67"/>
  <c r="CC73" i="67"/>
  <c r="CC69" i="67"/>
  <c r="CC65" i="67"/>
  <c r="CC61" i="67"/>
  <c r="CC71" i="67"/>
  <c r="CC72" i="67"/>
  <c r="CC64" i="67"/>
  <c r="CC68" i="67"/>
  <c r="CC56" i="67"/>
  <c r="CC51" i="67"/>
  <c r="CC63" i="67"/>
  <c r="CC50" i="67"/>
  <c r="CC62" i="67"/>
  <c r="CC49" i="67"/>
  <c r="CC45" i="67"/>
  <c r="CC67" i="67"/>
  <c r="CC57" i="67"/>
  <c r="CC55" i="67"/>
  <c r="CC59" i="67"/>
  <c r="CC42" i="67"/>
  <c r="CC46" i="67"/>
  <c r="CC66" i="67"/>
  <c r="CC44" i="67"/>
  <c r="CC39" i="67"/>
  <c r="CC54" i="67"/>
  <c r="CC35" i="67"/>
  <c r="CC58" i="67"/>
  <c r="CC37" i="67"/>
  <c r="CC38" i="67"/>
  <c r="CC70" i="67"/>
  <c r="CC41" i="67"/>
  <c r="CC47" i="67"/>
  <c r="CC43" i="67"/>
  <c r="CC34" i="67"/>
  <c r="CC40" i="67"/>
  <c r="CC33" i="67"/>
  <c r="CC48" i="67"/>
  <c r="CC60" i="67"/>
  <c r="CC36" i="67"/>
  <c r="CC52" i="67"/>
  <c r="DL70" i="67"/>
  <c r="DL66" i="67"/>
  <c r="DL73" i="67"/>
  <c r="DL62" i="67"/>
  <c r="DL67" i="67"/>
  <c r="DL63" i="67"/>
  <c r="DL68" i="67"/>
  <c r="DL64" i="67"/>
  <c r="DL65" i="67"/>
  <c r="DL57" i="67"/>
  <c r="DL52" i="67"/>
  <c r="DL72" i="67"/>
  <c r="DL69" i="67"/>
  <c r="DL60" i="67"/>
  <c r="DL46" i="67"/>
  <c r="DL42" i="67"/>
  <c r="DL59" i="67"/>
  <c r="DL55" i="67"/>
  <c r="DL44" i="67"/>
  <c r="DL47" i="67"/>
  <c r="DL50" i="67"/>
  <c r="DL71" i="67"/>
  <c r="DL49" i="67"/>
  <c r="DL58" i="67"/>
  <c r="DL43" i="67"/>
  <c r="DL51" i="67"/>
  <c r="DL36" i="67"/>
  <c r="DL48" i="67"/>
  <c r="DL61" i="67"/>
  <c r="DL41" i="67"/>
  <c r="DL40" i="67"/>
  <c r="DL39" i="67"/>
  <c r="DL45" i="67"/>
  <c r="DL34" i="67"/>
  <c r="DL33" i="67"/>
  <c r="DL37" i="67"/>
  <c r="DL56" i="67"/>
  <c r="DL38" i="67"/>
  <c r="DL54" i="67"/>
  <c r="DL35" i="67"/>
  <c r="AX71" i="67"/>
  <c r="AX67" i="67"/>
  <c r="AX63" i="67"/>
  <c r="AX73" i="67"/>
  <c r="AX70" i="67"/>
  <c r="AX62" i="67"/>
  <c r="AX64" i="67"/>
  <c r="AX65" i="67"/>
  <c r="AX58" i="67"/>
  <c r="AX54" i="67"/>
  <c r="AX69" i="67"/>
  <c r="AX55" i="67"/>
  <c r="AX47" i="67"/>
  <c r="AX72" i="67"/>
  <c r="AX68" i="67"/>
  <c r="AX57" i="67"/>
  <c r="AX56" i="67"/>
  <c r="AX48" i="67"/>
  <c r="AX61" i="67"/>
  <c r="AX59" i="67"/>
  <c r="AX44" i="67"/>
  <c r="AX50" i="67"/>
  <c r="AX49" i="67"/>
  <c r="AX66" i="67"/>
  <c r="AX52" i="67"/>
  <c r="AX37" i="67"/>
  <c r="AX45" i="67"/>
  <c r="AX46" i="67"/>
  <c r="AX42" i="67"/>
  <c r="AX51" i="67"/>
  <c r="AX60" i="67"/>
  <c r="AX33" i="67"/>
  <c r="AX43" i="67"/>
  <c r="AX36" i="67"/>
  <c r="AX41" i="67"/>
  <c r="AX39" i="67"/>
  <c r="AX38" i="67"/>
  <c r="AX40" i="67"/>
  <c r="AX34" i="67"/>
  <c r="AX35" i="67"/>
  <c r="DT69" i="67"/>
  <c r="DT70" i="67"/>
  <c r="DT60" i="67"/>
  <c r="DT61" i="67"/>
  <c r="DT68" i="67"/>
  <c r="DT64" i="67"/>
  <c r="DT55" i="67"/>
  <c r="DT50" i="67"/>
  <c r="DT73" i="67"/>
  <c r="DT63" i="67"/>
  <c r="DT62" i="67"/>
  <c r="DT65" i="67"/>
  <c r="DT49" i="67"/>
  <c r="DT58" i="67"/>
  <c r="DT72" i="67"/>
  <c r="DT71" i="67"/>
  <c r="DT67" i="67"/>
  <c r="DT56" i="67"/>
  <c r="DT66" i="67"/>
  <c r="DT38" i="67"/>
  <c r="DT39" i="67"/>
  <c r="DT51" i="67"/>
  <c r="DT42" i="67"/>
  <c r="DT59" i="67"/>
  <c r="DT48" i="67"/>
  <c r="DT45" i="67"/>
  <c r="DT47" i="67"/>
  <c r="DT57" i="67"/>
  <c r="DT46" i="67"/>
  <c r="DT44" i="67"/>
  <c r="DT34" i="67"/>
  <c r="DT40" i="67"/>
  <c r="DT37" i="67"/>
  <c r="DT52" i="67"/>
  <c r="DT41" i="67"/>
  <c r="DT35" i="67"/>
  <c r="DT54" i="67"/>
  <c r="DT43" i="67"/>
  <c r="DT36" i="67"/>
  <c r="DT33" i="67"/>
  <c r="AT72" i="67"/>
  <c r="AT68" i="67"/>
  <c r="AT69" i="67"/>
  <c r="AT60" i="67"/>
  <c r="AT67" i="67"/>
  <c r="AT71" i="67"/>
  <c r="AT61" i="67"/>
  <c r="AT59" i="67"/>
  <c r="AT55" i="67"/>
  <c r="AT50" i="67"/>
  <c r="AT64" i="67"/>
  <c r="AT73" i="67"/>
  <c r="AT54" i="67"/>
  <c r="AT66" i="67"/>
  <c r="AT58" i="67"/>
  <c r="AT48" i="67"/>
  <c r="AT44" i="67"/>
  <c r="AT63" i="67"/>
  <c r="AT62" i="67"/>
  <c r="AT51" i="67"/>
  <c r="AT43" i="67"/>
  <c r="AT56" i="67"/>
  <c r="AT46" i="67"/>
  <c r="AT70" i="67"/>
  <c r="AT41" i="67"/>
  <c r="AT52" i="67"/>
  <c r="AT45" i="67"/>
  <c r="AT65" i="67"/>
  <c r="AT47" i="67"/>
  <c r="AT39" i="67"/>
  <c r="AT34" i="67"/>
  <c r="AT49" i="67"/>
  <c r="AT57" i="67"/>
  <c r="AT37" i="67"/>
  <c r="AT35" i="67"/>
  <c r="AT42" i="67"/>
  <c r="AT38" i="67"/>
  <c r="AT33" i="67"/>
  <c r="AT40" i="67"/>
  <c r="AT36" i="67"/>
  <c r="EL69" i="67"/>
  <c r="EL67" i="67"/>
  <c r="EL62" i="67"/>
  <c r="EL68" i="67"/>
  <c r="EL64" i="67"/>
  <c r="EL71" i="67"/>
  <c r="EL70" i="67"/>
  <c r="EL66" i="67"/>
  <c r="EL57" i="67"/>
  <c r="EL52" i="67"/>
  <c r="EL45" i="67"/>
  <c r="EL60" i="67"/>
  <c r="EL54" i="67"/>
  <c r="EL47" i="67"/>
  <c r="EL58" i="67"/>
  <c r="EL59" i="67"/>
  <c r="EL51" i="67"/>
  <c r="EL55" i="67"/>
  <c r="EL50" i="67"/>
  <c r="EL63" i="67"/>
  <c r="EL44" i="67"/>
  <c r="EL46" i="67"/>
  <c r="EL38" i="67"/>
  <c r="EL43" i="67"/>
  <c r="EL72" i="67"/>
  <c r="EL48" i="67"/>
  <c r="EL61" i="67"/>
  <c r="EL35" i="67"/>
  <c r="EL41" i="67"/>
  <c r="EL49" i="67"/>
  <c r="EL42" i="67"/>
  <c r="EL40" i="67"/>
  <c r="EL56" i="67"/>
  <c r="EL39" i="67"/>
  <c r="EL37" i="67"/>
  <c r="EL36" i="67"/>
  <c r="EL33" i="67"/>
  <c r="EL34" i="67"/>
  <c r="EL73" i="67"/>
  <c r="EL65" i="67"/>
  <c r="AD71" i="67"/>
  <c r="AD67" i="67"/>
  <c r="AD63" i="67"/>
  <c r="AD69" i="67"/>
  <c r="AD64" i="67"/>
  <c r="AD72" i="67"/>
  <c r="AD58" i="67"/>
  <c r="AD54" i="67"/>
  <c r="AD56" i="67"/>
  <c r="AD62" i="67"/>
  <c r="AD61" i="67"/>
  <c r="AD50" i="67"/>
  <c r="AD47" i="67"/>
  <c r="AD70" i="67"/>
  <c r="AD57" i="67"/>
  <c r="AD73" i="67"/>
  <c r="AD66" i="67"/>
  <c r="AD52" i="67"/>
  <c r="AD51" i="67"/>
  <c r="AD59" i="67"/>
  <c r="AD37" i="67"/>
  <c r="AD55" i="67"/>
  <c r="AD49" i="67"/>
  <c r="AD44" i="67"/>
  <c r="AD68" i="67"/>
  <c r="AD48" i="67"/>
  <c r="AD42" i="67"/>
  <c r="AD65" i="67"/>
  <c r="AD60" i="67"/>
  <c r="AD33" i="67"/>
  <c r="AD45" i="67"/>
  <c r="AD41" i="67"/>
  <c r="AD36" i="67"/>
  <c r="AD40" i="67"/>
  <c r="AD38" i="67"/>
  <c r="AD43" i="67"/>
  <c r="AD39" i="67"/>
  <c r="AD34" i="67"/>
  <c r="AD35" i="67"/>
  <c r="AD46" i="67"/>
  <c r="CF72" i="67"/>
  <c r="CF73" i="67"/>
  <c r="CF65" i="67"/>
  <c r="CF64" i="67"/>
  <c r="CF68" i="67"/>
  <c r="CF61" i="67"/>
  <c r="CF71" i="67"/>
  <c r="CF60" i="67"/>
  <c r="CF55" i="67"/>
  <c r="CF50" i="67"/>
  <c r="CF59" i="67"/>
  <c r="CF63" i="67"/>
  <c r="CF69" i="67"/>
  <c r="CF56" i="67"/>
  <c r="CF67" i="67"/>
  <c r="CF57" i="67"/>
  <c r="CF51" i="67"/>
  <c r="CF70" i="67"/>
  <c r="CF66" i="67"/>
  <c r="CF45" i="67"/>
  <c r="CF42" i="67"/>
  <c r="CF46" i="67"/>
  <c r="CF44" i="67"/>
  <c r="CF39" i="67"/>
  <c r="CF62" i="67"/>
  <c r="CF38" i="67"/>
  <c r="CF40" i="67"/>
  <c r="CF54" i="67"/>
  <c r="CF43" i="67"/>
  <c r="CF58" i="67"/>
  <c r="CF52" i="67"/>
  <c r="CF48" i="67"/>
  <c r="CF49" i="67"/>
  <c r="CF37" i="67"/>
  <c r="CF34" i="67"/>
  <c r="CF41" i="67"/>
  <c r="CF47" i="67"/>
  <c r="CF33" i="67"/>
  <c r="CF36" i="67"/>
  <c r="CF35" i="67"/>
  <c r="DU72" i="67"/>
  <c r="DU68" i="67"/>
  <c r="DU64" i="67"/>
  <c r="DU69" i="67"/>
  <c r="DU70" i="67"/>
  <c r="DU60" i="67"/>
  <c r="DU61" i="67"/>
  <c r="DU66" i="67"/>
  <c r="DU62" i="67"/>
  <c r="DU55" i="67"/>
  <c r="DU50" i="67"/>
  <c r="DU73" i="67"/>
  <c r="DU63" i="67"/>
  <c r="DU49" i="67"/>
  <c r="DU58" i="67"/>
  <c r="DU48" i="67"/>
  <c r="DU65" i="67"/>
  <c r="DU71" i="67"/>
  <c r="DU56" i="67"/>
  <c r="DU67" i="67"/>
  <c r="DU45" i="67"/>
  <c r="DU42" i="67"/>
  <c r="DU38" i="67"/>
  <c r="DU39" i="67"/>
  <c r="DU51" i="67"/>
  <c r="DU41" i="67"/>
  <c r="DU59" i="67"/>
  <c r="DU47" i="67"/>
  <c r="DU40" i="67"/>
  <c r="DU34" i="67"/>
  <c r="DU37" i="67"/>
  <c r="DU52" i="67"/>
  <c r="DU54" i="67"/>
  <c r="DU35" i="67"/>
  <c r="DU46" i="67"/>
  <c r="DU44" i="67"/>
  <c r="DU43" i="67"/>
  <c r="DU33" i="67"/>
  <c r="DU57" i="67"/>
  <c r="DU36" i="67"/>
  <c r="DY72" i="67"/>
  <c r="DY70" i="67"/>
  <c r="DY71" i="67"/>
  <c r="DY69" i="67"/>
  <c r="DY59" i="67"/>
  <c r="DY73" i="67"/>
  <c r="DY65" i="67"/>
  <c r="DY58" i="67"/>
  <c r="DY54" i="67"/>
  <c r="DY49" i="67"/>
  <c r="DY62" i="67"/>
  <c r="DY66" i="67"/>
  <c r="DY55" i="67"/>
  <c r="DY56" i="67"/>
  <c r="DY68" i="67"/>
  <c r="DY50" i="67"/>
  <c r="DY67" i="67"/>
  <c r="DY57" i="67"/>
  <c r="DY60" i="67"/>
  <c r="DY43" i="67"/>
  <c r="DY64" i="67"/>
  <c r="DY52" i="67"/>
  <c r="DY40" i="67"/>
  <c r="DY37" i="67"/>
  <c r="DY41" i="67"/>
  <c r="DY47" i="67"/>
  <c r="DY63" i="67"/>
  <c r="DY42" i="67"/>
  <c r="DY48" i="67"/>
  <c r="DY46" i="67"/>
  <c r="DY45" i="67"/>
  <c r="DY44" i="67"/>
  <c r="DY33" i="67"/>
  <c r="DY61" i="67"/>
  <c r="DY39" i="67"/>
  <c r="DY51" i="67"/>
  <c r="DY38" i="67"/>
  <c r="DY36" i="67"/>
  <c r="DY35" i="67"/>
  <c r="DY34" i="67"/>
  <c r="R72" i="67"/>
  <c r="R64" i="67"/>
  <c r="R67" i="67"/>
  <c r="R68" i="67"/>
  <c r="R71" i="67"/>
  <c r="R61" i="67"/>
  <c r="R65" i="67"/>
  <c r="R56" i="67"/>
  <c r="R51" i="67"/>
  <c r="R70" i="67"/>
  <c r="R63" i="67"/>
  <c r="R52" i="67"/>
  <c r="R54" i="67"/>
  <c r="R58" i="67"/>
  <c r="R60" i="67"/>
  <c r="R47" i="67"/>
  <c r="R50" i="67"/>
  <c r="R41" i="67"/>
  <c r="R62" i="67"/>
  <c r="R66" i="67"/>
  <c r="R57" i="67"/>
  <c r="R46" i="67"/>
  <c r="R73" i="67"/>
  <c r="R55" i="67"/>
  <c r="R39" i="67"/>
  <c r="R49" i="67"/>
  <c r="R45" i="67"/>
  <c r="R48" i="67"/>
  <c r="R44" i="67"/>
  <c r="R69" i="67"/>
  <c r="R36" i="67"/>
  <c r="R43" i="67"/>
  <c r="R35" i="67"/>
  <c r="R42" i="67"/>
  <c r="R37" i="67"/>
  <c r="R33" i="67"/>
  <c r="R34" i="67"/>
  <c r="R40" i="67"/>
  <c r="R38" i="67"/>
  <c r="R59" i="67"/>
  <c r="EK73" i="67"/>
  <c r="EK69" i="67"/>
  <c r="EK65" i="67"/>
  <c r="EK71" i="67"/>
  <c r="EK61" i="67"/>
  <c r="EK67" i="67"/>
  <c r="EK68" i="67"/>
  <c r="EK64" i="67"/>
  <c r="EK56" i="67"/>
  <c r="EK51" i="67"/>
  <c r="EK70" i="67"/>
  <c r="EK66" i="67"/>
  <c r="EK72" i="67"/>
  <c r="EK57" i="67"/>
  <c r="EK52" i="67"/>
  <c r="EK45" i="67"/>
  <c r="EK60" i="67"/>
  <c r="EK54" i="67"/>
  <c r="EK63" i="67"/>
  <c r="EK47" i="67"/>
  <c r="EK58" i="67"/>
  <c r="EK59" i="67"/>
  <c r="EK48" i="67"/>
  <c r="EK44" i="67"/>
  <c r="EK50" i="67"/>
  <c r="EK46" i="67"/>
  <c r="EK43" i="67"/>
  <c r="EK55" i="67"/>
  <c r="EK36" i="67"/>
  <c r="EK35" i="67"/>
  <c r="EK41" i="67"/>
  <c r="EK62" i="67"/>
  <c r="EK49" i="67"/>
  <c r="EK42" i="67"/>
  <c r="EK40" i="67"/>
  <c r="EK33" i="67"/>
  <c r="EK39" i="67"/>
  <c r="EK37" i="67"/>
  <c r="EK34" i="67"/>
  <c r="EK38" i="67"/>
  <c r="DO71" i="67"/>
  <c r="DO69" i="67"/>
  <c r="DO68" i="67"/>
  <c r="DO62" i="67"/>
  <c r="DO65" i="67"/>
  <c r="DO63" i="67"/>
  <c r="DO72" i="67"/>
  <c r="DO56" i="67"/>
  <c r="DO51" i="67"/>
  <c r="DO61" i="67"/>
  <c r="DO73" i="67"/>
  <c r="DO52" i="67"/>
  <c r="DO64" i="67"/>
  <c r="DO54" i="67"/>
  <c r="DO59" i="67"/>
  <c r="DO58" i="67"/>
  <c r="DO47" i="67"/>
  <c r="DO50" i="67"/>
  <c r="DO57" i="67"/>
  <c r="DO48" i="67"/>
  <c r="DO67" i="67"/>
  <c r="DO60" i="67"/>
  <c r="DO49" i="67"/>
  <c r="DO66" i="67"/>
  <c r="DO43" i="67"/>
  <c r="DO70" i="67"/>
  <c r="DO40" i="67"/>
  <c r="DO36" i="67"/>
  <c r="DO35" i="67"/>
  <c r="DO41" i="67"/>
  <c r="DO46" i="67"/>
  <c r="DO44" i="67"/>
  <c r="DO39" i="67"/>
  <c r="DO34" i="67"/>
  <c r="DO45" i="67"/>
  <c r="DO38" i="67"/>
  <c r="DO55" i="67"/>
  <c r="DO33" i="67"/>
  <c r="DO42" i="67"/>
  <c r="DO37" i="67"/>
  <c r="BH73" i="67"/>
  <c r="BH69" i="67"/>
  <c r="BH65" i="67"/>
  <c r="BH72" i="67"/>
  <c r="BH63" i="67"/>
  <c r="BH61" i="67"/>
  <c r="BH66" i="67"/>
  <c r="BH56" i="67"/>
  <c r="BH51" i="67"/>
  <c r="BH70" i="67"/>
  <c r="BH60" i="67"/>
  <c r="BH67" i="67"/>
  <c r="BH71" i="67"/>
  <c r="BH68" i="67"/>
  <c r="BH59" i="67"/>
  <c r="BH57" i="67"/>
  <c r="BH49" i="67"/>
  <c r="BH64" i="67"/>
  <c r="BH45" i="67"/>
  <c r="BH58" i="67"/>
  <c r="BH54" i="67"/>
  <c r="BH52" i="67"/>
  <c r="BH62" i="67"/>
  <c r="BH48" i="67"/>
  <c r="BH39" i="67"/>
  <c r="BH47" i="67"/>
  <c r="BH43" i="67"/>
  <c r="BH50" i="67"/>
  <c r="BH46" i="67"/>
  <c r="BH38" i="67"/>
  <c r="BH37" i="67"/>
  <c r="BH35" i="67"/>
  <c r="BH41" i="67"/>
  <c r="BH42" i="67"/>
  <c r="BH44" i="67"/>
  <c r="BH40" i="67"/>
  <c r="BH34" i="67"/>
  <c r="BH33" i="67"/>
  <c r="BH55" i="67"/>
  <c r="BH36" i="67"/>
  <c r="BX70" i="67"/>
  <c r="BX66" i="67"/>
  <c r="BX67" i="67"/>
  <c r="BX65" i="67"/>
  <c r="BX62" i="67"/>
  <c r="BX57" i="67"/>
  <c r="BX52" i="67"/>
  <c r="BX72" i="67"/>
  <c r="BX68" i="67"/>
  <c r="BX64" i="67"/>
  <c r="BX73" i="67"/>
  <c r="BX55" i="67"/>
  <c r="BX60" i="67"/>
  <c r="BX58" i="67"/>
  <c r="BX46" i="67"/>
  <c r="BX42" i="67"/>
  <c r="BX71" i="67"/>
  <c r="BX56" i="67"/>
  <c r="BX54" i="67"/>
  <c r="BX49" i="67"/>
  <c r="BX69" i="67"/>
  <c r="BX50" i="67"/>
  <c r="BX59" i="67"/>
  <c r="BX51" i="67"/>
  <c r="BX45" i="67"/>
  <c r="BX61" i="67"/>
  <c r="BX63" i="67"/>
  <c r="BX44" i="67"/>
  <c r="BX36" i="67"/>
  <c r="BX37" i="67"/>
  <c r="BX35" i="67"/>
  <c r="BX48" i="67"/>
  <c r="BX38" i="67"/>
  <c r="BX47" i="67"/>
  <c r="BX39" i="67"/>
  <c r="BX33" i="67"/>
  <c r="BX41" i="67"/>
  <c r="BX34" i="67"/>
  <c r="BX43" i="67"/>
  <c r="BX40" i="67"/>
  <c r="BL70" i="67"/>
  <c r="BL68" i="67"/>
  <c r="BL66" i="67"/>
  <c r="BL64" i="67"/>
  <c r="BL67" i="67"/>
  <c r="BL72" i="67"/>
  <c r="BL69" i="67"/>
  <c r="BL60" i="67"/>
  <c r="BL59" i="67"/>
  <c r="BL55" i="67"/>
  <c r="BL50" i="67"/>
  <c r="BL62" i="67"/>
  <c r="BL71" i="67"/>
  <c r="BL51" i="67"/>
  <c r="BL63" i="67"/>
  <c r="BL52" i="67"/>
  <c r="BL61" i="67"/>
  <c r="BL58" i="67"/>
  <c r="BL42" i="67"/>
  <c r="BL54" i="67"/>
  <c r="BL47" i="67"/>
  <c r="BL43" i="67"/>
  <c r="BL57" i="67"/>
  <c r="BL73" i="67"/>
  <c r="BL48" i="67"/>
  <c r="BL38" i="67"/>
  <c r="BL40" i="67"/>
  <c r="BL49" i="67"/>
  <c r="BL65" i="67"/>
  <c r="BL56" i="67"/>
  <c r="BL46" i="67"/>
  <c r="BL41" i="67"/>
  <c r="BL34" i="67"/>
  <c r="BL44" i="67"/>
  <c r="BL39" i="67"/>
  <c r="BL45" i="67"/>
  <c r="BL33" i="67"/>
  <c r="BL36" i="67"/>
  <c r="BL37" i="67"/>
  <c r="BL35" i="67"/>
  <c r="CX70" i="67"/>
  <c r="CX71" i="67"/>
  <c r="CX73" i="67"/>
  <c r="CX62" i="67"/>
  <c r="CX61" i="67"/>
  <c r="CX66" i="67"/>
  <c r="CX67" i="67"/>
  <c r="CX58" i="67"/>
  <c r="CX49" i="67"/>
  <c r="CX45" i="67"/>
  <c r="CX50" i="67"/>
  <c r="CX60" i="67"/>
  <c r="CX64" i="67"/>
  <c r="CX63" i="67"/>
  <c r="CX68" i="67"/>
  <c r="CX72" i="67"/>
  <c r="CX65" i="67"/>
  <c r="CX52" i="67"/>
  <c r="CX54" i="67"/>
  <c r="CX51" i="67"/>
  <c r="CX57" i="67"/>
  <c r="CX55" i="67"/>
  <c r="CX56" i="67"/>
  <c r="CX48" i="67"/>
  <c r="CX47" i="67"/>
  <c r="CX39" i="67"/>
  <c r="CX38" i="67"/>
  <c r="CX42" i="67"/>
  <c r="CX69" i="67"/>
  <c r="CX46" i="67"/>
  <c r="CX44" i="67"/>
  <c r="CX35" i="67"/>
  <c r="CX43" i="67"/>
  <c r="CX37" i="67"/>
  <c r="CX59" i="67"/>
  <c r="CX34" i="67"/>
  <c r="CX36" i="67"/>
  <c r="CX41" i="67"/>
  <c r="CX33" i="67"/>
  <c r="CX40" i="67"/>
  <c r="DD72" i="67"/>
  <c r="DD70" i="67"/>
  <c r="DD73" i="67"/>
  <c r="DD65" i="67"/>
  <c r="DD64" i="67"/>
  <c r="DD59" i="67"/>
  <c r="DD71" i="67"/>
  <c r="DD67" i="67"/>
  <c r="DD58" i="67"/>
  <c r="DD54" i="67"/>
  <c r="DD49" i="67"/>
  <c r="DD66" i="67"/>
  <c r="DD63" i="67"/>
  <c r="DD61" i="67"/>
  <c r="DD56" i="67"/>
  <c r="DD48" i="67"/>
  <c r="DD50" i="67"/>
  <c r="DD60" i="67"/>
  <c r="DD69" i="67"/>
  <c r="DD51" i="67"/>
  <c r="DD57" i="67"/>
  <c r="DD68" i="67"/>
  <c r="DD43" i="67"/>
  <c r="DD62" i="67"/>
  <c r="DD39" i="67"/>
  <c r="DD55" i="67"/>
  <c r="DD40" i="67"/>
  <c r="DD46" i="67"/>
  <c r="DD45" i="67"/>
  <c r="DD42" i="67"/>
  <c r="DD41" i="67"/>
  <c r="DD37" i="67"/>
  <c r="DD52" i="67"/>
  <c r="DD44" i="67"/>
  <c r="DD34" i="67"/>
  <c r="DD33" i="67"/>
  <c r="DD47" i="67"/>
  <c r="DD38" i="67"/>
  <c r="DD35" i="67"/>
  <c r="DD36" i="67"/>
  <c r="BF72" i="67"/>
  <c r="BF62" i="67"/>
  <c r="BF73" i="67"/>
  <c r="BF65" i="67"/>
  <c r="BF63" i="67"/>
  <c r="BF66" i="67"/>
  <c r="BF56" i="67"/>
  <c r="BF51" i="67"/>
  <c r="BF70" i="67"/>
  <c r="BF60" i="67"/>
  <c r="BF67" i="67"/>
  <c r="BF69" i="67"/>
  <c r="BF68" i="67"/>
  <c r="BF61" i="67"/>
  <c r="BF59" i="67"/>
  <c r="BF57" i="67"/>
  <c r="BF64" i="67"/>
  <c r="BF50" i="67"/>
  <c r="BF45" i="67"/>
  <c r="BF41" i="67"/>
  <c r="BF58" i="67"/>
  <c r="BF47" i="67"/>
  <c r="BF44" i="67"/>
  <c r="BF71" i="67"/>
  <c r="BF48" i="67"/>
  <c r="BF49" i="67"/>
  <c r="BF36" i="67"/>
  <c r="BF43" i="67"/>
  <c r="BF35" i="67"/>
  <c r="BF46" i="67"/>
  <c r="BF38" i="67"/>
  <c r="BF37" i="67"/>
  <c r="BF42" i="67"/>
  <c r="BF40" i="67"/>
  <c r="BF33" i="67"/>
  <c r="BF54" i="67"/>
  <c r="BF34" i="67"/>
  <c r="BF52" i="67"/>
  <c r="BF55" i="67"/>
  <c r="BF39" i="67"/>
  <c r="U73" i="67"/>
  <c r="U69" i="67"/>
  <c r="U66" i="67"/>
  <c r="U68" i="67"/>
  <c r="U63" i="67"/>
  <c r="U71" i="67"/>
  <c r="U61" i="67"/>
  <c r="U56" i="67"/>
  <c r="U51" i="67"/>
  <c r="U70" i="67"/>
  <c r="U64" i="67"/>
  <c r="U67" i="67"/>
  <c r="U54" i="67"/>
  <c r="U58" i="67"/>
  <c r="U49" i="67"/>
  <c r="U45" i="67"/>
  <c r="U65" i="67"/>
  <c r="U55" i="67"/>
  <c r="U48" i="67"/>
  <c r="U62" i="67"/>
  <c r="U57" i="67"/>
  <c r="U39" i="67"/>
  <c r="U46" i="67"/>
  <c r="U60" i="67"/>
  <c r="U40" i="67"/>
  <c r="U44" i="67"/>
  <c r="U50" i="67"/>
  <c r="U59" i="67"/>
  <c r="U47" i="67"/>
  <c r="U52" i="67"/>
  <c r="U72" i="67"/>
  <c r="U35" i="67"/>
  <c r="U42" i="67"/>
  <c r="U34" i="67"/>
  <c r="U43" i="67"/>
  <c r="U41" i="67"/>
  <c r="U36" i="67"/>
  <c r="U38" i="67"/>
  <c r="U37" i="67"/>
  <c r="U33" i="67"/>
  <c r="P70" i="67"/>
  <c r="P66" i="67"/>
  <c r="P62" i="67"/>
  <c r="P67" i="67"/>
  <c r="P57" i="67"/>
  <c r="P52" i="67"/>
  <c r="P73" i="67"/>
  <c r="P64" i="67"/>
  <c r="P61" i="67"/>
  <c r="P65" i="67"/>
  <c r="P71" i="67"/>
  <c r="P60" i="67"/>
  <c r="P46" i="67"/>
  <c r="P58" i="67"/>
  <c r="P55" i="67"/>
  <c r="P72" i="67"/>
  <c r="P45" i="67"/>
  <c r="P47" i="67"/>
  <c r="P63" i="67"/>
  <c r="P50" i="67"/>
  <c r="P54" i="67"/>
  <c r="P49" i="67"/>
  <c r="P51" i="67"/>
  <c r="P43" i="67"/>
  <c r="P68" i="67"/>
  <c r="P56" i="67"/>
  <c r="P48" i="67"/>
  <c r="P41" i="67"/>
  <c r="P37" i="67"/>
  <c r="P36" i="67"/>
  <c r="P39" i="67"/>
  <c r="P42" i="67"/>
  <c r="P69" i="67"/>
  <c r="P40" i="67"/>
  <c r="P38" i="67"/>
  <c r="P59" i="67"/>
  <c r="P44" i="67"/>
  <c r="P35" i="67"/>
  <c r="P34" i="67"/>
  <c r="P33" i="67"/>
  <c r="EW68" i="67"/>
  <c r="EW66" i="67"/>
  <c r="EW71" i="67"/>
  <c r="EW72" i="67"/>
  <c r="EW67" i="67"/>
  <c r="EW61" i="67"/>
  <c r="EW57" i="67"/>
  <c r="EW52" i="67"/>
  <c r="EW64" i="67"/>
  <c r="EW62" i="67"/>
  <c r="EW55" i="67"/>
  <c r="EW47" i="67"/>
  <c r="EW49" i="67"/>
  <c r="EW63" i="67"/>
  <c r="EW59" i="67"/>
  <c r="EW56" i="67"/>
  <c r="EW50" i="67"/>
  <c r="EW58" i="67"/>
  <c r="EW70" i="67"/>
  <c r="EW54" i="67"/>
  <c r="EW38" i="67"/>
  <c r="EW69" i="67"/>
  <c r="EW73" i="67"/>
  <c r="EW36" i="67"/>
  <c r="EW42" i="67"/>
  <c r="EW65" i="67"/>
  <c r="EW33" i="67"/>
  <c r="EW41" i="67"/>
  <c r="EW40" i="67"/>
  <c r="EW51" i="67"/>
  <c r="EW39" i="67"/>
  <c r="EW43" i="67"/>
  <c r="EW37" i="67"/>
  <c r="EW44" i="67"/>
  <c r="EW35" i="67"/>
  <c r="EW46" i="67"/>
  <c r="EW34" i="67"/>
  <c r="EW45" i="67"/>
  <c r="EW48" i="67"/>
  <c r="EW60" i="67"/>
  <c r="BC70" i="67"/>
  <c r="BC66" i="67"/>
  <c r="BC67" i="67"/>
  <c r="BC65" i="67"/>
  <c r="BC71" i="67"/>
  <c r="BC72" i="67"/>
  <c r="BC62" i="67"/>
  <c r="BC68" i="67"/>
  <c r="BC64" i="67"/>
  <c r="BC69" i="67"/>
  <c r="BC57" i="67"/>
  <c r="BC52" i="67"/>
  <c r="BC63" i="67"/>
  <c r="BC73" i="67"/>
  <c r="BC56" i="67"/>
  <c r="BC50" i="67"/>
  <c r="BC60" i="67"/>
  <c r="BC58" i="67"/>
  <c r="BC42" i="67"/>
  <c r="BC59" i="67"/>
  <c r="BC51" i="67"/>
  <c r="BC44" i="67"/>
  <c r="BC61" i="67"/>
  <c r="BC48" i="67"/>
  <c r="BC49" i="67"/>
  <c r="BC47" i="67"/>
  <c r="BC55" i="67"/>
  <c r="BC43" i="67"/>
  <c r="BC36" i="67"/>
  <c r="BC46" i="67"/>
  <c r="BC41" i="67"/>
  <c r="BC38" i="67"/>
  <c r="BC37" i="67"/>
  <c r="BC40" i="67"/>
  <c r="BC34" i="67"/>
  <c r="BC54" i="67"/>
  <c r="BC45" i="67"/>
  <c r="BC35" i="67"/>
  <c r="BC33" i="67"/>
  <c r="BC39" i="67"/>
  <c r="W69" i="67"/>
  <c r="W68" i="67"/>
  <c r="W60" i="67"/>
  <c r="W70" i="67"/>
  <c r="W63" i="67"/>
  <c r="W66" i="67"/>
  <c r="W59" i="67"/>
  <c r="W55" i="67"/>
  <c r="W50" i="67"/>
  <c r="W72" i="67"/>
  <c r="W67" i="67"/>
  <c r="W58" i="67"/>
  <c r="W49" i="67"/>
  <c r="W65" i="67"/>
  <c r="W62" i="67"/>
  <c r="W56" i="67"/>
  <c r="W43" i="67"/>
  <c r="W42" i="67"/>
  <c r="W40" i="67"/>
  <c r="W71" i="67"/>
  <c r="W57" i="67"/>
  <c r="W61" i="67"/>
  <c r="W52" i="67"/>
  <c r="W73" i="67"/>
  <c r="W45" i="67"/>
  <c r="W38" i="67"/>
  <c r="W44" i="67"/>
  <c r="W41" i="67"/>
  <c r="W54" i="67"/>
  <c r="W48" i="67"/>
  <c r="W47" i="67"/>
  <c r="W39" i="67"/>
  <c r="W35" i="67"/>
  <c r="W34" i="67"/>
  <c r="W51" i="67"/>
  <c r="W64" i="67"/>
  <c r="W46" i="67"/>
  <c r="W36" i="67"/>
  <c r="W37" i="67"/>
  <c r="W33" i="67"/>
  <c r="CR70" i="67"/>
  <c r="CR66" i="67"/>
  <c r="CR71" i="67"/>
  <c r="CR69" i="67"/>
  <c r="CR62" i="67"/>
  <c r="CR68" i="67"/>
  <c r="CR61" i="67"/>
  <c r="CR57" i="67"/>
  <c r="CR52" i="67"/>
  <c r="CR63" i="67"/>
  <c r="CR67" i="67"/>
  <c r="CR59" i="67"/>
  <c r="CR54" i="67"/>
  <c r="CR46" i="67"/>
  <c r="CR42" i="67"/>
  <c r="CR55" i="67"/>
  <c r="CR58" i="67"/>
  <c r="CR48" i="67"/>
  <c r="CR72" i="67"/>
  <c r="CR65" i="67"/>
  <c r="CR49" i="67"/>
  <c r="CR50" i="67"/>
  <c r="CR43" i="67"/>
  <c r="CR56" i="67"/>
  <c r="CR60" i="67"/>
  <c r="CR47" i="67"/>
  <c r="CR45" i="67"/>
  <c r="CR39" i="67"/>
  <c r="CR51" i="67"/>
  <c r="CR40" i="67"/>
  <c r="CR64" i="67"/>
  <c r="CR36" i="67"/>
  <c r="CR37" i="67"/>
  <c r="CR44" i="67"/>
  <c r="CR41" i="67"/>
  <c r="CR35" i="67"/>
  <c r="CR38" i="67"/>
  <c r="CR73" i="67"/>
  <c r="CR34" i="67"/>
  <c r="CR33" i="67"/>
  <c r="DH63" i="67"/>
  <c r="DH66" i="67"/>
  <c r="DH71" i="67"/>
  <c r="DH64" i="67"/>
  <c r="DH67" i="67"/>
  <c r="DH60" i="67"/>
  <c r="DH68" i="67"/>
  <c r="DH57" i="67"/>
  <c r="DH69" i="67"/>
  <c r="DH51" i="67"/>
  <c r="DH47" i="67"/>
  <c r="DH73" i="67"/>
  <c r="DH52" i="67"/>
  <c r="DH62" i="67"/>
  <c r="DH72" i="67"/>
  <c r="DH65" i="67"/>
  <c r="DH58" i="67"/>
  <c r="DH54" i="67"/>
  <c r="DH61" i="67"/>
  <c r="DH46" i="67"/>
  <c r="DH55" i="67"/>
  <c r="DH44" i="67"/>
  <c r="DH49" i="67"/>
  <c r="DH43" i="67"/>
  <c r="DH37" i="67"/>
  <c r="DH33" i="67"/>
  <c r="DH42" i="67"/>
  <c r="DH38" i="67"/>
  <c r="DH59" i="67"/>
  <c r="DH48" i="67"/>
  <c r="DH70" i="67"/>
  <c r="DH41" i="67"/>
  <c r="DH40" i="67"/>
  <c r="DH56" i="67"/>
  <c r="DH36" i="67"/>
  <c r="DH45" i="67"/>
  <c r="DH34" i="67"/>
  <c r="DH39" i="67"/>
  <c r="DH50" i="67"/>
  <c r="DH35" i="67"/>
  <c r="EA71" i="67"/>
  <c r="EA67" i="67"/>
  <c r="EA68" i="67"/>
  <c r="EA66" i="67"/>
  <c r="EA72" i="67"/>
  <c r="EA64" i="67"/>
  <c r="EA59" i="67"/>
  <c r="EA73" i="67"/>
  <c r="EA65" i="67"/>
  <c r="EA58" i="67"/>
  <c r="EA54" i="67"/>
  <c r="EA49" i="67"/>
  <c r="EA62" i="67"/>
  <c r="EA69" i="67"/>
  <c r="EA70" i="67"/>
  <c r="EA56" i="67"/>
  <c r="EA50" i="67"/>
  <c r="EA47" i="67"/>
  <c r="EA43" i="67"/>
  <c r="EA51" i="67"/>
  <c r="EA57" i="67"/>
  <c r="EA60" i="67"/>
  <c r="EA52" i="67"/>
  <c r="EA41" i="67"/>
  <c r="EA42" i="67"/>
  <c r="EA63" i="67"/>
  <c r="EA48" i="67"/>
  <c r="EA46" i="67"/>
  <c r="EA45" i="67"/>
  <c r="EA44" i="67"/>
  <c r="EA39" i="67"/>
  <c r="EA61" i="67"/>
  <c r="EA33" i="67"/>
  <c r="EA37" i="67"/>
  <c r="EA38" i="67"/>
  <c r="EA36" i="67"/>
  <c r="EA55" i="67"/>
  <c r="EA40" i="67"/>
  <c r="EA35" i="67"/>
  <c r="EA34" i="67"/>
  <c r="DR65" i="67"/>
  <c r="DR62" i="67"/>
  <c r="DR69" i="67"/>
  <c r="DR72" i="67"/>
  <c r="DR61" i="67"/>
  <c r="DR68" i="67"/>
  <c r="DR64" i="67"/>
  <c r="DR54" i="67"/>
  <c r="DR59" i="67"/>
  <c r="DR45" i="67"/>
  <c r="DR55" i="67"/>
  <c r="DR63" i="67"/>
  <c r="DR57" i="67"/>
  <c r="DR48" i="67"/>
  <c r="DR71" i="67"/>
  <c r="DR60" i="67"/>
  <c r="DR67" i="67"/>
  <c r="DR56" i="67"/>
  <c r="DR49" i="67"/>
  <c r="DR70" i="67"/>
  <c r="DR66" i="67"/>
  <c r="DR58" i="67"/>
  <c r="DR52" i="67"/>
  <c r="DR38" i="67"/>
  <c r="DR51" i="67"/>
  <c r="DR42" i="67"/>
  <c r="DR41" i="67"/>
  <c r="DR47" i="67"/>
  <c r="DR35" i="67"/>
  <c r="DR46" i="67"/>
  <c r="DR44" i="67"/>
  <c r="DR40" i="67"/>
  <c r="DR39" i="67"/>
  <c r="DR50" i="67"/>
  <c r="DR37" i="67"/>
  <c r="DR34" i="67"/>
  <c r="DR36" i="67"/>
  <c r="DR73" i="67"/>
  <c r="DR43" i="67"/>
  <c r="DR33" i="67"/>
  <c r="AA63" i="67"/>
  <c r="AA70" i="67"/>
  <c r="AA71" i="67"/>
  <c r="AA65" i="67"/>
  <c r="AA68" i="67"/>
  <c r="AA64" i="67"/>
  <c r="AA62" i="67"/>
  <c r="AA72" i="67"/>
  <c r="AA67" i="67"/>
  <c r="AA58" i="67"/>
  <c r="AA48" i="67"/>
  <c r="AA44" i="67"/>
  <c r="AA55" i="67"/>
  <c r="AA56" i="67"/>
  <c r="AA61" i="67"/>
  <c r="AA73" i="67"/>
  <c r="AA69" i="67"/>
  <c r="AA66" i="67"/>
  <c r="AA46" i="67"/>
  <c r="AA57" i="67"/>
  <c r="AA49" i="67"/>
  <c r="AA54" i="67"/>
  <c r="AA52" i="67"/>
  <c r="AA60" i="67"/>
  <c r="AA47" i="67"/>
  <c r="AA50" i="67"/>
  <c r="AA59" i="67"/>
  <c r="AA34" i="67"/>
  <c r="AA51" i="67"/>
  <c r="AA42" i="67"/>
  <c r="AA45" i="67"/>
  <c r="AA41" i="67"/>
  <c r="AA37" i="67"/>
  <c r="AA36" i="67"/>
  <c r="AA39" i="67"/>
  <c r="AA43" i="67"/>
  <c r="AA38" i="67"/>
  <c r="AA33" i="67"/>
  <c r="AA40" i="67"/>
  <c r="AA35" i="67"/>
  <c r="EM69" i="67"/>
  <c r="EM67" i="67"/>
  <c r="EM62" i="67"/>
  <c r="EM68" i="67"/>
  <c r="EM64" i="67"/>
  <c r="EM71" i="67"/>
  <c r="EM63" i="67"/>
  <c r="EM60" i="67"/>
  <c r="EM66" i="67"/>
  <c r="EM55" i="67"/>
  <c r="EM50" i="67"/>
  <c r="EM72" i="67"/>
  <c r="EM57" i="67"/>
  <c r="EM52" i="67"/>
  <c r="EM54" i="67"/>
  <c r="EM59" i="67"/>
  <c r="EM47" i="67"/>
  <c r="EM58" i="67"/>
  <c r="EM40" i="67"/>
  <c r="EM48" i="67"/>
  <c r="EM51" i="67"/>
  <c r="EM70" i="67"/>
  <c r="EM46" i="67"/>
  <c r="EM38" i="67"/>
  <c r="EM43" i="67"/>
  <c r="EM41" i="67"/>
  <c r="EM61" i="67"/>
  <c r="EM35" i="67"/>
  <c r="EM34" i="67"/>
  <c r="EM45" i="67"/>
  <c r="EM49" i="67"/>
  <c r="EM42" i="67"/>
  <c r="EM56" i="67"/>
  <c r="EM39" i="67"/>
  <c r="EM73" i="67"/>
  <c r="EM33" i="67"/>
  <c r="EM37" i="67"/>
  <c r="EM36" i="67"/>
  <c r="EM44" i="67"/>
  <c r="EM65" i="67"/>
  <c r="BG62" i="67"/>
  <c r="BG73" i="67"/>
  <c r="BG65" i="67"/>
  <c r="BG72" i="67"/>
  <c r="BG63" i="67"/>
  <c r="BG61" i="67"/>
  <c r="BG66" i="67"/>
  <c r="BG56" i="67"/>
  <c r="BG51" i="67"/>
  <c r="BG70" i="67"/>
  <c r="BG60" i="67"/>
  <c r="BG68" i="67"/>
  <c r="BG59" i="67"/>
  <c r="BG57" i="67"/>
  <c r="BG64" i="67"/>
  <c r="BG71" i="67"/>
  <c r="BG45" i="67"/>
  <c r="BG58" i="67"/>
  <c r="BG54" i="67"/>
  <c r="BG52" i="67"/>
  <c r="BG69" i="67"/>
  <c r="BG48" i="67"/>
  <c r="BG49" i="67"/>
  <c r="BG47" i="67"/>
  <c r="BG43" i="67"/>
  <c r="BG41" i="67"/>
  <c r="BG38" i="67"/>
  <c r="BG50" i="67"/>
  <c r="BG37" i="67"/>
  <c r="BG67" i="67"/>
  <c r="BG46" i="67"/>
  <c r="BG35" i="67"/>
  <c r="BG42" i="67"/>
  <c r="BG44" i="67"/>
  <c r="BG40" i="67"/>
  <c r="BG34" i="67"/>
  <c r="BG39" i="67"/>
  <c r="BG33" i="67"/>
  <c r="BG55" i="67"/>
  <c r="BG36" i="67"/>
  <c r="CQ70" i="67"/>
  <c r="CQ66" i="67"/>
  <c r="CQ73" i="67"/>
  <c r="CQ68" i="67"/>
  <c r="CQ69" i="67"/>
  <c r="CQ65" i="67"/>
  <c r="CQ62" i="67"/>
  <c r="CQ61" i="67"/>
  <c r="CQ57" i="67"/>
  <c r="CQ52" i="67"/>
  <c r="CQ63" i="67"/>
  <c r="CQ59" i="67"/>
  <c r="CQ54" i="67"/>
  <c r="CQ56" i="67"/>
  <c r="CQ47" i="67"/>
  <c r="CQ44" i="67"/>
  <c r="CQ48" i="67"/>
  <c r="CQ58" i="67"/>
  <c r="CQ72" i="67"/>
  <c r="CQ49" i="67"/>
  <c r="CQ51" i="67"/>
  <c r="CQ45" i="67"/>
  <c r="CQ55" i="67"/>
  <c r="CQ50" i="67"/>
  <c r="CQ43" i="67"/>
  <c r="CQ60" i="67"/>
  <c r="CQ67" i="67"/>
  <c r="CQ36" i="67"/>
  <c r="CQ40" i="67"/>
  <c r="CQ64" i="67"/>
  <c r="CQ71" i="67"/>
  <c r="CQ39" i="67"/>
  <c r="CQ42" i="67"/>
  <c r="CQ46" i="67"/>
  <c r="CQ33" i="67"/>
  <c r="CQ37" i="67"/>
  <c r="CQ41" i="67"/>
  <c r="CQ35" i="67"/>
  <c r="CQ38" i="67"/>
  <c r="CQ34" i="67"/>
  <c r="DI63" i="67"/>
  <c r="DI66" i="67"/>
  <c r="DI71" i="67"/>
  <c r="DI64" i="67"/>
  <c r="DI68" i="67"/>
  <c r="DI67" i="67"/>
  <c r="DI60" i="67"/>
  <c r="DI57" i="67"/>
  <c r="DI52" i="67"/>
  <c r="DI72" i="67"/>
  <c r="DI69" i="67"/>
  <c r="DI47" i="67"/>
  <c r="DI73" i="67"/>
  <c r="DI62" i="67"/>
  <c r="DI54" i="67"/>
  <c r="DI51" i="67"/>
  <c r="DI61" i="67"/>
  <c r="DI46" i="67"/>
  <c r="DI55" i="67"/>
  <c r="DI50" i="67"/>
  <c r="DI48" i="67"/>
  <c r="DI36" i="67"/>
  <c r="DI49" i="67"/>
  <c r="DI58" i="67"/>
  <c r="DI59" i="67"/>
  <c r="DI33" i="67"/>
  <c r="DI42" i="67"/>
  <c r="DI38" i="67"/>
  <c r="DI70" i="67"/>
  <c r="DI44" i="67"/>
  <c r="DI41" i="67"/>
  <c r="DI40" i="67"/>
  <c r="DI35" i="67"/>
  <c r="DI56" i="67"/>
  <c r="DI34" i="67"/>
  <c r="DI45" i="67"/>
  <c r="DI65" i="67"/>
  <c r="DI43" i="67"/>
  <c r="DI39" i="67"/>
  <c r="DI37" i="67"/>
  <c r="Q72" i="67"/>
  <c r="Q62" i="67"/>
  <c r="Q64" i="67"/>
  <c r="Q67" i="67"/>
  <c r="Q68" i="67"/>
  <c r="Q73" i="67"/>
  <c r="Q61" i="67"/>
  <c r="Q65" i="67"/>
  <c r="Q70" i="67"/>
  <c r="Q66" i="67"/>
  <c r="Q71" i="67"/>
  <c r="Q46" i="67"/>
  <c r="Q52" i="67"/>
  <c r="Q54" i="67"/>
  <c r="Q58" i="67"/>
  <c r="Q60" i="67"/>
  <c r="Q47" i="67"/>
  <c r="Q63" i="67"/>
  <c r="Q50" i="67"/>
  <c r="Q48" i="67"/>
  <c r="Q57" i="67"/>
  <c r="Q56" i="67"/>
  <c r="Q55" i="67"/>
  <c r="Q49" i="67"/>
  <c r="Q45" i="67"/>
  <c r="Q44" i="67"/>
  <c r="Q37" i="67"/>
  <c r="Q36" i="67"/>
  <c r="Q43" i="67"/>
  <c r="Q39" i="67"/>
  <c r="Q51" i="67"/>
  <c r="Q42" i="67"/>
  <c r="Q59" i="67"/>
  <c r="Q34" i="67"/>
  <c r="Q41" i="67"/>
  <c r="Q35" i="67"/>
  <c r="Q33" i="67"/>
  <c r="Q69" i="67"/>
  <c r="Q40" i="67"/>
  <c r="Q38" i="67"/>
  <c r="BE71" i="67"/>
  <c r="BE72" i="67"/>
  <c r="BE65" i="67"/>
  <c r="BE63" i="67"/>
  <c r="BE66" i="67"/>
  <c r="BE70" i="67"/>
  <c r="BE50" i="67"/>
  <c r="BE69" i="67"/>
  <c r="BE46" i="67"/>
  <c r="BE51" i="67"/>
  <c r="BE68" i="67"/>
  <c r="BE61" i="67"/>
  <c r="BE64" i="67"/>
  <c r="BE67" i="67"/>
  <c r="BE45" i="67"/>
  <c r="BE60" i="67"/>
  <c r="BE58" i="67"/>
  <c r="BE73" i="67"/>
  <c r="BE54" i="67"/>
  <c r="BE52" i="67"/>
  <c r="BE44" i="67"/>
  <c r="BE59" i="67"/>
  <c r="BE62" i="67"/>
  <c r="BE48" i="67"/>
  <c r="BE49" i="67"/>
  <c r="BE47" i="67"/>
  <c r="BE43" i="67"/>
  <c r="BE55" i="67"/>
  <c r="BE36" i="67"/>
  <c r="BE57" i="67"/>
  <c r="BE56" i="67"/>
  <c r="BE41" i="67"/>
  <c r="BE38" i="67"/>
  <c r="BE37" i="67"/>
  <c r="BE42" i="67"/>
  <c r="BE40" i="67"/>
  <c r="BE33" i="67"/>
  <c r="BE34" i="67"/>
  <c r="BE39" i="67"/>
  <c r="BE35" i="67"/>
  <c r="EE70" i="67"/>
  <c r="EE66" i="67"/>
  <c r="EE64" i="67"/>
  <c r="EE65" i="67"/>
  <c r="EE73" i="67"/>
  <c r="EE67" i="67"/>
  <c r="EE59" i="67"/>
  <c r="EE57" i="67"/>
  <c r="EE52" i="67"/>
  <c r="EE60" i="67"/>
  <c r="EE68" i="67"/>
  <c r="EE51" i="67"/>
  <c r="EE72" i="67"/>
  <c r="EE46" i="67"/>
  <c r="EE71" i="67"/>
  <c r="EE61" i="67"/>
  <c r="EE56" i="67"/>
  <c r="EE49" i="67"/>
  <c r="EE42" i="67"/>
  <c r="EE48" i="67"/>
  <c r="EE45" i="67"/>
  <c r="EE69" i="67"/>
  <c r="EE63" i="67"/>
  <c r="EE44" i="67"/>
  <c r="EE47" i="67"/>
  <c r="EE50" i="67"/>
  <c r="EE58" i="67"/>
  <c r="EE37" i="67"/>
  <c r="EE38" i="67"/>
  <c r="EE54" i="67"/>
  <c r="EE55" i="67"/>
  <c r="EE43" i="67"/>
  <c r="EE40" i="67"/>
  <c r="EE33" i="67"/>
  <c r="EE62" i="67"/>
  <c r="EE41" i="67"/>
  <c r="EE35" i="67"/>
  <c r="EE36" i="67"/>
  <c r="EE39" i="67"/>
  <c r="EE34" i="67"/>
  <c r="DZ71" i="67"/>
  <c r="DZ67" i="67"/>
  <c r="DZ63" i="67"/>
  <c r="DZ72" i="67"/>
  <c r="DZ70" i="67"/>
  <c r="DZ59" i="67"/>
  <c r="DZ73" i="67"/>
  <c r="DZ65" i="67"/>
  <c r="DZ58" i="67"/>
  <c r="DZ54" i="67"/>
  <c r="DZ49" i="67"/>
  <c r="DZ62" i="67"/>
  <c r="DZ69" i="67"/>
  <c r="DZ56" i="67"/>
  <c r="DZ68" i="67"/>
  <c r="DZ50" i="67"/>
  <c r="DZ47" i="67"/>
  <c r="DZ61" i="67"/>
  <c r="DZ60" i="67"/>
  <c r="DZ43" i="67"/>
  <c r="DZ64" i="67"/>
  <c r="DZ52" i="67"/>
  <c r="DZ66" i="67"/>
  <c r="DZ51" i="67"/>
  <c r="DZ37" i="67"/>
  <c r="DZ41" i="67"/>
  <c r="DZ42" i="67"/>
  <c r="DZ48" i="67"/>
  <c r="DZ46" i="67"/>
  <c r="DZ45" i="67"/>
  <c r="DZ44" i="67"/>
  <c r="DZ39" i="67"/>
  <c r="DZ33" i="67"/>
  <c r="DZ38" i="67"/>
  <c r="DZ36" i="67"/>
  <c r="DZ55" i="67"/>
  <c r="DZ40" i="67"/>
  <c r="DZ57" i="67"/>
  <c r="DZ35" i="67"/>
  <c r="DZ34" i="67"/>
  <c r="K71" i="67"/>
  <c r="K67" i="67"/>
  <c r="K65" i="67"/>
  <c r="K73" i="67"/>
  <c r="K66" i="67"/>
  <c r="K70" i="67"/>
  <c r="K58" i="67"/>
  <c r="K54" i="67"/>
  <c r="K60" i="67"/>
  <c r="K69" i="67"/>
  <c r="K68" i="67"/>
  <c r="K57" i="67"/>
  <c r="K51" i="67"/>
  <c r="K72" i="67"/>
  <c r="K64" i="67"/>
  <c r="K59" i="67"/>
  <c r="K47" i="67"/>
  <c r="K43" i="67"/>
  <c r="K63" i="67"/>
  <c r="K52" i="67"/>
  <c r="K56" i="67"/>
  <c r="K62" i="67"/>
  <c r="K50" i="67"/>
  <c r="K42" i="67"/>
  <c r="K46" i="67"/>
  <c r="K45" i="67"/>
  <c r="K55" i="67"/>
  <c r="K40" i="67"/>
  <c r="K33" i="67"/>
  <c r="K44" i="67"/>
  <c r="K38" i="67"/>
  <c r="K37" i="67"/>
  <c r="K39" i="67"/>
  <c r="K61" i="67"/>
  <c r="K48" i="67"/>
  <c r="K49" i="67"/>
  <c r="K36" i="67"/>
  <c r="K41" i="67"/>
  <c r="K34" i="67"/>
  <c r="K35" i="67"/>
  <c r="BN72" i="67"/>
  <c r="BN68" i="67"/>
  <c r="BN66" i="67"/>
  <c r="BN67" i="67"/>
  <c r="BN60" i="67"/>
  <c r="BN59" i="67"/>
  <c r="BN55" i="67"/>
  <c r="BN50" i="67"/>
  <c r="BN62" i="67"/>
  <c r="BN71" i="67"/>
  <c r="BN63" i="67"/>
  <c r="BN52" i="67"/>
  <c r="BN61" i="67"/>
  <c r="BN48" i="67"/>
  <c r="BN44" i="67"/>
  <c r="BN64" i="67"/>
  <c r="BN54" i="67"/>
  <c r="BN58" i="67"/>
  <c r="BN65" i="67"/>
  <c r="BN70" i="67"/>
  <c r="BN47" i="67"/>
  <c r="BN43" i="67"/>
  <c r="BN57" i="67"/>
  <c r="BN73" i="67"/>
  <c r="BN69" i="67"/>
  <c r="BN51" i="67"/>
  <c r="BN40" i="67"/>
  <c r="BN49" i="67"/>
  <c r="BN41" i="67"/>
  <c r="BN56" i="67"/>
  <c r="BN38" i="67"/>
  <c r="BN34" i="67"/>
  <c r="BN42" i="67"/>
  <c r="BN39" i="67"/>
  <c r="BN45" i="67"/>
  <c r="BN36" i="67"/>
  <c r="BN46" i="67"/>
  <c r="BN35" i="67"/>
  <c r="BN37" i="67"/>
  <c r="BN33" i="67"/>
  <c r="DF71" i="67"/>
  <c r="DF67" i="67"/>
  <c r="DF63" i="67"/>
  <c r="DF68" i="67"/>
  <c r="DF66" i="67"/>
  <c r="DF72" i="67"/>
  <c r="DF73" i="67"/>
  <c r="DF65" i="67"/>
  <c r="DF64" i="67"/>
  <c r="DF59" i="67"/>
  <c r="DF58" i="67"/>
  <c r="DF54" i="67"/>
  <c r="DF49" i="67"/>
  <c r="DF60" i="67"/>
  <c r="DF70" i="67"/>
  <c r="DF69" i="67"/>
  <c r="DF51" i="67"/>
  <c r="DF57" i="67"/>
  <c r="DF47" i="67"/>
  <c r="DF52" i="67"/>
  <c r="DF62" i="67"/>
  <c r="DF61" i="67"/>
  <c r="DF55" i="67"/>
  <c r="DF46" i="67"/>
  <c r="DF45" i="67"/>
  <c r="DF42" i="67"/>
  <c r="DF41" i="67"/>
  <c r="DF37" i="67"/>
  <c r="DF44" i="67"/>
  <c r="DF43" i="67"/>
  <c r="DF33" i="67"/>
  <c r="DF38" i="67"/>
  <c r="DF48" i="67"/>
  <c r="DF36" i="67"/>
  <c r="DF35" i="67"/>
  <c r="DF39" i="67"/>
  <c r="DF40" i="67"/>
  <c r="DF34" i="67"/>
  <c r="DF50" i="67"/>
  <c r="DF56" i="67"/>
  <c r="DB72" i="67"/>
  <c r="DB68" i="67"/>
  <c r="DB70" i="67"/>
  <c r="DB60" i="67"/>
  <c r="DB67" i="67"/>
  <c r="DB55" i="67"/>
  <c r="DB50" i="67"/>
  <c r="DB71" i="67"/>
  <c r="DB59" i="67"/>
  <c r="DB66" i="67"/>
  <c r="DB63" i="67"/>
  <c r="DB61" i="67"/>
  <c r="DB56" i="67"/>
  <c r="DB48" i="67"/>
  <c r="DB44" i="67"/>
  <c r="DB64" i="67"/>
  <c r="DB73" i="67"/>
  <c r="DB69" i="67"/>
  <c r="DB57" i="67"/>
  <c r="DB52" i="67"/>
  <c r="DB45" i="67"/>
  <c r="DB58" i="67"/>
  <c r="DB42" i="67"/>
  <c r="DB54" i="67"/>
  <c r="DB51" i="67"/>
  <c r="DB62" i="67"/>
  <c r="DB43" i="67"/>
  <c r="DB47" i="67"/>
  <c r="DB46" i="67"/>
  <c r="DB40" i="67"/>
  <c r="DB49" i="67"/>
  <c r="DB34" i="67"/>
  <c r="DB37" i="67"/>
  <c r="DB38" i="67"/>
  <c r="DB36" i="67"/>
  <c r="DB41" i="67"/>
  <c r="DB35" i="67"/>
  <c r="DB33" i="67"/>
  <c r="DB65" i="67"/>
  <c r="DB39" i="67"/>
  <c r="AU68" i="67"/>
  <c r="AU69" i="67"/>
  <c r="AU67" i="67"/>
  <c r="AU71" i="67"/>
  <c r="AU64" i="67"/>
  <c r="AU73" i="67"/>
  <c r="AU65" i="67"/>
  <c r="AU58" i="67"/>
  <c r="AU70" i="67"/>
  <c r="AU66" i="67"/>
  <c r="AU48" i="67"/>
  <c r="AU44" i="67"/>
  <c r="AU60" i="67"/>
  <c r="AU63" i="67"/>
  <c r="AU56" i="67"/>
  <c r="AU46" i="67"/>
  <c r="AU61" i="67"/>
  <c r="AU59" i="67"/>
  <c r="AU50" i="67"/>
  <c r="AU49" i="67"/>
  <c r="AU41" i="67"/>
  <c r="AU52" i="67"/>
  <c r="AU45" i="67"/>
  <c r="AU62" i="67"/>
  <c r="AU42" i="67"/>
  <c r="AU51" i="67"/>
  <c r="AU47" i="67"/>
  <c r="AU39" i="67"/>
  <c r="AU34" i="67"/>
  <c r="AU54" i="67"/>
  <c r="AU55" i="67"/>
  <c r="AU57" i="67"/>
  <c r="AU43" i="67"/>
  <c r="AU33" i="67"/>
  <c r="AU38" i="67"/>
  <c r="AU72" i="67"/>
  <c r="AU40" i="67"/>
  <c r="AU36" i="67"/>
  <c r="AU35" i="67"/>
  <c r="AU37" i="67"/>
  <c r="EC63" i="67"/>
  <c r="EC72" i="67"/>
  <c r="EC64" i="67"/>
  <c r="EC65" i="67"/>
  <c r="EC73" i="67"/>
  <c r="EC70" i="67"/>
  <c r="EC69" i="67"/>
  <c r="EC59" i="67"/>
  <c r="EC57" i="67"/>
  <c r="EC52" i="67"/>
  <c r="EC58" i="67"/>
  <c r="EC50" i="67"/>
  <c r="EC47" i="67"/>
  <c r="EC68" i="67"/>
  <c r="EC51" i="67"/>
  <c r="EC67" i="67"/>
  <c r="EC71" i="67"/>
  <c r="EC61" i="67"/>
  <c r="EC60" i="67"/>
  <c r="EC56" i="67"/>
  <c r="EC49" i="67"/>
  <c r="EC66" i="67"/>
  <c r="EC42" i="67"/>
  <c r="EC36" i="67"/>
  <c r="EC48" i="67"/>
  <c r="EC45" i="67"/>
  <c r="EC46" i="67"/>
  <c r="EC44" i="67"/>
  <c r="EC33" i="67"/>
  <c r="EC37" i="67"/>
  <c r="EC38" i="67"/>
  <c r="EC54" i="67"/>
  <c r="EC55" i="67"/>
  <c r="EC35" i="67"/>
  <c r="EC34" i="67"/>
  <c r="EC40" i="67"/>
  <c r="EC62" i="67"/>
  <c r="EC43" i="67"/>
  <c r="EC39" i="67"/>
  <c r="EC41" i="67"/>
  <c r="DE68" i="67"/>
  <c r="DE66" i="67"/>
  <c r="DE72" i="67"/>
  <c r="DE73" i="67"/>
  <c r="DE65" i="67"/>
  <c r="DE64" i="67"/>
  <c r="DE71" i="67"/>
  <c r="DE59" i="67"/>
  <c r="DE67" i="67"/>
  <c r="DE58" i="67"/>
  <c r="DE54" i="67"/>
  <c r="DE50" i="67"/>
  <c r="DE70" i="67"/>
  <c r="DE60" i="67"/>
  <c r="DE69" i="67"/>
  <c r="DE51" i="67"/>
  <c r="DE57" i="67"/>
  <c r="DE62" i="67"/>
  <c r="DE43" i="67"/>
  <c r="DE63" i="67"/>
  <c r="DE61" i="67"/>
  <c r="DE56" i="67"/>
  <c r="DE46" i="67"/>
  <c r="DE45" i="67"/>
  <c r="DE42" i="67"/>
  <c r="DE41" i="67"/>
  <c r="DE37" i="67"/>
  <c r="DE52" i="67"/>
  <c r="DE44" i="67"/>
  <c r="DE49" i="67"/>
  <c r="DE33" i="67"/>
  <c r="DE47" i="67"/>
  <c r="DE38" i="67"/>
  <c r="DE48" i="67"/>
  <c r="DE36" i="67"/>
  <c r="DE35" i="67"/>
  <c r="DE55" i="67"/>
  <c r="DE39" i="67"/>
  <c r="DE34" i="67"/>
  <c r="DE40" i="67"/>
  <c r="X69" i="67"/>
  <c r="X68" i="67"/>
  <c r="X60" i="67"/>
  <c r="X65" i="67"/>
  <c r="X64" i="67"/>
  <c r="X70" i="67"/>
  <c r="X63" i="67"/>
  <c r="X66" i="67"/>
  <c r="X59" i="67"/>
  <c r="X55" i="67"/>
  <c r="X50" i="67"/>
  <c r="X71" i="67"/>
  <c r="X67" i="67"/>
  <c r="X62" i="67"/>
  <c r="X61" i="67"/>
  <c r="X43" i="67"/>
  <c r="X42" i="67"/>
  <c r="X57" i="67"/>
  <c r="X46" i="67"/>
  <c r="X44" i="67"/>
  <c r="X49" i="67"/>
  <c r="X54" i="67"/>
  <c r="X40" i="67"/>
  <c r="X45" i="67"/>
  <c r="X38" i="67"/>
  <c r="X56" i="67"/>
  <c r="X41" i="67"/>
  <c r="X48" i="67"/>
  <c r="X47" i="67"/>
  <c r="X52" i="67"/>
  <c r="X58" i="67"/>
  <c r="X34" i="67"/>
  <c r="X51" i="67"/>
  <c r="X36" i="67"/>
  <c r="X39" i="67"/>
  <c r="X37" i="67"/>
  <c r="X35" i="67"/>
  <c r="X33" i="67"/>
  <c r="X73" i="67"/>
  <c r="X72" i="67"/>
  <c r="DV72" i="67"/>
  <c r="DV68" i="67"/>
  <c r="DV70" i="67"/>
  <c r="DV71" i="67"/>
  <c r="DV60" i="67"/>
  <c r="DV61" i="67"/>
  <c r="DV66" i="67"/>
  <c r="DV62" i="67"/>
  <c r="DV69" i="67"/>
  <c r="DV64" i="67"/>
  <c r="DV55" i="67"/>
  <c r="DV50" i="67"/>
  <c r="DV73" i="67"/>
  <c r="DV63" i="67"/>
  <c r="DV49" i="67"/>
  <c r="DV58" i="67"/>
  <c r="DV48" i="67"/>
  <c r="DV44" i="67"/>
  <c r="DV65" i="67"/>
  <c r="DV67" i="67"/>
  <c r="DV45" i="67"/>
  <c r="DV42" i="67"/>
  <c r="DV56" i="67"/>
  <c r="DV39" i="67"/>
  <c r="DV51" i="67"/>
  <c r="DV40" i="67"/>
  <c r="DV59" i="67"/>
  <c r="DV47" i="67"/>
  <c r="DV34" i="67"/>
  <c r="DV37" i="67"/>
  <c r="DV52" i="67"/>
  <c r="DV54" i="67"/>
  <c r="DV33" i="67"/>
  <c r="DV46" i="67"/>
  <c r="DV43" i="67"/>
  <c r="DV57" i="67"/>
  <c r="DV36" i="67"/>
  <c r="DV35" i="67"/>
  <c r="DV38" i="67"/>
  <c r="DV41" i="67"/>
  <c r="CG72" i="67"/>
  <c r="CG68" i="67"/>
  <c r="CG64" i="67"/>
  <c r="CG70" i="67"/>
  <c r="CG73" i="67"/>
  <c r="CG65" i="67"/>
  <c r="CG66" i="67"/>
  <c r="CG71" i="67"/>
  <c r="CG60" i="67"/>
  <c r="CG63" i="67"/>
  <c r="CG55" i="67"/>
  <c r="CG50" i="67"/>
  <c r="CG59" i="67"/>
  <c r="CG69" i="67"/>
  <c r="CG67" i="67"/>
  <c r="CG57" i="67"/>
  <c r="CG51" i="67"/>
  <c r="CG48" i="67"/>
  <c r="CG54" i="67"/>
  <c r="CG42" i="67"/>
  <c r="CG43" i="67"/>
  <c r="CG56" i="67"/>
  <c r="CG58" i="67"/>
  <c r="CG62" i="67"/>
  <c r="CG38" i="67"/>
  <c r="CG61" i="67"/>
  <c r="CG40" i="67"/>
  <c r="CG52" i="67"/>
  <c r="CG49" i="67"/>
  <c r="CG37" i="67"/>
  <c r="CG34" i="67"/>
  <c r="CG41" i="67"/>
  <c r="CG45" i="67"/>
  <c r="CG47" i="67"/>
  <c r="CG33" i="67"/>
  <c r="CG35" i="67"/>
  <c r="CG39" i="67"/>
  <c r="CG44" i="67"/>
  <c r="CG36" i="67"/>
  <c r="CG46" i="67"/>
  <c r="DK70" i="67"/>
  <c r="DK66" i="67"/>
  <c r="DK64" i="67"/>
  <c r="DK67" i="67"/>
  <c r="DK71" i="67"/>
  <c r="DK68" i="67"/>
  <c r="DK63" i="67"/>
  <c r="DK57" i="67"/>
  <c r="DK52" i="67"/>
  <c r="DK72" i="67"/>
  <c r="DK73" i="67"/>
  <c r="DK62" i="67"/>
  <c r="DK60" i="67"/>
  <c r="DK65" i="67"/>
  <c r="DK46" i="67"/>
  <c r="DK55" i="67"/>
  <c r="DK44" i="67"/>
  <c r="DK50" i="67"/>
  <c r="DK56" i="67"/>
  <c r="DK54" i="67"/>
  <c r="DK49" i="67"/>
  <c r="DK69" i="67"/>
  <c r="DK58" i="67"/>
  <c r="DK43" i="67"/>
  <c r="DK51" i="67"/>
  <c r="DK59" i="67"/>
  <c r="DK42" i="67"/>
  <c r="DK38" i="67"/>
  <c r="DK47" i="67"/>
  <c r="DK48" i="67"/>
  <c r="DK36" i="67"/>
  <c r="DK61" i="67"/>
  <c r="DK41" i="67"/>
  <c r="DK40" i="67"/>
  <c r="DK34" i="67"/>
  <c r="DK35" i="67"/>
  <c r="DK33" i="67"/>
  <c r="DK37" i="67"/>
  <c r="DK45" i="67"/>
  <c r="DK39" i="67"/>
  <c r="BA71" i="67"/>
  <c r="BA69" i="67"/>
  <c r="BA65" i="67"/>
  <c r="BA68" i="67"/>
  <c r="BA64" i="67"/>
  <c r="BA73" i="67"/>
  <c r="BA57" i="67"/>
  <c r="BA52" i="67"/>
  <c r="BA70" i="67"/>
  <c r="BA58" i="67"/>
  <c r="BA55" i="67"/>
  <c r="BA47" i="67"/>
  <c r="BA56" i="67"/>
  <c r="BA72" i="67"/>
  <c r="BA63" i="67"/>
  <c r="BA50" i="67"/>
  <c r="BA49" i="67"/>
  <c r="BA66" i="67"/>
  <c r="BA46" i="67"/>
  <c r="BA42" i="67"/>
  <c r="BA59" i="67"/>
  <c r="BA51" i="67"/>
  <c r="BA44" i="67"/>
  <c r="BA62" i="67"/>
  <c r="BA61" i="67"/>
  <c r="BA48" i="67"/>
  <c r="BA33" i="67"/>
  <c r="BA54" i="67"/>
  <c r="BA43" i="67"/>
  <c r="BA36" i="67"/>
  <c r="BA67" i="67"/>
  <c r="BA41" i="67"/>
  <c r="BA38" i="67"/>
  <c r="BA37" i="67"/>
  <c r="BA35" i="67"/>
  <c r="BA34" i="67"/>
  <c r="BA60" i="67"/>
  <c r="BA40" i="67"/>
  <c r="BA45" i="67"/>
  <c r="BA39" i="67"/>
  <c r="DA72" i="67"/>
  <c r="DA68" i="67"/>
  <c r="DA64" i="67"/>
  <c r="DA71" i="67"/>
  <c r="DA61" i="67"/>
  <c r="DA70" i="67"/>
  <c r="DA60" i="67"/>
  <c r="DA67" i="67"/>
  <c r="DA55" i="67"/>
  <c r="DA50" i="67"/>
  <c r="DA59" i="67"/>
  <c r="DA66" i="67"/>
  <c r="DA63" i="67"/>
  <c r="DA56" i="67"/>
  <c r="DA48" i="67"/>
  <c r="DA73" i="67"/>
  <c r="DA69" i="67"/>
  <c r="DA65" i="67"/>
  <c r="DA49" i="67"/>
  <c r="DA52" i="67"/>
  <c r="DA45" i="67"/>
  <c r="DA58" i="67"/>
  <c r="DA42" i="67"/>
  <c r="DA54" i="67"/>
  <c r="DA51" i="67"/>
  <c r="DA62" i="67"/>
  <c r="DA57" i="67"/>
  <c r="DA39" i="67"/>
  <c r="DA38" i="67"/>
  <c r="DA40" i="67"/>
  <c r="DA46" i="67"/>
  <c r="DA44" i="67"/>
  <c r="DA43" i="67"/>
  <c r="DA34" i="67"/>
  <c r="DA37" i="67"/>
  <c r="DA47" i="67"/>
  <c r="DA36" i="67"/>
  <c r="DA41" i="67"/>
  <c r="DA35" i="67"/>
  <c r="DA33" i="67"/>
  <c r="AI70" i="67"/>
  <c r="AI66" i="67"/>
  <c r="AI73" i="67"/>
  <c r="AI65" i="67"/>
  <c r="AI69" i="67"/>
  <c r="AI63" i="67"/>
  <c r="AI67" i="67"/>
  <c r="AI57" i="67"/>
  <c r="AI52" i="67"/>
  <c r="AI71" i="67"/>
  <c r="AI62" i="67"/>
  <c r="AI60" i="67"/>
  <c r="AI68" i="67"/>
  <c r="AI72" i="67"/>
  <c r="AI51" i="67"/>
  <c r="AI59" i="67"/>
  <c r="AI54" i="67"/>
  <c r="AI45" i="67"/>
  <c r="AI64" i="67"/>
  <c r="AI55" i="67"/>
  <c r="AI61" i="67"/>
  <c r="AI47" i="67"/>
  <c r="AI50" i="67"/>
  <c r="AI58" i="67"/>
  <c r="AI43" i="67"/>
  <c r="AI40" i="67"/>
  <c r="AI38" i="67"/>
  <c r="AI42" i="67"/>
  <c r="AI41" i="67"/>
  <c r="AI36" i="67"/>
  <c r="AI56" i="67"/>
  <c r="AI37" i="67"/>
  <c r="AI48" i="67"/>
  <c r="AI46" i="67"/>
  <c r="AI39" i="67"/>
  <c r="AI49" i="67"/>
  <c r="AI35" i="67"/>
  <c r="AI33" i="67"/>
  <c r="AI34" i="67"/>
  <c r="AI44" i="67"/>
  <c r="T73" i="67"/>
  <c r="T69" i="67"/>
  <c r="T65" i="67"/>
  <c r="T70" i="67"/>
  <c r="T68" i="67"/>
  <c r="T71" i="67"/>
  <c r="T61" i="67"/>
  <c r="T56" i="67"/>
  <c r="T51" i="67"/>
  <c r="T63" i="67"/>
  <c r="T66" i="67"/>
  <c r="T64" i="67"/>
  <c r="T67" i="67"/>
  <c r="T54" i="67"/>
  <c r="T58" i="67"/>
  <c r="T49" i="67"/>
  <c r="T55" i="67"/>
  <c r="T62" i="67"/>
  <c r="T50" i="67"/>
  <c r="T48" i="67"/>
  <c r="T57" i="67"/>
  <c r="T39" i="67"/>
  <c r="T46" i="67"/>
  <c r="T60" i="67"/>
  <c r="T45" i="67"/>
  <c r="T40" i="67"/>
  <c r="T44" i="67"/>
  <c r="T59" i="67"/>
  <c r="T72" i="67"/>
  <c r="T52" i="67"/>
  <c r="T35" i="67"/>
  <c r="T42" i="67"/>
  <c r="T47" i="67"/>
  <c r="T34" i="67"/>
  <c r="T33" i="67"/>
  <c r="T43" i="67"/>
  <c r="T41" i="67"/>
  <c r="T36" i="67"/>
  <c r="T37" i="67"/>
  <c r="T38" i="67"/>
  <c r="AB63" i="67"/>
  <c r="AB73" i="67"/>
  <c r="AB71" i="67"/>
  <c r="AB70" i="67"/>
  <c r="AB68" i="67"/>
  <c r="AB64" i="67"/>
  <c r="AB62" i="67"/>
  <c r="AB72" i="67"/>
  <c r="AB67" i="67"/>
  <c r="AB58" i="67"/>
  <c r="AB54" i="67"/>
  <c r="AB48" i="67"/>
  <c r="AB65" i="67"/>
  <c r="AB55" i="67"/>
  <c r="AB56" i="67"/>
  <c r="AB61" i="67"/>
  <c r="AB57" i="67"/>
  <c r="AB49" i="67"/>
  <c r="AB44" i="67"/>
  <c r="AB39" i="67"/>
  <c r="AB52" i="67"/>
  <c r="AB66" i="67"/>
  <c r="AB69" i="67"/>
  <c r="AB51" i="67"/>
  <c r="AB47" i="67"/>
  <c r="AB37" i="67"/>
  <c r="AB50" i="67"/>
  <c r="AB42" i="67"/>
  <c r="AB59" i="67"/>
  <c r="AB34" i="67"/>
  <c r="AB60" i="67"/>
  <c r="AB45" i="67"/>
  <c r="AB41" i="67"/>
  <c r="AB36" i="67"/>
  <c r="AB46" i="67"/>
  <c r="AB43" i="67"/>
  <c r="AB33" i="67"/>
  <c r="AB35" i="67"/>
  <c r="AB38" i="67"/>
  <c r="AB40" i="67"/>
  <c r="BJ72" i="67"/>
  <c r="BJ73" i="67"/>
  <c r="BJ65" i="67"/>
  <c r="BJ66" i="67"/>
  <c r="BJ64" i="67"/>
  <c r="BJ63" i="67"/>
  <c r="BJ61" i="67"/>
  <c r="BJ69" i="67"/>
  <c r="BJ70" i="67"/>
  <c r="BJ60" i="67"/>
  <c r="BJ59" i="67"/>
  <c r="BJ67" i="67"/>
  <c r="BJ71" i="67"/>
  <c r="BJ68" i="67"/>
  <c r="BJ57" i="67"/>
  <c r="BJ49" i="67"/>
  <c r="BJ45" i="67"/>
  <c r="BJ51" i="67"/>
  <c r="BJ52" i="67"/>
  <c r="BJ42" i="67"/>
  <c r="BJ54" i="67"/>
  <c r="BJ47" i="67"/>
  <c r="BJ55" i="67"/>
  <c r="BJ46" i="67"/>
  <c r="BJ39" i="67"/>
  <c r="BJ62" i="67"/>
  <c r="BJ48" i="67"/>
  <c r="BJ40" i="67"/>
  <c r="BJ38" i="67"/>
  <c r="BJ43" i="67"/>
  <c r="BJ37" i="67"/>
  <c r="BJ35" i="67"/>
  <c r="BJ56" i="67"/>
  <c r="BJ41" i="67"/>
  <c r="BJ44" i="67"/>
  <c r="BJ58" i="67"/>
  <c r="BJ33" i="67"/>
  <c r="BJ36" i="67"/>
  <c r="BJ50" i="67"/>
  <c r="BJ34" i="67"/>
  <c r="EF70" i="67"/>
  <c r="EF66" i="67"/>
  <c r="EF64" i="67"/>
  <c r="EF62" i="67"/>
  <c r="EF73" i="67"/>
  <c r="EF67" i="67"/>
  <c r="EF57" i="67"/>
  <c r="EF52" i="67"/>
  <c r="EF60" i="67"/>
  <c r="EF71" i="67"/>
  <c r="EF51" i="67"/>
  <c r="EF72" i="67"/>
  <c r="EF46" i="67"/>
  <c r="EF42" i="67"/>
  <c r="EF65" i="67"/>
  <c r="EF61" i="67"/>
  <c r="EF56" i="67"/>
  <c r="EF49" i="67"/>
  <c r="EF44" i="67"/>
  <c r="EF54" i="67"/>
  <c r="EF58" i="67"/>
  <c r="EF48" i="67"/>
  <c r="EF45" i="67"/>
  <c r="EF69" i="67"/>
  <c r="EF63" i="67"/>
  <c r="EF47" i="67"/>
  <c r="EF59" i="67"/>
  <c r="EF50" i="67"/>
  <c r="EF55" i="67"/>
  <c r="EF37" i="67"/>
  <c r="EF68" i="67"/>
  <c r="EF38" i="67"/>
  <c r="EF36" i="67"/>
  <c r="EF43" i="67"/>
  <c r="EF35" i="67"/>
  <c r="EF34" i="67"/>
  <c r="EF39" i="67"/>
  <c r="EF41" i="67"/>
  <c r="EF33" i="67"/>
  <c r="EF40" i="67"/>
  <c r="CY71" i="67"/>
  <c r="CY72" i="67"/>
  <c r="CY73" i="67"/>
  <c r="CY62" i="67"/>
  <c r="CY61" i="67"/>
  <c r="CY70" i="67"/>
  <c r="CY60" i="67"/>
  <c r="CY66" i="67"/>
  <c r="CY55" i="67"/>
  <c r="CY50" i="67"/>
  <c r="CY67" i="67"/>
  <c r="CY68" i="67"/>
  <c r="CY58" i="67"/>
  <c r="CY49" i="67"/>
  <c r="CY64" i="67"/>
  <c r="CY63" i="67"/>
  <c r="CY56" i="67"/>
  <c r="CY69" i="67"/>
  <c r="CY65" i="67"/>
  <c r="CY40" i="67"/>
  <c r="CY52" i="67"/>
  <c r="CY45" i="67"/>
  <c r="CY54" i="67"/>
  <c r="CY51" i="67"/>
  <c r="CY57" i="67"/>
  <c r="CY48" i="67"/>
  <c r="CY47" i="67"/>
  <c r="CY39" i="67"/>
  <c r="CY38" i="67"/>
  <c r="CY42" i="67"/>
  <c r="CY46" i="67"/>
  <c r="CY44" i="67"/>
  <c r="CY35" i="67"/>
  <c r="CY34" i="67"/>
  <c r="CY43" i="67"/>
  <c r="CY37" i="67"/>
  <c r="CY59" i="67"/>
  <c r="CY41" i="67"/>
  <c r="CY36" i="67"/>
  <c r="CY33" i="67"/>
  <c r="CN63" i="67"/>
  <c r="CN67" i="67"/>
  <c r="CN69" i="67"/>
  <c r="CN72" i="67"/>
  <c r="CN64" i="67"/>
  <c r="CN65" i="67"/>
  <c r="CN70" i="67"/>
  <c r="CN62" i="67"/>
  <c r="CN61" i="67"/>
  <c r="CN57" i="67"/>
  <c r="CN47" i="67"/>
  <c r="CN59" i="67"/>
  <c r="CN66" i="67"/>
  <c r="CN55" i="67"/>
  <c r="CN73" i="67"/>
  <c r="CN56" i="67"/>
  <c r="CN46" i="67"/>
  <c r="CN44" i="67"/>
  <c r="CN68" i="67"/>
  <c r="CN58" i="67"/>
  <c r="CN49" i="67"/>
  <c r="CN71" i="67"/>
  <c r="CN54" i="67"/>
  <c r="CN50" i="67"/>
  <c r="CN43" i="67"/>
  <c r="CN48" i="67"/>
  <c r="CN52" i="67"/>
  <c r="CN60" i="67"/>
  <c r="CN33" i="67"/>
  <c r="CN41" i="67"/>
  <c r="CN40" i="67"/>
  <c r="CN39" i="67"/>
  <c r="CN42" i="67"/>
  <c r="CN34" i="67"/>
  <c r="CN38" i="67"/>
  <c r="CN51" i="67"/>
  <c r="CN37" i="67"/>
  <c r="CN36" i="67"/>
  <c r="CN35" i="67"/>
  <c r="CN45" i="67"/>
  <c r="EQ69" i="67"/>
  <c r="EQ70" i="67"/>
  <c r="EQ61" i="67"/>
  <c r="EQ68" i="67"/>
  <c r="EQ71" i="67"/>
  <c r="EQ67" i="67"/>
  <c r="EQ58" i="67"/>
  <c r="EQ72" i="67"/>
  <c r="EQ48" i="67"/>
  <c r="EQ44" i="67"/>
  <c r="EQ60" i="67"/>
  <c r="EQ49" i="67"/>
  <c r="EQ59" i="67"/>
  <c r="EQ63" i="67"/>
  <c r="EQ62" i="67"/>
  <c r="EQ56" i="67"/>
  <c r="EQ64" i="67"/>
  <c r="EQ51" i="67"/>
  <c r="EQ42" i="67"/>
  <c r="EQ54" i="67"/>
  <c r="EQ45" i="67"/>
  <c r="EQ66" i="67"/>
  <c r="EQ55" i="67"/>
  <c r="EQ50" i="67"/>
  <c r="EQ39" i="67"/>
  <c r="EQ40" i="67"/>
  <c r="EQ37" i="67"/>
  <c r="EQ73" i="67"/>
  <c r="EQ57" i="67"/>
  <c r="EQ34" i="67"/>
  <c r="EQ41" i="67"/>
  <c r="EQ52" i="67"/>
  <c r="EQ43" i="67"/>
  <c r="EQ33" i="67"/>
  <c r="EQ46" i="67"/>
  <c r="EQ65" i="67"/>
  <c r="EQ47" i="67"/>
  <c r="EQ38" i="67"/>
  <c r="EQ36" i="67"/>
  <c r="EQ35" i="67"/>
  <c r="EN65" i="67"/>
  <c r="EN68" i="67"/>
  <c r="EN64" i="67"/>
  <c r="EN71" i="67"/>
  <c r="EN63" i="67"/>
  <c r="EN60" i="67"/>
  <c r="EN66" i="67"/>
  <c r="EN55" i="67"/>
  <c r="EN50" i="67"/>
  <c r="EN67" i="67"/>
  <c r="EN54" i="67"/>
  <c r="EN70" i="67"/>
  <c r="EN58" i="67"/>
  <c r="EN52" i="67"/>
  <c r="EN48" i="67"/>
  <c r="EN59" i="67"/>
  <c r="EN51" i="67"/>
  <c r="EN47" i="67"/>
  <c r="EN46" i="67"/>
  <c r="EN38" i="67"/>
  <c r="EN43" i="67"/>
  <c r="EN39" i="67"/>
  <c r="EN72" i="67"/>
  <c r="EN62" i="67"/>
  <c r="EN56" i="67"/>
  <c r="EN49" i="67"/>
  <c r="EN34" i="67"/>
  <c r="EN45" i="67"/>
  <c r="EN42" i="67"/>
  <c r="EN41" i="67"/>
  <c r="EN40" i="67"/>
  <c r="EN73" i="67"/>
  <c r="EN69" i="67"/>
  <c r="EN37" i="67"/>
  <c r="EN36" i="67"/>
  <c r="EN35" i="67"/>
  <c r="EN33" i="67"/>
  <c r="EN44" i="67"/>
  <c r="EN57" i="67"/>
  <c r="EN61" i="67"/>
  <c r="BP63" i="67"/>
  <c r="BP66" i="67"/>
  <c r="BP73" i="67"/>
  <c r="BP62" i="67"/>
  <c r="BP71" i="67"/>
  <c r="BP67" i="67"/>
  <c r="BP61" i="67"/>
  <c r="BP58" i="67"/>
  <c r="BP54" i="67"/>
  <c r="BP68" i="67"/>
  <c r="BP59" i="67"/>
  <c r="BP48" i="67"/>
  <c r="BP72" i="67"/>
  <c r="BP64" i="67"/>
  <c r="BP65" i="67"/>
  <c r="BP55" i="67"/>
  <c r="BP60" i="67"/>
  <c r="BP39" i="67"/>
  <c r="BP57" i="67"/>
  <c r="BP46" i="67"/>
  <c r="BP52" i="67"/>
  <c r="BP69" i="67"/>
  <c r="BP51" i="67"/>
  <c r="BP49" i="67"/>
  <c r="BP41" i="67"/>
  <c r="BP47" i="67"/>
  <c r="BP43" i="67"/>
  <c r="BP37" i="67"/>
  <c r="BP56" i="67"/>
  <c r="BP45" i="67"/>
  <c r="BP50" i="67"/>
  <c r="BP44" i="67"/>
  <c r="BP34" i="67"/>
  <c r="BP42" i="67"/>
  <c r="BP40" i="67"/>
  <c r="BP36" i="67"/>
  <c r="BP70" i="67"/>
  <c r="BP33" i="67"/>
  <c r="BP38" i="67"/>
  <c r="BP35" i="67"/>
  <c r="BM72" i="67"/>
  <c r="BM68" i="67"/>
  <c r="BM64" i="67"/>
  <c r="BM66" i="67"/>
  <c r="BM67" i="67"/>
  <c r="BM63" i="67"/>
  <c r="BM69" i="67"/>
  <c r="BM60" i="67"/>
  <c r="BM59" i="67"/>
  <c r="BM55" i="67"/>
  <c r="BM50" i="67"/>
  <c r="BM62" i="67"/>
  <c r="BM71" i="67"/>
  <c r="BM52" i="67"/>
  <c r="BM61" i="67"/>
  <c r="BM48" i="67"/>
  <c r="BM54" i="67"/>
  <c r="BM42" i="67"/>
  <c r="BM70" i="67"/>
  <c r="BM47" i="67"/>
  <c r="BM43" i="67"/>
  <c r="BM57" i="67"/>
  <c r="BM73" i="67"/>
  <c r="BM65" i="67"/>
  <c r="BM38" i="67"/>
  <c r="BM40" i="67"/>
  <c r="BM51" i="67"/>
  <c r="BM49" i="67"/>
  <c r="BM41" i="67"/>
  <c r="BM44" i="67"/>
  <c r="BM34" i="67"/>
  <c r="BM58" i="67"/>
  <c r="BM39" i="67"/>
  <c r="BM45" i="67"/>
  <c r="BM33" i="67"/>
  <c r="BM36" i="67"/>
  <c r="BM35" i="67"/>
  <c r="BM46" i="67"/>
  <c r="BM37" i="67"/>
  <c r="BM56" i="67"/>
  <c r="AN73" i="67"/>
  <c r="AN69" i="67"/>
  <c r="AN65" i="67"/>
  <c r="AN72" i="67"/>
  <c r="AN66" i="67"/>
  <c r="AN64" i="67"/>
  <c r="AN67" i="67"/>
  <c r="AN61" i="67"/>
  <c r="AN70" i="67"/>
  <c r="AN68" i="67"/>
  <c r="AN62" i="67"/>
  <c r="AN56" i="67"/>
  <c r="AN51" i="67"/>
  <c r="AN52" i="67"/>
  <c r="AN49" i="67"/>
  <c r="AN60" i="67"/>
  <c r="AN55" i="67"/>
  <c r="AN71" i="67"/>
  <c r="AN47" i="67"/>
  <c r="AN59" i="67"/>
  <c r="AN58" i="67"/>
  <c r="AN50" i="67"/>
  <c r="AN46" i="67"/>
  <c r="AN54" i="67"/>
  <c r="AN43" i="67"/>
  <c r="AN57" i="67"/>
  <c r="AN39" i="67"/>
  <c r="AN45" i="67"/>
  <c r="AN40" i="67"/>
  <c r="AN37" i="67"/>
  <c r="AN35" i="67"/>
  <c r="AN48" i="67"/>
  <c r="AN44" i="67"/>
  <c r="AN33" i="67"/>
  <c r="AN63" i="67"/>
  <c r="AN34" i="67"/>
  <c r="AN41" i="67"/>
  <c r="AN42" i="67"/>
  <c r="AN38" i="67"/>
  <c r="AN36" i="67"/>
  <c r="AZ64" i="67"/>
  <c r="AZ71" i="67"/>
  <c r="AZ69" i="67"/>
  <c r="AZ70" i="67"/>
  <c r="AZ62" i="67"/>
  <c r="AZ65" i="67"/>
  <c r="AZ73" i="67"/>
  <c r="AZ58" i="67"/>
  <c r="AZ55" i="67"/>
  <c r="AZ47" i="67"/>
  <c r="AZ56" i="67"/>
  <c r="AZ72" i="67"/>
  <c r="AZ63" i="67"/>
  <c r="AZ68" i="67"/>
  <c r="AZ57" i="67"/>
  <c r="AZ50" i="67"/>
  <c r="AZ49" i="67"/>
  <c r="AZ66" i="67"/>
  <c r="AZ60" i="67"/>
  <c r="AZ46" i="67"/>
  <c r="AZ42" i="67"/>
  <c r="AZ59" i="67"/>
  <c r="AZ51" i="67"/>
  <c r="AZ44" i="67"/>
  <c r="AZ61" i="67"/>
  <c r="AZ52" i="67"/>
  <c r="AZ48" i="67"/>
  <c r="AZ33" i="67"/>
  <c r="AZ54" i="67"/>
  <c r="AZ43" i="67"/>
  <c r="AZ67" i="67"/>
  <c r="AZ41" i="67"/>
  <c r="AZ45" i="67"/>
  <c r="AZ34" i="67"/>
  <c r="AZ38" i="67"/>
  <c r="AZ40" i="67"/>
  <c r="AZ36" i="67"/>
  <c r="AZ35" i="67"/>
  <c r="AZ37" i="67"/>
  <c r="AZ39" i="67"/>
  <c r="DM73" i="67"/>
  <c r="DM67" i="67"/>
  <c r="DM63" i="67"/>
  <c r="DM68" i="67"/>
  <c r="DM64" i="67"/>
  <c r="DM65" i="67"/>
  <c r="DM72" i="67"/>
  <c r="DM69" i="67"/>
  <c r="DM61" i="67"/>
  <c r="DM62" i="67"/>
  <c r="DM57" i="67"/>
  <c r="DM46" i="67"/>
  <c r="DM52" i="67"/>
  <c r="DM54" i="67"/>
  <c r="DM59" i="67"/>
  <c r="DM44" i="67"/>
  <c r="DM55" i="67"/>
  <c r="DM47" i="67"/>
  <c r="DM50" i="67"/>
  <c r="DM48" i="67"/>
  <c r="DM71" i="67"/>
  <c r="DM56" i="67"/>
  <c r="DM60" i="67"/>
  <c r="DM45" i="67"/>
  <c r="DM49" i="67"/>
  <c r="DM66" i="67"/>
  <c r="DM58" i="67"/>
  <c r="DM43" i="67"/>
  <c r="DM51" i="67"/>
  <c r="DM39" i="67"/>
  <c r="DM70" i="67"/>
  <c r="DM36" i="67"/>
  <c r="DM41" i="67"/>
  <c r="DM40" i="67"/>
  <c r="DM35" i="67"/>
  <c r="DM42" i="67"/>
  <c r="DM38" i="67"/>
  <c r="DM33" i="67"/>
  <c r="DM34" i="67"/>
  <c r="DM37" i="67"/>
  <c r="DG71" i="67"/>
  <c r="DG67" i="67"/>
  <c r="DG73" i="67"/>
  <c r="DG65" i="67"/>
  <c r="DG64" i="67"/>
  <c r="DG66" i="67"/>
  <c r="DG59" i="67"/>
  <c r="DG58" i="67"/>
  <c r="DG54" i="67"/>
  <c r="DG49" i="67"/>
  <c r="DG60" i="67"/>
  <c r="DG68" i="67"/>
  <c r="DG72" i="67"/>
  <c r="DG70" i="67"/>
  <c r="DG69" i="67"/>
  <c r="DG51" i="67"/>
  <c r="DG57" i="67"/>
  <c r="DG47" i="67"/>
  <c r="DG43" i="67"/>
  <c r="DG52" i="67"/>
  <c r="DG62" i="67"/>
  <c r="DG63" i="67"/>
  <c r="DG61" i="67"/>
  <c r="DG55" i="67"/>
  <c r="DG50" i="67"/>
  <c r="DG44" i="67"/>
  <c r="DG37" i="67"/>
  <c r="DG33" i="67"/>
  <c r="DG42" i="67"/>
  <c r="DG38" i="67"/>
  <c r="DG46" i="67"/>
  <c r="DG48" i="67"/>
  <c r="DG36" i="67"/>
  <c r="DG41" i="67"/>
  <c r="DG56" i="67"/>
  <c r="DG39" i="67"/>
  <c r="DG40" i="67"/>
  <c r="DG45" i="67"/>
  <c r="DG34" i="67"/>
  <c r="DG35" i="67"/>
  <c r="AW63" i="67"/>
  <c r="AW69" i="67"/>
  <c r="AW70" i="67"/>
  <c r="AW71" i="67"/>
  <c r="AW62" i="67"/>
  <c r="AW64" i="67"/>
  <c r="AW73" i="67"/>
  <c r="AW65" i="67"/>
  <c r="AW58" i="67"/>
  <c r="AW54" i="67"/>
  <c r="AW66" i="67"/>
  <c r="AW60" i="67"/>
  <c r="AW55" i="67"/>
  <c r="AW46" i="67"/>
  <c r="AW56" i="67"/>
  <c r="AW48" i="67"/>
  <c r="AW61" i="67"/>
  <c r="AW59" i="67"/>
  <c r="AW44" i="67"/>
  <c r="AW50" i="67"/>
  <c r="AW49" i="67"/>
  <c r="AW68" i="67"/>
  <c r="AW52" i="67"/>
  <c r="AW37" i="67"/>
  <c r="AW45" i="67"/>
  <c r="AW51" i="67"/>
  <c r="AW72" i="67"/>
  <c r="AW39" i="67"/>
  <c r="AW57" i="67"/>
  <c r="AW33" i="67"/>
  <c r="AW67" i="67"/>
  <c r="AW43" i="67"/>
  <c r="AW36" i="67"/>
  <c r="AW42" i="67"/>
  <c r="AW41" i="67"/>
  <c r="AW38" i="67"/>
  <c r="AW40" i="67"/>
  <c r="AW34" i="67"/>
  <c r="AW47" i="67"/>
  <c r="AW35" i="67"/>
  <c r="BV71" i="67"/>
  <c r="BV69" i="67"/>
  <c r="BV70" i="67"/>
  <c r="BV62" i="67"/>
  <c r="BV67" i="67"/>
  <c r="BV57" i="67"/>
  <c r="BV52" i="67"/>
  <c r="BV72" i="67"/>
  <c r="BV54" i="67"/>
  <c r="BV65" i="67"/>
  <c r="BV55" i="67"/>
  <c r="BV60" i="67"/>
  <c r="BV58" i="67"/>
  <c r="BV48" i="67"/>
  <c r="BV51" i="67"/>
  <c r="BV49" i="67"/>
  <c r="BV73" i="67"/>
  <c r="BV47" i="67"/>
  <c r="BV45" i="67"/>
  <c r="BV56" i="67"/>
  <c r="BV50" i="67"/>
  <c r="BV46" i="67"/>
  <c r="BV42" i="67"/>
  <c r="BV66" i="67"/>
  <c r="BV61" i="67"/>
  <c r="BV63" i="67"/>
  <c r="BV39" i="67"/>
  <c r="BV68" i="67"/>
  <c r="BV36" i="67"/>
  <c r="BV64" i="67"/>
  <c r="BV35" i="67"/>
  <c r="BV59" i="67"/>
  <c r="BV40" i="67"/>
  <c r="BV41" i="67"/>
  <c r="BV38" i="67"/>
  <c r="BV37" i="67"/>
  <c r="BV34" i="67"/>
  <c r="BV44" i="67"/>
  <c r="BV43" i="67"/>
  <c r="BV33" i="67"/>
  <c r="I69" i="67"/>
  <c r="I67" i="67"/>
  <c r="I64" i="67"/>
  <c r="I72" i="67"/>
  <c r="I65" i="67"/>
  <c r="I73" i="67"/>
  <c r="I63" i="67"/>
  <c r="I70" i="67"/>
  <c r="I58" i="67"/>
  <c r="I54" i="67"/>
  <c r="I50" i="67"/>
  <c r="I68" i="67"/>
  <c r="I60" i="67"/>
  <c r="I57" i="67"/>
  <c r="I51" i="67"/>
  <c r="I59" i="67"/>
  <c r="I71" i="67"/>
  <c r="I55" i="67"/>
  <c r="I56" i="67"/>
  <c r="I42" i="67"/>
  <c r="I43" i="67"/>
  <c r="I66" i="67"/>
  <c r="I41" i="67"/>
  <c r="I33" i="67"/>
  <c r="I52" i="67"/>
  <c r="I40" i="67"/>
  <c r="I44" i="67"/>
  <c r="I38" i="67"/>
  <c r="I45" i="67"/>
  <c r="I37" i="67"/>
  <c r="I36" i="67"/>
  <c r="I47" i="67"/>
  <c r="I39" i="67"/>
  <c r="I35" i="67"/>
  <c r="I46" i="67"/>
  <c r="I48" i="67"/>
  <c r="I62" i="67"/>
  <c r="I61" i="67"/>
  <c r="I49" i="67"/>
  <c r="I34" i="67"/>
  <c r="EU71" i="67"/>
  <c r="EU67" i="67"/>
  <c r="EU72" i="67"/>
  <c r="EU70" i="67"/>
  <c r="EU65" i="67"/>
  <c r="EU59" i="67"/>
  <c r="EU62" i="67"/>
  <c r="EU58" i="67"/>
  <c r="EU54" i="67"/>
  <c r="EU49" i="67"/>
  <c r="EU61" i="67"/>
  <c r="EU68" i="67"/>
  <c r="EU55" i="67"/>
  <c r="EU47" i="67"/>
  <c r="EU43" i="67"/>
  <c r="EU66" i="67"/>
  <c r="EU63" i="67"/>
  <c r="EU56" i="67"/>
  <c r="EU64" i="67"/>
  <c r="EU73" i="67"/>
  <c r="EU69" i="67"/>
  <c r="EU50" i="67"/>
  <c r="EU57" i="67"/>
  <c r="EU46" i="67"/>
  <c r="EU41" i="67"/>
  <c r="EU42" i="67"/>
  <c r="EU52" i="67"/>
  <c r="EU45" i="67"/>
  <c r="EU33" i="67"/>
  <c r="EU40" i="67"/>
  <c r="EU51" i="67"/>
  <c r="EU39" i="67"/>
  <c r="EU37" i="67"/>
  <c r="EU36" i="67"/>
  <c r="EU44" i="67"/>
  <c r="EU34" i="67"/>
  <c r="EU35" i="67"/>
  <c r="EU38" i="67"/>
  <c r="EU60" i="67"/>
  <c r="EU48" i="67"/>
  <c r="CD72" i="67"/>
  <c r="CD64" i="67"/>
  <c r="CD68" i="67"/>
  <c r="CD61" i="67"/>
  <c r="CD71" i="67"/>
  <c r="CD60" i="67"/>
  <c r="CD73" i="67"/>
  <c r="CD69" i="67"/>
  <c r="CD62" i="67"/>
  <c r="CD49" i="67"/>
  <c r="CD45" i="67"/>
  <c r="CD56" i="67"/>
  <c r="CD67" i="67"/>
  <c r="CD70" i="67"/>
  <c r="CD66" i="67"/>
  <c r="CD59" i="67"/>
  <c r="CD55" i="67"/>
  <c r="CD63" i="67"/>
  <c r="CD50" i="67"/>
  <c r="CD65" i="67"/>
  <c r="CD47" i="67"/>
  <c r="CD46" i="67"/>
  <c r="CD44" i="67"/>
  <c r="CD39" i="67"/>
  <c r="CD38" i="67"/>
  <c r="CD57" i="67"/>
  <c r="CD54" i="67"/>
  <c r="CD43" i="67"/>
  <c r="CD35" i="67"/>
  <c r="CD37" i="67"/>
  <c r="CD58" i="67"/>
  <c r="CD41" i="67"/>
  <c r="CD40" i="67"/>
  <c r="CD33" i="67"/>
  <c r="CD36" i="67"/>
  <c r="CD34" i="67"/>
  <c r="CD52" i="67"/>
  <c r="CD51" i="67"/>
  <c r="CD48" i="67"/>
  <c r="CD42" i="67"/>
  <c r="DX71" i="67"/>
  <c r="DX66" i="67"/>
  <c r="DX62" i="67"/>
  <c r="DX69" i="67"/>
  <c r="DX59" i="67"/>
  <c r="DX73" i="67"/>
  <c r="DX63" i="67"/>
  <c r="DX65" i="67"/>
  <c r="DX58" i="67"/>
  <c r="DX54" i="67"/>
  <c r="DX49" i="67"/>
  <c r="DX48" i="67"/>
  <c r="DX55" i="67"/>
  <c r="DX72" i="67"/>
  <c r="DX56" i="67"/>
  <c r="DX68" i="67"/>
  <c r="DX67" i="67"/>
  <c r="DX45" i="67"/>
  <c r="DX42" i="67"/>
  <c r="DX60" i="67"/>
  <c r="DX43" i="67"/>
  <c r="DX39" i="67"/>
  <c r="DX70" i="67"/>
  <c r="DX64" i="67"/>
  <c r="DX51" i="67"/>
  <c r="DX46" i="67"/>
  <c r="DX40" i="67"/>
  <c r="DX37" i="67"/>
  <c r="DX41" i="67"/>
  <c r="DX47" i="67"/>
  <c r="DX50" i="67"/>
  <c r="DX34" i="67"/>
  <c r="DX33" i="67"/>
  <c r="DX61" i="67"/>
  <c r="DX52" i="67"/>
  <c r="DX44" i="67"/>
  <c r="DX57" i="67"/>
  <c r="DX36" i="67"/>
  <c r="DX38" i="67"/>
  <c r="DX35" i="67"/>
  <c r="AG67" i="67"/>
  <c r="AG65" i="67"/>
  <c r="AG71" i="67"/>
  <c r="AG72" i="67"/>
  <c r="AG66" i="67"/>
  <c r="AG69" i="67"/>
  <c r="AG63" i="67"/>
  <c r="AG62" i="67"/>
  <c r="AG57" i="67"/>
  <c r="AG52" i="67"/>
  <c r="AG68" i="67"/>
  <c r="AG61" i="67"/>
  <c r="AG50" i="67"/>
  <c r="AG47" i="67"/>
  <c r="AG70" i="67"/>
  <c r="AG51" i="67"/>
  <c r="AG73" i="67"/>
  <c r="AG59" i="67"/>
  <c r="AG60" i="67"/>
  <c r="AG54" i="67"/>
  <c r="AG64" i="67"/>
  <c r="AG55" i="67"/>
  <c r="AG48" i="67"/>
  <c r="AG42" i="67"/>
  <c r="AG58" i="67"/>
  <c r="AG45" i="67"/>
  <c r="AG33" i="67"/>
  <c r="AG41" i="67"/>
  <c r="AG36" i="67"/>
  <c r="AG40" i="67"/>
  <c r="AG38" i="67"/>
  <c r="AG56" i="67"/>
  <c r="AG37" i="67"/>
  <c r="AG35" i="67"/>
  <c r="AG46" i="67"/>
  <c r="AG43" i="67"/>
  <c r="AG34" i="67"/>
  <c r="AG44" i="67"/>
  <c r="AG49" i="67"/>
  <c r="AG39" i="67"/>
  <c r="EO72" i="67"/>
  <c r="EO68" i="67"/>
  <c r="EO64" i="67"/>
  <c r="EO65" i="67"/>
  <c r="EO71" i="67"/>
  <c r="EO63" i="67"/>
  <c r="EO60" i="67"/>
  <c r="EO55" i="67"/>
  <c r="EO50" i="67"/>
  <c r="EO61" i="67"/>
  <c r="EO54" i="67"/>
  <c r="EO67" i="67"/>
  <c r="EO48" i="67"/>
  <c r="EO59" i="67"/>
  <c r="EO62" i="67"/>
  <c r="EO58" i="67"/>
  <c r="EO52" i="67"/>
  <c r="EO51" i="67"/>
  <c r="EO70" i="67"/>
  <c r="EO66" i="67"/>
  <c r="EO69" i="67"/>
  <c r="EO46" i="67"/>
  <c r="EO38" i="67"/>
  <c r="EO43" i="67"/>
  <c r="EO39" i="67"/>
  <c r="EO56" i="67"/>
  <c r="EO49" i="67"/>
  <c r="EO45" i="67"/>
  <c r="EO34" i="67"/>
  <c r="EO42" i="67"/>
  <c r="EO41" i="67"/>
  <c r="EO40" i="67"/>
  <c r="EO73" i="67"/>
  <c r="EO37" i="67"/>
  <c r="EO36" i="67"/>
  <c r="EO35" i="67"/>
  <c r="EO33" i="67"/>
  <c r="EO44" i="67"/>
  <c r="EO57" i="67"/>
  <c r="EO47" i="67"/>
  <c r="AR66" i="67"/>
  <c r="AR63" i="67"/>
  <c r="AR68" i="67"/>
  <c r="AR70" i="67"/>
  <c r="AR60" i="67"/>
  <c r="AR67" i="67"/>
  <c r="AR72" i="67"/>
  <c r="AR61" i="67"/>
  <c r="AR59" i="67"/>
  <c r="AR55" i="67"/>
  <c r="AR50" i="67"/>
  <c r="AR69" i="67"/>
  <c r="AR73" i="67"/>
  <c r="AR65" i="67"/>
  <c r="AR54" i="67"/>
  <c r="AR58" i="67"/>
  <c r="AR64" i="67"/>
  <c r="AR42" i="67"/>
  <c r="AR62" i="67"/>
  <c r="AR51" i="67"/>
  <c r="AR48" i="67"/>
  <c r="AR43" i="67"/>
  <c r="AR56" i="67"/>
  <c r="AR49" i="67"/>
  <c r="AR40" i="67"/>
  <c r="AR38" i="67"/>
  <c r="AR41" i="67"/>
  <c r="AR71" i="67"/>
  <c r="AR46" i="67"/>
  <c r="AR52" i="67"/>
  <c r="AR45" i="67"/>
  <c r="AR44" i="67"/>
  <c r="AR34" i="67"/>
  <c r="AR47" i="67"/>
  <c r="AR39" i="67"/>
  <c r="AR57" i="67"/>
  <c r="AR36" i="67"/>
  <c r="AR37" i="67"/>
  <c r="AR35" i="67"/>
  <c r="AR33" i="67"/>
  <c r="ET71" i="67"/>
  <c r="ET67" i="67"/>
  <c r="ET63" i="67"/>
  <c r="ET70" i="67"/>
  <c r="ET68" i="67"/>
  <c r="ET65" i="67"/>
  <c r="ET59" i="67"/>
  <c r="ET72" i="67"/>
  <c r="ET62" i="67"/>
  <c r="ET58" i="67"/>
  <c r="ET54" i="67"/>
  <c r="ET49" i="67"/>
  <c r="ET61" i="67"/>
  <c r="ET64" i="67"/>
  <c r="ET55" i="67"/>
  <c r="ET47" i="67"/>
  <c r="ET66" i="67"/>
  <c r="ET48" i="67"/>
  <c r="ET45" i="67"/>
  <c r="ET43" i="67"/>
  <c r="ET50" i="67"/>
  <c r="ET57" i="67"/>
  <c r="ET69" i="67"/>
  <c r="ET73" i="67"/>
  <c r="ET60" i="67"/>
  <c r="ET40" i="67"/>
  <c r="ET37" i="67"/>
  <c r="ET41" i="67"/>
  <c r="ET56" i="67"/>
  <c r="ET33" i="67"/>
  <c r="ET52" i="67"/>
  <c r="ET42" i="67"/>
  <c r="ET51" i="67"/>
  <c r="ET39" i="67"/>
  <c r="ET44" i="67"/>
  <c r="ET46" i="67"/>
  <c r="ET34" i="67"/>
  <c r="ET38" i="67"/>
  <c r="ET36" i="67"/>
  <c r="ET35" i="67"/>
  <c r="CP64" i="67"/>
  <c r="CP73" i="67"/>
  <c r="CP63" i="67"/>
  <c r="CP68" i="67"/>
  <c r="CP69" i="67"/>
  <c r="CP72" i="67"/>
  <c r="CP65" i="67"/>
  <c r="CP70" i="67"/>
  <c r="CP62" i="67"/>
  <c r="CP61" i="67"/>
  <c r="CP57" i="67"/>
  <c r="CP52" i="67"/>
  <c r="CP66" i="67"/>
  <c r="CP71" i="67"/>
  <c r="CP59" i="67"/>
  <c r="CP54" i="67"/>
  <c r="CP58" i="67"/>
  <c r="CP47" i="67"/>
  <c r="CP44" i="67"/>
  <c r="CP49" i="67"/>
  <c r="CP55" i="67"/>
  <c r="CP50" i="67"/>
  <c r="CP43" i="67"/>
  <c r="CP56" i="67"/>
  <c r="CP48" i="67"/>
  <c r="CP60" i="67"/>
  <c r="CP67" i="67"/>
  <c r="CP45" i="67"/>
  <c r="CP41" i="67"/>
  <c r="CP40" i="67"/>
  <c r="CP36" i="67"/>
  <c r="CP39" i="67"/>
  <c r="CP42" i="67"/>
  <c r="CP35" i="67"/>
  <c r="CP51" i="67"/>
  <c r="CP46" i="67"/>
  <c r="CP34" i="67"/>
  <c r="CP33" i="67"/>
  <c r="CP37" i="67"/>
  <c r="CP38" i="67"/>
  <c r="Y72" i="67"/>
  <c r="Y68" i="67"/>
  <c r="Y64" i="67"/>
  <c r="Y69" i="67"/>
  <c r="Y70" i="67"/>
  <c r="Y60" i="67"/>
  <c r="Y65" i="67"/>
  <c r="Y62" i="67"/>
  <c r="Y63" i="67"/>
  <c r="Y66" i="67"/>
  <c r="Y59" i="67"/>
  <c r="Y55" i="67"/>
  <c r="Y50" i="67"/>
  <c r="Y71" i="67"/>
  <c r="Y48" i="67"/>
  <c r="Y73" i="67"/>
  <c r="Y43" i="67"/>
  <c r="Y57" i="67"/>
  <c r="Y46" i="67"/>
  <c r="Y44" i="67"/>
  <c r="Y67" i="67"/>
  <c r="Y54" i="67"/>
  <c r="Y52" i="67"/>
  <c r="Y45" i="67"/>
  <c r="Y38" i="67"/>
  <c r="Y56" i="67"/>
  <c r="Y41" i="67"/>
  <c r="Y49" i="67"/>
  <c r="Y47" i="67"/>
  <c r="Y58" i="67"/>
  <c r="Y42" i="67"/>
  <c r="Y34" i="67"/>
  <c r="Y51" i="67"/>
  <c r="Y61" i="67"/>
  <c r="Y35" i="67"/>
  <c r="Y36" i="67"/>
  <c r="Y39" i="67"/>
  <c r="Y37" i="67"/>
  <c r="Y40" i="67"/>
  <c r="Y33" i="67"/>
  <c r="EG73" i="67"/>
  <c r="EG66" i="67"/>
  <c r="EG63" i="67"/>
  <c r="EG67" i="67"/>
  <c r="EG70" i="67"/>
  <c r="EG60" i="67"/>
  <c r="EG72" i="67"/>
  <c r="EG46" i="67"/>
  <c r="EG65" i="67"/>
  <c r="EG61" i="67"/>
  <c r="EG71" i="67"/>
  <c r="EG54" i="67"/>
  <c r="EG44" i="67"/>
  <c r="EG52" i="67"/>
  <c r="EG64" i="67"/>
  <c r="EG51" i="67"/>
  <c r="EG59" i="67"/>
  <c r="EG48" i="67"/>
  <c r="EG45" i="67"/>
  <c r="EG69" i="67"/>
  <c r="EG47" i="67"/>
  <c r="EG50" i="67"/>
  <c r="EG55" i="67"/>
  <c r="EG43" i="67"/>
  <c r="EG68" i="67"/>
  <c r="EG58" i="67"/>
  <c r="EG38" i="67"/>
  <c r="EG36" i="67"/>
  <c r="EG62" i="67"/>
  <c r="EG49" i="67"/>
  <c r="EG35" i="67"/>
  <c r="EG57" i="67"/>
  <c r="EG39" i="67"/>
  <c r="EG42" i="67"/>
  <c r="EG37" i="67"/>
  <c r="EG33" i="67"/>
  <c r="EG34" i="67"/>
  <c r="EG56" i="67"/>
  <c r="EG41" i="67"/>
  <c r="EG40" i="67"/>
  <c r="AF67" i="67"/>
  <c r="AF65" i="67"/>
  <c r="AF71" i="67"/>
  <c r="AF72" i="67"/>
  <c r="AF66" i="67"/>
  <c r="AF69" i="67"/>
  <c r="AF62" i="67"/>
  <c r="AF73" i="67"/>
  <c r="AF56" i="67"/>
  <c r="AF61" i="67"/>
  <c r="AF50" i="67"/>
  <c r="AF47" i="67"/>
  <c r="AF70" i="67"/>
  <c r="AF57" i="67"/>
  <c r="AF51" i="67"/>
  <c r="AF52" i="67"/>
  <c r="AF54" i="67"/>
  <c r="AF64" i="67"/>
  <c r="AF55" i="67"/>
  <c r="AF49" i="67"/>
  <c r="AF44" i="67"/>
  <c r="AF48" i="67"/>
  <c r="AF68" i="67"/>
  <c r="AF42" i="67"/>
  <c r="AF59" i="67"/>
  <c r="AF58" i="67"/>
  <c r="AF43" i="67"/>
  <c r="AF33" i="67"/>
  <c r="AF60" i="67"/>
  <c r="AF45" i="67"/>
  <c r="AF41" i="67"/>
  <c r="AF40" i="67"/>
  <c r="AF38" i="67"/>
  <c r="AF37" i="67"/>
  <c r="AF36" i="67"/>
  <c r="AF34" i="67"/>
  <c r="AF63" i="67"/>
  <c r="AF35" i="67"/>
  <c r="AF46" i="67"/>
  <c r="AF39" i="67"/>
  <c r="DJ64" i="67"/>
  <c r="DJ73" i="67"/>
  <c r="DJ66" i="67"/>
  <c r="DJ67" i="67"/>
  <c r="DJ63" i="67"/>
  <c r="DJ71" i="67"/>
  <c r="DJ68" i="67"/>
  <c r="DJ60" i="67"/>
  <c r="DJ57" i="67"/>
  <c r="DJ52" i="67"/>
  <c r="DJ72" i="67"/>
  <c r="DJ69" i="67"/>
  <c r="DJ62" i="67"/>
  <c r="DJ65" i="67"/>
  <c r="DJ59" i="67"/>
  <c r="DJ61" i="67"/>
  <c r="DJ46" i="67"/>
  <c r="DJ55" i="67"/>
  <c r="DJ44" i="67"/>
  <c r="DJ47" i="67"/>
  <c r="DJ50" i="67"/>
  <c r="DJ54" i="67"/>
  <c r="DJ49" i="67"/>
  <c r="DJ58" i="67"/>
  <c r="DJ43" i="67"/>
  <c r="DJ51" i="67"/>
  <c r="DJ42" i="67"/>
  <c r="DJ38" i="67"/>
  <c r="DJ70" i="67"/>
  <c r="DJ48" i="67"/>
  <c r="DJ41" i="67"/>
  <c r="DJ40" i="67"/>
  <c r="DJ35" i="67"/>
  <c r="DJ36" i="67"/>
  <c r="DJ33" i="67"/>
  <c r="DJ45" i="67"/>
  <c r="DJ34" i="67"/>
  <c r="DJ37" i="67"/>
  <c r="DJ39" i="67"/>
  <c r="DJ56" i="67"/>
  <c r="AJ70" i="67"/>
  <c r="AJ66" i="67"/>
  <c r="AJ62" i="67"/>
  <c r="AJ73" i="67"/>
  <c r="AJ65" i="67"/>
  <c r="AJ63" i="67"/>
  <c r="AJ57" i="67"/>
  <c r="AJ52" i="67"/>
  <c r="AJ71" i="67"/>
  <c r="AJ60" i="67"/>
  <c r="AJ68" i="67"/>
  <c r="AJ51" i="67"/>
  <c r="AJ59" i="67"/>
  <c r="AJ46" i="67"/>
  <c r="AJ69" i="67"/>
  <c r="AJ67" i="67"/>
  <c r="AJ45" i="67"/>
  <c r="AJ64" i="67"/>
  <c r="AJ55" i="67"/>
  <c r="AJ61" i="67"/>
  <c r="AJ56" i="67"/>
  <c r="AJ50" i="67"/>
  <c r="AJ58" i="67"/>
  <c r="AJ54" i="67"/>
  <c r="AJ43" i="67"/>
  <c r="AJ42" i="67"/>
  <c r="AJ41" i="67"/>
  <c r="AJ36" i="67"/>
  <c r="AJ38" i="67"/>
  <c r="AJ37" i="67"/>
  <c r="AJ40" i="67"/>
  <c r="AJ48" i="67"/>
  <c r="AJ47" i="67"/>
  <c r="AJ39" i="67"/>
  <c r="AJ49" i="67"/>
  <c r="AJ72" i="67"/>
  <c r="AJ35" i="67"/>
  <c r="AJ33" i="67"/>
  <c r="AJ34" i="67"/>
  <c r="AJ44" i="67"/>
  <c r="CK66" i="67"/>
  <c r="CK67" i="67"/>
  <c r="CK63" i="67"/>
  <c r="CK65" i="67"/>
  <c r="CK69" i="67"/>
  <c r="CK60" i="67"/>
  <c r="CK73" i="67"/>
  <c r="CK58" i="67"/>
  <c r="CK54" i="67"/>
  <c r="CK64" i="67"/>
  <c r="CK70" i="67"/>
  <c r="CK52" i="67"/>
  <c r="CK59" i="67"/>
  <c r="CK61" i="67"/>
  <c r="CK50" i="67"/>
  <c r="CK47" i="67"/>
  <c r="CK56" i="67"/>
  <c r="CK62" i="67"/>
  <c r="CK72" i="67"/>
  <c r="CK68" i="67"/>
  <c r="CK48" i="67"/>
  <c r="CK41" i="67"/>
  <c r="CK71" i="67"/>
  <c r="CK37" i="67"/>
  <c r="CK55" i="67"/>
  <c r="CK43" i="67"/>
  <c r="CK57" i="67"/>
  <c r="CK33" i="67"/>
  <c r="CK45" i="67"/>
  <c r="CK38" i="67"/>
  <c r="CK40" i="67"/>
  <c r="CK36" i="67"/>
  <c r="CK39" i="67"/>
  <c r="CK42" i="67"/>
  <c r="CK34" i="67"/>
  <c r="CK35" i="67"/>
  <c r="CK49" i="67"/>
  <c r="CK51" i="67"/>
  <c r="CK46" i="67"/>
  <c r="CK44" i="67"/>
  <c r="AS72" i="67"/>
  <c r="AS68" i="67"/>
  <c r="AS64" i="67"/>
  <c r="AS63" i="67"/>
  <c r="AS60" i="67"/>
  <c r="AS67" i="67"/>
  <c r="AS61" i="67"/>
  <c r="AS59" i="67"/>
  <c r="AS55" i="67"/>
  <c r="AS50" i="67"/>
  <c r="AS69" i="67"/>
  <c r="AS54" i="67"/>
  <c r="AS73" i="67"/>
  <c r="AS66" i="67"/>
  <c r="AS58" i="67"/>
  <c r="AS48" i="67"/>
  <c r="AS62" i="67"/>
  <c r="AS51" i="67"/>
  <c r="AS43" i="67"/>
  <c r="AS56" i="67"/>
  <c r="AS70" i="67"/>
  <c r="AS65" i="67"/>
  <c r="AS40" i="67"/>
  <c r="AS38" i="67"/>
  <c r="AS41" i="67"/>
  <c r="AS71" i="67"/>
  <c r="AS46" i="67"/>
  <c r="AS52" i="67"/>
  <c r="AS45" i="67"/>
  <c r="AS44" i="67"/>
  <c r="AS47" i="67"/>
  <c r="AS39" i="67"/>
  <c r="AS34" i="67"/>
  <c r="AS49" i="67"/>
  <c r="AS57" i="67"/>
  <c r="AS37" i="67"/>
  <c r="AS35" i="67"/>
  <c r="AS42" i="67"/>
  <c r="AS33" i="67"/>
  <c r="AS36" i="67"/>
  <c r="BR71" i="67"/>
  <c r="BR67" i="67"/>
  <c r="BR63" i="67"/>
  <c r="BR68" i="67"/>
  <c r="BR69" i="67"/>
  <c r="BR66" i="67"/>
  <c r="BR73" i="67"/>
  <c r="BR70" i="67"/>
  <c r="BR61" i="67"/>
  <c r="BR58" i="67"/>
  <c r="BR54" i="67"/>
  <c r="BR72" i="67"/>
  <c r="BR47" i="67"/>
  <c r="BR65" i="67"/>
  <c r="BR62" i="67"/>
  <c r="BR64" i="67"/>
  <c r="BR60" i="67"/>
  <c r="BR57" i="67"/>
  <c r="BR46" i="67"/>
  <c r="BR52" i="67"/>
  <c r="BR44" i="67"/>
  <c r="BR51" i="67"/>
  <c r="BR55" i="67"/>
  <c r="BR49" i="67"/>
  <c r="BR59" i="67"/>
  <c r="BR43" i="67"/>
  <c r="BR37" i="67"/>
  <c r="BR56" i="67"/>
  <c r="BR45" i="67"/>
  <c r="BR50" i="67"/>
  <c r="BR48" i="67"/>
  <c r="BR40" i="67"/>
  <c r="BR33" i="67"/>
  <c r="BR39" i="67"/>
  <c r="BR36" i="67"/>
  <c r="BR38" i="67"/>
  <c r="BR42" i="67"/>
  <c r="BR35" i="67"/>
  <c r="BR34" i="67"/>
  <c r="BR41" i="67"/>
  <c r="CT67" i="67"/>
  <c r="CT65" i="67"/>
  <c r="CT69" i="67"/>
  <c r="CT62" i="67"/>
  <c r="CT66" i="67"/>
  <c r="CT73" i="67"/>
  <c r="CT70" i="67"/>
  <c r="CT63" i="67"/>
  <c r="CT56" i="67"/>
  <c r="CT51" i="67"/>
  <c r="CT71" i="67"/>
  <c r="CT54" i="67"/>
  <c r="CT55" i="67"/>
  <c r="CT61" i="67"/>
  <c r="CT58" i="67"/>
  <c r="CT60" i="67"/>
  <c r="CT48" i="67"/>
  <c r="CT41" i="67"/>
  <c r="CT72" i="67"/>
  <c r="CT59" i="67"/>
  <c r="CT49" i="67"/>
  <c r="CT68" i="67"/>
  <c r="CT57" i="67"/>
  <c r="CT52" i="67"/>
  <c r="CT47" i="67"/>
  <c r="CT45" i="67"/>
  <c r="CT64" i="67"/>
  <c r="CT40" i="67"/>
  <c r="CT36" i="67"/>
  <c r="CT35" i="67"/>
  <c r="CT39" i="67"/>
  <c r="CT42" i="67"/>
  <c r="CT43" i="67"/>
  <c r="CT46" i="67"/>
  <c r="CT44" i="67"/>
  <c r="CT34" i="67"/>
  <c r="CT38" i="67"/>
  <c r="CT33" i="67"/>
  <c r="CT50" i="67"/>
  <c r="CT37" i="67"/>
  <c r="CA62" i="67"/>
  <c r="CA71" i="67"/>
  <c r="CA72" i="67"/>
  <c r="CA67" i="67"/>
  <c r="CA68" i="67"/>
  <c r="CA56" i="67"/>
  <c r="CA51" i="67"/>
  <c r="CA64" i="67"/>
  <c r="CA50" i="67"/>
  <c r="CA57" i="67"/>
  <c r="CA60" i="67"/>
  <c r="CA73" i="67"/>
  <c r="CA69" i="67"/>
  <c r="CA55" i="67"/>
  <c r="CA45" i="67"/>
  <c r="CA59" i="67"/>
  <c r="CA65" i="67"/>
  <c r="CA63" i="67"/>
  <c r="CA61" i="67"/>
  <c r="CA42" i="67"/>
  <c r="CA46" i="67"/>
  <c r="CA66" i="67"/>
  <c r="CA44" i="67"/>
  <c r="CA35" i="67"/>
  <c r="CA49" i="67"/>
  <c r="CA58" i="67"/>
  <c r="CA37" i="67"/>
  <c r="CA38" i="67"/>
  <c r="CA34" i="67"/>
  <c r="CA70" i="67"/>
  <c r="CA41" i="67"/>
  <c r="CA52" i="67"/>
  <c r="CA36" i="67"/>
  <c r="CA43" i="67"/>
  <c r="CA39" i="67"/>
  <c r="CA47" i="67"/>
  <c r="CA54" i="67"/>
  <c r="CA33" i="67"/>
  <c r="CA40" i="67"/>
  <c r="CA48" i="67"/>
  <c r="CB73" i="67"/>
  <c r="CB69" i="67"/>
  <c r="CB65" i="67"/>
  <c r="CB62" i="67"/>
  <c r="CB71" i="67"/>
  <c r="CB72" i="67"/>
  <c r="CB64" i="67"/>
  <c r="CB61" i="67"/>
  <c r="CB68" i="67"/>
  <c r="CB56" i="67"/>
  <c r="CB51" i="67"/>
  <c r="CB50" i="67"/>
  <c r="CB49" i="67"/>
  <c r="CB67" i="67"/>
  <c r="CB70" i="67"/>
  <c r="CB66" i="67"/>
  <c r="CB59" i="67"/>
  <c r="CB55" i="67"/>
  <c r="CB45" i="67"/>
  <c r="CB63" i="67"/>
  <c r="CB42" i="67"/>
  <c r="CB46" i="67"/>
  <c r="CB44" i="67"/>
  <c r="CB57" i="67"/>
  <c r="CB41" i="67"/>
  <c r="CB54" i="67"/>
  <c r="CB35" i="67"/>
  <c r="CB58" i="67"/>
  <c r="CB37" i="67"/>
  <c r="CB38" i="67"/>
  <c r="CB39" i="67"/>
  <c r="CB34" i="67"/>
  <c r="CB36" i="67"/>
  <c r="CB60" i="67"/>
  <c r="CB33" i="67"/>
  <c r="CB47" i="67"/>
  <c r="CB43" i="67"/>
  <c r="CB48" i="67"/>
  <c r="CB40" i="67"/>
  <c r="CB52" i="67"/>
  <c r="BB67" i="67"/>
  <c r="BB65" i="67"/>
  <c r="BB71" i="67"/>
  <c r="BB68" i="67"/>
  <c r="BB64" i="67"/>
  <c r="BB69" i="67"/>
  <c r="BB57" i="67"/>
  <c r="BB52" i="67"/>
  <c r="BB66" i="67"/>
  <c r="BB63" i="67"/>
  <c r="BB73" i="67"/>
  <c r="BB56" i="67"/>
  <c r="BB72" i="67"/>
  <c r="BB50" i="67"/>
  <c r="BB61" i="67"/>
  <c r="BB59" i="67"/>
  <c r="BB70" i="67"/>
  <c r="BB60" i="67"/>
  <c r="BB58" i="67"/>
  <c r="BB42" i="67"/>
  <c r="BB51" i="67"/>
  <c r="BB44" i="67"/>
  <c r="BB62" i="67"/>
  <c r="BB48" i="67"/>
  <c r="BB49" i="67"/>
  <c r="BB54" i="67"/>
  <c r="BB36" i="67"/>
  <c r="BB55" i="67"/>
  <c r="BB43" i="67"/>
  <c r="BB46" i="67"/>
  <c r="BB41" i="67"/>
  <c r="BB38" i="67"/>
  <c r="BB37" i="67"/>
  <c r="BB35" i="67"/>
  <c r="BB34" i="67"/>
  <c r="BB45" i="67"/>
  <c r="BB40" i="67"/>
  <c r="BB39" i="67"/>
  <c r="BB33" i="67"/>
  <c r="BB47" i="67"/>
  <c r="EI73" i="67"/>
  <c r="EI66" i="67"/>
  <c r="EI63" i="67"/>
  <c r="EI61" i="67"/>
  <c r="EI67" i="67"/>
  <c r="EI56" i="67"/>
  <c r="EI51" i="67"/>
  <c r="EI70" i="67"/>
  <c r="EI71" i="67"/>
  <c r="EI68" i="67"/>
  <c r="EI65" i="67"/>
  <c r="EI57" i="67"/>
  <c r="EI52" i="67"/>
  <c r="EI60" i="67"/>
  <c r="EI44" i="67"/>
  <c r="EI46" i="67"/>
  <c r="EI64" i="67"/>
  <c r="EI54" i="67"/>
  <c r="EI58" i="67"/>
  <c r="EI59" i="67"/>
  <c r="EI55" i="67"/>
  <c r="EI45" i="67"/>
  <c r="EI47" i="67"/>
  <c r="EI50" i="67"/>
  <c r="EI72" i="67"/>
  <c r="EI43" i="67"/>
  <c r="EI38" i="67"/>
  <c r="EI48" i="67"/>
  <c r="EI36" i="67"/>
  <c r="EI35" i="67"/>
  <c r="EI34" i="67"/>
  <c r="EI62" i="67"/>
  <c r="EI41" i="67"/>
  <c r="EI40" i="67"/>
  <c r="EI49" i="67"/>
  <c r="EI42" i="67"/>
  <c r="EI33" i="67"/>
  <c r="EI39" i="67"/>
  <c r="EI37" i="67"/>
  <c r="EI69" i="67"/>
  <c r="CM71" i="67"/>
  <c r="CM67" i="67"/>
  <c r="CM63" i="67"/>
  <c r="CM65" i="67"/>
  <c r="CM59" i="67"/>
  <c r="CM69" i="67"/>
  <c r="CM72" i="67"/>
  <c r="CM73" i="67"/>
  <c r="CM58" i="67"/>
  <c r="CM54" i="67"/>
  <c r="CM64" i="67"/>
  <c r="CM70" i="67"/>
  <c r="CM66" i="67"/>
  <c r="CM52" i="67"/>
  <c r="CM47" i="67"/>
  <c r="CM43" i="67"/>
  <c r="CM61" i="67"/>
  <c r="CM50" i="67"/>
  <c r="CM56" i="67"/>
  <c r="CM46" i="67"/>
  <c r="CM62" i="67"/>
  <c r="CM68" i="67"/>
  <c r="CM55" i="67"/>
  <c r="CM57" i="67"/>
  <c r="CM48" i="67"/>
  <c r="CM60" i="67"/>
  <c r="CM49" i="67"/>
  <c r="CM45" i="67"/>
  <c r="CM38" i="67"/>
  <c r="CM33" i="67"/>
  <c r="CM41" i="67"/>
  <c r="CM40" i="67"/>
  <c r="CM39" i="67"/>
  <c r="CM42" i="67"/>
  <c r="CM34" i="67"/>
  <c r="CM51" i="67"/>
  <c r="CM37" i="67"/>
  <c r="CM36" i="67"/>
  <c r="CM44" i="67"/>
  <c r="CM35" i="67"/>
  <c r="M73" i="67"/>
  <c r="M66" i="67"/>
  <c r="M65" i="67"/>
  <c r="M62" i="67"/>
  <c r="M67" i="67"/>
  <c r="M60" i="67"/>
  <c r="M69" i="67"/>
  <c r="M64" i="67"/>
  <c r="M57" i="67"/>
  <c r="M52" i="67"/>
  <c r="M61" i="67"/>
  <c r="M70" i="67"/>
  <c r="M72" i="67"/>
  <c r="M59" i="67"/>
  <c r="M47" i="67"/>
  <c r="M63" i="67"/>
  <c r="M71" i="67"/>
  <c r="M68" i="67"/>
  <c r="M51" i="67"/>
  <c r="M56" i="67"/>
  <c r="M58" i="67"/>
  <c r="M45" i="67"/>
  <c r="M50" i="67"/>
  <c r="M48" i="67"/>
  <c r="M43" i="67"/>
  <c r="M46" i="67"/>
  <c r="M55" i="67"/>
  <c r="M54" i="67"/>
  <c r="M49" i="67"/>
  <c r="M40" i="67"/>
  <c r="M33" i="67"/>
  <c r="M44" i="67"/>
  <c r="M37" i="67"/>
  <c r="M38" i="67"/>
  <c r="M36" i="67"/>
  <c r="M39" i="67"/>
  <c r="M35" i="67"/>
  <c r="M34" i="67"/>
  <c r="M42" i="67"/>
  <c r="M41" i="67"/>
  <c r="BT73" i="67"/>
  <c r="BT64" i="67"/>
  <c r="BT68" i="67"/>
  <c r="BT69" i="67"/>
  <c r="BT70" i="67"/>
  <c r="BT67" i="67"/>
  <c r="BT57" i="67"/>
  <c r="BT63" i="67"/>
  <c r="BT61" i="67"/>
  <c r="BT47" i="67"/>
  <c r="BT54" i="67"/>
  <c r="BT65" i="67"/>
  <c r="BT62" i="67"/>
  <c r="BT55" i="67"/>
  <c r="BT71" i="67"/>
  <c r="BT60" i="67"/>
  <c r="BT52" i="67"/>
  <c r="BT66" i="67"/>
  <c r="BT44" i="67"/>
  <c r="BT48" i="67"/>
  <c r="BT51" i="67"/>
  <c r="BT49" i="67"/>
  <c r="BT56" i="67"/>
  <c r="BT45" i="67"/>
  <c r="BT50" i="67"/>
  <c r="BT46" i="67"/>
  <c r="BT72" i="67"/>
  <c r="BT43" i="67"/>
  <c r="BT33" i="67"/>
  <c r="BT39" i="67"/>
  <c r="BT58" i="67"/>
  <c r="BT42" i="67"/>
  <c r="BT35" i="67"/>
  <c r="BT40" i="67"/>
  <c r="BT41" i="67"/>
  <c r="BT34" i="67"/>
  <c r="BT37" i="67"/>
  <c r="BT59" i="67"/>
  <c r="BT38" i="67"/>
  <c r="BT36" i="67"/>
  <c r="DW71" i="67"/>
  <c r="DW61" i="67"/>
  <c r="DW66" i="67"/>
  <c r="DW62" i="67"/>
  <c r="DW69" i="67"/>
  <c r="DW73" i="67"/>
  <c r="DW63" i="67"/>
  <c r="DW65" i="67"/>
  <c r="DW59" i="67"/>
  <c r="DW58" i="67"/>
  <c r="DW70" i="67"/>
  <c r="DW48" i="67"/>
  <c r="DW44" i="67"/>
  <c r="DW55" i="67"/>
  <c r="DW72" i="67"/>
  <c r="DW56" i="67"/>
  <c r="DW68" i="67"/>
  <c r="DW67" i="67"/>
  <c r="DW45" i="67"/>
  <c r="DW42" i="67"/>
  <c r="DW60" i="67"/>
  <c r="DW43" i="67"/>
  <c r="DW49" i="67"/>
  <c r="DW64" i="67"/>
  <c r="DW52" i="67"/>
  <c r="DW51" i="67"/>
  <c r="DW40" i="67"/>
  <c r="DW37" i="67"/>
  <c r="DW47" i="67"/>
  <c r="DW46" i="67"/>
  <c r="DW34" i="67"/>
  <c r="DW39" i="67"/>
  <c r="DW54" i="67"/>
  <c r="DW50" i="67"/>
  <c r="DW33" i="67"/>
  <c r="DW57" i="67"/>
  <c r="DW36" i="67"/>
  <c r="DW35" i="67"/>
  <c r="DW38" i="67"/>
  <c r="DW41" i="67"/>
  <c r="V66" i="67"/>
  <c r="V68" i="67"/>
  <c r="V63" i="67"/>
  <c r="V69" i="67"/>
  <c r="V70" i="67"/>
  <c r="V59" i="67"/>
  <c r="V71" i="67"/>
  <c r="V67" i="67"/>
  <c r="V54" i="67"/>
  <c r="V58" i="67"/>
  <c r="V49" i="67"/>
  <c r="V45" i="67"/>
  <c r="V65" i="67"/>
  <c r="V55" i="67"/>
  <c r="V62" i="67"/>
  <c r="V48" i="67"/>
  <c r="V43" i="67"/>
  <c r="V57" i="67"/>
  <c r="V46" i="67"/>
  <c r="V73" i="67"/>
  <c r="V60" i="67"/>
  <c r="V40" i="67"/>
  <c r="V56" i="67"/>
  <c r="V38" i="67"/>
  <c r="V44" i="67"/>
  <c r="V50" i="67"/>
  <c r="V47" i="67"/>
  <c r="V52" i="67"/>
  <c r="V72" i="67"/>
  <c r="V39" i="67"/>
  <c r="V35" i="67"/>
  <c r="V42" i="67"/>
  <c r="V51" i="67"/>
  <c r="V61" i="67"/>
  <c r="V64" i="67"/>
  <c r="V41" i="67"/>
  <c r="V33" i="67"/>
  <c r="V34" i="67"/>
  <c r="V36" i="67"/>
  <c r="V37" i="67"/>
  <c r="DN71" i="67"/>
  <c r="DN69" i="67"/>
  <c r="DN61" i="67"/>
  <c r="DN68" i="67"/>
  <c r="DN65" i="67"/>
  <c r="DN63" i="67"/>
  <c r="DN72" i="67"/>
  <c r="DN56" i="67"/>
  <c r="DN51" i="67"/>
  <c r="DN64" i="67"/>
  <c r="DN62" i="67"/>
  <c r="DN73" i="67"/>
  <c r="DN57" i="67"/>
  <c r="DN52" i="67"/>
  <c r="DN54" i="67"/>
  <c r="DN59" i="67"/>
  <c r="DN55" i="67"/>
  <c r="DN47" i="67"/>
  <c r="DN50" i="67"/>
  <c r="DN41" i="67"/>
  <c r="DN67" i="67"/>
  <c r="DN66" i="67"/>
  <c r="DN60" i="67"/>
  <c r="DN58" i="67"/>
  <c r="DN43" i="67"/>
  <c r="DN70" i="67"/>
  <c r="DN35" i="67"/>
  <c r="DN36" i="67"/>
  <c r="DN48" i="67"/>
  <c r="DN40" i="67"/>
  <c r="DN46" i="67"/>
  <c r="DN44" i="67"/>
  <c r="DN39" i="67"/>
  <c r="DN45" i="67"/>
  <c r="DN42" i="67"/>
  <c r="DN38" i="67"/>
  <c r="DN49" i="67"/>
  <c r="DN34" i="67"/>
  <c r="DN33" i="67"/>
  <c r="DN37" i="67"/>
  <c r="AM72" i="67"/>
  <c r="AM66" i="67"/>
  <c r="AM73" i="67"/>
  <c r="AM61" i="67"/>
  <c r="AM70" i="67"/>
  <c r="AM68" i="67"/>
  <c r="AM62" i="67"/>
  <c r="AM56" i="67"/>
  <c r="AM51" i="67"/>
  <c r="AM57" i="67"/>
  <c r="AM69" i="67"/>
  <c r="AM52" i="67"/>
  <c r="AM60" i="67"/>
  <c r="AM58" i="67"/>
  <c r="AM55" i="67"/>
  <c r="AM71" i="67"/>
  <c r="AM64" i="67"/>
  <c r="AM59" i="67"/>
  <c r="AM54" i="67"/>
  <c r="AM43" i="67"/>
  <c r="AM65" i="67"/>
  <c r="AM39" i="67"/>
  <c r="AM46" i="67"/>
  <c r="AM38" i="67"/>
  <c r="AM40" i="67"/>
  <c r="AM37" i="67"/>
  <c r="AM35" i="67"/>
  <c r="AM50" i="67"/>
  <c r="AM48" i="67"/>
  <c r="AM47" i="67"/>
  <c r="AM49" i="67"/>
  <c r="AM34" i="67"/>
  <c r="AM67" i="67"/>
  <c r="AM44" i="67"/>
  <c r="AM33" i="67"/>
  <c r="AM41" i="67"/>
  <c r="AM42" i="67"/>
  <c r="AM63" i="67"/>
  <c r="AM45" i="67"/>
  <c r="AM36" i="67"/>
  <c r="BZ70" i="67"/>
  <c r="BZ71" i="67"/>
  <c r="BZ62" i="67"/>
  <c r="BZ67" i="67"/>
  <c r="BZ72" i="67"/>
  <c r="BZ68" i="67"/>
  <c r="BZ56" i="67"/>
  <c r="BZ51" i="67"/>
  <c r="BZ73" i="67"/>
  <c r="BZ65" i="67"/>
  <c r="BZ69" i="67"/>
  <c r="BZ60" i="67"/>
  <c r="BZ58" i="67"/>
  <c r="BZ50" i="67"/>
  <c r="BZ41" i="67"/>
  <c r="BZ55" i="67"/>
  <c r="BZ59" i="67"/>
  <c r="BZ63" i="67"/>
  <c r="BZ61" i="67"/>
  <c r="BZ42" i="67"/>
  <c r="BZ46" i="67"/>
  <c r="BZ66" i="67"/>
  <c r="BZ44" i="67"/>
  <c r="BZ57" i="67"/>
  <c r="BZ36" i="67"/>
  <c r="BZ64" i="67"/>
  <c r="BZ49" i="67"/>
  <c r="BZ35" i="67"/>
  <c r="BZ45" i="67"/>
  <c r="BZ37" i="67"/>
  <c r="BZ38" i="67"/>
  <c r="BZ48" i="67"/>
  <c r="BZ52" i="67"/>
  <c r="BZ47" i="67"/>
  <c r="BZ39" i="67"/>
  <c r="BZ33" i="67"/>
  <c r="BZ43" i="67"/>
  <c r="BZ34" i="67"/>
  <c r="BZ54" i="67"/>
  <c r="BZ40" i="67"/>
  <c r="BW70" i="67"/>
  <c r="BW66" i="67"/>
  <c r="BW71" i="67"/>
  <c r="BW69" i="67"/>
  <c r="BW62" i="67"/>
  <c r="BW67" i="67"/>
  <c r="BW57" i="67"/>
  <c r="BW52" i="67"/>
  <c r="BW72" i="67"/>
  <c r="BW68" i="67"/>
  <c r="BW65" i="67"/>
  <c r="BW55" i="67"/>
  <c r="BW60" i="67"/>
  <c r="BW58" i="67"/>
  <c r="BW56" i="67"/>
  <c r="BW51" i="67"/>
  <c r="BW54" i="67"/>
  <c r="BW49" i="67"/>
  <c r="BW73" i="67"/>
  <c r="BW50" i="67"/>
  <c r="BW45" i="67"/>
  <c r="BW46" i="67"/>
  <c r="BW61" i="67"/>
  <c r="BW63" i="67"/>
  <c r="BW44" i="67"/>
  <c r="BW39" i="67"/>
  <c r="BW36" i="67"/>
  <c r="BW64" i="67"/>
  <c r="BW59" i="67"/>
  <c r="BW42" i="67"/>
  <c r="BW40" i="67"/>
  <c r="BW33" i="67"/>
  <c r="BW35" i="67"/>
  <c r="BW38" i="67"/>
  <c r="BW47" i="67"/>
  <c r="BW48" i="67"/>
  <c r="BW37" i="67"/>
  <c r="BW34" i="67"/>
  <c r="BW43" i="67"/>
  <c r="BW41" i="67"/>
  <c r="O70" i="67"/>
  <c r="O66" i="67"/>
  <c r="O62" i="67"/>
  <c r="O64" i="67"/>
  <c r="O67" i="67"/>
  <c r="O69" i="67"/>
  <c r="O57" i="67"/>
  <c r="O52" i="67"/>
  <c r="O73" i="67"/>
  <c r="O61" i="67"/>
  <c r="O65" i="67"/>
  <c r="O63" i="67"/>
  <c r="O71" i="67"/>
  <c r="O60" i="67"/>
  <c r="O72" i="67"/>
  <c r="O58" i="67"/>
  <c r="O45" i="67"/>
  <c r="O50" i="67"/>
  <c r="O51" i="67"/>
  <c r="O43" i="67"/>
  <c r="O46" i="67"/>
  <c r="O55" i="67"/>
  <c r="O54" i="67"/>
  <c r="O68" i="67"/>
  <c r="O56" i="67"/>
  <c r="O49" i="67"/>
  <c r="O48" i="67"/>
  <c r="O38" i="67"/>
  <c r="O37" i="67"/>
  <c r="O36" i="67"/>
  <c r="O39" i="67"/>
  <c r="O47" i="67"/>
  <c r="O33" i="67"/>
  <c r="O40" i="67"/>
  <c r="O59" i="67"/>
  <c r="O44" i="67"/>
  <c r="O34" i="67"/>
  <c r="O42" i="67"/>
  <c r="O41" i="67"/>
  <c r="O35" i="67"/>
  <c r="E72" i="67"/>
  <c r="E114" i="67" s="1"/>
  <c r="E54" i="67"/>
  <c r="E97" i="67" s="1"/>
  <c r="E43" i="67"/>
  <c r="E86" i="67" s="1"/>
  <c r="E35" i="67"/>
  <c r="E79" i="67" s="1"/>
  <c r="E67" i="67"/>
  <c r="E109" i="67" s="1"/>
  <c r="E59" i="67"/>
  <c r="E102" i="67" s="1"/>
  <c r="E48" i="67"/>
  <c r="E91" i="67" s="1"/>
  <c r="E40" i="67"/>
  <c r="E84" i="67" s="1"/>
  <c r="E65" i="67"/>
  <c r="E107" i="67" s="1"/>
  <c r="E57" i="67"/>
  <c r="E100" i="67" s="1"/>
  <c r="E46" i="67"/>
  <c r="E89" i="67" s="1"/>
  <c r="E38" i="67"/>
  <c r="E82" i="67" s="1"/>
  <c r="E68" i="67"/>
  <c r="E110" i="67" s="1"/>
  <c r="E60" i="67"/>
  <c r="E103" i="67" s="1"/>
  <c r="E49" i="67"/>
  <c r="E92" i="67" s="1"/>
  <c r="E41" i="67"/>
  <c r="E85" i="67" s="1"/>
  <c r="E71" i="67"/>
  <c r="E113" i="67" s="1"/>
  <c r="E52" i="67"/>
  <c r="E95" i="67" s="1"/>
  <c r="E42" i="67"/>
  <c r="E34" i="67"/>
  <c r="E78" i="67" s="1"/>
  <c r="E56" i="67"/>
  <c r="E99" i="67" s="1"/>
  <c r="E64" i="67"/>
  <c r="E106" i="67" s="1"/>
  <c r="E45" i="67"/>
  <c r="E88" i="67" s="1"/>
  <c r="E37" i="67"/>
  <c r="E81" i="67" s="1"/>
  <c r="E70" i="67"/>
  <c r="E112" i="67" s="1"/>
  <c r="E62" i="67"/>
  <c r="E105" i="67" s="1"/>
  <c r="E51" i="67"/>
  <c r="E94" i="67" s="1"/>
  <c r="E33" i="67"/>
  <c r="E77" i="67" s="1"/>
  <c r="E73" i="67"/>
  <c r="E115" i="67" s="1"/>
  <c r="E63" i="67"/>
  <c r="E55" i="67"/>
  <c r="E98" i="67" s="1"/>
  <c r="E36" i="67"/>
  <c r="E80" i="67" s="1"/>
  <c r="E44" i="67"/>
  <c r="E87" i="67" s="1"/>
  <c r="E66" i="67"/>
  <c r="E108" i="67" s="1"/>
  <c r="E58" i="67"/>
  <c r="E101" i="67" s="1"/>
  <c r="E47" i="67"/>
  <c r="E90" i="67" s="1"/>
  <c r="E39" i="67"/>
  <c r="E83" i="67" s="1"/>
  <c r="E69" i="67"/>
  <c r="E111" i="67" s="1"/>
  <c r="E61" i="67"/>
  <c r="E104" i="67" s="1"/>
  <c r="E50" i="67"/>
  <c r="E93" i="67" s="1"/>
  <c r="T146" i="126"/>
  <c r="D49" i="67"/>
  <c r="D92" i="67" s="1"/>
  <c r="D69" i="67"/>
  <c r="D68" i="67"/>
  <c r="D71" i="67"/>
  <c r="D70" i="67"/>
  <c r="D112" i="67" s="1"/>
  <c r="D67" i="67"/>
  <c r="D109" i="67" s="1"/>
  <c r="G65" i="67"/>
  <c r="G46" i="67"/>
  <c r="G43" i="67"/>
  <c r="G61" i="67"/>
  <c r="G58" i="67"/>
  <c r="G39" i="67"/>
  <c r="G73" i="67"/>
  <c r="G55" i="67"/>
  <c r="G36" i="67"/>
  <c r="G70" i="67"/>
  <c r="G51" i="67"/>
  <c r="G33" i="67"/>
  <c r="G67" i="67"/>
  <c r="G48" i="67"/>
  <c r="G41" i="67"/>
  <c r="G57" i="67"/>
  <c r="G35" i="67"/>
  <c r="G64" i="67"/>
  <c r="G45" i="67"/>
  <c r="G60" i="67"/>
  <c r="G42" i="67"/>
  <c r="G38" i="67"/>
  <c r="G72" i="67"/>
  <c r="G54" i="67"/>
  <c r="G69" i="67"/>
  <c r="G50" i="67"/>
  <c r="G66" i="67"/>
  <c r="G47" i="67"/>
  <c r="G63" i="67"/>
  <c r="G44" i="67"/>
  <c r="G62" i="67"/>
  <c r="G59" i="67"/>
  <c r="G40" i="67"/>
  <c r="G56" i="67"/>
  <c r="G37" i="67"/>
  <c r="G71" i="67"/>
  <c r="G52" i="67"/>
  <c r="G34" i="67"/>
  <c r="G68" i="67"/>
  <c r="G49" i="67"/>
  <c r="F57" i="67"/>
  <c r="F100" i="67" s="1"/>
  <c r="F38" i="67"/>
  <c r="F82" i="67" s="1"/>
  <c r="F66" i="67"/>
  <c r="F108" i="67" s="1"/>
  <c r="F47" i="67"/>
  <c r="F90" i="67" s="1"/>
  <c r="F59" i="67"/>
  <c r="F102" i="67" s="1"/>
  <c r="F40" i="67"/>
  <c r="F84" i="67" s="1"/>
  <c r="F68" i="67"/>
  <c r="F110" i="67" s="1"/>
  <c r="F49" i="67"/>
  <c r="F92" i="67" s="1"/>
  <c r="F61" i="67"/>
  <c r="F104" i="67" s="1"/>
  <c r="F70" i="67"/>
  <c r="F112" i="67" s="1"/>
  <c r="F51" i="67"/>
  <c r="F94" i="67" s="1"/>
  <c r="F33" i="67"/>
  <c r="F77" i="67" s="1"/>
  <c r="F42" i="67"/>
  <c r="F63" i="67"/>
  <c r="F44" i="67"/>
  <c r="F87" i="67" s="1"/>
  <c r="F37" i="67"/>
  <c r="F81" i="67" s="1"/>
  <c r="F65" i="67"/>
  <c r="F107" i="67" s="1"/>
  <c r="F46" i="67"/>
  <c r="F89" i="67" s="1"/>
  <c r="F72" i="67"/>
  <c r="F114" i="67" s="1"/>
  <c r="F54" i="67"/>
  <c r="F97" i="67" s="1"/>
  <c r="F35" i="67"/>
  <c r="F79" i="67" s="1"/>
  <c r="F56" i="67"/>
  <c r="F99" i="67" s="1"/>
  <c r="F58" i="67"/>
  <c r="F101" i="67" s="1"/>
  <c r="F39" i="67"/>
  <c r="F83" i="67" s="1"/>
  <c r="F67" i="67"/>
  <c r="F109" i="67" s="1"/>
  <c r="F48" i="67"/>
  <c r="F91" i="67" s="1"/>
  <c r="F60" i="67"/>
  <c r="F103" i="67" s="1"/>
  <c r="F41" i="67"/>
  <c r="F85" i="67" s="1"/>
  <c r="F69" i="67"/>
  <c r="F111" i="67" s="1"/>
  <c r="F50" i="67"/>
  <c r="F93" i="67" s="1"/>
  <c r="F62" i="67"/>
  <c r="F105" i="67" s="1"/>
  <c r="F52" i="67"/>
  <c r="F95" i="67" s="1"/>
  <c r="F34" i="67"/>
  <c r="F78" i="67" s="1"/>
  <c r="F43" i="67"/>
  <c r="F86" i="67" s="1"/>
  <c r="F73" i="67"/>
  <c r="F115" i="67" s="1"/>
  <c r="F55" i="67"/>
  <c r="F98" i="67" s="1"/>
  <c r="F36" i="67"/>
  <c r="F80" i="67" s="1"/>
  <c r="F64" i="67"/>
  <c r="F106" i="67" s="1"/>
  <c r="F45" i="67"/>
  <c r="F88" i="67" s="1"/>
  <c r="F71" i="67"/>
  <c r="F113" i="67" s="1"/>
  <c r="H59" i="67"/>
  <c r="H40" i="67"/>
  <c r="H46" i="67"/>
  <c r="H68" i="67"/>
  <c r="H49" i="67"/>
  <c r="H61" i="67"/>
  <c r="H70" i="67"/>
  <c r="H51" i="67"/>
  <c r="H33" i="67"/>
  <c r="H42" i="67"/>
  <c r="H72" i="67"/>
  <c r="H54" i="67"/>
  <c r="H35" i="67"/>
  <c r="H63" i="67"/>
  <c r="H44" i="67"/>
  <c r="H65" i="67"/>
  <c r="H67" i="67"/>
  <c r="H48" i="67"/>
  <c r="H60" i="67"/>
  <c r="H56" i="67"/>
  <c r="H37" i="67"/>
  <c r="H58" i="67"/>
  <c r="H39" i="67"/>
  <c r="H41" i="67"/>
  <c r="H69" i="67"/>
  <c r="H50" i="67"/>
  <c r="H62" i="67"/>
  <c r="H71" i="67"/>
  <c r="H52" i="67"/>
  <c r="H34" i="67"/>
  <c r="H43" i="67"/>
  <c r="H36" i="67"/>
  <c r="H64" i="67"/>
  <c r="H55" i="67"/>
  <c r="H45" i="67"/>
  <c r="H57" i="67"/>
  <c r="H38" i="67"/>
  <c r="H66" i="67"/>
  <c r="H47" i="67"/>
  <c r="H73" i="67"/>
  <c r="D48" i="67"/>
  <c r="D91" i="67" s="1"/>
  <c r="D47" i="67"/>
  <c r="D90" i="67" s="1"/>
  <c r="D46" i="67"/>
  <c r="D89" i="67" s="1"/>
  <c r="AW30" i="67"/>
  <c r="AW31" i="67" s="1"/>
  <c r="AP30" i="67"/>
  <c r="AP31" i="67" s="1"/>
  <c r="CO30" i="67"/>
  <c r="CO31" i="67" s="1"/>
  <c r="BU30" i="67"/>
  <c r="BU31" i="67" s="1"/>
  <c r="K38" i="123"/>
  <c r="DL30" i="67"/>
  <c r="DL31" i="67" s="1"/>
  <c r="F30" i="67"/>
  <c r="F31" i="67" s="1"/>
  <c r="DB30" i="67"/>
  <c r="DB31" i="67" s="1"/>
  <c r="CI30" i="67"/>
  <c r="CI31" i="67" s="1"/>
  <c r="BJ30" i="67"/>
  <c r="BJ31" i="67" s="1"/>
  <c r="CT30" i="67"/>
  <c r="CT31" i="67" s="1"/>
  <c r="EC30" i="67"/>
  <c r="EC31" i="67" s="1"/>
  <c r="ES30" i="67"/>
  <c r="ES31" i="67" s="1"/>
  <c r="BK30" i="67"/>
  <c r="BK31" i="67" s="1"/>
  <c r="DK30" i="67"/>
  <c r="DK31" i="67" s="1"/>
  <c r="EU30" i="67"/>
  <c r="EU31" i="67" s="1"/>
  <c r="DV30" i="67"/>
  <c r="DV31" i="67" s="1"/>
  <c r="BF30" i="67"/>
  <c r="BF31" i="67" s="1"/>
  <c r="CV30" i="67"/>
  <c r="CV31" i="67" s="1"/>
  <c r="CD30" i="67"/>
  <c r="CD31" i="67" s="1"/>
  <c r="CL30" i="67"/>
  <c r="CL31" i="67" s="1"/>
  <c r="BQ30" i="67"/>
  <c r="BQ31" i="67" s="1"/>
  <c r="EM30" i="67"/>
  <c r="EM31" i="67" s="1"/>
  <c r="DP30" i="67"/>
  <c r="DP31" i="67" s="1"/>
  <c r="L30" i="67"/>
  <c r="L31" i="67" s="1"/>
  <c r="DS30" i="67"/>
  <c r="DS31" i="67" s="1"/>
  <c r="CW30" i="67"/>
  <c r="CW31" i="67" s="1"/>
  <c r="BS30" i="67"/>
  <c r="BS31" i="67" s="1"/>
  <c r="V30" i="67"/>
  <c r="V31" i="67" s="1"/>
  <c r="AE30" i="67"/>
  <c r="AE31" i="67" s="1"/>
  <c r="AC30" i="67"/>
  <c r="AC31" i="67" s="1"/>
  <c r="BP30" i="67"/>
  <c r="BP31" i="67" s="1"/>
  <c r="CE30" i="67"/>
  <c r="CE31" i="67" s="1"/>
  <c r="EK30" i="67"/>
  <c r="EK31" i="67" s="1"/>
  <c r="AU30" i="67"/>
  <c r="AU31" i="67" s="1"/>
  <c r="BG30" i="67"/>
  <c r="BG31" i="67" s="1"/>
  <c r="BI30" i="67"/>
  <c r="BI31" i="67" s="1"/>
  <c r="AO30" i="67"/>
  <c r="AO31" i="67" s="1"/>
  <c r="DY30" i="67"/>
  <c r="DY31" i="67" s="1"/>
  <c r="CJ30" i="67"/>
  <c r="CJ31" i="67" s="1"/>
  <c r="CH30" i="67"/>
  <c r="CH31" i="67" s="1"/>
  <c r="AK30" i="67"/>
  <c r="AK31" i="67" s="1"/>
  <c r="BC30" i="67"/>
  <c r="BC31" i="67" s="1"/>
  <c r="AZ30" i="67"/>
  <c r="AZ31" i="67" s="1"/>
  <c r="Q30" i="67"/>
  <c r="Q31" i="67" s="1"/>
  <c r="EF30" i="67"/>
  <c r="EF31" i="67" s="1"/>
  <c r="DI30" i="67"/>
  <c r="DI31" i="67" s="1"/>
  <c r="AF30" i="67"/>
  <c r="AF31" i="67" s="1"/>
  <c r="DU30" i="67"/>
  <c r="DU31" i="67" s="1"/>
  <c r="N38" i="123"/>
  <c r="D113" i="67"/>
  <c r="D66" i="67"/>
  <c r="D108" i="67" s="1"/>
  <c r="D58" i="67"/>
  <c r="D101" i="67" s="1"/>
  <c r="D52" i="67"/>
  <c r="D95" i="67" s="1"/>
  <c r="D42" i="67"/>
  <c r="D39" i="67"/>
  <c r="D83" i="67" s="1"/>
  <c r="D34" i="67"/>
  <c r="D78" i="67" s="1"/>
  <c r="D73" i="67"/>
  <c r="D115" i="67" s="1"/>
  <c r="D63" i="67"/>
  <c r="D60" i="67"/>
  <c r="D103" i="67" s="1"/>
  <c r="D55" i="67"/>
  <c r="D98" i="67" s="1"/>
  <c r="D44" i="67"/>
  <c r="D87" i="67" s="1"/>
  <c r="D41" i="67"/>
  <c r="D85" i="67" s="1"/>
  <c r="D36" i="67"/>
  <c r="D80" i="67" s="1"/>
  <c r="D111" i="67"/>
  <c r="D65" i="67"/>
  <c r="D107" i="67" s="1"/>
  <c r="D62" i="67"/>
  <c r="D105" i="67" s="1"/>
  <c r="D57" i="67"/>
  <c r="D100" i="67" s="1"/>
  <c r="D51" i="67"/>
  <c r="D94" i="67" s="1"/>
  <c r="D38" i="67"/>
  <c r="D82" i="67" s="1"/>
  <c r="D33" i="67"/>
  <c r="D77" i="67" s="1"/>
  <c r="D72" i="67"/>
  <c r="D114" i="67" s="1"/>
  <c r="D59" i="67"/>
  <c r="D102" i="67" s="1"/>
  <c r="D54" i="67"/>
  <c r="D97" i="67" s="1"/>
  <c r="D43" i="67"/>
  <c r="D86" i="67" s="1"/>
  <c r="D40" i="67"/>
  <c r="D84" i="67" s="1"/>
  <c r="D35" i="67"/>
  <c r="D79" i="67" s="1"/>
  <c r="D110" i="67"/>
  <c r="D64" i="67"/>
  <c r="D106" i="67" s="1"/>
  <c r="D61" i="67"/>
  <c r="D104" i="67" s="1"/>
  <c r="D56" i="67"/>
  <c r="D99" i="67" s="1"/>
  <c r="D50" i="67"/>
  <c r="D93" i="67" s="1"/>
  <c r="D45" i="67"/>
  <c r="D88" i="67" s="1"/>
  <c r="D37" i="67"/>
  <c r="D81" i="67" s="1"/>
  <c r="K37" i="123"/>
  <c r="E55" i="78" l="1"/>
  <c r="E56" i="78"/>
  <c r="D38" i="78"/>
  <c r="E51" i="78"/>
  <c r="B158" i="127"/>
  <c r="C157" i="126"/>
  <c r="B160" i="127" s="1"/>
  <c r="E43" i="78"/>
  <c r="D52" i="78"/>
  <c r="D53" i="78"/>
  <c r="D51" i="78"/>
  <c r="E50" i="78"/>
  <c r="E54" i="78"/>
  <c r="D50" i="78"/>
  <c r="D54" i="78"/>
  <c r="D55" i="78"/>
  <c r="D56" i="78"/>
  <c r="E52" i="78"/>
  <c r="E53" i="78"/>
  <c r="E47" i="78"/>
  <c r="D40" i="78"/>
  <c r="D48" i="78"/>
  <c r="E39" i="78"/>
  <c r="E42" i="78"/>
  <c r="D39" i="78"/>
  <c r="D43" i="78"/>
  <c r="D42" i="78"/>
  <c r="E45" i="78"/>
  <c r="D41" i="78"/>
  <c r="D47" i="78"/>
  <c r="E44" i="78"/>
  <c r="E38" i="78"/>
  <c r="D44" i="78"/>
  <c r="D49" i="78"/>
  <c r="E49" i="78"/>
  <c r="E41" i="78"/>
  <c r="E46" i="78"/>
  <c r="E40" i="78"/>
  <c r="E48" i="78"/>
  <c r="D46" i="78"/>
  <c r="D45" i="78"/>
  <c r="N37" i="123"/>
  <c r="N45" i="122"/>
  <c r="E22" i="78"/>
  <c r="D16" i="78"/>
  <c r="E7" i="78"/>
  <c r="B131" i="67"/>
  <c r="D22" i="78"/>
  <c r="D7" i="78"/>
  <c r="D10" i="78"/>
  <c r="D8" i="78"/>
  <c r="E18" i="78"/>
  <c r="D9" i="78"/>
  <c r="E23" i="78"/>
  <c r="D12" i="78"/>
  <c r="D24" i="78"/>
  <c r="E14" i="78"/>
  <c r="E12" i="78"/>
  <c r="D19" i="78"/>
  <c r="E21" i="78"/>
  <c r="D18" i="78"/>
  <c r="D23" i="78"/>
  <c r="E16" i="78"/>
  <c r="E6" i="78"/>
  <c r="D6" i="78"/>
  <c r="D13" i="78"/>
  <c r="D21" i="78"/>
  <c r="E5" i="78"/>
  <c r="E15" i="78"/>
  <c r="E10" i="78"/>
  <c r="E13" i="78"/>
  <c r="E9" i="78"/>
  <c r="E17" i="78"/>
  <c r="D4" i="78"/>
  <c r="D17" i="78"/>
  <c r="E19" i="78"/>
  <c r="E11" i="78"/>
  <c r="E8" i="78"/>
  <c r="D15" i="78"/>
  <c r="D11" i="78"/>
  <c r="D14" i="78"/>
  <c r="E4" i="78"/>
  <c r="E24" i="78"/>
  <c r="D5" i="78"/>
  <c r="E33" i="78" l="1"/>
  <c r="F42" i="78"/>
  <c r="F43" i="78"/>
  <c r="F16" i="78"/>
  <c r="G16" i="78" s="1"/>
  <c r="F47" i="78"/>
  <c r="F40" i="78"/>
  <c r="F6" i="78"/>
  <c r="G6" i="78" s="1"/>
  <c r="H6" i="78" s="1"/>
  <c r="I6" i="78" s="1"/>
  <c r="I40" i="78" s="1"/>
  <c r="J40" i="78" s="1"/>
  <c r="F45" i="78"/>
  <c r="F8" i="78"/>
  <c r="G8" i="78" s="1"/>
  <c r="J8" i="78" s="1"/>
  <c r="K8" i="78" s="1"/>
  <c r="L8" i="78" s="1"/>
  <c r="M8" i="78" s="1"/>
  <c r="F48" i="78"/>
  <c r="F54" i="78"/>
  <c r="F39" i="78"/>
  <c r="F38" i="78"/>
  <c r="F44" i="78"/>
  <c r="F56" i="78"/>
  <c r="F51" i="78"/>
  <c r="F55" i="78"/>
  <c r="F50" i="78"/>
  <c r="F53" i="78"/>
  <c r="F22" i="78"/>
  <c r="G22" i="78" s="1"/>
  <c r="F41" i="78"/>
  <c r="F49" i="78"/>
  <c r="F52" i="78"/>
  <c r="F46" i="78"/>
  <c r="F7" i="78"/>
  <c r="G7" i="78" s="1"/>
  <c r="H7" i="78" s="1"/>
  <c r="I7" i="78" s="1"/>
  <c r="F18" i="78"/>
  <c r="G18" i="78" s="1"/>
  <c r="F11" i="78"/>
  <c r="G11" i="78" s="1"/>
  <c r="J11" i="78" s="1"/>
  <c r="K11" i="78" s="1"/>
  <c r="L11" i="78" s="1"/>
  <c r="M11" i="78" s="1"/>
  <c r="F10" i="78"/>
  <c r="G10" i="78" s="1"/>
  <c r="J10" i="78" s="1"/>
  <c r="K10" i="78" s="1"/>
  <c r="L10" i="78" s="1"/>
  <c r="M10" i="78" s="1"/>
  <c r="F9" i="78"/>
  <c r="G9" i="78" s="1"/>
  <c r="F23" i="78"/>
  <c r="G23" i="78" s="1"/>
  <c r="F24" i="78"/>
  <c r="G24" i="78" s="1"/>
  <c r="F21" i="78"/>
  <c r="G21" i="78" s="1"/>
  <c r="F12" i="78"/>
  <c r="G12" i="78" s="1"/>
  <c r="J12" i="78" s="1"/>
  <c r="K12" i="78" s="1"/>
  <c r="L12" i="78" s="1"/>
  <c r="M12" i="78" s="1"/>
  <c r="F13" i="78"/>
  <c r="G13" i="78" s="1"/>
  <c r="F19" i="78"/>
  <c r="G19" i="78" s="1"/>
  <c r="F17" i="78"/>
  <c r="G17" i="78" s="1"/>
  <c r="F4" i="78"/>
  <c r="G4" i="78" s="1"/>
  <c r="F15" i="78"/>
  <c r="G15" i="78" s="1"/>
  <c r="F5" i="78"/>
  <c r="G5" i="78" s="1"/>
  <c r="G34" i="78" s="1"/>
  <c r="D33" i="78"/>
  <c r="F14" i="78"/>
  <c r="G14" i="78" s="1"/>
  <c r="H23" i="78" l="1"/>
  <c r="I23" i="78" s="1"/>
  <c r="I55" i="78" s="1"/>
  <c r="J55" i="78" s="1"/>
  <c r="H18" i="78"/>
  <c r="I18" i="78" s="1"/>
  <c r="I51" i="78" s="1"/>
  <c r="J51" i="78" s="1"/>
  <c r="H15" i="78"/>
  <c r="I15" i="78" s="1"/>
  <c r="I48" i="78" s="1"/>
  <c r="J48" i="78" s="1"/>
  <c r="G33" i="78"/>
  <c r="I5" i="78"/>
  <c r="I39" i="78" s="1"/>
  <c r="J39" i="78" s="1"/>
  <c r="H5" i="78"/>
  <c r="N35" i="78"/>
  <c r="J6" i="78"/>
  <c r="K6" i="78" s="1"/>
  <c r="L6" i="78" s="1"/>
  <c r="M6" i="78" s="1"/>
  <c r="M40" i="78" s="1"/>
  <c r="N40" i="78" s="1"/>
  <c r="P40" i="78" s="1"/>
  <c r="H17" i="122" s="1"/>
  <c r="H8" i="78"/>
  <c r="I8" i="78" s="1"/>
  <c r="I42" i="78" s="1"/>
  <c r="J42" i="78" s="1"/>
  <c r="M42" i="78" s="1"/>
  <c r="N42" i="78" s="1"/>
  <c r="P42" i="78" s="1"/>
  <c r="H19" i="122" s="1"/>
  <c r="I41" i="78"/>
  <c r="J41" i="78" s="1"/>
  <c r="J23" i="78"/>
  <c r="K23" i="78" s="1"/>
  <c r="N11" i="78"/>
  <c r="O11" i="78" s="1"/>
  <c r="N10" i="78"/>
  <c r="O10" i="78" s="1"/>
  <c r="I52" i="78"/>
  <c r="J52" i="78" s="1"/>
  <c r="N8" i="78"/>
  <c r="O8" i="78" s="1"/>
  <c r="J18" i="78"/>
  <c r="K18" i="78" s="1"/>
  <c r="N12" i="78"/>
  <c r="O12" i="78" s="1"/>
  <c r="J7" i="78"/>
  <c r="K7" i="78" s="1"/>
  <c r="L7" i="78" s="1"/>
  <c r="M7" i="78" s="1"/>
  <c r="H10" i="78"/>
  <c r="I10" i="78" s="1"/>
  <c r="I44" i="78" s="1"/>
  <c r="J44" i="78" s="1"/>
  <c r="M44" i="78" s="1"/>
  <c r="N44" i="78" s="1"/>
  <c r="P44" i="78" s="1"/>
  <c r="H21" i="122" s="1"/>
  <c r="H11" i="78"/>
  <c r="I11" i="78" s="1"/>
  <c r="I45" i="78" s="1"/>
  <c r="J45" i="78" s="1"/>
  <c r="M45" i="78" s="1"/>
  <c r="N45" i="78" s="1"/>
  <c r="P45" i="78" s="1"/>
  <c r="H22" i="122" s="1"/>
  <c r="H12" i="78"/>
  <c r="I12" i="78" s="1"/>
  <c r="I46" i="78" s="1"/>
  <c r="J46" i="78" s="1"/>
  <c r="J15" i="78"/>
  <c r="K15" i="78" s="1"/>
  <c r="G35" i="78"/>
  <c r="H9" i="78" s="1"/>
  <c r="I9" i="78" s="1"/>
  <c r="F33" i="78"/>
  <c r="J5" i="78"/>
  <c r="K5" i="78" s="1"/>
  <c r="L5" i="78" s="1"/>
  <c r="M5" i="78" s="1"/>
  <c r="H14" i="78"/>
  <c r="I14" i="78" s="1"/>
  <c r="H4" i="78"/>
  <c r="H16" i="78" l="1"/>
  <c r="I16" i="78" s="1"/>
  <c r="H24" i="78"/>
  <c r="I24" i="78" s="1"/>
  <c r="H13" i="78"/>
  <c r="I13" i="78" s="1"/>
  <c r="J13" i="78" s="1"/>
  <c r="K13" i="78" s="1"/>
  <c r="N6" i="78"/>
  <c r="O6" i="78" s="1"/>
  <c r="H21" i="78"/>
  <c r="I21" i="78" s="1"/>
  <c r="M46" i="78"/>
  <c r="N46" i="78" s="1"/>
  <c r="P46" i="78" s="1"/>
  <c r="H23" i="122" s="1"/>
  <c r="J9" i="78"/>
  <c r="K9" i="78" s="1"/>
  <c r="I43" i="78"/>
  <c r="J43" i="78" s="1"/>
  <c r="J14" i="78"/>
  <c r="K14" i="78" s="1"/>
  <c r="I47" i="78"/>
  <c r="J47" i="78" s="1"/>
  <c r="N5" i="78"/>
  <c r="O5" i="78" s="1"/>
  <c r="M39" i="78"/>
  <c r="N39" i="78" s="1"/>
  <c r="P39" i="78" s="1"/>
  <c r="H16" i="122" s="1"/>
  <c r="N7" i="78"/>
  <c r="O7" i="78" s="1"/>
  <c r="M41" i="78"/>
  <c r="N41" i="78" s="1"/>
  <c r="P41" i="78" s="1"/>
  <c r="H18" i="122" s="1"/>
  <c r="H19" i="78"/>
  <c r="J19" i="78" s="1"/>
  <c r="K19" i="78" s="1"/>
  <c r="D10" i="131"/>
  <c r="D11" i="131" s="1" a="1"/>
  <c r="D11" i="131" s="1"/>
  <c r="H22" i="78"/>
  <c r="I22" i="78" s="1"/>
  <c r="H17" i="78"/>
  <c r="I17" i="78" s="1"/>
  <c r="I4" i="78"/>
  <c r="I56" i="78" l="1"/>
  <c r="J56" i="78" s="1"/>
  <c r="J24" i="78"/>
  <c r="K24" i="78" s="1"/>
  <c r="I49" i="78"/>
  <c r="J49" i="78" s="1"/>
  <c r="J16" i="78"/>
  <c r="K16" i="78" s="1"/>
  <c r="J21" i="78"/>
  <c r="K21" i="78" s="1"/>
  <c r="I53" i="78"/>
  <c r="J53" i="78" s="1"/>
  <c r="J4" i="78"/>
  <c r="K4" i="78" s="1"/>
  <c r="I38" i="78"/>
  <c r="J38" i="78" s="1"/>
  <c r="J17" i="78"/>
  <c r="K17" i="78" s="1"/>
  <c r="I50" i="78"/>
  <c r="J50" i="78" s="1"/>
  <c r="J22" i="78"/>
  <c r="K22" i="78" s="1"/>
  <c r="I54" i="78"/>
  <c r="J54" i="78" s="1"/>
  <c r="J33" i="78" l="1"/>
  <c r="K33" i="78"/>
  <c r="L15" i="78" l="1"/>
  <c r="M15" i="78" s="1"/>
  <c r="M48" i="78" s="1"/>
  <c r="N48" i="78" s="1"/>
  <c r="P48" i="78" s="1"/>
  <c r="H26" i="122" s="1"/>
  <c r="L18" i="78"/>
  <c r="M18" i="78" s="1"/>
  <c r="L24" i="78"/>
  <c r="M24" i="78" s="1"/>
  <c r="L16" i="78"/>
  <c r="M16" i="78" s="1"/>
  <c r="L19" i="78"/>
  <c r="M19" i="78" s="1"/>
  <c r="N19" i="78" s="1"/>
  <c r="L13" i="78"/>
  <c r="M13" i="78" s="1"/>
  <c r="N13" i="78" s="1"/>
  <c r="L23" i="78"/>
  <c r="M23" i="78" s="1"/>
  <c r="L14" i="78"/>
  <c r="M14" i="78" s="1"/>
  <c r="L32" i="78"/>
  <c r="M32" i="78" s="1"/>
  <c r="N32" i="78" s="1"/>
  <c r="L27" i="78"/>
  <c r="M27" i="78" s="1"/>
  <c r="N27" i="78" s="1"/>
  <c r="L29" i="78"/>
  <c r="M29" i="78" s="1"/>
  <c r="N29" i="78" s="1"/>
  <c r="L31" i="78"/>
  <c r="M31" i="78" s="1"/>
  <c r="N31" i="78" s="1"/>
  <c r="L26" i="78"/>
  <c r="M26" i="78" s="1"/>
  <c r="N26" i="78" s="1"/>
  <c r="L28" i="78"/>
  <c r="M28" i="78" s="1"/>
  <c r="N28" i="78" s="1"/>
  <c r="L30" i="78"/>
  <c r="M30" i="78" s="1"/>
  <c r="N30" i="78" s="1"/>
  <c r="L25" i="78"/>
  <c r="M25" i="78" s="1"/>
  <c r="N25" i="78" s="1"/>
  <c r="L20" i="78"/>
  <c r="M20" i="78" s="1"/>
  <c r="N20" i="78" s="1"/>
  <c r="L9" i="78"/>
  <c r="M9" i="78" s="1"/>
  <c r="L21" i="78"/>
  <c r="M21" i="78" s="1"/>
  <c r="L22" i="78"/>
  <c r="M22" i="78" s="1"/>
  <c r="L17" i="78"/>
  <c r="M17" i="78" s="1"/>
  <c r="L4" i="78"/>
  <c r="M4" i="78" s="1"/>
  <c r="N15" i="78" l="1"/>
  <c r="M51" i="78"/>
  <c r="N51" i="78" s="1"/>
  <c r="N18" i="78"/>
  <c r="N16" i="78"/>
  <c r="M49" i="78"/>
  <c r="N49" i="78" s="1"/>
  <c r="P49" i="78" s="1"/>
  <c r="H27" i="122" s="1"/>
  <c r="N24" i="78"/>
  <c r="M56" i="78"/>
  <c r="N56" i="78" s="1"/>
  <c r="P56" i="78" s="1"/>
  <c r="H35" i="122" s="1"/>
  <c r="M52" i="78"/>
  <c r="N52" i="78" s="1"/>
  <c r="N4" i="78"/>
  <c r="M38" i="78"/>
  <c r="N38" i="78" s="1"/>
  <c r="N21" i="78"/>
  <c r="M53" i="78"/>
  <c r="N53" i="78" s="1"/>
  <c r="N14" i="78"/>
  <c r="M47" i="78"/>
  <c r="N47" i="78" s="1"/>
  <c r="P47" i="78" s="1"/>
  <c r="H25" i="122" s="1"/>
  <c r="N17" i="78"/>
  <c r="M50" i="78"/>
  <c r="N50" i="78" s="1"/>
  <c r="N22" i="78"/>
  <c r="M54" i="78"/>
  <c r="N54" i="78" s="1"/>
  <c r="N9" i="78"/>
  <c r="M43" i="78"/>
  <c r="N43" i="78" s="1"/>
  <c r="P43" i="78" s="1"/>
  <c r="H20" i="122" s="1"/>
  <c r="N23" i="78"/>
  <c r="M55" i="78"/>
  <c r="N55" i="78" s="1"/>
  <c r="P55" i="78" s="1"/>
  <c r="H34" i="122" s="1"/>
  <c r="N33" i="78" l="1"/>
  <c r="O15" i="78" s="1"/>
  <c r="O23" i="78"/>
  <c r="O28" i="78"/>
  <c r="O29" i="78"/>
  <c r="O17" i="78"/>
  <c r="O4" i="78"/>
  <c r="O25" i="78"/>
  <c r="O22" i="78"/>
  <c r="O32" i="78"/>
  <c r="O9" i="78"/>
  <c r="O26" i="78"/>
  <c r="F6" i="128" s="1"/>
  <c r="O30" i="78"/>
  <c r="O20" i="78" l="1"/>
  <c r="O31" i="78"/>
  <c r="O27" i="78"/>
  <c r="O33" i="78"/>
  <c r="O14" i="78"/>
  <c r="O16" i="78"/>
  <c r="O24" i="78"/>
  <c r="O21" i="78"/>
  <c r="O18" i="78"/>
  <c r="O19" i="78"/>
  <c r="O13" i="78"/>
  <c r="D6" i="64"/>
  <c r="D7" i="64" s="1"/>
  <c r="P2" i="78" l="1"/>
  <c r="P52" i="78" s="1"/>
  <c r="H30" i="122" s="1"/>
  <c r="P50" i="78"/>
  <c r="H28" i="122" s="1"/>
  <c r="P51" i="78"/>
  <c r="H29" i="122" s="1"/>
  <c r="P53" i="78"/>
  <c r="H32" i="122" s="1"/>
  <c r="P54" i="78"/>
  <c r="H33" i="122" s="1"/>
  <c r="P38" i="78"/>
  <c r="H15" i="122" s="1"/>
  <c r="P11" i="78"/>
  <c r="F22" i="122" s="1"/>
  <c r="P6" i="78"/>
  <c r="F17" i="122" s="1"/>
  <c r="P12" i="78"/>
  <c r="F23" i="122" s="1"/>
  <c r="P10" i="78"/>
  <c r="F21" i="122" s="1"/>
  <c r="P24" i="78"/>
  <c r="F35" i="122" s="1"/>
  <c r="P16" i="78"/>
  <c r="F27" i="122" s="1"/>
  <c r="P7" i="78"/>
  <c r="F18" i="122" s="1"/>
  <c r="P13" i="78"/>
  <c r="F24" i="122" s="1"/>
  <c r="P8" i="78"/>
  <c r="F19" i="122" s="1"/>
  <c r="P19" i="78"/>
  <c r="F30" i="122" s="1"/>
  <c r="P15" i="78"/>
  <c r="F26" i="122" s="1"/>
  <c r="P14" i="78"/>
  <c r="F25" i="122" s="1"/>
  <c r="P18" i="78"/>
  <c r="F29" i="122" s="1"/>
  <c r="P5" i="78"/>
  <c r="F16" i="122" s="1"/>
  <c r="P23" i="78"/>
  <c r="F34" i="122" s="1"/>
  <c r="P26" i="78"/>
  <c r="P20" i="78"/>
  <c r="F31" i="122" s="1"/>
  <c r="P9" i="78"/>
  <c r="F20" i="122" s="1"/>
  <c r="P17" i="78"/>
  <c r="F28" i="122" s="1"/>
  <c r="P22" i="78"/>
  <c r="F33" i="122" s="1"/>
  <c r="P4" i="78"/>
  <c r="P30" i="78"/>
  <c r="F41" i="122" s="1"/>
  <c r="P32" i="78"/>
  <c r="F43" i="122" s="1"/>
  <c r="P21" i="78"/>
  <c r="F32" i="122" s="1"/>
  <c r="P27" i="78"/>
  <c r="F38" i="122" s="1"/>
  <c r="P28" i="78"/>
  <c r="F39" i="122" s="1"/>
  <c r="P31" i="78" l="1"/>
  <c r="F42" i="122" s="1"/>
  <c r="P29" i="78"/>
  <c r="F40" i="122" s="1"/>
  <c r="P25" i="78"/>
  <c r="F36" i="122" s="1"/>
  <c r="H44" i="122"/>
  <c r="F15" i="122"/>
  <c r="E6" i="128"/>
  <c r="F37" i="122"/>
  <c r="P33" i="78" l="1"/>
  <c r="L9" i="122"/>
  <c r="I9" i="122"/>
  <c r="H10" i="124" s="1"/>
  <c r="R34" i="126"/>
  <c r="C45" i="126" s="1"/>
  <c r="B48" i="127" s="1"/>
  <c r="F44" i="122"/>
  <c r="G21" i="122" s="1"/>
  <c r="I21" i="122" l="1"/>
  <c r="I27" i="122"/>
  <c r="I19" i="122"/>
  <c r="I22" i="122"/>
  <c r="I17" i="122"/>
  <c r="I26" i="122"/>
  <c r="I16" i="122"/>
  <c r="I35" i="122"/>
  <c r="I18" i="122"/>
  <c r="I23" i="122"/>
  <c r="I34" i="122"/>
  <c r="I20" i="122"/>
  <c r="I25" i="122"/>
  <c r="I30" i="122"/>
  <c r="N21" i="122"/>
  <c r="I32" i="122"/>
  <c r="G34" i="122"/>
  <c r="N34" i="122" s="1"/>
  <c r="G39" i="122"/>
  <c r="N39" i="122" s="1"/>
  <c r="I29" i="122"/>
  <c r="G32" i="122"/>
  <c r="N32" i="122" s="1"/>
  <c r="G30" i="122"/>
  <c r="N30" i="122" s="1"/>
  <c r="G35" i="122"/>
  <c r="N35" i="122" s="1"/>
  <c r="G24" i="122"/>
  <c r="N24" i="122" s="1"/>
  <c r="G17" i="122"/>
  <c r="N17" i="122" s="1"/>
  <c r="G16" i="122"/>
  <c r="N16" i="122" s="1"/>
  <c r="I28" i="122"/>
  <c r="G28" i="122"/>
  <c r="N28" i="122" s="1"/>
  <c r="I15" i="122"/>
  <c r="G23" i="122"/>
  <c r="N23" i="122" s="1"/>
  <c r="I33" i="122"/>
  <c r="G38" i="122"/>
  <c r="N38" i="122" s="1"/>
  <c r="G19" i="122"/>
  <c r="N19" i="122" s="1"/>
  <c r="G22" i="122"/>
  <c r="N22" i="122" s="1"/>
  <c r="G26" i="122"/>
  <c r="N26" i="122" s="1"/>
  <c r="G43" i="122"/>
  <c r="N43" i="122" s="1"/>
  <c r="G41" i="122"/>
  <c r="N41" i="122" s="1"/>
  <c r="G33" i="122"/>
  <c r="N33" i="122" s="1"/>
  <c r="G20" i="122"/>
  <c r="N20" i="122" s="1"/>
  <c r="G18" i="122"/>
  <c r="N18" i="122" s="1"/>
  <c r="G42" i="122"/>
  <c r="N42" i="122" s="1"/>
  <c r="G31" i="122"/>
  <c r="N31" i="122" s="1"/>
  <c r="G36" i="122"/>
  <c r="N36" i="122" s="1"/>
  <c r="G29" i="122"/>
  <c r="N29" i="122" s="1"/>
  <c r="G27" i="122"/>
  <c r="N27" i="122" s="1"/>
  <c r="G40" i="122"/>
  <c r="N40" i="122" s="1"/>
  <c r="G25" i="122"/>
  <c r="N25" i="122" s="1"/>
  <c r="G15" i="122"/>
  <c r="N15" i="122" s="1"/>
  <c r="G37" i="122"/>
  <c r="N37" i="122" s="1"/>
  <c r="I44" i="122"/>
  <c r="H11" i="124" s="1"/>
  <c r="N46" i="1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E2" authorId="0" shapeId="0" xr:uid="{54E4BD10-8B50-40DF-AC62-7608B8CD8756}">
      <text>
        <r>
          <rPr>
            <b/>
            <sz val="9"/>
            <color indexed="81"/>
            <rFont val="ＭＳ Ｐゴシック"/>
            <family val="3"/>
            <charset val="128"/>
          </rPr>
          <t>Ａ●●●●</t>
        </r>
      </text>
    </comment>
    <comment ref="E3" authorId="0" shapeId="0" xr:uid="{9092BCD8-0C3A-4260-97FB-B828B0D86E4B}">
      <text>
        <r>
          <rPr>
            <b/>
            <sz val="9"/>
            <color indexed="81"/>
            <rFont val="ＭＳ Ｐゴシック"/>
            <family val="3"/>
            <charset val="128"/>
          </rPr>
          <t>登録番号を入力すると、自動で表示されます。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當麻　由美</author>
  </authors>
  <commentList>
    <comment ref="G4" authorId="0" shapeId="0" xr:uid="{62EBB196-FFE2-468C-9445-184C8FFAA0BF}">
      <text>
        <r>
          <rPr>
            <sz val="10"/>
            <color indexed="81"/>
            <rFont val="ＭＳ 明朝"/>
            <family val="1"/>
            <charset val="128"/>
          </rPr>
          <t>公表期間は、2025年8月1日であれば、「2025
0801」のように区切り文字を入れずに入力してください。</t>
        </r>
      </text>
    </comment>
    <comment ref="C5" authorId="0" shapeId="0" xr:uid="{5BA2A644-3349-4A6D-930F-340AF6D060ED}">
      <text>
        <r>
          <rPr>
            <sz val="10"/>
            <color indexed="81"/>
            <rFont val="ＭＳ 明朝"/>
            <family val="1"/>
            <charset val="128"/>
          </rPr>
          <t>公表方法について１つ以上選択し、その右側を記載してください。</t>
        </r>
      </text>
    </comment>
    <comment ref="J23" authorId="1" shapeId="0" xr:uid="{820B696E-2EC1-47B4-9977-419E7933799A}">
      <text>
        <r>
          <rPr>
            <sz val="9"/>
            <color indexed="81"/>
            <rFont val="MS P ゴシック"/>
            <family val="3"/>
            <charset val="128"/>
          </rPr>
          <t>温対法報告様式から転記してください。表紙　F34セル</t>
        </r>
      </text>
    </comment>
    <comment ref="O23" authorId="1" shapeId="0" xr:uid="{EB536A24-C55A-4A8C-9311-B677C767F744}">
      <text>
        <r>
          <rPr>
            <sz val="9"/>
            <color indexed="81"/>
            <rFont val="MS P ゴシック"/>
            <family val="3"/>
            <charset val="128"/>
          </rPr>
          <t>温対法報告様式から転記してください。表紙　J33セル</t>
        </r>
      </text>
    </comment>
    <comment ref="V23" authorId="1" shapeId="0" xr:uid="{DAA88E12-10F1-4343-B08F-BFD6E6E94C2F}">
      <text>
        <r>
          <rPr>
            <sz val="8"/>
            <color indexed="81"/>
            <rFont val="MS P ゴシック"/>
            <family val="3"/>
            <charset val="128"/>
          </rPr>
          <t>排出係数が代替値の場合にはプルダウンで「※代替値」を選択してください</t>
        </r>
      </text>
    </comment>
    <comment ref="J24" authorId="1" shapeId="0" xr:uid="{535C1AC2-BA35-4EB6-8537-A19EBAB7BFA4}">
      <text>
        <r>
          <rPr>
            <sz val="9"/>
            <color indexed="81"/>
            <rFont val="MS P ゴシック"/>
            <family val="3"/>
            <charset val="128"/>
          </rPr>
          <t>温対法報告様式から転記してください。表紙　F36セル</t>
        </r>
      </text>
    </comment>
    <comment ref="J25" authorId="1" shapeId="0" xr:uid="{672E4D45-0645-4CF2-9010-63F0E558805F}">
      <text>
        <r>
          <rPr>
            <sz val="9"/>
            <color indexed="81"/>
            <rFont val="MS P ゴシック"/>
            <family val="3"/>
            <charset val="128"/>
          </rPr>
          <t>温対法報告様式から転記してください。表紙　F38セル</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H6" authorId="0" shapeId="0" xr:uid="{9585E65C-0A42-4784-B016-18A86AA672C4}">
      <text>
        <r>
          <rPr>
            <b/>
            <sz val="9"/>
            <color indexed="81"/>
            <rFont val="MS P ゴシック"/>
            <family val="3"/>
            <charset val="128"/>
          </rPr>
          <t>{（D6シートD4セル＋D5セル）の電力量換算分＋(D6シートD7セル＋D8セル)}×（都内供給量）/（全国供給）/1000</t>
        </r>
      </text>
    </comment>
    <comment ref="H7" authorId="0" shapeId="0" xr:uid="{155C0C90-6D46-4BFD-A6CB-721ED6F02E98}">
      <text>
        <r>
          <rPr>
            <b/>
            <sz val="9"/>
            <color indexed="81"/>
            <rFont val="MS P ゴシック"/>
            <family val="3"/>
            <charset val="128"/>
          </rPr>
          <t>(D6シートD11セル)×（都内供給量）/（全国供給）</t>
        </r>
        <r>
          <rPr>
            <sz val="9"/>
            <color indexed="81"/>
            <rFont val="MS P ゴシック"/>
            <family val="3"/>
            <charset val="128"/>
          </rPr>
          <t xml:space="preserve">
</t>
        </r>
      </text>
    </comment>
    <comment ref="H8" authorId="0" shapeId="0" xr:uid="{2EF0970A-FDC8-4FA0-9A83-A39B01C04160}">
      <text>
        <r>
          <rPr>
            <b/>
            <sz val="9"/>
            <color indexed="81"/>
            <rFont val="MS P ゴシック"/>
            <family val="3"/>
            <charset val="128"/>
          </rPr>
          <t>（D6シートD7セル）×（都内供給量）/（全国供給量）/1000</t>
        </r>
      </text>
    </comment>
    <comment ref="F15" authorId="0" shapeId="0" xr:uid="{D3B434EC-C715-474A-9AE5-48A3F88DA252}">
      <text>
        <r>
          <rPr>
            <b/>
            <sz val="9"/>
            <color indexed="81"/>
            <rFont val="MS P ゴシック"/>
            <family val="3"/>
            <charset val="128"/>
          </rPr>
          <t xml:space="preserve">D5シートの電源種毎調達量×都内供給量÷調達量合計値により自動計算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E6" authorId="0" shapeId="0" xr:uid="{E7F594F0-F370-4739-A5E8-DE51D45D019F}">
      <text>
        <r>
          <rPr>
            <sz val="9"/>
            <color indexed="81"/>
            <rFont val="MS P ゴシック"/>
            <family val="3"/>
            <charset val="128"/>
          </rPr>
          <t>バイオマス発電のうち</t>
        </r>
        <r>
          <rPr>
            <b/>
            <sz val="9"/>
            <color indexed="81"/>
            <rFont val="MS P ゴシック"/>
            <family val="3"/>
            <charset val="128"/>
          </rPr>
          <t>非再生可能バイオマス</t>
        </r>
        <r>
          <rPr>
            <sz val="9"/>
            <color indexed="81"/>
            <rFont val="MS P ゴシック"/>
            <family val="3"/>
            <charset val="128"/>
          </rPr>
          <t>分の調達を記載してください</t>
        </r>
      </text>
    </comment>
    <comment ref="E9" authorId="0" shapeId="0" xr:uid="{6237BFA5-7A70-4F19-A41C-547397A2A956}">
      <text>
        <r>
          <rPr>
            <sz val="9"/>
            <color indexed="81"/>
            <rFont val="MS P ゴシック"/>
            <family val="3"/>
            <charset val="128"/>
          </rPr>
          <t>火力発電所からの調達分は燃料種毎に合算しこちら（E9～E12)に記載してください</t>
        </r>
      </text>
    </comment>
    <comment ref="E13" authorId="0" shapeId="0" xr:uid="{3230561D-48B9-4067-BA7E-925E384595F3}">
      <text>
        <r>
          <rPr>
            <sz val="9"/>
            <color indexed="81"/>
            <rFont val="MS P ゴシック"/>
            <family val="3"/>
            <charset val="128"/>
          </rPr>
          <t xml:space="preserve">以下からの調達分を合算して記載してださい
</t>
        </r>
        <r>
          <rPr>
            <b/>
            <sz val="9"/>
            <color indexed="81"/>
            <rFont val="MS P ゴシック"/>
            <family val="3"/>
            <charset val="128"/>
          </rPr>
          <t>・他の小売電気事業者
・一般送配電事業者
・バランシンググループ
・インバランス補給
・間接オークション(個別オークションあり)</t>
        </r>
      </text>
    </comment>
    <comment ref="E14" authorId="0" shapeId="0" xr:uid="{2D0923C6-B5C7-408B-8BA7-EB7F4B6A1DD1}">
      <text>
        <r>
          <rPr>
            <sz val="9"/>
            <color indexed="81"/>
            <rFont val="MS P ゴシック"/>
            <family val="3"/>
            <charset val="128"/>
          </rPr>
          <t>以下からの調達分を合算して記載してださい</t>
        </r>
        <r>
          <rPr>
            <b/>
            <sz val="9"/>
            <color indexed="81"/>
            <rFont val="MS P ゴシック"/>
            <family val="3"/>
            <charset val="128"/>
          </rPr>
          <t xml:space="preserve">
・卸取引所（JEPX）
・間接オークション(個別オークションなし)</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5" authorId="0" shapeId="0" xr:uid="{F2F72811-3B07-4A34-B4EE-59299236F9CA}">
      <text>
        <r>
          <rPr>
            <sz val="9"/>
            <color indexed="81"/>
            <rFont val="MS P ゴシック"/>
            <family val="3"/>
            <charset val="128"/>
          </rPr>
          <t>電源不特定で排出係数が0でない電気として転売したものを合算して記載ください</t>
        </r>
      </text>
    </comment>
    <comment ref="D6" authorId="0" shapeId="0" xr:uid="{84C26CD6-370A-49CB-A89D-C7750CD1D380}">
      <text>
        <r>
          <rPr>
            <sz val="9"/>
            <color indexed="81"/>
            <rFont val="MS P ゴシック"/>
            <family val="3"/>
            <charset val="128"/>
          </rPr>
          <t>FIT電源からの調達電気をFIT電気として転売したものを合算して記載ください</t>
        </r>
      </text>
    </comment>
    <comment ref="D7" authorId="0" shapeId="0" xr:uid="{46FC6355-37BF-4A80-8721-7ED576C50ADE}">
      <text>
        <r>
          <rPr>
            <sz val="9"/>
            <color indexed="81"/>
            <rFont val="MS P ゴシック"/>
            <family val="3"/>
            <charset val="128"/>
          </rPr>
          <t>FIP電源からの調達電気をFIP電気として転売したものを合算して記載ください</t>
        </r>
      </text>
    </comment>
    <comment ref="D8" authorId="0" shapeId="0" xr:uid="{DB3256D9-728B-44C5-BC26-142C601C35DA}">
      <text>
        <r>
          <rPr>
            <sz val="9"/>
            <color indexed="81"/>
            <rFont val="MS P ゴシック"/>
            <family val="3"/>
            <charset val="128"/>
          </rPr>
          <t>非FIT非化石電源からの調達電気を非FIT非化石電気として転売したものを合算して記載ください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當麻　由美</author>
  </authors>
  <commentList>
    <comment ref="D4" authorId="0" shapeId="0" xr:uid="{D547B9A7-0AF4-4D54-AD49-5943524C176B}">
      <text>
        <r>
          <rPr>
            <sz val="9"/>
            <color indexed="81"/>
            <rFont val="MS P ゴシック"/>
            <family val="3"/>
            <charset val="128"/>
          </rPr>
          <t>温対法資料　</t>
        </r>
        <r>
          <rPr>
            <b/>
            <sz val="9"/>
            <color indexed="81"/>
            <rFont val="MS P ゴシック"/>
            <family val="3"/>
            <charset val="128"/>
          </rPr>
          <t>表7 E17セル</t>
        </r>
        <r>
          <rPr>
            <sz val="9"/>
            <color indexed="81"/>
            <rFont val="MS P ゴシック"/>
            <family val="3"/>
            <charset val="128"/>
          </rPr>
          <t>を記載してください</t>
        </r>
      </text>
    </comment>
    <comment ref="D5" authorId="0" shapeId="0" xr:uid="{BBFFEA68-15DD-4206-8BD2-12F40DFDEA97}">
      <text>
        <r>
          <rPr>
            <sz val="9"/>
            <color indexed="81"/>
            <rFont val="MS P ゴシック"/>
            <family val="3"/>
            <charset val="128"/>
          </rPr>
          <t>温対法資料　</t>
        </r>
        <r>
          <rPr>
            <b/>
            <sz val="9"/>
            <color indexed="81"/>
            <rFont val="MS P ゴシック"/>
            <family val="3"/>
            <charset val="128"/>
          </rPr>
          <t>表8 F17セル</t>
        </r>
        <r>
          <rPr>
            <sz val="9"/>
            <color indexed="81"/>
            <rFont val="MS P ゴシック"/>
            <family val="3"/>
            <charset val="128"/>
          </rPr>
          <t>を記載してください</t>
        </r>
      </text>
    </comment>
    <comment ref="D7" authorId="0" shapeId="0" xr:uid="{1C2267E3-9123-4B20-B545-9A508608E8A6}">
      <text>
        <r>
          <rPr>
            <sz val="9"/>
            <color indexed="81"/>
            <rFont val="MS P ゴシック"/>
            <family val="3"/>
            <charset val="128"/>
          </rPr>
          <t>温対法資料　</t>
        </r>
        <r>
          <rPr>
            <b/>
            <sz val="9"/>
            <color indexed="81"/>
            <rFont val="MS P ゴシック"/>
            <family val="3"/>
            <charset val="128"/>
          </rPr>
          <t>表11 C12セル</t>
        </r>
        <r>
          <rPr>
            <sz val="9"/>
            <color indexed="81"/>
            <rFont val="MS P ゴシック"/>
            <family val="3"/>
            <charset val="128"/>
          </rPr>
          <t>を記載してください</t>
        </r>
      </text>
    </comment>
    <comment ref="D8" authorId="0" shapeId="0" xr:uid="{BB797655-3049-48F4-B616-B7E9F9ED28C3}">
      <text>
        <r>
          <rPr>
            <sz val="9"/>
            <color indexed="81"/>
            <rFont val="MS P ゴシック"/>
            <family val="3"/>
            <charset val="128"/>
          </rPr>
          <t>温対法資料　</t>
        </r>
        <r>
          <rPr>
            <b/>
            <sz val="9"/>
            <color indexed="81"/>
            <rFont val="MS P ゴシック"/>
            <family val="3"/>
            <charset val="128"/>
          </rPr>
          <t>表11の2 C12セル</t>
        </r>
        <r>
          <rPr>
            <sz val="9"/>
            <color indexed="81"/>
            <rFont val="MS P ゴシック"/>
            <family val="3"/>
            <charset val="128"/>
          </rPr>
          <t>を記載してください</t>
        </r>
      </text>
    </comment>
    <comment ref="D9" authorId="0" shapeId="0" xr:uid="{9E08C94F-A60D-4EDF-A82D-6133F029762D}">
      <text>
        <r>
          <rPr>
            <sz val="9"/>
            <color indexed="81"/>
            <rFont val="MS P ゴシック"/>
            <family val="3"/>
            <charset val="128"/>
          </rPr>
          <t>温対法資料　</t>
        </r>
        <r>
          <rPr>
            <b/>
            <sz val="9"/>
            <color indexed="81"/>
            <rFont val="MS P ゴシック"/>
            <family val="3"/>
            <charset val="128"/>
          </rPr>
          <t>表11の2 C13セル</t>
        </r>
        <r>
          <rPr>
            <sz val="9"/>
            <color indexed="81"/>
            <rFont val="MS P ゴシック"/>
            <family val="3"/>
            <charset val="128"/>
          </rPr>
          <t>を記載してください</t>
        </r>
      </text>
    </comment>
    <comment ref="E19" authorId="0" shapeId="0" xr:uid="{973DCCE4-2DC2-4439-A15E-AA17FE174467}">
      <text>
        <r>
          <rPr>
            <sz val="9"/>
            <color indexed="81"/>
            <rFont val="MS P ゴシック"/>
            <family val="3"/>
            <charset val="128"/>
          </rPr>
          <t>温対法資料　</t>
        </r>
        <r>
          <rPr>
            <b/>
            <sz val="9"/>
            <color indexed="81"/>
            <rFont val="MS P ゴシック"/>
            <family val="3"/>
            <charset val="128"/>
          </rPr>
          <t>表紙（メニュー別）B27セル</t>
        </r>
        <r>
          <rPr>
            <sz val="9"/>
            <color indexed="81"/>
            <rFont val="MS P ゴシック"/>
            <family val="3"/>
            <charset val="128"/>
          </rPr>
          <t xml:space="preserve">を記載してください
</t>
        </r>
      </text>
    </comment>
    <comment ref="F19" authorId="0" shapeId="0" xr:uid="{B9A0710F-B23D-4336-AE88-77E2A934EF34}">
      <text>
        <r>
          <rPr>
            <sz val="9"/>
            <color indexed="81"/>
            <rFont val="MS P ゴシック"/>
            <family val="3"/>
            <charset val="128"/>
          </rPr>
          <t xml:space="preserve">メニューB以降もメニューA同様に記載してください
</t>
        </r>
      </text>
    </comment>
    <comment ref="E20" authorId="0" shapeId="0" xr:uid="{A810503D-D8A4-4E46-8943-8353DAC698FF}">
      <text>
        <r>
          <rPr>
            <sz val="9"/>
            <color indexed="81"/>
            <rFont val="MS P ゴシック"/>
            <family val="3"/>
            <charset val="128"/>
          </rPr>
          <t>各メニューの都内供給量を記載してください</t>
        </r>
      </text>
    </comment>
    <comment ref="E22" authorId="0" shapeId="0" xr:uid="{840E0122-0B57-47B5-9CF0-1FF42CF73300}">
      <text>
        <r>
          <rPr>
            <sz val="9"/>
            <color indexed="81"/>
            <rFont val="MS P ゴシック"/>
            <family val="3"/>
            <charset val="128"/>
          </rPr>
          <t>温対法資料　</t>
        </r>
        <r>
          <rPr>
            <b/>
            <sz val="9"/>
            <color indexed="81"/>
            <rFont val="MS P ゴシック"/>
            <family val="3"/>
            <charset val="128"/>
          </rPr>
          <t>表7～11(メニュー別) D11セル</t>
        </r>
        <r>
          <rPr>
            <sz val="9"/>
            <color indexed="81"/>
            <rFont val="MS P ゴシック"/>
            <family val="3"/>
            <charset val="128"/>
          </rPr>
          <t>を記載してください</t>
        </r>
      </text>
    </comment>
    <comment ref="E23" authorId="0" shapeId="0" xr:uid="{3E1192A4-6036-4858-8062-ED050403670D}">
      <text>
        <r>
          <rPr>
            <sz val="9"/>
            <color indexed="81"/>
            <rFont val="MS P ゴシック"/>
            <family val="3"/>
            <charset val="128"/>
          </rPr>
          <t>温対法資料　</t>
        </r>
        <r>
          <rPr>
            <b/>
            <sz val="9"/>
            <color indexed="81"/>
            <rFont val="MS P ゴシック"/>
            <family val="3"/>
            <charset val="128"/>
          </rPr>
          <t>表7～11(メニュー別) D19セル</t>
        </r>
        <r>
          <rPr>
            <sz val="9"/>
            <color indexed="81"/>
            <rFont val="MS P ゴシック"/>
            <family val="3"/>
            <charset val="128"/>
          </rPr>
          <t>を記載してください</t>
        </r>
      </text>
    </comment>
    <comment ref="E24" authorId="0" shapeId="0" xr:uid="{E2C2DC10-1126-475D-8E31-B012CEE110EF}">
      <text>
        <r>
          <rPr>
            <sz val="9"/>
            <color indexed="81"/>
            <rFont val="MS P ゴシック"/>
            <family val="3"/>
            <charset val="128"/>
          </rPr>
          <t>温対法資料　</t>
        </r>
        <r>
          <rPr>
            <b/>
            <sz val="9"/>
            <color indexed="81"/>
            <rFont val="MS P ゴシック"/>
            <family val="3"/>
            <charset val="128"/>
          </rPr>
          <t>表7～11(メニュー別) D37セル</t>
        </r>
        <r>
          <rPr>
            <sz val="9"/>
            <color indexed="81"/>
            <rFont val="MS P ゴシック"/>
            <family val="3"/>
            <charset val="128"/>
          </rPr>
          <t>を記載してください</t>
        </r>
      </text>
    </comment>
    <comment ref="E25" authorId="0" shapeId="0" xr:uid="{19D2581E-3950-4113-B5C8-97DB7A0B7A0F}">
      <text>
        <r>
          <rPr>
            <sz val="9"/>
            <color indexed="81"/>
            <rFont val="MS P ゴシック"/>
            <family val="3"/>
            <charset val="128"/>
          </rPr>
          <t>温対法資料　</t>
        </r>
        <r>
          <rPr>
            <b/>
            <sz val="9"/>
            <color indexed="81"/>
            <rFont val="MS P ゴシック"/>
            <family val="3"/>
            <charset val="128"/>
          </rPr>
          <t>表7～11(メニュー別) D43セルのうち再エネ指定分のみ</t>
        </r>
        <r>
          <rPr>
            <sz val="9"/>
            <color indexed="81"/>
            <rFont val="MS P ゴシック"/>
            <family val="3"/>
            <charset val="128"/>
          </rPr>
          <t>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<sst xmlns="http://schemas.openxmlformats.org/spreadsheetml/2006/main" count="11047" uniqueCount="2502">
  <si>
    <t>項目</t>
    <rPh sb="0" eb="2">
      <t>コウモク</t>
    </rPh>
    <phoneticPr fontId="13"/>
  </si>
  <si>
    <t>単位等</t>
    <rPh sb="0" eb="2">
      <t>タンイ</t>
    </rPh>
    <rPh sb="2" eb="3">
      <t>トウ</t>
    </rPh>
    <phoneticPr fontId="13"/>
  </si>
  <si>
    <t>-</t>
  </si>
  <si>
    <t>原子力</t>
    <rPh sb="0" eb="3">
      <t>ゲンシリョク</t>
    </rPh>
    <phoneticPr fontId="13"/>
  </si>
  <si>
    <t>窓口での閲覧</t>
    <rPh sb="0" eb="2">
      <t>マドグチ</t>
    </rPh>
    <rPh sb="4" eb="6">
      <t>エツラン</t>
    </rPh>
    <phoneticPr fontId="13"/>
  </si>
  <si>
    <t>閲覧場所：</t>
    <rPh sb="0" eb="2">
      <t>エツラン</t>
    </rPh>
    <rPh sb="2" eb="4">
      <t>バショ</t>
    </rPh>
    <phoneticPr fontId="13"/>
  </si>
  <si>
    <t>所在地：</t>
    <rPh sb="0" eb="3">
      <t>ショザイチ</t>
    </rPh>
    <phoneticPr fontId="13"/>
  </si>
  <si>
    <t>閲覧可能時間：</t>
    <rPh sb="0" eb="2">
      <t>エツラン</t>
    </rPh>
    <rPh sb="2" eb="4">
      <t>カノウ</t>
    </rPh>
    <rPh sb="4" eb="6">
      <t>ジカン</t>
    </rPh>
    <phoneticPr fontId="13"/>
  </si>
  <si>
    <t>冊子（環境報告書等）</t>
    <rPh sb="0" eb="2">
      <t>サッシ</t>
    </rPh>
    <rPh sb="3" eb="5">
      <t>カンキョウ</t>
    </rPh>
    <rPh sb="5" eb="8">
      <t>ホウコクショ</t>
    </rPh>
    <rPh sb="8" eb="9">
      <t>トウ</t>
    </rPh>
    <phoneticPr fontId="13"/>
  </si>
  <si>
    <t>冊子名：</t>
    <rPh sb="0" eb="2">
      <t>サッシ</t>
    </rPh>
    <rPh sb="2" eb="3">
      <t>メイ</t>
    </rPh>
    <phoneticPr fontId="13"/>
  </si>
  <si>
    <t>入手方法：</t>
    <rPh sb="0" eb="2">
      <t>ニュウシュ</t>
    </rPh>
    <rPh sb="2" eb="4">
      <t>ホウホウ</t>
    </rPh>
    <phoneticPr fontId="13"/>
  </si>
  <si>
    <t>その他</t>
    <rPh sb="2" eb="3">
      <t>タ</t>
    </rPh>
    <phoneticPr fontId="13"/>
  </si>
  <si>
    <t>２　特定エネルギーの供給に伴い排出された温室効果ガスの量</t>
    <rPh sb="2" eb="4">
      <t>トクテイ</t>
    </rPh>
    <rPh sb="10" eb="12">
      <t>キョウキュウ</t>
    </rPh>
    <rPh sb="13" eb="14">
      <t>トモナ</t>
    </rPh>
    <rPh sb="15" eb="17">
      <t>ハイシュツ</t>
    </rPh>
    <rPh sb="20" eb="22">
      <t>オンシツ</t>
    </rPh>
    <rPh sb="22" eb="24">
      <t>コウカ</t>
    </rPh>
    <rPh sb="27" eb="28">
      <t>リョウ</t>
    </rPh>
    <phoneticPr fontId="13"/>
  </si>
  <si>
    <t>前々年度</t>
    <rPh sb="0" eb="2">
      <t>マエマエ</t>
    </rPh>
    <rPh sb="2" eb="4">
      <t>ネンド</t>
    </rPh>
    <phoneticPr fontId="13"/>
  </si>
  <si>
    <t>前年度</t>
    <rPh sb="0" eb="1">
      <t>マエ</t>
    </rPh>
    <rPh sb="1" eb="3">
      <t>ネンド</t>
    </rPh>
    <phoneticPr fontId="13"/>
  </si>
  <si>
    <t>前々年度</t>
    <rPh sb="0" eb="2">
      <t>ゼンゼン</t>
    </rPh>
    <rPh sb="2" eb="4">
      <t>ネンド</t>
    </rPh>
    <phoneticPr fontId="13"/>
  </si>
  <si>
    <t>前年度</t>
    <rPh sb="0" eb="3">
      <t>ゼンネンド</t>
    </rPh>
    <phoneticPr fontId="13"/>
  </si>
  <si>
    <t>（排出係数の削減目標達成に向けた具体的な対策の取組実績及びその効果）</t>
    <rPh sb="1" eb="3">
      <t>ハイシュツ</t>
    </rPh>
    <rPh sb="3" eb="5">
      <t>ケイスウ</t>
    </rPh>
    <rPh sb="6" eb="8">
      <t>サクゲン</t>
    </rPh>
    <rPh sb="8" eb="10">
      <t>モクヒョウ</t>
    </rPh>
    <rPh sb="10" eb="12">
      <t>タッセイ</t>
    </rPh>
    <rPh sb="13" eb="14">
      <t>ム</t>
    </rPh>
    <rPh sb="16" eb="19">
      <t>グタイテキ</t>
    </rPh>
    <rPh sb="20" eb="22">
      <t>タイサク</t>
    </rPh>
    <rPh sb="23" eb="25">
      <t>トリクミ</t>
    </rPh>
    <rPh sb="25" eb="27">
      <t>ジッセキ</t>
    </rPh>
    <rPh sb="27" eb="28">
      <t>オヨ</t>
    </rPh>
    <rPh sb="31" eb="33">
      <t>コウカ</t>
    </rPh>
    <phoneticPr fontId="13"/>
  </si>
  <si>
    <t>前年度の実績</t>
    <rPh sb="0" eb="3">
      <t>ゼンネンド</t>
    </rPh>
    <rPh sb="4" eb="6">
      <t>ジッセキ</t>
    </rPh>
    <phoneticPr fontId="13"/>
  </si>
  <si>
    <t>（未利用エネルギー等の具体的な利用促進対策の取組実績、開発の実績等）</t>
    <rPh sb="1" eb="4">
      <t>ミリヨウ</t>
    </rPh>
    <rPh sb="9" eb="10">
      <t>トウ</t>
    </rPh>
    <rPh sb="11" eb="14">
      <t>グタイテキ</t>
    </rPh>
    <rPh sb="15" eb="17">
      <t>リヨウ</t>
    </rPh>
    <rPh sb="17" eb="19">
      <t>ソクシン</t>
    </rPh>
    <rPh sb="19" eb="21">
      <t>タイサク</t>
    </rPh>
    <rPh sb="22" eb="24">
      <t>トリクミ</t>
    </rPh>
    <rPh sb="24" eb="26">
      <t>ジッセキ</t>
    </rPh>
    <rPh sb="27" eb="29">
      <t>カイハツ</t>
    </rPh>
    <rPh sb="30" eb="32">
      <t>ジッセキ</t>
    </rPh>
    <rPh sb="32" eb="33">
      <t>ナド</t>
    </rPh>
    <phoneticPr fontId="13"/>
  </si>
  <si>
    <t>火力</t>
    <rPh sb="0" eb="2">
      <t>カリョク</t>
    </rPh>
    <phoneticPr fontId="13"/>
  </si>
  <si>
    <t>非火力</t>
    <rPh sb="0" eb="1">
      <t>ヒ</t>
    </rPh>
    <rPh sb="1" eb="3">
      <t>カリョク</t>
    </rPh>
    <phoneticPr fontId="13"/>
  </si>
  <si>
    <t>構成比</t>
    <rPh sb="0" eb="3">
      <t>コウセイヒ</t>
    </rPh>
    <phoneticPr fontId="13"/>
  </si>
  <si>
    <t>計</t>
    <rPh sb="0" eb="1">
      <t>ケイ</t>
    </rPh>
    <phoneticPr fontId="13"/>
  </si>
  <si>
    <t>Check Code</t>
    <phoneticPr fontId="13"/>
  </si>
  <si>
    <t>-</t>
    <phoneticPr fontId="13"/>
  </si>
  <si>
    <t>調達</t>
    <rPh sb="0" eb="2">
      <t>チョウタツ</t>
    </rPh>
    <phoneticPr fontId="13"/>
  </si>
  <si>
    <t>供給電力量</t>
    <rPh sb="0" eb="2">
      <t>キョウキュウ</t>
    </rPh>
    <rPh sb="2" eb="4">
      <t>デンリョク</t>
    </rPh>
    <rPh sb="4" eb="5">
      <t>リョウ</t>
    </rPh>
    <phoneticPr fontId="13"/>
  </si>
  <si>
    <t>利用量
(千kWh)</t>
    <rPh sb="0" eb="2">
      <t>リヨウ</t>
    </rPh>
    <rPh sb="2" eb="3">
      <t>リョウ</t>
    </rPh>
    <rPh sb="5" eb="6">
      <t>セン</t>
    </rPh>
    <phoneticPr fontId="13"/>
  </si>
  <si>
    <t>利用率
（％）</t>
    <rPh sb="0" eb="2">
      <t>リヨウ</t>
    </rPh>
    <rPh sb="2" eb="3">
      <t>リツ</t>
    </rPh>
    <phoneticPr fontId="13"/>
  </si>
  <si>
    <t>判定</t>
    <rPh sb="0" eb="2">
      <t>ハンテイ</t>
    </rPh>
    <phoneticPr fontId="13"/>
  </si>
  <si>
    <t>再生可能エネルギー</t>
    <rPh sb="0" eb="2">
      <t>サイセイ</t>
    </rPh>
    <rPh sb="2" eb="4">
      <t>カノウ</t>
    </rPh>
    <phoneticPr fontId="13"/>
  </si>
  <si>
    <t>千kWh</t>
    <phoneticPr fontId="13"/>
  </si>
  <si>
    <t>）</t>
    <phoneticPr fontId="13"/>
  </si>
  <si>
    <t>連絡先</t>
    <rPh sb="0" eb="3">
      <t>レンラクサキ</t>
    </rPh>
    <phoneticPr fontId="13"/>
  </si>
  <si>
    <t>別添のとおり</t>
    <rPh sb="0" eb="2">
      <t>ベッテン</t>
    </rPh>
    <phoneticPr fontId="13"/>
  </si>
  <si>
    <t>事業者の所在地</t>
    <rPh sb="0" eb="3">
      <t>ジギョウシャ</t>
    </rPh>
    <rPh sb="4" eb="7">
      <t>ショザイチ</t>
    </rPh>
    <phoneticPr fontId="13"/>
  </si>
  <si>
    <t>事業者の名称</t>
    <rPh sb="0" eb="3">
      <t>ジギョウシャ</t>
    </rPh>
    <rPh sb="4" eb="6">
      <t>メイショウ</t>
    </rPh>
    <phoneticPr fontId="13"/>
  </si>
  <si>
    <t>氏名</t>
    <rPh sb="0" eb="2">
      <t>シメイ</t>
    </rPh>
    <phoneticPr fontId="13"/>
  </si>
  <si>
    <t>住所</t>
    <rPh sb="0" eb="2">
      <t>ジュウショ</t>
    </rPh>
    <phoneticPr fontId="13"/>
  </si>
  <si>
    <t>東　京　都　知　事　殿　　　</t>
    <rPh sb="0" eb="1">
      <t>ヒガシ</t>
    </rPh>
    <rPh sb="2" eb="3">
      <t>キョウ</t>
    </rPh>
    <rPh sb="4" eb="5">
      <t>ト</t>
    </rPh>
    <rPh sb="6" eb="7">
      <t>チ</t>
    </rPh>
    <rPh sb="8" eb="9">
      <t>コト</t>
    </rPh>
    <rPh sb="10" eb="11">
      <t>トノ</t>
    </rPh>
    <phoneticPr fontId="13"/>
  </si>
  <si>
    <t>日</t>
    <rPh sb="0" eb="1">
      <t>ニチ</t>
    </rPh>
    <phoneticPr fontId="13"/>
  </si>
  <si>
    <t>月</t>
    <rPh sb="0" eb="1">
      <t>ガツ</t>
    </rPh>
    <phoneticPr fontId="13"/>
  </si>
  <si>
    <t>年</t>
    <rPh sb="0" eb="1">
      <t>ネン</t>
    </rPh>
    <phoneticPr fontId="13"/>
  </si>
  <si>
    <t>エネルギー状況報告書</t>
    <rPh sb="5" eb="7">
      <t>ジョウキョウ</t>
    </rPh>
    <rPh sb="7" eb="10">
      <t>ホウコクショ</t>
    </rPh>
    <phoneticPr fontId="13"/>
  </si>
  <si>
    <t>電子ﾒｰﾙｱﾄﾞﾚｽ</t>
    <rPh sb="0" eb="2">
      <t>デンシ</t>
    </rPh>
    <phoneticPr fontId="13"/>
  </si>
  <si>
    <r>
      <t>電</t>
    </r>
    <r>
      <rPr>
        <sz val="12"/>
        <rFont val="ＭＳ Ｐ明朝"/>
        <family val="1"/>
        <charset val="128"/>
      </rPr>
      <t xml:space="preserve">  </t>
    </r>
    <r>
      <rPr>
        <sz val="10"/>
        <rFont val="ＭＳ Ｐ明朝"/>
        <family val="1"/>
        <charset val="128"/>
      </rPr>
      <t>話</t>
    </r>
    <r>
      <rPr>
        <sz val="12"/>
        <rFont val="ＭＳ Ｐ明朝"/>
        <family val="1"/>
        <charset val="128"/>
      </rPr>
      <t xml:space="preserve">  </t>
    </r>
    <r>
      <rPr>
        <sz val="10"/>
        <rFont val="ＭＳ Ｐ明朝"/>
        <family val="1"/>
        <charset val="128"/>
      </rPr>
      <t>番</t>
    </r>
    <r>
      <rPr>
        <sz val="12"/>
        <rFont val="ＭＳ Ｐ明朝"/>
        <family val="1"/>
        <charset val="128"/>
      </rPr>
      <t xml:space="preserve">  </t>
    </r>
    <r>
      <rPr>
        <sz val="10"/>
        <rFont val="ＭＳ Ｐ明朝"/>
        <family val="1"/>
        <charset val="128"/>
      </rPr>
      <t>号</t>
    </r>
    <rPh sb="0" eb="1">
      <t>デン</t>
    </rPh>
    <rPh sb="3" eb="4">
      <t>ハナシ</t>
    </rPh>
    <rPh sb="6" eb="7">
      <t>バン</t>
    </rPh>
    <rPh sb="9" eb="10">
      <t>ゴウ</t>
    </rPh>
    <phoneticPr fontId="13"/>
  </si>
  <si>
    <t>名称</t>
    <rPh sb="0" eb="2">
      <t>メイショウ</t>
    </rPh>
    <phoneticPr fontId="13"/>
  </si>
  <si>
    <t>公 表 の
担当部署</t>
    <rPh sb="0" eb="1">
      <t>コウ</t>
    </rPh>
    <rPh sb="2" eb="3">
      <t>オモテ</t>
    </rPh>
    <rPh sb="6" eb="8">
      <t>タントウ</t>
    </rPh>
    <rPh sb="8" eb="10">
      <t>ブショ</t>
    </rPh>
    <phoneticPr fontId="13"/>
  </si>
  <si>
    <t>報告書の
担当部署</t>
    <rPh sb="0" eb="3">
      <t>ホウコクショ</t>
    </rPh>
    <rPh sb="5" eb="7">
      <t>タントウ</t>
    </rPh>
    <rPh sb="7" eb="9">
      <t>ブショ</t>
    </rPh>
    <phoneticPr fontId="13"/>
  </si>
  <si>
    <t>（３）　担当部署</t>
    <rPh sb="4" eb="6">
      <t>タントウ</t>
    </rPh>
    <rPh sb="6" eb="8">
      <t>ブショ</t>
    </rPh>
    <phoneticPr fontId="13"/>
  </si>
  <si>
    <t>　事業の概要
　（発電事業がある場合は、発電
　事業の概要も記載すること。）</t>
    <rPh sb="1" eb="3">
      <t>ジギョウ</t>
    </rPh>
    <rPh sb="4" eb="6">
      <t>ガイヨウ</t>
    </rPh>
    <rPh sb="9" eb="11">
      <t>ハツデン</t>
    </rPh>
    <rPh sb="11" eb="13">
      <t>ジギョウ</t>
    </rPh>
    <rPh sb="16" eb="18">
      <t>バアイ</t>
    </rPh>
    <rPh sb="20" eb="22">
      <t>ハツデン</t>
    </rPh>
    <rPh sb="24" eb="26">
      <t>ジギョウ</t>
    </rPh>
    <rPh sb="27" eb="29">
      <t>ガイヨウ</t>
    </rPh>
    <rPh sb="30" eb="32">
      <t>キサイ</t>
    </rPh>
    <phoneticPr fontId="13"/>
  </si>
  <si>
    <t>低圧（電灯）</t>
    <rPh sb="0" eb="2">
      <t>テイアツ</t>
    </rPh>
    <rPh sb="3" eb="5">
      <t>デントウ</t>
    </rPh>
    <phoneticPr fontId="13"/>
  </si>
  <si>
    <t>低圧（電力）</t>
    <rPh sb="0" eb="2">
      <t>テイアツ</t>
    </rPh>
    <rPh sb="3" eb="5">
      <t>デンリョク</t>
    </rPh>
    <phoneticPr fontId="13"/>
  </si>
  <si>
    <t>高圧</t>
    <rPh sb="0" eb="2">
      <t>コウアツ</t>
    </rPh>
    <phoneticPr fontId="13"/>
  </si>
  <si>
    <t>特別高圧</t>
    <rPh sb="0" eb="2">
      <t>トクベツ</t>
    </rPh>
    <rPh sb="2" eb="4">
      <t>コウアツ</t>
    </rPh>
    <phoneticPr fontId="13"/>
  </si>
  <si>
    <t>　都内供給区分</t>
    <rPh sb="1" eb="3">
      <t>トナイ</t>
    </rPh>
    <rPh sb="3" eb="5">
      <t>キョウキュウ</t>
    </rPh>
    <rPh sb="5" eb="7">
      <t>クブン</t>
    </rPh>
    <phoneticPr fontId="13"/>
  </si>
  <si>
    <t>　発電事業の有無</t>
    <rPh sb="1" eb="3">
      <t>ハツデン</t>
    </rPh>
    <rPh sb="3" eb="5">
      <t>ジギョウ</t>
    </rPh>
    <rPh sb="6" eb="8">
      <t>ウム</t>
    </rPh>
    <phoneticPr fontId="13"/>
  </si>
  <si>
    <t>（２）　事業の概要</t>
    <rPh sb="4" eb="6">
      <t>ジギョウ</t>
    </rPh>
    <rPh sb="7" eb="9">
      <t>ガイヨウ</t>
    </rPh>
    <phoneticPr fontId="13"/>
  </si>
  <si>
    <t>特定エネルギー供給事業者の住所
（法人にあっては主たる事務所の所在地）</t>
    <rPh sb="0" eb="2">
      <t>トクテイ</t>
    </rPh>
    <rPh sb="7" eb="9">
      <t>キョウキュウ</t>
    </rPh>
    <rPh sb="9" eb="11">
      <t>ジギョウ</t>
    </rPh>
    <rPh sb="11" eb="12">
      <t>シャ</t>
    </rPh>
    <rPh sb="13" eb="15">
      <t>ジュウショ</t>
    </rPh>
    <rPh sb="17" eb="19">
      <t>ホウジン</t>
    </rPh>
    <rPh sb="24" eb="25">
      <t>シュ</t>
    </rPh>
    <rPh sb="27" eb="29">
      <t>ジム</t>
    </rPh>
    <rPh sb="29" eb="30">
      <t>ジョ</t>
    </rPh>
    <rPh sb="31" eb="34">
      <t>ショザイチ</t>
    </rPh>
    <phoneticPr fontId="13"/>
  </si>
  <si>
    <t>（１）　特定エネルギー供給事業者の氏名等</t>
    <rPh sb="4" eb="6">
      <t>トクテイ</t>
    </rPh>
    <rPh sb="11" eb="13">
      <t>キョウキュウ</t>
    </rPh>
    <rPh sb="13" eb="16">
      <t>ジギョウシャ</t>
    </rPh>
    <rPh sb="17" eb="20">
      <t>シメイトウ</t>
    </rPh>
    <phoneticPr fontId="13"/>
  </si>
  <si>
    <t>1　特定エネルギー供給事業者の概要</t>
    <rPh sb="2" eb="4">
      <t>トクテイ</t>
    </rPh>
    <rPh sb="9" eb="11">
      <t>キョウキュウ</t>
    </rPh>
    <rPh sb="11" eb="14">
      <t>ジギョウシャ</t>
    </rPh>
    <rPh sb="15" eb="17">
      <t>ガイヨウ</t>
    </rPh>
    <phoneticPr fontId="13"/>
  </si>
  <si>
    <t>（再生可能エネルギーの具体的な利用促進対策の取組実績、開発の実績等）</t>
    <phoneticPr fontId="13"/>
  </si>
  <si>
    <t>（ＦＩＴ電気）</t>
    <rPh sb="4" eb="6">
      <t>デンキ</t>
    </rPh>
    <phoneticPr fontId="13"/>
  </si>
  <si>
    <t>前々年度の実績</t>
    <phoneticPr fontId="13"/>
  </si>
  <si>
    <t>(単位　％)</t>
    <rPh sb="1" eb="3">
      <t>タンイ</t>
    </rPh>
    <phoneticPr fontId="13"/>
  </si>
  <si>
    <r>
      <t>(単位　kg-CO</t>
    </r>
    <r>
      <rPr>
        <vertAlign val="subscript"/>
        <sz val="10"/>
        <rFont val="ＭＳ Ｐ明朝"/>
        <family val="1"/>
        <charset val="128"/>
      </rPr>
      <t>2</t>
    </r>
    <r>
      <rPr>
        <sz val="10"/>
        <rFont val="ＭＳ Ｐ明朝"/>
        <family val="1"/>
        <charset val="128"/>
      </rPr>
      <t>/kWh)</t>
    </r>
    <rPh sb="1" eb="3">
      <t>タンイ</t>
    </rPh>
    <phoneticPr fontId="13"/>
  </si>
  <si>
    <t>３　特定エネルギーの供給に伴い排出された温室効果ガスの量（１ｋＷｈ当たり）及びその抑制に係る措置の進捗状況</t>
    <rPh sb="2" eb="4">
      <t>トクテイ</t>
    </rPh>
    <rPh sb="10" eb="12">
      <t>キョウキュウ</t>
    </rPh>
    <rPh sb="13" eb="14">
      <t>トモナ</t>
    </rPh>
    <rPh sb="15" eb="17">
      <t>ハイシュツ</t>
    </rPh>
    <rPh sb="20" eb="22">
      <t>オンシツ</t>
    </rPh>
    <rPh sb="22" eb="24">
      <t>コウカ</t>
    </rPh>
    <rPh sb="27" eb="28">
      <t>リョウ</t>
    </rPh>
    <rPh sb="33" eb="34">
      <t>ア</t>
    </rPh>
    <rPh sb="41" eb="43">
      <t>ヨクセイ</t>
    </rPh>
    <rPh sb="44" eb="45">
      <t>カカ</t>
    </rPh>
    <rPh sb="46" eb="48">
      <t>ソチ</t>
    </rPh>
    <rPh sb="50" eb="51">
      <t>チョク</t>
    </rPh>
    <phoneticPr fontId="13"/>
  </si>
  <si>
    <r>
      <t>(単位　千ｔ-CO</t>
    </r>
    <r>
      <rPr>
        <sz val="6"/>
        <rFont val="ＭＳ Ｐ明朝"/>
        <family val="1"/>
        <charset val="128"/>
      </rPr>
      <t>2</t>
    </r>
    <r>
      <rPr>
        <sz val="10"/>
        <rFont val="ＭＳ Ｐ明朝"/>
        <family val="1"/>
        <charset val="128"/>
      </rPr>
      <t>)</t>
    </r>
    <rPh sb="1" eb="3">
      <t>タンイ</t>
    </rPh>
    <rPh sb="4" eb="5">
      <t>セン</t>
    </rPh>
    <phoneticPr fontId="13"/>
  </si>
  <si>
    <t>アドレス：</t>
    <phoneticPr fontId="13"/>
  </si>
  <si>
    <t>ホームページで公表</t>
    <phoneticPr fontId="13"/>
  </si>
  <si>
    <t>～</t>
    <phoneticPr fontId="13"/>
  </si>
  <si>
    <t>公表期間</t>
    <rPh sb="0" eb="2">
      <t>コウヒョウ</t>
    </rPh>
    <rPh sb="2" eb="4">
      <t>キカン</t>
    </rPh>
    <phoneticPr fontId="13"/>
  </si>
  <si>
    <t>（４）　その他の地球温暖化対策に係る措置の進捗状況</t>
    <rPh sb="6" eb="7">
      <t>タ</t>
    </rPh>
    <rPh sb="8" eb="10">
      <t>チキュウ</t>
    </rPh>
    <rPh sb="10" eb="13">
      <t>オンダンカ</t>
    </rPh>
    <rPh sb="13" eb="15">
      <t>タイサク</t>
    </rPh>
    <rPh sb="16" eb="17">
      <t>カカ</t>
    </rPh>
    <rPh sb="18" eb="20">
      <t>ソチ</t>
    </rPh>
    <rPh sb="21" eb="22">
      <t>シン</t>
    </rPh>
    <rPh sb="23" eb="25">
      <t>ジョウキョウ</t>
    </rPh>
    <phoneticPr fontId="13"/>
  </si>
  <si>
    <t>（２）　火力発電所における熱効率の向上に係る措置の進捗状況</t>
    <rPh sb="4" eb="6">
      <t>カリョク</t>
    </rPh>
    <rPh sb="6" eb="8">
      <t>ハツデン</t>
    </rPh>
    <rPh sb="8" eb="9">
      <t>ショ</t>
    </rPh>
    <rPh sb="13" eb="14">
      <t>ネツ</t>
    </rPh>
    <rPh sb="14" eb="16">
      <t>コウリツ</t>
    </rPh>
    <rPh sb="17" eb="19">
      <t>コウジョウ</t>
    </rPh>
    <rPh sb="20" eb="21">
      <t>カカ</t>
    </rPh>
    <rPh sb="22" eb="24">
      <t>ソチ</t>
    </rPh>
    <rPh sb="25" eb="26">
      <t>シン</t>
    </rPh>
    <rPh sb="27" eb="29">
      <t>ジョウキョウ</t>
    </rPh>
    <phoneticPr fontId="13"/>
  </si>
  <si>
    <t>担当部署名を記載してください。（担当部署がない場合は、法人名を記載してください。）</t>
    <rPh sb="0" eb="2">
      <t>タントウ</t>
    </rPh>
    <rPh sb="2" eb="4">
      <t>ブショ</t>
    </rPh>
    <rPh sb="4" eb="5">
      <t>メイ</t>
    </rPh>
    <rPh sb="6" eb="8">
      <t>キサイ</t>
    </rPh>
    <rPh sb="16" eb="18">
      <t>タントウ</t>
    </rPh>
    <rPh sb="18" eb="20">
      <t>ブショ</t>
    </rPh>
    <rPh sb="23" eb="25">
      <t>バアイ</t>
    </rPh>
    <rPh sb="27" eb="29">
      <t>ホウジン</t>
    </rPh>
    <rPh sb="29" eb="30">
      <t>メイ</t>
    </rPh>
    <rPh sb="31" eb="33">
      <t>キサイ</t>
    </rPh>
    <phoneticPr fontId="13"/>
  </si>
  <si>
    <t>事業者名</t>
    <rPh sb="0" eb="3">
      <t>ジギョウシャ</t>
    </rPh>
    <rPh sb="3" eb="4">
      <t>メイ</t>
    </rPh>
    <phoneticPr fontId="13"/>
  </si>
  <si>
    <t>小売電気事業者登録番号</t>
    <rPh sb="0" eb="2">
      <t>コウリ</t>
    </rPh>
    <rPh sb="2" eb="4">
      <t>デンキ</t>
    </rPh>
    <rPh sb="4" eb="7">
      <t>ジギョウシャ</t>
    </rPh>
    <rPh sb="7" eb="9">
      <t>トウロク</t>
    </rPh>
    <rPh sb="9" eb="11">
      <t>バンゴウ</t>
    </rPh>
    <phoneticPr fontId="13"/>
  </si>
  <si>
    <t>本ファイルの構成</t>
    <phoneticPr fontId="13"/>
  </si>
  <si>
    <t>※各シートの自動計算に使用します。記入してください。</t>
    <phoneticPr fontId="13"/>
  </si>
  <si>
    <t>入力項目チェック</t>
    <rPh sb="0" eb="2">
      <t>ニュウリョク</t>
    </rPh>
    <rPh sb="2" eb="4">
      <t>コウモク</t>
    </rPh>
    <phoneticPr fontId="13"/>
  </si>
  <si>
    <t>転売</t>
    <rPh sb="0" eb="2">
      <t>テンバイ</t>
    </rPh>
    <phoneticPr fontId="13"/>
  </si>
  <si>
    <t>A0184</t>
  </si>
  <si>
    <t>A0171</t>
  </si>
  <si>
    <t>A0010</t>
  </si>
  <si>
    <t>株式会社Looop</t>
  </si>
  <si>
    <t>A0021</t>
  </si>
  <si>
    <t>A0211</t>
  </si>
  <si>
    <t>株式会社リミックスポイント</t>
  </si>
  <si>
    <t>A0090</t>
  </si>
  <si>
    <t>リコージャパン株式会社</t>
  </si>
  <si>
    <t>A0062</t>
  </si>
  <si>
    <t>リエスパワー株式会社</t>
  </si>
  <si>
    <t>A0003</t>
  </si>
  <si>
    <t>A0388</t>
  </si>
  <si>
    <t>A0213</t>
  </si>
  <si>
    <t>森の電力株式会社</t>
  </si>
  <si>
    <t>A0169</t>
  </si>
  <si>
    <t>A0055</t>
  </si>
  <si>
    <t>ミライフ株式会社</t>
  </si>
  <si>
    <t>A0386</t>
  </si>
  <si>
    <t>A0143</t>
  </si>
  <si>
    <t>水戸電力株式会社</t>
  </si>
  <si>
    <t>A0128</t>
  </si>
  <si>
    <t>ミツウロコグリーンエネルギー株式会社</t>
  </si>
  <si>
    <t>A0016</t>
  </si>
  <si>
    <t>A0194</t>
  </si>
  <si>
    <t>三井物産株式会社</t>
  </si>
  <si>
    <t>A0052</t>
  </si>
  <si>
    <t>A0078</t>
  </si>
  <si>
    <t>丸紅新電力株式会社</t>
  </si>
  <si>
    <t>A0130</t>
  </si>
  <si>
    <t>本田技研工業株式会社</t>
  </si>
  <si>
    <t>A0251</t>
  </si>
  <si>
    <t>A0279</t>
  </si>
  <si>
    <t>北陸電力株式会社</t>
  </si>
  <si>
    <t>A0271</t>
  </si>
  <si>
    <t>A0180</t>
  </si>
  <si>
    <t>A0029</t>
  </si>
  <si>
    <t>武陽ガス株式会社</t>
  </si>
  <si>
    <t>A0265</t>
  </si>
  <si>
    <t>A0290</t>
  </si>
  <si>
    <t>A0384</t>
  </si>
  <si>
    <t>株式会社V-Power</t>
  </si>
  <si>
    <t>A0045</t>
  </si>
  <si>
    <t>日立造船株式会社</t>
  </si>
  <si>
    <t>A0134</t>
  </si>
  <si>
    <t>A0333</t>
  </si>
  <si>
    <t>A0123</t>
  </si>
  <si>
    <t>株式会社パルシステム電力</t>
  </si>
  <si>
    <t>A0185</t>
  </si>
  <si>
    <t>株式会社ハルエネ</t>
  </si>
  <si>
    <t>A0311</t>
  </si>
  <si>
    <t>株式会社パネイル</t>
  </si>
  <si>
    <t>A0215</t>
  </si>
  <si>
    <t>A0136</t>
  </si>
  <si>
    <t>A0222</t>
  </si>
  <si>
    <t>パシフィックパワー株式会社</t>
  </si>
  <si>
    <t>A0093</t>
  </si>
  <si>
    <t>A0226</t>
  </si>
  <si>
    <t>日本テクノ株式会社</t>
  </si>
  <si>
    <t>A0019</t>
  </si>
  <si>
    <t>株式会社日本エコシステム</t>
  </si>
  <si>
    <t>A0176</t>
  </si>
  <si>
    <t>日産トレーデイング株式会社</t>
  </si>
  <si>
    <t>A0220</t>
  </si>
  <si>
    <t>A0328</t>
  </si>
  <si>
    <t>A0075</t>
  </si>
  <si>
    <t>A0151</t>
  </si>
  <si>
    <t>A0162</t>
  </si>
  <si>
    <t>A0219</t>
  </si>
  <si>
    <t>東北電力株式会社</t>
  </si>
  <si>
    <t>A0268</t>
  </si>
  <si>
    <t>A0225</t>
  </si>
  <si>
    <t>公益財団法人東京都環境公社</t>
  </si>
  <si>
    <t>A0296</t>
  </si>
  <si>
    <t>東京電力エナジーパートナー株式会社</t>
  </si>
  <si>
    <t>A0269</t>
  </si>
  <si>
    <t>東京ガス株式会社</t>
  </si>
  <si>
    <t>A0064</t>
  </si>
  <si>
    <t>東京エコサービス株式会社</t>
  </si>
  <si>
    <t>A0026</t>
  </si>
  <si>
    <t>株式会社東急パワーサプライ</t>
  </si>
  <si>
    <t>A0069</t>
  </si>
  <si>
    <t>A0359</t>
  </si>
  <si>
    <t>A0327</t>
  </si>
  <si>
    <t>A0270</t>
  </si>
  <si>
    <t>中国電力株式会社</t>
  </si>
  <si>
    <t>A0273</t>
  </si>
  <si>
    <t>中央電力エナジー株式会社</t>
  </si>
  <si>
    <t>A0020</t>
  </si>
  <si>
    <t>A0355</t>
  </si>
  <si>
    <t>A0032</t>
  </si>
  <si>
    <t>千葉電力株式会社</t>
  </si>
  <si>
    <t>A0278</t>
  </si>
  <si>
    <t>株式会社地球クラブ</t>
  </si>
  <si>
    <t>A0082</t>
  </si>
  <si>
    <t>A0203</t>
  </si>
  <si>
    <t>株式会社タクマエナジー</t>
  </si>
  <si>
    <t>A0126</t>
  </si>
  <si>
    <t>大和ハウス工業株式会社</t>
  </si>
  <si>
    <t>A0170</t>
  </si>
  <si>
    <t>大和エネルギー株式会社</t>
  </si>
  <si>
    <t>A0046</t>
  </si>
  <si>
    <t>ダイヤモンドパワー株式会社</t>
  </si>
  <si>
    <t>A0027</t>
  </si>
  <si>
    <t>大東ガス株式会社</t>
  </si>
  <si>
    <t>A0135</t>
  </si>
  <si>
    <t>A0178</t>
  </si>
  <si>
    <t>A0035</t>
  </si>
  <si>
    <t>全農エネルギー株式会社</t>
  </si>
  <si>
    <t>A0310</t>
  </si>
  <si>
    <t>株式会社生活クラブエナジー</t>
  </si>
  <si>
    <t>A0157</t>
  </si>
  <si>
    <t>株式会社スマートテック</t>
  </si>
  <si>
    <t>A0127</t>
  </si>
  <si>
    <t>鈴与商事株式会社</t>
  </si>
  <si>
    <t>A0181</t>
  </si>
  <si>
    <t>A0152</t>
  </si>
  <si>
    <t>A0365</t>
  </si>
  <si>
    <t>A0076</t>
  </si>
  <si>
    <t>株式会社新出光</t>
  </si>
  <si>
    <t>A0031</t>
  </si>
  <si>
    <t>A0012</t>
  </si>
  <si>
    <t>清水建設株式会社</t>
  </si>
  <si>
    <t>A0354</t>
  </si>
  <si>
    <t>シナネン株式会社</t>
  </si>
  <si>
    <t>A0086</t>
  </si>
  <si>
    <t>A0087</t>
  </si>
  <si>
    <t>四国電力株式会社</t>
  </si>
  <si>
    <t>A0274</t>
  </si>
  <si>
    <t>A0118</t>
  </si>
  <si>
    <t>A0116</t>
  </si>
  <si>
    <t>A0114</t>
  </si>
  <si>
    <t>A0113</t>
  </si>
  <si>
    <t>A0112</t>
  </si>
  <si>
    <t>A0111</t>
  </si>
  <si>
    <t>株式会社ジェイコム東京</t>
  </si>
  <si>
    <t>A0110</t>
  </si>
  <si>
    <t>A0109</t>
  </si>
  <si>
    <t>A0106</t>
  </si>
  <si>
    <t>A0099</t>
  </si>
  <si>
    <t>A0096</t>
  </si>
  <si>
    <t>A0095</t>
  </si>
  <si>
    <t>A0022</t>
  </si>
  <si>
    <t>A0050</t>
  </si>
  <si>
    <t>A0221</t>
  </si>
  <si>
    <t>A0202</t>
  </si>
  <si>
    <t>株式会社シーエナジー</t>
  </si>
  <si>
    <t>A0159</t>
  </si>
  <si>
    <t>サミットエナジー株式会社</t>
  </si>
  <si>
    <t>A0061</t>
  </si>
  <si>
    <t>株式会社サニックス</t>
  </si>
  <si>
    <t>A0057</t>
  </si>
  <si>
    <t>A0015</t>
  </si>
  <si>
    <t>サーラeエナジー株式会社</t>
  </si>
  <si>
    <t>A0081</t>
  </si>
  <si>
    <t>A0056</t>
  </si>
  <si>
    <t>A0077</t>
  </si>
  <si>
    <t>グローバルソリューションサービス株式会社</t>
  </si>
  <si>
    <t>A0360</t>
  </si>
  <si>
    <t>株式会社グローバルエンジニアリング</t>
  </si>
  <si>
    <t>A0149</t>
  </si>
  <si>
    <t>A0320</t>
  </si>
  <si>
    <t>九電みらいエナジー株式会社</t>
  </si>
  <si>
    <t>A0193</t>
  </si>
  <si>
    <t>キヤノンマーケティングジャパン株式会社</t>
  </si>
  <si>
    <t>A0164</t>
  </si>
  <si>
    <t>株式会社関電エネルギーソリューション</t>
  </si>
  <si>
    <t>A0138</t>
  </si>
  <si>
    <t>関西電力株式会社</t>
  </si>
  <si>
    <t>A0272</t>
  </si>
  <si>
    <t>A0088</t>
  </si>
  <si>
    <t>オリックス株式会社</t>
  </si>
  <si>
    <t>A0053</t>
  </si>
  <si>
    <t>大阪瓦斯株式会社</t>
  </si>
  <si>
    <t>A0048</t>
  </si>
  <si>
    <t>青梅ガス株式会社</t>
  </si>
  <si>
    <t>A0066</t>
  </si>
  <si>
    <t>王子・伊藤忠エネクス電力販売株式会社</t>
  </si>
  <si>
    <t>A0070</t>
  </si>
  <si>
    <t>株式会社エルピオ</t>
  </si>
  <si>
    <t>A0286</t>
  </si>
  <si>
    <t>A0140</t>
  </si>
  <si>
    <t>エフビットコミュニケーションズ株式会社</t>
  </si>
  <si>
    <t>A0049</t>
  </si>
  <si>
    <t>A0001</t>
  </si>
  <si>
    <t>A0347</t>
  </si>
  <si>
    <t>エフィシエント株式会社</t>
  </si>
  <si>
    <t>A0156</t>
  </si>
  <si>
    <t>荏原環境プラント株式会社</t>
  </si>
  <si>
    <t>A0025</t>
  </si>
  <si>
    <t>株式会社エネルギア・ソリューション・アンド・サービス</t>
  </si>
  <si>
    <t>A0063</t>
  </si>
  <si>
    <t>株式会社エネット</t>
  </si>
  <si>
    <t>A0009</t>
  </si>
  <si>
    <t>エネックス株式会社</t>
  </si>
  <si>
    <t>A0200</t>
  </si>
  <si>
    <t>株式会社エネサンス関東</t>
  </si>
  <si>
    <t>A0054</t>
  </si>
  <si>
    <t>エネサーブ株式会社</t>
  </si>
  <si>
    <t>A0014</t>
  </si>
  <si>
    <t>A0242</t>
  </si>
  <si>
    <t>A0187</t>
  </si>
  <si>
    <t>株式会社エナリス・パワー・マーケティング</t>
  </si>
  <si>
    <t>A0153</t>
  </si>
  <si>
    <t>A0131</t>
  </si>
  <si>
    <t>SBパワー株式会社</t>
  </si>
  <si>
    <t>A0186</t>
  </si>
  <si>
    <t>株式会社エコスタイル</t>
  </si>
  <si>
    <t>A0072</t>
  </si>
  <si>
    <t>A0172</t>
  </si>
  <si>
    <t>株式会社エージーピー</t>
  </si>
  <si>
    <t>A0340</t>
  </si>
  <si>
    <t>A0037</t>
  </si>
  <si>
    <t>イワタニ首都圏株式会社</t>
  </si>
  <si>
    <t>A0080</t>
  </si>
  <si>
    <t>イワタニ関東株式会社</t>
  </si>
  <si>
    <t>A0079</t>
  </si>
  <si>
    <t>入間ガス株式会社</t>
  </si>
  <si>
    <t>A0073</t>
  </si>
  <si>
    <t>伊藤忠商事株式会社</t>
  </si>
  <si>
    <t>A0071</t>
  </si>
  <si>
    <t>A0068</t>
  </si>
  <si>
    <t>伊藤忠エネクス株式会社</t>
  </si>
  <si>
    <t>A0043</t>
  </si>
  <si>
    <t>出光グリーンパワー株式会社</t>
  </si>
  <si>
    <t>A0028</t>
  </si>
  <si>
    <t>A0253</t>
  </si>
  <si>
    <t>A0004</t>
  </si>
  <si>
    <t>A0005</t>
  </si>
  <si>
    <t>イーレックス株式会社</t>
  </si>
  <si>
    <t>A0002</t>
  </si>
  <si>
    <t>株式会社イーネットワークシステムズ</t>
  </si>
  <si>
    <t>A0067</t>
  </si>
  <si>
    <t>株式会社イーセル</t>
  </si>
  <si>
    <t>A0008</t>
  </si>
  <si>
    <t>A0179</t>
  </si>
  <si>
    <t>A0401</t>
  </si>
  <si>
    <t>アストモスエネルギー株式会社</t>
  </si>
  <si>
    <t>A0137</t>
  </si>
  <si>
    <t>A0230</t>
  </si>
  <si>
    <t>株式会社アイ・グリッド・ソリューションズ</t>
  </si>
  <si>
    <t>A0060</t>
  </si>
  <si>
    <t>アーバンエナジー株式会社</t>
  </si>
  <si>
    <t>A0122</t>
  </si>
  <si>
    <t>A0281</t>
  </si>
  <si>
    <t>未エネ利用量（都内分）</t>
    <rPh sb="0" eb="1">
      <t>ミ</t>
    </rPh>
    <rPh sb="3" eb="5">
      <t>リヨウ</t>
    </rPh>
    <rPh sb="5" eb="6">
      <t>リョウ</t>
    </rPh>
    <rPh sb="7" eb="9">
      <t>トナイ</t>
    </rPh>
    <rPh sb="9" eb="10">
      <t>ブン</t>
    </rPh>
    <phoneticPr fontId="22"/>
  </si>
  <si>
    <t>再エネ利用量（都内）</t>
    <rPh sb="0" eb="1">
      <t>サイ</t>
    </rPh>
    <rPh sb="3" eb="5">
      <t>リヨウ</t>
    </rPh>
    <rPh sb="5" eb="6">
      <t>リョウ</t>
    </rPh>
    <rPh sb="7" eb="9">
      <t>トナイ</t>
    </rPh>
    <phoneticPr fontId="22"/>
  </si>
  <si>
    <t>温室効果ガス量（都内分）</t>
    <rPh sb="0" eb="2">
      <t>オンシツ</t>
    </rPh>
    <rPh sb="2" eb="4">
      <t>コウカ</t>
    </rPh>
    <rPh sb="6" eb="7">
      <t>リョウ</t>
    </rPh>
    <rPh sb="8" eb="10">
      <t>トナイ</t>
    </rPh>
    <rPh sb="10" eb="11">
      <t>ブン</t>
    </rPh>
    <phoneticPr fontId="22"/>
  </si>
  <si>
    <t>登録
番号</t>
    <rPh sb="0" eb="2">
      <t>トウロク</t>
    </rPh>
    <rPh sb="3" eb="5">
      <t>バンゴウ</t>
    </rPh>
    <phoneticPr fontId="13"/>
  </si>
  <si>
    <t>転売過多</t>
    <rPh sb="0" eb="2">
      <t>テンバイ</t>
    </rPh>
    <rPh sb="2" eb="4">
      <t>カタ</t>
    </rPh>
    <phoneticPr fontId="13"/>
  </si>
  <si>
    <t>電力の有無</t>
    <rPh sb="0" eb="2">
      <t>デンリョク</t>
    </rPh>
    <rPh sb="3" eb="5">
      <t>ウム</t>
    </rPh>
    <phoneticPr fontId="13"/>
  </si>
  <si>
    <t>C:他社</t>
    <rPh sb="2" eb="4">
      <t>タシャ</t>
    </rPh>
    <phoneticPr fontId="13"/>
  </si>
  <si>
    <t>A0007</t>
  </si>
  <si>
    <t>A0011</t>
  </si>
  <si>
    <t>A0013</t>
  </si>
  <si>
    <t>A0018</t>
  </si>
  <si>
    <t>A0023</t>
  </si>
  <si>
    <t>A0024</t>
  </si>
  <si>
    <t>A0033</t>
  </si>
  <si>
    <t>A0034</t>
  </si>
  <si>
    <t>A0036</t>
  </si>
  <si>
    <t>A0039</t>
  </si>
  <si>
    <t>A0042</t>
  </si>
  <si>
    <t>A0051</t>
  </si>
  <si>
    <t>A0058</t>
  </si>
  <si>
    <t>A0065</t>
  </si>
  <si>
    <t>A0074</t>
  </si>
  <si>
    <t>A0083</t>
  </si>
  <si>
    <t>A0084</t>
  </si>
  <si>
    <t>A0085</t>
  </si>
  <si>
    <t>A0089</t>
  </si>
  <si>
    <t>A0091</t>
  </si>
  <si>
    <t>大阪いずみ市民生活協同組合</t>
  </si>
  <si>
    <t>A0092</t>
  </si>
  <si>
    <t>A0094</t>
  </si>
  <si>
    <t>A0097</t>
  </si>
  <si>
    <t>A0098</t>
  </si>
  <si>
    <t>A0101</t>
  </si>
  <si>
    <t>A0102</t>
  </si>
  <si>
    <t>A0103</t>
  </si>
  <si>
    <t>A0104</t>
  </si>
  <si>
    <t>A0105</t>
  </si>
  <si>
    <t>A0107</t>
  </si>
  <si>
    <t>A0108</t>
  </si>
  <si>
    <t>A0115</t>
  </si>
  <si>
    <t>A0117</t>
  </si>
  <si>
    <t>A0119</t>
  </si>
  <si>
    <t>A0120</t>
  </si>
  <si>
    <t>A0121</t>
  </si>
  <si>
    <t>A0124</t>
  </si>
  <si>
    <t>合同会社北上新電力</t>
  </si>
  <si>
    <t>A0125</t>
  </si>
  <si>
    <t>A0133</t>
  </si>
  <si>
    <t>A0141</t>
  </si>
  <si>
    <t>A0142</t>
  </si>
  <si>
    <t>A0144</t>
  </si>
  <si>
    <t>A0145</t>
  </si>
  <si>
    <t>A0146</t>
  </si>
  <si>
    <t>A0147</t>
  </si>
  <si>
    <t>A0150</t>
  </si>
  <si>
    <t>A0155</t>
  </si>
  <si>
    <t>A0158</t>
  </si>
  <si>
    <t>生活協同組合コープこうべ</t>
  </si>
  <si>
    <t>A0160</t>
  </si>
  <si>
    <t>A0161</t>
  </si>
  <si>
    <t>A0163</t>
  </si>
  <si>
    <t>A0165</t>
  </si>
  <si>
    <t>A0166</t>
  </si>
  <si>
    <t>A0167</t>
  </si>
  <si>
    <t>A0168</t>
  </si>
  <si>
    <t>A0173</t>
  </si>
  <si>
    <t>A0174</t>
  </si>
  <si>
    <t>A0175</t>
  </si>
  <si>
    <t>A0177</t>
  </si>
  <si>
    <t>A0183</t>
  </si>
  <si>
    <t>A0188</t>
  </si>
  <si>
    <t>A0189</t>
  </si>
  <si>
    <t>A0190</t>
  </si>
  <si>
    <t>A0191</t>
  </si>
  <si>
    <t>A0192</t>
  </si>
  <si>
    <t>A0195</t>
  </si>
  <si>
    <t>A0196</t>
  </si>
  <si>
    <t>A0197</t>
  </si>
  <si>
    <t>A0199</t>
  </si>
  <si>
    <t>A0204</t>
  </si>
  <si>
    <t>A0205</t>
  </si>
  <si>
    <t>A0206</t>
  </si>
  <si>
    <t>A0207</t>
  </si>
  <si>
    <t>A0208</t>
  </si>
  <si>
    <t>A0209</t>
  </si>
  <si>
    <t>A0210</t>
  </si>
  <si>
    <t>A0216</t>
  </si>
  <si>
    <t>A0217</t>
  </si>
  <si>
    <t>A0218</t>
  </si>
  <si>
    <t>A0223</t>
  </si>
  <si>
    <t>A0224</t>
  </si>
  <si>
    <t>A0227</t>
  </si>
  <si>
    <t>A0228</t>
  </si>
  <si>
    <t>A0231</t>
  </si>
  <si>
    <t>A0232</t>
  </si>
  <si>
    <t>A0233</t>
  </si>
  <si>
    <t>A0234</t>
  </si>
  <si>
    <t>A0235</t>
  </si>
  <si>
    <t>A0236</t>
  </si>
  <si>
    <t>A0237</t>
  </si>
  <si>
    <t>A0238</t>
  </si>
  <si>
    <t>A0239</t>
  </si>
  <si>
    <t>A0240</t>
  </si>
  <si>
    <t>A0241</t>
  </si>
  <si>
    <t>A0243</t>
  </si>
  <si>
    <t>A0245</t>
  </si>
  <si>
    <t>A0246</t>
  </si>
  <si>
    <t>A0247</t>
  </si>
  <si>
    <t>A0248</t>
  </si>
  <si>
    <t>A0249</t>
  </si>
  <si>
    <t>A0250</t>
  </si>
  <si>
    <t>A0252</t>
  </si>
  <si>
    <t>A0254</t>
  </si>
  <si>
    <t>A0256</t>
  </si>
  <si>
    <t>A0257</t>
  </si>
  <si>
    <t>A0258</t>
  </si>
  <si>
    <t>A0259</t>
  </si>
  <si>
    <t>A0261</t>
  </si>
  <si>
    <t>A0266</t>
  </si>
  <si>
    <t>A0267</t>
  </si>
  <si>
    <t>A0275</t>
  </si>
  <si>
    <t>A0276</t>
  </si>
  <si>
    <t>A0277</t>
  </si>
  <si>
    <t>A0282</t>
  </si>
  <si>
    <t>A0283</t>
  </si>
  <si>
    <t>A0284</t>
  </si>
  <si>
    <t>A0288</t>
  </si>
  <si>
    <t>A0289</t>
  </si>
  <si>
    <t>A0292</t>
  </si>
  <si>
    <t>A0294</t>
  </si>
  <si>
    <t>A0295</t>
  </si>
  <si>
    <t>A0300</t>
  </si>
  <si>
    <t>A0303</t>
  </si>
  <si>
    <t>A0305</t>
  </si>
  <si>
    <t>A0308</t>
  </si>
  <si>
    <t>A0309</t>
  </si>
  <si>
    <t>A0313</t>
  </si>
  <si>
    <t>A0315</t>
  </si>
  <si>
    <t>A0317</t>
  </si>
  <si>
    <t>A0318</t>
  </si>
  <si>
    <t>A0323</t>
  </si>
  <si>
    <t>A0324</t>
  </si>
  <si>
    <t>A0329</t>
  </si>
  <si>
    <t>A0330</t>
  </si>
  <si>
    <t>A0331</t>
  </si>
  <si>
    <t>A0334</t>
  </si>
  <si>
    <t>A0335</t>
  </si>
  <si>
    <t>A0336</t>
  </si>
  <si>
    <t>A0339</t>
  </si>
  <si>
    <t>A0342</t>
  </si>
  <si>
    <t>A0348</t>
  </si>
  <si>
    <t>A0349</t>
  </si>
  <si>
    <t>A0350</t>
  </si>
  <si>
    <t>A0351</t>
  </si>
  <si>
    <t>A0352</t>
  </si>
  <si>
    <t>A0353</t>
  </si>
  <si>
    <t>A0356</t>
  </si>
  <si>
    <t>A0362</t>
  </si>
  <si>
    <t>A0364</t>
  </si>
  <si>
    <t>A0366</t>
  </si>
  <si>
    <t>A0367</t>
  </si>
  <si>
    <t>A0368</t>
  </si>
  <si>
    <t>A0371</t>
  </si>
  <si>
    <t>A0372</t>
  </si>
  <si>
    <t>A0376</t>
  </si>
  <si>
    <t>B:関連会社等</t>
    <rPh sb="2" eb="4">
      <t>カンレン</t>
    </rPh>
    <rPh sb="4" eb="6">
      <t>ガイシャ</t>
    </rPh>
    <rPh sb="6" eb="7">
      <t>トウ</t>
    </rPh>
    <phoneticPr fontId="13"/>
  </si>
  <si>
    <t>B:自社</t>
    <rPh sb="2" eb="4">
      <t>ジシャ</t>
    </rPh>
    <phoneticPr fontId="13"/>
  </si>
  <si>
    <t>※ご自身の事業者名が表示されているかご確認ください。
表示されない場合は小売電気事業者登録番号をご確認ください。</t>
    <rPh sb="2" eb="4">
      <t>ジシン</t>
    </rPh>
    <rPh sb="5" eb="8">
      <t>ジギョウシャ</t>
    </rPh>
    <rPh sb="8" eb="9">
      <t>メイ</t>
    </rPh>
    <rPh sb="10" eb="12">
      <t>ヒョウジ</t>
    </rPh>
    <rPh sb="19" eb="21">
      <t>カクニン</t>
    </rPh>
    <rPh sb="27" eb="29">
      <t>ヒョウジ</t>
    </rPh>
    <rPh sb="33" eb="35">
      <t>バアイ</t>
    </rPh>
    <rPh sb="36" eb="38">
      <t>コウ</t>
    </rPh>
    <rPh sb="38" eb="40">
      <t>デンキ</t>
    </rPh>
    <rPh sb="40" eb="43">
      <t>ジギョウシャ</t>
    </rPh>
    <rPh sb="43" eb="45">
      <t>トウロク</t>
    </rPh>
    <rPh sb="45" eb="47">
      <t>バンゴウ</t>
    </rPh>
    <rPh sb="49" eb="51">
      <t>カクニン</t>
    </rPh>
    <phoneticPr fontId="13"/>
  </si>
  <si>
    <t>A0006</t>
  </si>
  <si>
    <t>株式会社SEウイングズ</t>
  </si>
  <si>
    <t>須賀川瓦斯株式会社</t>
  </si>
  <si>
    <t>A0017</t>
  </si>
  <si>
    <t>ネクストパワーやまと株式会社</t>
  </si>
  <si>
    <t>静岡ガス＆パワー株式会社</t>
  </si>
  <si>
    <t>にちほクラウド電力株式会社</t>
  </si>
  <si>
    <t>一般財団法人泉佐野電力</t>
  </si>
  <si>
    <t>株式会社グリーンサークル</t>
  </si>
  <si>
    <t>A0040</t>
  </si>
  <si>
    <t>A0041</t>
  </si>
  <si>
    <t>北海道瓦斯株式会社</t>
  </si>
  <si>
    <t>新エネルギー開発株式会社</t>
  </si>
  <si>
    <t>真庭バイオエネルギー株式会社</t>
  </si>
  <si>
    <t>株式会社コンシェルジュ</t>
  </si>
  <si>
    <t>テス・エンジニアリング株式会社</t>
  </si>
  <si>
    <t>テプコカスタマーサービス株式会社</t>
  </si>
  <si>
    <t>株式会社エコア</t>
  </si>
  <si>
    <t>西部瓦斯株式会社</t>
  </si>
  <si>
    <t>東邦ガス株式会社</t>
  </si>
  <si>
    <t>大一ガス株式会社</t>
  </si>
  <si>
    <t>株式会社中海テレビ放送</t>
  </si>
  <si>
    <t>株式会社ジェイコムウエスト</t>
  </si>
  <si>
    <t>株式会社ジェイコム札幌</t>
  </si>
  <si>
    <t>株式会社ジェイコム千葉</t>
  </si>
  <si>
    <t>土浦ケーブルテレビ株式会社</t>
  </si>
  <si>
    <t>鹿児島電力株式会社</t>
  </si>
  <si>
    <t>太陽ガス株式会社</t>
  </si>
  <si>
    <t>A0132</t>
  </si>
  <si>
    <t>奈良電力株式会社</t>
  </si>
  <si>
    <t>A0139</t>
  </si>
  <si>
    <t>株式会社北九州パワー</t>
  </si>
  <si>
    <t>武州瓦斯株式会社</t>
  </si>
  <si>
    <t>大垣ガス株式会社</t>
  </si>
  <si>
    <t>株式会社藤田商店</t>
  </si>
  <si>
    <t>株式会社ケーブルネット下関</t>
  </si>
  <si>
    <t>株式会社ジェイコム九州</t>
  </si>
  <si>
    <t>九州エナジー株式会社</t>
  </si>
  <si>
    <t>A0154</t>
  </si>
  <si>
    <t>みやまスマートエネルギー株式会社</t>
  </si>
  <si>
    <t>角栄ガス株式会社</t>
  </si>
  <si>
    <t>京葉瓦斯株式会社</t>
  </si>
  <si>
    <t>伊勢崎ガス株式会社</t>
  </si>
  <si>
    <t>株式会社とっとり市民電力</t>
  </si>
  <si>
    <t>佐野瓦斯株式会社</t>
  </si>
  <si>
    <t>桐生瓦斯株式会社</t>
  </si>
  <si>
    <t>株式会社アシストワンエナジー</t>
  </si>
  <si>
    <t>株式会社フソウ・エナジー</t>
  </si>
  <si>
    <t>湘南電力株式会社</t>
  </si>
  <si>
    <t>ひおき地域エネルギー株式会社</t>
  </si>
  <si>
    <t>和歌山電力株式会社</t>
  </si>
  <si>
    <t>株式会社トドック電力</t>
  </si>
  <si>
    <t>MBエナジー株式会社</t>
  </si>
  <si>
    <t>A0198</t>
  </si>
  <si>
    <t>株式会社フォレストパワー</t>
  </si>
  <si>
    <t>日高都市ガス株式会社</t>
  </si>
  <si>
    <t>株式会社アドバンテック</t>
  </si>
  <si>
    <t>ローカルエナジー株式会社</t>
  </si>
  <si>
    <t>A0201</t>
  </si>
  <si>
    <t>なでしこ電力株式会社</t>
  </si>
  <si>
    <t>日田グリーン電力株式会社</t>
  </si>
  <si>
    <t>埼玉ガス株式会社</t>
  </si>
  <si>
    <t>宮崎パワーライン株式会社</t>
  </si>
  <si>
    <t>A0212</t>
  </si>
  <si>
    <t>株式会社エネルギー・オプティマイザー</t>
  </si>
  <si>
    <t>A0214</t>
  </si>
  <si>
    <t>株式会社岩手ウッドパワー</t>
  </si>
  <si>
    <t>里山パワーワークス株式会社</t>
  </si>
  <si>
    <t>株式会社中之条パワー</t>
  </si>
  <si>
    <t>A0229</t>
  </si>
  <si>
    <t>はりま電力株式会社</t>
  </si>
  <si>
    <t>株式会社浜松新電力</t>
  </si>
  <si>
    <t>ゼロワットパワー株式会社</t>
  </si>
  <si>
    <t>株式会社やまがた新電力</t>
  </si>
  <si>
    <t>一般社団法人東松島みらいとし機構</t>
  </si>
  <si>
    <t>株式会社グリーンパワー大東</t>
  </si>
  <si>
    <t>御所野縄文電力株式会社</t>
  </si>
  <si>
    <t>宮古新電力株式会社</t>
  </si>
  <si>
    <t>長崎地域電力株式会社</t>
  </si>
  <si>
    <t>株式会社エネアーク関西</t>
  </si>
  <si>
    <t>A0244</t>
  </si>
  <si>
    <t>近畿電力株式会社</t>
  </si>
  <si>
    <t>新電力おおいた株式会社</t>
  </si>
  <si>
    <t>株式会社日本セレモニー</t>
  </si>
  <si>
    <t>株式会社池見石油店</t>
  </si>
  <si>
    <t>芝浦電力株式会社</t>
  </si>
  <si>
    <t>エコエンジニアリング株式会社</t>
  </si>
  <si>
    <t>A0255</t>
  </si>
  <si>
    <t>A0260</t>
  </si>
  <si>
    <t>A0262</t>
  </si>
  <si>
    <t>A0263</t>
  </si>
  <si>
    <t>A0264</t>
  </si>
  <si>
    <t>スズカ電工株式会社</t>
  </si>
  <si>
    <t>株式会社エーコープサービス</t>
  </si>
  <si>
    <t>サンリン株式会社</t>
  </si>
  <si>
    <t>山陰エレキ・アライアンス株式会社</t>
  </si>
  <si>
    <t>ミライフ東日本株式会社</t>
  </si>
  <si>
    <t>豊通エネルギー株式会社</t>
  </si>
  <si>
    <t>株式会社ウッドエナジー</t>
  </si>
  <si>
    <t>山陰酸素工業株式会社</t>
  </si>
  <si>
    <t>北海道電力株式会社</t>
  </si>
  <si>
    <t>九州電力株式会社</t>
  </si>
  <si>
    <t>沖縄電力株式会社</t>
  </si>
  <si>
    <t>北日本石油株式会社</t>
  </si>
  <si>
    <t>A0280</t>
  </si>
  <si>
    <t>やめエネルギー株式会社</t>
  </si>
  <si>
    <t>A0285</t>
  </si>
  <si>
    <t>足利ガス株式会社</t>
  </si>
  <si>
    <t>米子瓦斯株式会社</t>
  </si>
  <si>
    <t>A0287</t>
  </si>
  <si>
    <t>浜田ガス株式会社</t>
  </si>
  <si>
    <t>株式会社アメニティ電力</t>
  </si>
  <si>
    <t>A0291</t>
  </si>
  <si>
    <t>A0293</t>
  </si>
  <si>
    <t>岡田建設株式会社</t>
  </si>
  <si>
    <t>出雲ガス株式会社</t>
  </si>
  <si>
    <t>A0297</t>
  </si>
  <si>
    <t>A0298</t>
  </si>
  <si>
    <t>A0299</t>
  </si>
  <si>
    <t>A0302</t>
  </si>
  <si>
    <t>A0304</t>
  </si>
  <si>
    <t>A0306</t>
  </si>
  <si>
    <t>A0307</t>
  </si>
  <si>
    <t>株式会社ファミリーネット・ジャパン</t>
  </si>
  <si>
    <t>株式会社アドバリュー</t>
  </si>
  <si>
    <t>日本製紙木材株式会社</t>
  </si>
  <si>
    <t>奈良総合リサイクルセンター株式会社</t>
  </si>
  <si>
    <t>積水化学工業株式会社</t>
  </si>
  <si>
    <t>A0312</t>
  </si>
  <si>
    <t>A0314</t>
  </si>
  <si>
    <t>A0316</t>
  </si>
  <si>
    <t>A0319</t>
  </si>
  <si>
    <t>株式会社リケン工業</t>
  </si>
  <si>
    <t>株式会社ビビット</t>
  </si>
  <si>
    <t>株式会社おおた電力</t>
  </si>
  <si>
    <t>センチュリー・エナジー株式会社</t>
  </si>
  <si>
    <t>伊藤忠プランテック株式会社</t>
  </si>
  <si>
    <t>株式会社オカモト</t>
  </si>
  <si>
    <t>A0321</t>
  </si>
  <si>
    <t>A0325</t>
  </si>
  <si>
    <t>A0326</t>
  </si>
  <si>
    <t>株式会社大林クリーンエナジー</t>
  </si>
  <si>
    <t>A0332</t>
  </si>
  <si>
    <t>香川電力株式会社</t>
  </si>
  <si>
    <t>株式会社PinT</t>
  </si>
  <si>
    <t>A0337</t>
  </si>
  <si>
    <t>A0338</t>
  </si>
  <si>
    <t>株式会社沖縄ガスニューパワー</t>
  </si>
  <si>
    <t>諏訪瓦斯株式会社</t>
  </si>
  <si>
    <t>A0341</t>
  </si>
  <si>
    <t>A0343</t>
  </si>
  <si>
    <t>A0344</t>
  </si>
  <si>
    <t>A0345</t>
  </si>
  <si>
    <t>A0346</t>
  </si>
  <si>
    <t>神栖パワープラントセールス合同会社</t>
  </si>
  <si>
    <t>株式会社いちき串木野電力</t>
  </si>
  <si>
    <t>西武ガス株式会社</t>
  </si>
  <si>
    <t>松本ガス株式会社</t>
  </si>
  <si>
    <t>南部だんだんエナジー株式会社</t>
  </si>
  <si>
    <t>株式会社エフエネ</t>
  </si>
  <si>
    <t>こなんウルトラパワー株式会社</t>
  </si>
  <si>
    <t>株式会社関西空調</t>
  </si>
  <si>
    <t>奥出雲電力株式会社</t>
  </si>
  <si>
    <t>A0357</t>
  </si>
  <si>
    <t>A0358</t>
  </si>
  <si>
    <t>株式会社成田香取エネルギー</t>
  </si>
  <si>
    <t>三光株式会社</t>
  </si>
  <si>
    <t>A0361</t>
  </si>
  <si>
    <t>A0363</t>
  </si>
  <si>
    <t>ふくしま新電力株式会社</t>
  </si>
  <si>
    <t>A0369</t>
  </si>
  <si>
    <t>A0370</t>
  </si>
  <si>
    <t>A0373</t>
  </si>
  <si>
    <t>A0374</t>
  </si>
  <si>
    <t>A0375</t>
  </si>
  <si>
    <t>A0377</t>
  </si>
  <si>
    <t>A0378</t>
  </si>
  <si>
    <t>A0379</t>
  </si>
  <si>
    <t>A0380</t>
  </si>
  <si>
    <t>A0381</t>
  </si>
  <si>
    <t>A0382</t>
  </si>
  <si>
    <t>A0383</t>
  </si>
  <si>
    <t>株式会社エネクスライフサービス</t>
  </si>
  <si>
    <t>ネイチャーエナジー小国株式会社</t>
  </si>
  <si>
    <t>リエスパワーネクスト株式会社</t>
  </si>
  <si>
    <t>京都生活協同組合</t>
  </si>
  <si>
    <t>山本商事株式会社</t>
  </si>
  <si>
    <t>株式会社グリムスパワー</t>
  </si>
  <si>
    <t>自然電力株式会社</t>
  </si>
  <si>
    <t>株式会社オノプロックス</t>
  </si>
  <si>
    <t>本庄ガス株式会社</t>
  </si>
  <si>
    <t>青森県民エナジー株式会社</t>
  </si>
  <si>
    <t>国際航業株式会社</t>
  </si>
  <si>
    <t>株式会社明治産業</t>
  </si>
  <si>
    <t>ローカルでんき株式会社</t>
  </si>
  <si>
    <t>岡山電力株式会社</t>
  </si>
  <si>
    <t>A0385</t>
  </si>
  <si>
    <t>A0387</t>
  </si>
  <si>
    <t>株式会社翠光トップライン</t>
  </si>
  <si>
    <t>A0389</t>
  </si>
  <si>
    <t>A0390</t>
  </si>
  <si>
    <t>A0391</t>
  </si>
  <si>
    <t>A0392</t>
  </si>
  <si>
    <t>A0393</t>
  </si>
  <si>
    <t>A0394</t>
  </si>
  <si>
    <t>A0395</t>
  </si>
  <si>
    <t>A0396</t>
  </si>
  <si>
    <t>A0397</t>
  </si>
  <si>
    <t>A0398</t>
  </si>
  <si>
    <t>A0399</t>
  </si>
  <si>
    <t>A0400</t>
  </si>
  <si>
    <t>うすきエネルギー株式会社</t>
  </si>
  <si>
    <t>岐阜電力株式会社</t>
  </si>
  <si>
    <t>株式会社ゼック</t>
  </si>
  <si>
    <t>株式会社エスケーエナジー</t>
  </si>
  <si>
    <t>名南共同エネルギー株式会社</t>
  </si>
  <si>
    <t>Apaman Energy株式会社</t>
  </si>
  <si>
    <t>A0402</t>
  </si>
  <si>
    <t>A0403</t>
  </si>
  <si>
    <t>A0404</t>
  </si>
  <si>
    <t>A0405</t>
  </si>
  <si>
    <t>A0406</t>
  </si>
  <si>
    <t>A0407</t>
  </si>
  <si>
    <t>A0408</t>
  </si>
  <si>
    <t>A0409</t>
  </si>
  <si>
    <t>A0410</t>
  </si>
  <si>
    <t>A0411</t>
  </si>
  <si>
    <t>A0412</t>
  </si>
  <si>
    <t>A0413</t>
  </si>
  <si>
    <t>A0414</t>
  </si>
  <si>
    <t>A0415</t>
  </si>
  <si>
    <t>A0416</t>
  </si>
  <si>
    <t>A0417</t>
  </si>
  <si>
    <t>A0418</t>
  </si>
  <si>
    <t>A0419</t>
  </si>
  <si>
    <t>A0420</t>
  </si>
  <si>
    <t>A0421</t>
  </si>
  <si>
    <t>A0422</t>
  </si>
  <si>
    <t>A0423</t>
  </si>
  <si>
    <t>A0424</t>
  </si>
  <si>
    <t>A0425</t>
  </si>
  <si>
    <t>A0426</t>
  </si>
  <si>
    <t>A0427</t>
  </si>
  <si>
    <t>A0428</t>
  </si>
  <si>
    <t>A0429</t>
  </si>
  <si>
    <t>A0430</t>
  </si>
  <si>
    <t>A0431</t>
  </si>
  <si>
    <t>A0432</t>
  </si>
  <si>
    <t>A0433</t>
  </si>
  <si>
    <t>A0434</t>
  </si>
  <si>
    <t>A0435</t>
  </si>
  <si>
    <t>A0436</t>
  </si>
  <si>
    <t>A0437</t>
  </si>
  <si>
    <t>A0438</t>
  </si>
  <si>
    <t>A0439</t>
  </si>
  <si>
    <t>A0440</t>
  </si>
  <si>
    <t>A0441</t>
  </si>
  <si>
    <t>A0442</t>
  </si>
  <si>
    <t>A0443</t>
  </si>
  <si>
    <t>A0444</t>
  </si>
  <si>
    <t>A0445</t>
  </si>
  <si>
    <t>A0446</t>
  </si>
  <si>
    <t>A0447</t>
  </si>
  <si>
    <t>A0448</t>
  </si>
  <si>
    <t>A0449</t>
  </si>
  <si>
    <t>A0450</t>
  </si>
  <si>
    <t>A0451</t>
  </si>
  <si>
    <t>A0452</t>
  </si>
  <si>
    <t>A0453</t>
  </si>
  <si>
    <t>A0454</t>
  </si>
  <si>
    <t>A0455</t>
  </si>
  <si>
    <t>A0456</t>
  </si>
  <si>
    <t>A0457</t>
  </si>
  <si>
    <t>A0458</t>
  </si>
  <si>
    <t>A0459</t>
  </si>
  <si>
    <t>A0460</t>
  </si>
  <si>
    <t>A0461</t>
  </si>
  <si>
    <t>A0462</t>
  </si>
  <si>
    <t>A0463</t>
  </si>
  <si>
    <t>A0464</t>
  </si>
  <si>
    <t>A0465</t>
  </si>
  <si>
    <t>A0466</t>
  </si>
  <si>
    <t>A0467</t>
  </si>
  <si>
    <t>A0468</t>
  </si>
  <si>
    <t>A0469</t>
  </si>
  <si>
    <t>A0470</t>
  </si>
  <si>
    <t>A0471</t>
  </si>
  <si>
    <t>A0472</t>
  </si>
  <si>
    <t>A0473</t>
  </si>
  <si>
    <t>A0474</t>
  </si>
  <si>
    <t>A0475</t>
  </si>
  <si>
    <t>A0476</t>
  </si>
  <si>
    <t>A0477</t>
  </si>
  <si>
    <t>A0478</t>
  </si>
  <si>
    <t>A0479</t>
  </si>
  <si>
    <t>A0480</t>
  </si>
  <si>
    <t>A0481</t>
  </si>
  <si>
    <t>A0482</t>
  </si>
  <si>
    <t>A0483</t>
  </si>
  <si>
    <t>A0484</t>
  </si>
  <si>
    <t>A0485</t>
  </si>
  <si>
    <t>A0486</t>
  </si>
  <si>
    <t>A0487</t>
  </si>
  <si>
    <t>A0488</t>
  </si>
  <si>
    <t>A0489</t>
  </si>
  <si>
    <t>A0490</t>
  </si>
  <si>
    <t>A0491</t>
  </si>
  <si>
    <t>A0492</t>
  </si>
  <si>
    <t>A0493</t>
  </si>
  <si>
    <t>A0494</t>
  </si>
  <si>
    <t>A0495</t>
  </si>
  <si>
    <t>大分ケーブルテレコム株式会社</t>
  </si>
  <si>
    <t>生活協同組合コープみらい</t>
  </si>
  <si>
    <t>福井電力株式会社</t>
  </si>
  <si>
    <t>株式会社MKエネルギー</t>
  </si>
  <si>
    <t>スマートエナジー磐田株式会社</t>
  </si>
  <si>
    <t>そうまIグリッド合同会社</t>
  </si>
  <si>
    <t>エネトレード株式会社</t>
  </si>
  <si>
    <t>ニシムラ株式会社</t>
  </si>
  <si>
    <t>株式会社さくら新電力</t>
  </si>
  <si>
    <t>株式会社グローアップ</t>
  </si>
  <si>
    <t>佐賀電力株式会社</t>
  </si>
  <si>
    <t>大分県民電力株式会社</t>
  </si>
  <si>
    <t>いこま市民パワー株式会社</t>
  </si>
  <si>
    <t>株式会社コープでんき東北</t>
  </si>
  <si>
    <t>おもてなし山形株式会社</t>
  </si>
  <si>
    <t>長野都市ガス株式会社</t>
  </si>
  <si>
    <t>上田ガス株式会社</t>
  </si>
  <si>
    <t>株式会社シグナストラスト</t>
  </si>
  <si>
    <t>ゲーテハウス株式会社</t>
  </si>
  <si>
    <t>JPエネルギー株式会社</t>
  </si>
  <si>
    <t>兵庫電力株式会社</t>
  </si>
  <si>
    <t>大和ライフエナジア株式会社</t>
  </si>
  <si>
    <t>京都新電力株式会社</t>
  </si>
  <si>
    <t>Cocoテラスたがわ株式会社</t>
  </si>
  <si>
    <t>東北電力エナジートレーディング株式会社</t>
  </si>
  <si>
    <t>株式会社横浜環境デザイン</t>
  </si>
  <si>
    <t>株式会社まち未来製作所</t>
  </si>
  <si>
    <t>TRENDE株式会社</t>
  </si>
  <si>
    <t>株式会社どさんこパワー</t>
  </si>
  <si>
    <t>みなとみらい電力株式会社</t>
  </si>
  <si>
    <t>株式会社LIXIL TEPCO スマートパートナーズ</t>
  </si>
  <si>
    <t>三菱瓦斯化学株式会社</t>
  </si>
  <si>
    <t>株式会社アルファライズ</t>
  </si>
  <si>
    <t>おおすみ半島スマートエネルギー株式会社</t>
  </si>
  <si>
    <t>おきなわコープエナジー株式会社</t>
  </si>
  <si>
    <t>久慈地域エネルギー株式会社</t>
  </si>
  <si>
    <t>弘前ガス株式会社</t>
  </si>
  <si>
    <t>株式会社フォーバルテレコム</t>
  </si>
  <si>
    <t>くるめエネルギー株式会社</t>
  </si>
  <si>
    <t>松阪新電力株式会社</t>
  </si>
  <si>
    <t>ヒューリックプロパティソリューション株式会社</t>
  </si>
  <si>
    <t>三友エンテック株式会社</t>
  </si>
  <si>
    <t>府中・調布まちなかエナジー株式会社</t>
  </si>
  <si>
    <t>九州スポーツ電力株式会社</t>
  </si>
  <si>
    <t>株式会社CDエナジーダイレクト</t>
  </si>
  <si>
    <t>株式会社ぶんごおおのエナジー</t>
  </si>
  <si>
    <t>ヴィジョナリーパワー株式会社</t>
  </si>
  <si>
    <t>有明エナジー株式会社</t>
  </si>
  <si>
    <t>①供給電力量（都内）</t>
    <rPh sb="1" eb="3">
      <t>キョウキュウ</t>
    </rPh>
    <rPh sb="3" eb="5">
      <t>デンリョク</t>
    </rPh>
    <rPh sb="5" eb="6">
      <t>リョウ</t>
    </rPh>
    <rPh sb="7" eb="9">
      <t>トナイ</t>
    </rPh>
    <phoneticPr fontId="13"/>
  </si>
  <si>
    <t>③供給電力量（全国）</t>
    <rPh sb="1" eb="3">
      <t>キョウキュウ</t>
    </rPh>
    <rPh sb="3" eb="5">
      <t>デンリョク</t>
    </rPh>
    <rPh sb="5" eb="6">
      <t>リョウ</t>
    </rPh>
    <rPh sb="7" eb="9">
      <t>ゼンコク</t>
    </rPh>
    <phoneticPr fontId="13"/>
  </si>
  <si>
    <t>太陽光（FIT）</t>
    <rPh sb="0" eb="3">
      <t>タイヨウコウ</t>
    </rPh>
    <phoneticPr fontId="13"/>
  </si>
  <si>
    <t>風力（FIT）</t>
    <rPh sb="0" eb="2">
      <t>フウリョク</t>
    </rPh>
    <phoneticPr fontId="13"/>
  </si>
  <si>
    <t>地熱（FIT）</t>
    <rPh sb="0" eb="2">
      <t>チネツ</t>
    </rPh>
    <phoneticPr fontId="13"/>
  </si>
  <si>
    <t>卸取引所</t>
    <rPh sb="0" eb="1">
      <t>オロシ</t>
    </rPh>
    <rPh sb="1" eb="3">
      <t>トリヒキ</t>
    </rPh>
    <rPh sb="3" eb="4">
      <t>ジョ</t>
    </rPh>
    <phoneticPr fontId="13"/>
  </si>
  <si>
    <t>-</t>
    <phoneticPr fontId="13"/>
  </si>
  <si>
    <t>-</t>
    <phoneticPr fontId="13"/>
  </si>
  <si>
    <t>-</t>
    <phoneticPr fontId="13"/>
  </si>
  <si>
    <t>千kWh</t>
    <phoneticPr fontId="13"/>
  </si>
  <si>
    <t>エバーグリーン・マーケティング株式会社</t>
  </si>
  <si>
    <t>株式会社オプテージ</t>
  </si>
  <si>
    <t>A0030</t>
  </si>
  <si>
    <t>A0038</t>
  </si>
  <si>
    <t>A0044</t>
  </si>
  <si>
    <t>A0047</t>
  </si>
  <si>
    <t>シン・エナジー株式会社</t>
  </si>
  <si>
    <t>A0059</t>
  </si>
  <si>
    <t>株式会社エネアーク関東</t>
  </si>
  <si>
    <t>株式会社とんでんホールディングス</t>
  </si>
  <si>
    <t>日鉄エンジニアリング株式会社</t>
  </si>
  <si>
    <t>A0100</t>
  </si>
  <si>
    <t>A0129</t>
  </si>
  <si>
    <t>A0148</t>
  </si>
  <si>
    <t>株式会社トヨタエナジーソリューションズ</t>
  </si>
  <si>
    <t>A0182</t>
  </si>
  <si>
    <t>NFパワーサービス株式会社</t>
  </si>
  <si>
    <t>株式会社パワー・オプティマイザー</t>
  </si>
  <si>
    <t>東芝エネルギーシステムズ株式会社</t>
  </si>
  <si>
    <t>A0301</t>
  </si>
  <si>
    <t>A0322</t>
  </si>
  <si>
    <t>森のエネルギー株式会社</t>
  </si>
  <si>
    <t>エネラボ株式会社</t>
  </si>
  <si>
    <t>日本瓦斯株式会社</t>
  </si>
  <si>
    <t>株式会社NEXT ONE</t>
  </si>
  <si>
    <t>宮崎電力株式会社</t>
  </si>
  <si>
    <t>A0496</t>
  </si>
  <si>
    <t>A0497</t>
  </si>
  <si>
    <t>みちのくエコランドマネジメント株式会社</t>
  </si>
  <si>
    <t>A0498</t>
  </si>
  <si>
    <t>A0499</t>
  </si>
  <si>
    <t>厚木瓦斯株式会社</t>
  </si>
  <si>
    <t>A0500</t>
  </si>
  <si>
    <t>株式会社エネ・ビジョン</t>
  </si>
  <si>
    <t>A0501</t>
  </si>
  <si>
    <t>イワタニ三重株式会社</t>
  </si>
  <si>
    <t>A0502</t>
  </si>
  <si>
    <t>株式会社マルヰ</t>
  </si>
  <si>
    <t>A0503</t>
  </si>
  <si>
    <t>大多喜ガス株式会社</t>
  </si>
  <si>
    <t>A0504</t>
  </si>
  <si>
    <t>ベスト・ウイング株式会社</t>
  </si>
  <si>
    <t>A0505</t>
  </si>
  <si>
    <t>A0506</t>
  </si>
  <si>
    <t>鈴与電力株式会社</t>
  </si>
  <si>
    <t>A0507</t>
  </si>
  <si>
    <t>コープ電力株式会社</t>
  </si>
  <si>
    <t>A0508</t>
  </si>
  <si>
    <t>生活協同組合コープぐんま</t>
  </si>
  <si>
    <t>A0509</t>
  </si>
  <si>
    <t>とちぎコープ生活協同組合</t>
  </si>
  <si>
    <t>A0510</t>
  </si>
  <si>
    <t>いばらきコープ生活協同組合</t>
  </si>
  <si>
    <t>A0511</t>
  </si>
  <si>
    <t>亀岡ふるさとエナジー株式会社</t>
  </si>
  <si>
    <t>A0512</t>
  </si>
  <si>
    <t>A0513</t>
  </si>
  <si>
    <t>株式会社織戸組</t>
  </si>
  <si>
    <t>A0514</t>
  </si>
  <si>
    <t>ふかやeパワー株式会社</t>
  </si>
  <si>
    <t>A0515</t>
  </si>
  <si>
    <t>株式会社Link Life</t>
  </si>
  <si>
    <t>A0516</t>
  </si>
  <si>
    <t>淡路島電力株式会社</t>
  </si>
  <si>
    <t>A0517</t>
  </si>
  <si>
    <t>A0518</t>
  </si>
  <si>
    <t>株式会社グローバルキャスト</t>
  </si>
  <si>
    <t>A0519</t>
  </si>
  <si>
    <t>日本エネルギー総合システム株式会社</t>
  </si>
  <si>
    <t>A0520</t>
  </si>
  <si>
    <t>イワタニ東海株式会社</t>
  </si>
  <si>
    <t>A0521</t>
  </si>
  <si>
    <t>A0522</t>
  </si>
  <si>
    <t>株式会社デライトアップ</t>
  </si>
  <si>
    <t>A0523</t>
  </si>
  <si>
    <t>イーゲート株式会社</t>
  </si>
  <si>
    <t>A0524</t>
  </si>
  <si>
    <t>A0525</t>
  </si>
  <si>
    <t>株式会社ところざわ未来電力</t>
  </si>
  <si>
    <t>A0526</t>
  </si>
  <si>
    <t>朝日ガスエナジー株式会社</t>
  </si>
  <si>
    <t>A0527</t>
  </si>
  <si>
    <t>A0528</t>
  </si>
  <si>
    <t>株式会社エネファント</t>
  </si>
  <si>
    <t>A0529</t>
  </si>
  <si>
    <t>A0530</t>
  </si>
  <si>
    <t>A0531</t>
  </si>
  <si>
    <t>A0532</t>
  </si>
  <si>
    <t>A0533</t>
  </si>
  <si>
    <t>秩父新電力株式会社</t>
  </si>
  <si>
    <t>A0534</t>
  </si>
  <si>
    <t>みよしエナジー株式会社</t>
  </si>
  <si>
    <t>A0535</t>
  </si>
  <si>
    <t>A0536</t>
  </si>
  <si>
    <t>A0537</t>
  </si>
  <si>
    <t>A0538</t>
  </si>
  <si>
    <t>綿半パートナーズ株式会社</t>
  </si>
  <si>
    <t>A0539</t>
  </si>
  <si>
    <t>株式会社karch</t>
  </si>
  <si>
    <t>A0540</t>
  </si>
  <si>
    <t>株式会社くきつ</t>
  </si>
  <si>
    <t>A0541</t>
  </si>
  <si>
    <t>株式会社フィリッジ</t>
  </si>
  <si>
    <t>A0542</t>
  </si>
  <si>
    <t>A0543</t>
  </si>
  <si>
    <t>株式会社かみでん里山公社</t>
  </si>
  <si>
    <t>A0544</t>
  </si>
  <si>
    <t>A0545</t>
  </si>
  <si>
    <t>ワイズテレコム株式会社</t>
  </si>
  <si>
    <t>A0546</t>
  </si>
  <si>
    <t>株式会社三郷ひまわりエナジー</t>
  </si>
  <si>
    <t>A0547</t>
  </si>
  <si>
    <t>株式会社球磨村森電力</t>
  </si>
  <si>
    <t>A0548</t>
  </si>
  <si>
    <t>A0549</t>
  </si>
  <si>
    <t>A0550</t>
  </si>
  <si>
    <t>A0551</t>
  </si>
  <si>
    <t>飯田まちづくり電力株式会社</t>
  </si>
  <si>
    <t>A0552</t>
  </si>
  <si>
    <t>イワタニ長野株式会社</t>
  </si>
  <si>
    <t>A0553</t>
  </si>
  <si>
    <t>シェルジャパン株式会社</t>
  </si>
  <si>
    <t>A0554</t>
  </si>
  <si>
    <t>株式会社クボタ</t>
  </si>
  <si>
    <t>A0555</t>
  </si>
  <si>
    <t>石油資源開発株式会社</t>
  </si>
  <si>
    <t>A0556</t>
  </si>
  <si>
    <t>越後天然ガス株式会社</t>
  </si>
  <si>
    <t>A0557</t>
  </si>
  <si>
    <t>A0558</t>
  </si>
  <si>
    <t>坂戸ガス株式会社</t>
  </si>
  <si>
    <t>A0559</t>
  </si>
  <si>
    <t>A0560</t>
  </si>
  <si>
    <t>株式会社テレ・マーカー</t>
  </si>
  <si>
    <t>A0561</t>
  </si>
  <si>
    <t>A0562</t>
  </si>
  <si>
    <t>MGCエネルギー株式会社</t>
  </si>
  <si>
    <t>A0563</t>
  </si>
  <si>
    <t>A0564</t>
  </si>
  <si>
    <t>A0565</t>
  </si>
  <si>
    <t>福島フェニックス電力株式会社</t>
  </si>
  <si>
    <t>A0566</t>
  </si>
  <si>
    <t>あんしん電力合同会社</t>
  </si>
  <si>
    <t>A0567</t>
  </si>
  <si>
    <t>株式会社美作国電力</t>
  </si>
  <si>
    <t>A0568</t>
  </si>
  <si>
    <t>A0569</t>
  </si>
  <si>
    <t>株式会社サンジュニア</t>
  </si>
  <si>
    <t>A0570</t>
  </si>
  <si>
    <t>八幡商事株式会社</t>
  </si>
  <si>
    <t>A0571</t>
  </si>
  <si>
    <t>おいでんエネルギー株式会社</t>
  </si>
  <si>
    <t>A0572</t>
  </si>
  <si>
    <t>株式会社イシオ</t>
  </si>
  <si>
    <t>A0573</t>
  </si>
  <si>
    <t>北陸電力ビズ・エナジーソリューション株式会社</t>
  </si>
  <si>
    <t>A0574</t>
  </si>
  <si>
    <t>リニューアブルトレード株式会社</t>
  </si>
  <si>
    <t>A0575</t>
  </si>
  <si>
    <t>A0576</t>
  </si>
  <si>
    <t>A0577</t>
  </si>
  <si>
    <t>丸紅伊那みらいでんき株式会社</t>
  </si>
  <si>
    <t>A0578</t>
  </si>
  <si>
    <t>富士山エナジー株式会社</t>
  </si>
  <si>
    <t>A0579</t>
  </si>
  <si>
    <t>A0580</t>
  </si>
  <si>
    <t>株式会社エナネス</t>
  </si>
  <si>
    <t>A0581</t>
  </si>
  <si>
    <t>WSエナジー株式会社</t>
  </si>
  <si>
    <t>A0582</t>
  </si>
  <si>
    <t>TERA Energy株式会社</t>
  </si>
  <si>
    <t>A0583</t>
  </si>
  <si>
    <t>A0584</t>
  </si>
  <si>
    <t>A0585</t>
  </si>
  <si>
    <t>A0586</t>
  </si>
  <si>
    <t>グリーンシティこばやし株式会社</t>
  </si>
  <si>
    <t>A0587</t>
  </si>
  <si>
    <t>株式会社吉田石油店</t>
  </si>
  <si>
    <t>A0588</t>
  </si>
  <si>
    <t>A0589</t>
  </si>
  <si>
    <t>スマートエナジー熊本株式会社</t>
  </si>
  <si>
    <t>A0590</t>
  </si>
  <si>
    <t>福山未来エナジー株式会社</t>
  </si>
  <si>
    <t>A0591</t>
  </si>
  <si>
    <t>株式会社Kエナジー</t>
  </si>
  <si>
    <t>A0592</t>
  </si>
  <si>
    <t>A0593</t>
  </si>
  <si>
    <t>A0594</t>
  </si>
  <si>
    <t>A0595</t>
  </si>
  <si>
    <t>AOIエネルギーソリューション株式会社</t>
  </si>
  <si>
    <t>A0596</t>
  </si>
  <si>
    <t>五島市民電力株式会社</t>
  </si>
  <si>
    <t>A0597</t>
  </si>
  <si>
    <t>電力保全サービス株式会社</t>
  </si>
  <si>
    <t>A0598</t>
  </si>
  <si>
    <t>リストプロパティーズ株式会社</t>
  </si>
  <si>
    <t>A0599</t>
  </si>
  <si>
    <t>ENECHANGE株式会社</t>
  </si>
  <si>
    <t>A0600</t>
  </si>
  <si>
    <t>A0601</t>
  </si>
  <si>
    <t>A0602</t>
  </si>
  <si>
    <t>A0603</t>
  </si>
  <si>
    <t>バンプーパワートレーディング合同会社</t>
  </si>
  <si>
    <t>A0604</t>
  </si>
  <si>
    <t>株式会社エイチティーピー</t>
  </si>
  <si>
    <t>A0605</t>
  </si>
  <si>
    <t>株式会社センカク</t>
  </si>
  <si>
    <t>A0606</t>
  </si>
  <si>
    <t>A0607</t>
  </si>
  <si>
    <t>A0608</t>
  </si>
  <si>
    <t>株式会社日精協サービスセンター</t>
  </si>
  <si>
    <t>A0609</t>
  </si>
  <si>
    <t>株式会社ミナサポ</t>
  </si>
  <si>
    <t>A0610</t>
  </si>
  <si>
    <t>唐津電力株式会社</t>
  </si>
  <si>
    <t>A0611</t>
  </si>
  <si>
    <t>A0612</t>
  </si>
  <si>
    <t>日本エネルギーファーム株式会社</t>
  </si>
  <si>
    <t>A0613</t>
  </si>
  <si>
    <t>一般社団法人フライングエステート</t>
  </si>
  <si>
    <t>A0614</t>
  </si>
  <si>
    <t>A0615</t>
  </si>
  <si>
    <t>株式会社イーネットワーク</t>
  </si>
  <si>
    <t>A0616</t>
  </si>
  <si>
    <t>バイオガスエナジー株式会社</t>
  </si>
  <si>
    <t>A0617</t>
  </si>
  <si>
    <t>スマートエコエナジー株式会社</t>
  </si>
  <si>
    <t>A0618</t>
  </si>
  <si>
    <t>A0619</t>
  </si>
  <si>
    <t>A0620</t>
  </si>
  <si>
    <t>A0621</t>
  </si>
  <si>
    <t>株式会社あおぞら</t>
  </si>
  <si>
    <t>東京電力パワーグリッド株式会社</t>
  </si>
  <si>
    <t>出光興産株式会社</t>
  </si>
  <si>
    <t>セントラル石油瓦斯株式会社</t>
  </si>
  <si>
    <t>株式会社ジェイコム埼玉・東日本</t>
  </si>
  <si>
    <t>株式会社ジェイコム湘南・神奈川</t>
  </si>
  <si>
    <t>歌舞伎エナジー株式会社</t>
  </si>
  <si>
    <t>ワタミエナジー株式会社</t>
  </si>
  <si>
    <t>中部電力ミライズ株式会社</t>
  </si>
  <si>
    <t>一般社団法人グリーンコープでんき</t>
  </si>
  <si>
    <t>フラワーペイメント株式会社</t>
  </si>
  <si>
    <t>アジアバンクホールディングス株式会社</t>
  </si>
  <si>
    <t>エネルギーパワー株式会社</t>
  </si>
  <si>
    <t>富士山電力株式会社</t>
  </si>
  <si>
    <t>東京電力リニューアブルパワー株式会社</t>
  </si>
  <si>
    <t>株式会社情熱電力</t>
  </si>
  <si>
    <t>新電力いばらき株式会社</t>
  </si>
  <si>
    <t>RE100電力株式会社</t>
  </si>
  <si>
    <t>株式会社LENETS</t>
  </si>
  <si>
    <t>A0622</t>
  </si>
  <si>
    <t>A0623</t>
  </si>
  <si>
    <t>A0624</t>
  </si>
  <si>
    <t>A0625</t>
  </si>
  <si>
    <t>A0626</t>
  </si>
  <si>
    <t>A0627</t>
  </si>
  <si>
    <t>フィンテックラボ協同組合</t>
  </si>
  <si>
    <t>A0628</t>
  </si>
  <si>
    <t>A0629</t>
  </si>
  <si>
    <t>新電力新潟株式会社</t>
  </si>
  <si>
    <t>A0630</t>
  </si>
  <si>
    <t>A0631</t>
  </si>
  <si>
    <t>気仙沼グリーンエナジー株式会社</t>
  </si>
  <si>
    <t>A0632</t>
  </si>
  <si>
    <t>株式会社ユーラスグリーンエナジー</t>
  </si>
  <si>
    <t>A0633</t>
  </si>
  <si>
    <t>A0634</t>
  </si>
  <si>
    <t>ネミー株式会社</t>
  </si>
  <si>
    <t>A0635</t>
  </si>
  <si>
    <t>A0636</t>
  </si>
  <si>
    <t>生活協同組合コープながの</t>
  </si>
  <si>
    <t>A0637</t>
  </si>
  <si>
    <t>京セラ関電エナジー合同会社</t>
  </si>
  <si>
    <t>A0638</t>
  </si>
  <si>
    <t>株式会社Energy Concierge</t>
  </si>
  <si>
    <t>A0639</t>
  </si>
  <si>
    <t>酒田天然瓦斯株式会社</t>
  </si>
  <si>
    <t>A0640</t>
  </si>
  <si>
    <t>東亜ガス株式会社</t>
  </si>
  <si>
    <t>A0641</t>
  </si>
  <si>
    <t>株式会社三河の山里コミュニティパワー</t>
  </si>
  <si>
    <t>A0642</t>
  </si>
  <si>
    <t>新潟スワンエナジー株式会社</t>
  </si>
  <si>
    <t>A0643</t>
  </si>
  <si>
    <t>A0644</t>
  </si>
  <si>
    <t>グリーンピープルズパワー株式会社</t>
  </si>
  <si>
    <t>A0645</t>
  </si>
  <si>
    <t>A0646</t>
  </si>
  <si>
    <t>A0647</t>
  </si>
  <si>
    <t>レネックス電力合同会社</t>
  </si>
  <si>
    <t>A0648</t>
  </si>
  <si>
    <t>株式会社マルイファシリティーズ</t>
  </si>
  <si>
    <t>A0649</t>
  </si>
  <si>
    <t>株式会社デンケン</t>
  </si>
  <si>
    <t>A0650</t>
  </si>
  <si>
    <t>株式会社東名</t>
  </si>
  <si>
    <t>A0651</t>
  </si>
  <si>
    <t>A0652</t>
  </si>
  <si>
    <t>A0653</t>
  </si>
  <si>
    <t>NTTアノードエナジー株式会社</t>
  </si>
  <si>
    <t>A0654</t>
  </si>
  <si>
    <t>スマート電気株式会社</t>
  </si>
  <si>
    <t>A0655</t>
  </si>
  <si>
    <t>株式会社唐津パワーホールディングス</t>
  </si>
  <si>
    <t>A0656</t>
  </si>
  <si>
    <t>株式会社クリーンエネルギー総合研究所</t>
  </si>
  <si>
    <t>A0657</t>
  </si>
  <si>
    <t>株式会社スマートエナジー</t>
  </si>
  <si>
    <t>A0658</t>
  </si>
  <si>
    <t>新電力株式会社</t>
  </si>
  <si>
    <t>A0659</t>
  </si>
  <si>
    <t>株式会社かづのパワー</t>
  </si>
  <si>
    <t>A0660</t>
  </si>
  <si>
    <t>UNIVERGY株式会社</t>
  </si>
  <si>
    <t>A0661</t>
  </si>
  <si>
    <t>A0662</t>
  </si>
  <si>
    <t>A0663</t>
  </si>
  <si>
    <t>株式会社アイキューブ・マーケティング</t>
  </si>
  <si>
    <t>A0664</t>
  </si>
  <si>
    <t>デジタルグリッド株式会社</t>
  </si>
  <si>
    <t>A0665</t>
  </si>
  <si>
    <t>ワタミエコパワー株式会社</t>
  </si>
  <si>
    <t>A0666</t>
  </si>
  <si>
    <t>株式会社西九州させぼパワーズ</t>
  </si>
  <si>
    <t>A0667</t>
  </si>
  <si>
    <t>たんたんエナジー株式会社</t>
  </si>
  <si>
    <t>A0668</t>
  </si>
  <si>
    <t>A0669</t>
  </si>
  <si>
    <t>A0670</t>
  </si>
  <si>
    <t>A0671</t>
  </si>
  <si>
    <t>株式会社スマート</t>
  </si>
  <si>
    <t>A0672</t>
  </si>
  <si>
    <t>A0673</t>
  </si>
  <si>
    <t>株式会社ジャパネットサービスイノベーション</t>
  </si>
  <si>
    <t>A0674</t>
  </si>
  <si>
    <t>A0675</t>
  </si>
  <si>
    <t>A0676</t>
  </si>
  <si>
    <t>A0677</t>
  </si>
  <si>
    <t>株式会社しおさい電力</t>
  </si>
  <si>
    <t>A0678</t>
  </si>
  <si>
    <t>A0679</t>
  </si>
  <si>
    <t>A0680</t>
  </si>
  <si>
    <t>A0681</t>
  </si>
  <si>
    <t>うべ未来エネルギー株式会社</t>
  </si>
  <si>
    <t>A0682</t>
  </si>
  <si>
    <t>A0683</t>
  </si>
  <si>
    <t>永井自動車工業株式会社</t>
  </si>
  <si>
    <t>A0684</t>
  </si>
  <si>
    <t>小島電機工業株式会社</t>
  </si>
  <si>
    <t>A0685</t>
  </si>
  <si>
    <t>陸前高田しみんエネルギー株式会社</t>
  </si>
  <si>
    <t>A0686</t>
  </si>
  <si>
    <t>株式会社アーク</t>
  </si>
  <si>
    <t>A0687</t>
  </si>
  <si>
    <t>株式会社チャームドライフ</t>
  </si>
  <si>
    <t>A0688</t>
  </si>
  <si>
    <t>株式会社エイワット</t>
  </si>
  <si>
    <t>A0689</t>
  </si>
  <si>
    <t>スターティア株式会社</t>
  </si>
  <si>
    <t>A0690</t>
  </si>
  <si>
    <t>東広島スマートエネルギー株式会社</t>
  </si>
  <si>
    <t>A0691</t>
  </si>
  <si>
    <t>A0692</t>
  </si>
  <si>
    <t>旭化成株式会社</t>
  </si>
  <si>
    <t>A0693</t>
  </si>
  <si>
    <t>京和ガス株式会社</t>
  </si>
  <si>
    <t>A0694</t>
  </si>
  <si>
    <t>A0695</t>
  </si>
  <si>
    <t>A0696</t>
  </si>
  <si>
    <t>A0697</t>
  </si>
  <si>
    <t>A0698</t>
  </si>
  <si>
    <t>株式会社エフオン</t>
  </si>
  <si>
    <t>A0699</t>
  </si>
  <si>
    <t>株式会社岡崎さくら電力</t>
  </si>
  <si>
    <t>A0700</t>
  </si>
  <si>
    <t>A0701</t>
  </si>
  <si>
    <t>株式会社平安コーポレーション</t>
  </si>
  <si>
    <t>A0702</t>
  </si>
  <si>
    <t>A0703</t>
  </si>
  <si>
    <t>A0704</t>
  </si>
  <si>
    <t>Castleton Commodities Japan 合同会社</t>
  </si>
  <si>
    <t>A0705</t>
  </si>
  <si>
    <t>神戸電力株式会社</t>
  </si>
  <si>
    <t>再エネ
利用率</t>
    <rPh sb="0" eb="1">
      <t>サイ</t>
    </rPh>
    <rPh sb="4" eb="7">
      <t>リヨウリツ</t>
    </rPh>
    <phoneticPr fontId="22"/>
  </si>
  <si>
    <t>FIT電気量
（都内分）</t>
    <rPh sb="3" eb="5">
      <t>デンキ</t>
    </rPh>
    <rPh sb="5" eb="6">
      <t>リョウ</t>
    </rPh>
    <rPh sb="8" eb="10">
      <t>トナイ</t>
    </rPh>
    <rPh sb="10" eb="11">
      <t>ブン</t>
    </rPh>
    <phoneticPr fontId="22"/>
  </si>
  <si>
    <t>ＦＩＴ電気量
利用率</t>
    <rPh sb="3" eb="5">
      <t>デンキ</t>
    </rPh>
    <rPh sb="5" eb="6">
      <t>リョウ</t>
    </rPh>
    <rPh sb="7" eb="10">
      <t>リヨウリツ</t>
    </rPh>
    <phoneticPr fontId="22"/>
  </si>
  <si>
    <t>未エネ利用量
利用率</t>
    <rPh sb="0" eb="1">
      <t>ミ</t>
    </rPh>
    <rPh sb="3" eb="5">
      <t>リヨウ</t>
    </rPh>
    <rPh sb="5" eb="6">
      <t>リョウ</t>
    </rPh>
    <rPh sb="7" eb="10">
      <t>リヨウリツ</t>
    </rPh>
    <phoneticPr fontId="22"/>
  </si>
  <si>
    <t>SOUHAIDEN</t>
  </si>
  <si>
    <t>メニューA</t>
    <phoneticPr fontId="13"/>
  </si>
  <si>
    <t>メニューC</t>
    <phoneticPr fontId="13"/>
  </si>
  <si>
    <t>メニューB</t>
    <phoneticPr fontId="13"/>
  </si>
  <si>
    <t>エバーグリーン・リテイリング株式会社</t>
  </si>
  <si>
    <t>カワサキグリーンエナジー株式会社</t>
  </si>
  <si>
    <t>パワーネクスト株式会社</t>
  </si>
  <si>
    <t>マッコーリーエナジージャパン株式会社</t>
  </si>
  <si>
    <t>大東建託パートナーズ株式会社</t>
  </si>
  <si>
    <t>グリーナ株式会社</t>
  </si>
  <si>
    <t>アストマックス株式会社</t>
  </si>
  <si>
    <t>ティーダッシュ合同会社</t>
  </si>
  <si>
    <t>楽天エナジー株式会社</t>
  </si>
  <si>
    <t>株式会社エスエナジー</t>
  </si>
  <si>
    <t>株式会社エコログ</t>
  </si>
  <si>
    <t>株式会社デベロップ</t>
  </si>
  <si>
    <t>銚子電力株式会社</t>
  </si>
  <si>
    <t>株式会社メディオテック</t>
  </si>
  <si>
    <t>株式会社能勢・豊能まちづくり</t>
  </si>
  <si>
    <t>株式会社再エネ思考電力</t>
  </si>
  <si>
    <t>かみすでんき株式会社</t>
  </si>
  <si>
    <t>会津エナジー株式会社</t>
  </si>
  <si>
    <t>A0706</t>
  </si>
  <si>
    <t>一般社団法人全国新エネルギー次世代設備施工協会</t>
  </si>
  <si>
    <t>A0707</t>
  </si>
  <si>
    <t>Ｖａｌｈａｌｌ合同会社</t>
  </si>
  <si>
    <t>A0708</t>
  </si>
  <si>
    <t>A0709</t>
  </si>
  <si>
    <t>生活協同組合ひろしま</t>
  </si>
  <si>
    <t>A0710</t>
  </si>
  <si>
    <t>株式会社京楽産業ホールディングス</t>
  </si>
  <si>
    <t>A0711</t>
  </si>
  <si>
    <t>株式会社RenoLabo</t>
  </si>
  <si>
    <t>A0712</t>
  </si>
  <si>
    <t>アークエルテクノロジーズ株式会社</t>
  </si>
  <si>
    <t>A0713</t>
  </si>
  <si>
    <t>弥富ガス協同組合</t>
  </si>
  <si>
    <t>A0714</t>
  </si>
  <si>
    <t>エルメック株式会社</t>
  </si>
  <si>
    <t>A0715</t>
  </si>
  <si>
    <t>株式会社オズエナジー</t>
  </si>
  <si>
    <t>A0716</t>
  </si>
  <si>
    <t>レモンガス株式会社</t>
  </si>
  <si>
    <t>A0717</t>
  </si>
  <si>
    <t>A0718</t>
  </si>
  <si>
    <t>株式会社日本海水</t>
  </si>
  <si>
    <t>A0719</t>
  </si>
  <si>
    <t>株式会社イーネットワークネクスト</t>
  </si>
  <si>
    <t>A0720</t>
  </si>
  <si>
    <t>A0721</t>
  </si>
  <si>
    <t>中小企業支援株式会社</t>
  </si>
  <si>
    <t>A0722</t>
  </si>
  <si>
    <t>サントラベラーズサービス有限会社</t>
  </si>
  <si>
    <t>A0723</t>
  </si>
  <si>
    <t>株式会社カインドホーム</t>
  </si>
  <si>
    <t>A0724</t>
  </si>
  <si>
    <t>A0725</t>
  </si>
  <si>
    <t>A0726</t>
  </si>
  <si>
    <t>八千代エンジニヤリング株式会社</t>
  </si>
  <si>
    <t>A0727</t>
  </si>
  <si>
    <t>日本海ガス株式会社</t>
  </si>
  <si>
    <t>A0728</t>
  </si>
  <si>
    <t>A0729</t>
  </si>
  <si>
    <t>神楽電力株式会社</t>
  </si>
  <si>
    <t>A0730</t>
  </si>
  <si>
    <t>ゆきぐに新電力株式会社</t>
  </si>
  <si>
    <t>A0731</t>
  </si>
  <si>
    <t>A0732</t>
  </si>
  <si>
    <t>株式会社ながさきサステナエナジー</t>
  </si>
  <si>
    <t>A0733</t>
  </si>
  <si>
    <t>葛尾創生電力株式会社</t>
  </si>
  <si>
    <t>A0734</t>
  </si>
  <si>
    <t>A0735</t>
  </si>
  <si>
    <t>A0736</t>
  </si>
  <si>
    <t>A0737</t>
  </si>
  <si>
    <t>株式会社ライフエナジー</t>
  </si>
  <si>
    <t>A0738</t>
  </si>
  <si>
    <t>株式会社グルーヴエナジー</t>
  </si>
  <si>
    <t>A0739</t>
  </si>
  <si>
    <t>高知ニューエナジー株式会社</t>
  </si>
  <si>
    <t>A0740</t>
  </si>
  <si>
    <t>もみじ電力株式会社</t>
  </si>
  <si>
    <t>A0741</t>
  </si>
  <si>
    <t>Nature株式会社</t>
  </si>
  <si>
    <t>A0742</t>
  </si>
  <si>
    <t>株式会社縁人</t>
  </si>
  <si>
    <t>A0743</t>
  </si>
  <si>
    <t>T＆Tエナジー株式会社</t>
  </si>
  <si>
    <t>A0744</t>
  </si>
  <si>
    <t>株式会社ルーク</t>
  </si>
  <si>
    <t>A0745</t>
  </si>
  <si>
    <t>A0746</t>
  </si>
  <si>
    <t>かけがわ報徳パワー株式会社</t>
  </si>
  <si>
    <t>A0747</t>
  </si>
  <si>
    <t>SustainableEnergy株式会社</t>
  </si>
  <si>
    <t>A0748</t>
  </si>
  <si>
    <t>穂の国とよはし電力株式会社</t>
  </si>
  <si>
    <t>A0749</t>
  </si>
  <si>
    <t>A0750</t>
  </si>
  <si>
    <t>A0751</t>
  </si>
  <si>
    <t>A0752</t>
  </si>
  <si>
    <t>イワタニセントラル北海道株式会社</t>
  </si>
  <si>
    <t>A0753</t>
  </si>
  <si>
    <t>ホームタウンエナジー株式会社</t>
  </si>
  <si>
    <t>A0754</t>
  </si>
  <si>
    <t>株式会社彩の国でんき</t>
  </si>
  <si>
    <t>A0755</t>
  </si>
  <si>
    <t>株式会社SCN電力</t>
  </si>
  <si>
    <t>A0756</t>
  </si>
  <si>
    <t>A0757</t>
  </si>
  <si>
    <t>A0758</t>
  </si>
  <si>
    <t>株式会社みやきエネルギー</t>
  </si>
  <si>
    <t>A0759</t>
  </si>
  <si>
    <t>株式会社クリーンベンチャー２１</t>
  </si>
  <si>
    <t>A0760</t>
  </si>
  <si>
    <t>三河商事株式会社</t>
  </si>
  <si>
    <t>A0761</t>
  </si>
  <si>
    <t>株式会社みとや</t>
  </si>
  <si>
    <t>A0762</t>
  </si>
  <si>
    <t>三州電力株式会社</t>
  </si>
  <si>
    <t>A0763</t>
  </si>
  <si>
    <t>フラットエナジー株式会社</t>
  </si>
  <si>
    <t>A0764</t>
  </si>
  <si>
    <t>沖縄新エネ開発株式会社</t>
  </si>
  <si>
    <t>A0765</t>
  </si>
  <si>
    <t>A0766</t>
  </si>
  <si>
    <t>つづくみらいエナジー株式会社</t>
  </si>
  <si>
    <t>A0767</t>
  </si>
  <si>
    <t>A0768</t>
  </si>
  <si>
    <t>A0769</t>
  </si>
  <si>
    <t>株式会社中庄商店</t>
  </si>
  <si>
    <t>A0770</t>
  </si>
  <si>
    <t>株式会社ほくだん</t>
  </si>
  <si>
    <t>A0771</t>
  </si>
  <si>
    <t>株式会社イー・アドバンス</t>
  </si>
  <si>
    <t>A0772</t>
  </si>
  <si>
    <t>株式会社エスコ</t>
  </si>
  <si>
    <t>A0773</t>
  </si>
  <si>
    <t>株式会社Qvou</t>
  </si>
  <si>
    <t>A0774</t>
  </si>
  <si>
    <t>株式会社コノミヤホールディングス</t>
  </si>
  <si>
    <t>A0775</t>
  </si>
  <si>
    <t>森の国から電力株式会社</t>
  </si>
  <si>
    <t>A0776</t>
  </si>
  <si>
    <t>自由でんき株式会社</t>
  </si>
  <si>
    <t>A0777</t>
  </si>
  <si>
    <t>住友商事株式会社</t>
  </si>
  <si>
    <t>A0778</t>
  </si>
  <si>
    <t>A0779</t>
  </si>
  <si>
    <t>A0780</t>
  </si>
  <si>
    <t>A0781</t>
  </si>
  <si>
    <t>株式会社丸の内電力</t>
  </si>
  <si>
    <t>A0782</t>
  </si>
  <si>
    <t>A0783</t>
  </si>
  <si>
    <t>株式会社中京電力</t>
  </si>
  <si>
    <t>A0784</t>
  </si>
  <si>
    <t>箕面ゆずる電力株式会社</t>
  </si>
  <si>
    <t>A0785</t>
  </si>
  <si>
    <t>株式会社クオリティプラス</t>
  </si>
  <si>
    <t>A0786</t>
  </si>
  <si>
    <t>Y.W.C.株式会社</t>
  </si>
  <si>
    <t>A0787</t>
  </si>
  <si>
    <t>株式会社フジコー</t>
  </si>
  <si>
    <t>A0788</t>
  </si>
  <si>
    <t>株式会社ミライネクト</t>
  </si>
  <si>
    <t>A0789</t>
  </si>
  <si>
    <t>シャチ電工株式会社</t>
  </si>
  <si>
    <t>A0790</t>
  </si>
  <si>
    <t>A0791</t>
  </si>
  <si>
    <t>株式会社タケエイ</t>
  </si>
  <si>
    <t>A0792</t>
  </si>
  <si>
    <t>A0793</t>
  </si>
  <si>
    <t>TGオクトパスエナジー株式会社</t>
  </si>
  <si>
    <t>A0794</t>
  </si>
  <si>
    <t>A0795</t>
  </si>
  <si>
    <t>事業者名</t>
    <rPh sb="0" eb="4">
      <t>ジギョウシャメイ</t>
    </rPh>
    <phoneticPr fontId="13"/>
  </si>
  <si>
    <t>コスモエネルギーソリューションズ株式会社</t>
  </si>
  <si>
    <t>アルカナエナジー株式会社</t>
  </si>
  <si>
    <t>株式会社UPDATER</t>
  </si>
  <si>
    <t>パナソニックオペレーショナルエクセレンス株式会社</t>
  </si>
  <si>
    <t>リニューアブル・ジャパン株式会社</t>
  </si>
  <si>
    <t>Japan電力株式会社</t>
  </si>
  <si>
    <t>電源開発株式会社</t>
  </si>
  <si>
    <t>バンプージャパン株式会社</t>
  </si>
  <si>
    <t>株式会社レクスポート</t>
  </si>
  <si>
    <t>株式会社地域創生ホールディングス</t>
  </si>
  <si>
    <t>エッセンシャルエナジー株式会社</t>
  </si>
  <si>
    <t>株式会社ネットプライスエナジー</t>
  </si>
  <si>
    <t>アストマックス・エネルギー株式会社</t>
  </si>
  <si>
    <t>株式会社恒電社</t>
  </si>
  <si>
    <t>トリニティエナジー株式会社</t>
  </si>
  <si>
    <t>株式会社エネコード</t>
  </si>
  <si>
    <t>アイエスジー株式会社</t>
  </si>
  <si>
    <t>ＫＢＮ株式会社</t>
  </si>
  <si>
    <t>株式会社eClear</t>
  </si>
  <si>
    <t>エア・ウォーター・ライフソリューション株式会社</t>
  </si>
  <si>
    <t>ReGen100株式会社</t>
  </si>
  <si>
    <t>EGトレーディング合同会社</t>
  </si>
  <si>
    <t>株式会社そらいろ電力</t>
  </si>
  <si>
    <t>A0796</t>
  </si>
  <si>
    <t>東北電力フロンティア株式会社</t>
  </si>
  <si>
    <t>A0797</t>
  </si>
  <si>
    <t>株式会社エクソル</t>
  </si>
  <si>
    <t>A0798</t>
  </si>
  <si>
    <t>株式会社ファラデー</t>
  </si>
  <si>
    <t>A0799</t>
  </si>
  <si>
    <t>A0800</t>
  </si>
  <si>
    <t>A0801</t>
  </si>
  <si>
    <t>RE CAPITAL株式会社</t>
  </si>
  <si>
    <t>A0802</t>
  </si>
  <si>
    <t>大塚ビジネスサポート株式会社</t>
  </si>
  <si>
    <t>A0803</t>
  </si>
  <si>
    <t>出雲ケーブルビジョン株式会社</t>
  </si>
  <si>
    <t>A0804</t>
  </si>
  <si>
    <t>株式会社トーラス</t>
  </si>
  <si>
    <t>A0805</t>
  </si>
  <si>
    <t>株式会社パワーネットワークス</t>
  </si>
  <si>
    <t>A0806</t>
  </si>
  <si>
    <t>いずも縁結び電力株式会社</t>
  </si>
  <si>
    <t>A0807</t>
  </si>
  <si>
    <t>恵那電力株式会社</t>
  </si>
  <si>
    <t>A0808</t>
  </si>
  <si>
    <t>宇都宮ライトパワー株式会社</t>
  </si>
  <si>
    <t>A0809</t>
  </si>
  <si>
    <t>帯広電力株式会社</t>
  </si>
  <si>
    <t>A0810</t>
  </si>
  <si>
    <t>フジ物産株式会社</t>
  </si>
  <si>
    <t>A0811</t>
  </si>
  <si>
    <t>A0812</t>
  </si>
  <si>
    <t>金沢エナジー株式会社</t>
  </si>
  <si>
    <t>A0813</t>
  </si>
  <si>
    <t>株式会社シモセ</t>
  </si>
  <si>
    <t>A0814</t>
  </si>
  <si>
    <t>A0815</t>
  </si>
  <si>
    <t>Energy Creation株式会社</t>
  </si>
  <si>
    <t>A0816</t>
  </si>
  <si>
    <t>エナジーグリッド株式会社</t>
  </si>
  <si>
    <t>A0817</t>
  </si>
  <si>
    <t>株式会社なんとエナジー</t>
  </si>
  <si>
    <t>A0818</t>
  </si>
  <si>
    <t>A0819</t>
  </si>
  <si>
    <t>株式会社ボーダレス・ジャパン</t>
  </si>
  <si>
    <t>A0820</t>
  </si>
  <si>
    <t>株式会社ワット</t>
  </si>
  <si>
    <t>A0821</t>
  </si>
  <si>
    <t>ジケイ・スペース株式会社</t>
  </si>
  <si>
    <t>A0822</t>
  </si>
  <si>
    <t>広島ガス株式会社</t>
  </si>
  <si>
    <t>A0823</t>
  </si>
  <si>
    <t>A0824</t>
  </si>
  <si>
    <t>A0825</t>
  </si>
  <si>
    <t>エナジーサプライ株式会社</t>
  </si>
  <si>
    <t>A0826</t>
  </si>
  <si>
    <t>株式会社ＦＰＳ</t>
  </si>
  <si>
    <t>A0827</t>
  </si>
  <si>
    <t>大熊るるるん電力株式会社</t>
  </si>
  <si>
    <t>A0828</t>
  </si>
  <si>
    <t>A0829</t>
  </si>
  <si>
    <t>A0830</t>
  </si>
  <si>
    <t>A0831</t>
  </si>
  <si>
    <t>おきたま新電力株式会社</t>
  </si>
  <si>
    <t>A0832</t>
  </si>
  <si>
    <t>A0833</t>
  </si>
  <si>
    <t>カスタマイズドエナジーソリューションズジャパン株式会社</t>
  </si>
  <si>
    <t>A0834</t>
  </si>
  <si>
    <t>イオン株式会社</t>
  </si>
  <si>
    <t>A0835</t>
  </si>
  <si>
    <t>A0836</t>
  </si>
  <si>
    <t>A0837</t>
  </si>
  <si>
    <t>A0838</t>
  </si>
  <si>
    <t>A0839</t>
  </si>
  <si>
    <t>A0840</t>
  </si>
  <si>
    <t>A0841</t>
  </si>
  <si>
    <t>A0842</t>
  </si>
  <si>
    <t>A0843</t>
  </si>
  <si>
    <t>A0844</t>
  </si>
  <si>
    <t>A0845</t>
  </si>
  <si>
    <t>A0846</t>
  </si>
  <si>
    <t>A0847</t>
  </si>
  <si>
    <t>A0848</t>
  </si>
  <si>
    <t>A0849</t>
  </si>
  <si>
    <t>A0850</t>
  </si>
  <si>
    <t>A0851</t>
  </si>
  <si>
    <t>A0852</t>
  </si>
  <si>
    <t>A0853</t>
  </si>
  <si>
    <t>A0854</t>
  </si>
  <si>
    <t>A0855</t>
  </si>
  <si>
    <t>A0856</t>
  </si>
  <si>
    <t>A0857</t>
  </si>
  <si>
    <t>A0858</t>
  </si>
  <si>
    <t>A0859</t>
  </si>
  <si>
    <t>株式会社エネワンでんき</t>
  </si>
  <si>
    <t>株式会社リエネ</t>
  </si>
  <si>
    <t>auエネルギー＆ライフ株式会社</t>
  </si>
  <si>
    <t>MCリテールエナジー株式会社</t>
  </si>
  <si>
    <t>ZEパワー株式会社</t>
  </si>
  <si>
    <t>株式会社TTSパワー</t>
  </si>
  <si>
    <t>株式会社エネウィル</t>
  </si>
  <si>
    <t>株式会社カーボンニュートラル</t>
  </si>
  <si>
    <t>booost technologies 株式会社</t>
  </si>
  <si>
    <t>株式会社ジョヴィ</t>
  </si>
  <si>
    <t>株式会社アースインフィニティ</t>
  </si>
  <si>
    <t>株式会社Misumi</t>
  </si>
  <si>
    <t>MKステーションズ株式会社</t>
  </si>
  <si>
    <t>株式会社JTBコミュニケーションデザイン</t>
  </si>
  <si>
    <t>株式会社ユーミ―総合研究所</t>
  </si>
  <si>
    <t>株式会社クローバー・テクノロジーズ</t>
  </si>
  <si>
    <t>株式会社CHIBAむつざわエナジー</t>
  </si>
  <si>
    <t>株式会社CWS</t>
  </si>
  <si>
    <t>RWE Supply &amp; Trading Japan 株式会社</t>
  </si>
  <si>
    <t>株式会社サンヴィレッジ</t>
  </si>
  <si>
    <t>ワンワールドエナジー株式会社</t>
  </si>
  <si>
    <t>Ｑ．ＥＮＥＳＴでんき株式会社</t>
  </si>
  <si>
    <t>くこくエネルギー株式会社</t>
  </si>
  <si>
    <t>MCPD株式会社</t>
  </si>
  <si>
    <t>株式会社エネクル</t>
  </si>
  <si>
    <t>株式会社タケエイでんき</t>
  </si>
  <si>
    <t>KMパワー株式会社</t>
  </si>
  <si>
    <t>合同会社Peak８</t>
  </si>
  <si>
    <t>株式会社ＭＴエナジー</t>
  </si>
  <si>
    <t>K.G.TRADING株式会社</t>
  </si>
  <si>
    <t>三菱ＨＣキャピタルエナジー株式会社</t>
  </si>
  <si>
    <t>Trafigura Japan株式会社</t>
  </si>
  <si>
    <t>株式会社IＱg</t>
  </si>
  <si>
    <t>Well Energy株式会社</t>
  </si>
  <si>
    <t>河原実業株式会社</t>
  </si>
  <si>
    <t>粋裕株式会社</t>
  </si>
  <si>
    <t>一般社団法人地域資源活用推進協会</t>
  </si>
  <si>
    <t>株式会社ｓｔｃ</t>
  </si>
  <si>
    <t>株式会社工営エナジー</t>
  </si>
  <si>
    <t>アースシグナルソリューションズ株式会社</t>
  </si>
  <si>
    <t>日本電力供給株式会社</t>
  </si>
  <si>
    <t>青山株式会社</t>
  </si>
  <si>
    <t>シントウエナジー株式会社</t>
  </si>
  <si>
    <t>那須野ヶ原みらい電力株式会社</t>
  </si>
  <si>
    <t>ElectroRoute Japan株式会社</t>
  </si>
  <si>
    <t>株式会社JERAパワートレーディング</t>
  </si>
  <si>
    <t>柏崎あい・あーるエナジー株式会社</t>
  </si>
  <si>
    <t>おおなんきらりエネルギー株式会社</t>
  </si>
  <si>
    <t>京セラ株式会社</t>
  </si>
  <si>
    <t>ElecONE株式会社</t>
  </si>
  <si>
    <t>株式会社鳥取みらい電力</t>
  </si>
  <si>
    <t>鈴鹿グリーンエナジー株式会社</t>
  </si>
  <si>
    <t>一般社団法人東北自動車産業グリーンエネルギー普及協会</t>
  </si>
  <si>
    <t>刈谷知立みらい電力株式会社</t>
  </si>
  <si>
    <t>株式会社フレックス</t>
  </si>
  <si>
    <t>有限会社本郷工業</t>
  </si>
  <si>
    <t>株式会社パワーエックス</t>
  </si>
  <si>
    <t>ＭＦＴ　Ｅｎｅｒｇｙ　ＡＰＡＣ３株式会社</t>
  </si>
  <si>
    <t>いちのみや未来エネルギー株式会社</t>
  </si>
  <si>
    <t>A0860</t>
  </si>
  <si>
    <t>A0861</t>
  </si>
  <si>
    <t>A0862</t>
  </si>
  <si>
    <t>A0863</t>
  </si>
  <si>
    <t>A0864</t>
  </si>
  <si>
    <t>A0865</t>
  </si>
  <si>
    <t>A0866</t>
  </si>
  <si>
    <t>A0867</t>
  </si>
  <si>
    <t>A0868</t>
  </si>
  <si>
    <t>A0869</t>
  </si>
  <si>
    <t>A0870</t>
  </si>
  <si>
    <t>A0871</t>
  </si>
  <si>
    <t>A0872</t>
  </si>
  <si>
    <t>A0873</t>
  </si>
  <si>
    <t>A0874</t>
  </si>
  <si>
    <t>A0875</t>
  </si>
  <si>
    <t>A0876</t>
  </si>
  <si>
    <t>A0877</t>
  </si>
  <si>
    <t>A0878</t>
  </si>
  <si>
    <t>A0879</t>
  </si>
  <si>
    <t>A0880</t>
  </si>
  <si>
    <t>A0881</t>
  </si>
  <si>
    <t>A0882</t>
  </si>
  <si>
    <t>A0883</t>
  </si>
  <si>
    <t>A0884</t>
  </si>
  <si>
    <t>株式会社エナジーバンクパートナーズ</t>
  </si>
  <si>
    <t>ＨＴＢエナジー株式会社</t>
  </si>
  <si>
    <t>フレッシュエナジー合同会社</t>
  </si>
  <si>
    <t>株式会社Ｕ－ＰＯＷＥＲ</t>
  </si>
  <si>
    <t>宮崎瓦斯株式会社</t>
  </si>
  <si>
    <t>常石商事株式会社</t>
  </si>
  <si>
    <t>日本サスエネアグリゲーション株式会社</t>
  </si>
  <si>
    <t>株式会社クリーンエナジーコネクト</t>
  </si>
  <si>
    <t>株式会社日本グリーンエネルギーアグリゲート</t>
  </si>
  <si>
    <t>ALL GREEN POWER株式会社</t>
  </si>
  <si>
    <t>エンジー・エナジー・マーケティング・ジャパン株式会社</t>
  </si>
  <si>
    <t>エンフィニティ・エナジー株式会社</t>
  </si>
  <si>
    <t>Ｆｏｒｗａｒｄ　Ｔｒａｄｉｎｇ株式会社</t>
  </si>
  <si>
    <t>Q.ENESTホールディングス株式会社</t>
  </si>
  <si>
    <t>株式会社ウエストエナジー</t>
  </si>
  <si>
    <t>二次資源ホールディングス株式会社</t>
  </si>
  <si>
    <t>株式会社ｅパワー</t>
  </si>
  <si>
    <t>エーステクノロジー株式会社</t>
  </si>
  <si>
    <t>岡谷酸素株式会社</t>
  </si>
  <si>
    <t>ＧＢＰ株式会社</t>
  </si>
  <si>
    <t>株式会社ＳＡＮＷＡみらい電力</t>
  </si>
  <si>
    <t>株式会社絆</t>
  </si>
  <si>
    <t>三菱電機フィナンシャルソリューションズ株式会社</t>
  </si>
  <si>
    <t>東北エネルギーサービス株式会社</t>
  </si>
  <si>
    <t>株式会社いなしきエナジー</t>
  </si>
  <si>
    <t>ながのスマートパワー株式会社</t>
  </si>
  <si>
    <t>株式会社ホクレン油機サービス</t>
  </si>
  <si>
    <t>株式会社ＪＲ東日本商事</t>
  </si>
  <si>
    <t>岡山ガス株式会社</t>
  </si>
  <si>
    <t>合同会社グリーンパワーリテイリング</t>
  </si>
  <si>
    <t>テラスエナジー株式会社</t>
  </si>
  <si>
    <t>川崎未来エナジー株式会社</t>
  </si>
  <si>
    <t>株式会社いずみみらい</t>
  </si>
  <si>
    <t>株式会社ＲＥフォワード</t>
  </si>
  <si>
    <t>Ｅ‐Ｆｌｏｗ合同会社</t>
  </si>
  <si>
    <t>株式会社アット東京</t>
  </si>
  <si>
    <t>株式会社グリーングロース</t>
  </si>
  <si>
    <t>合同会社エコパワー</t>
  </si>
  <si>
    <t>株式会社つるエネルギー</t>
  </si>
  <si>
    <t>川重商事株式会社</t>
  </si>
  <si>
    <t>株式会社ＪＥＲＡ　Ｃｒｏｓｓ</t>
  </si>
  <si>
    <t>飛騨高山電力株式会社</t>
  </si>
  <si>
    <t>大平洋金属株式会社</t>
  </si>
  <si>
    <t>メニューK</t>
    <phoneticPr fontId="13"/>
  </si>
  <si>
    <t>全電源の
CO2排出係数</t>
    <rPh sb="0" eb="1">
      <t>ゼン</t>
    </rPh>
    <rPh sb="1" eb="3">
      <t>デンゲン</t>
    </rPh>
    <rPh sb="8" eb="10">
      <t>ハイシュツ</t>
    </rPh>
    <rPh sb="10" eb="12">
      <t>ケイスウ</t>
    </rPh>
    <phoneticPr fontId="22"/>
  </si>
  <si>
    <t>火力発電のCO2排出係数</t>
    <rPh sb="0" eb="2">
      <t>カリョク</t>
    </rPh>
    <rPh sb="2" eb="4">
      <t>ハツデン</t>
    </rPh>
    <rPh sb="8" eb="10">
      <t>ハイシュツ</t>
    </rPh>
    <rPh sb="10" eb="12">
      <t>ケイスウ</t>
    </rPh>
    <phoneticPr fontId="22"/>
  </si>
  <si>
    <t>調整後CO2排出係数（都内）</t>
    <rPh sb="11" eb="13">
      <t>トナイ</t>
    </rPh>
    <phoneticPr fontId="22"/>
  </si>
  <si>
    <t>TOPPANホールディングス株式会社</t>
  </si>
  <si>
    <t>株式会社エクスゲート</t>
  </si>
  <si>
    <t>Ｎｅｘｔ　Ｐｏｗｅｒ株式会社</t>
  </si>
  <si>
    <t>株式会社シーラソーラー</t>
  </si>
  <si>
    <t>レジル株式会社</t>
  </si>
  <si>
    <t>BPエナジージャパン株式会社</t>
  </si>
  <si>
    <t>株式会社ストエネ</t>
  </si>
  <si>
    <t>しろくま電力株式会社</t>
  </si>
  <si>
    <t>（３）　都内の電気需要者への地球温暖化対策の働きかけに係る措置の進捗状況</t>
    <rPh sb="4" eb="6">
      <t>トナイ</t>
    </rPh>
    <rPh sb="7" eb="9">
      <t>デンキ</t>
    </rPh>
    <rPh sb="9" eb="11">
      <t>ジュヨウ</t>
    </rPh>
    <rPh sb="11" eb="12">
      <t>シャ</t>
    </rPh>
    <rPh sb="14" eb="16">
      <t>チキュウ</t>
    </rPh>
    <rPh sb="16" eb="19">
      <t>オンダンカ</t>
    </rPh>
    <rPh sb="19" eb="21">
      <t>タイサク</t>
    </rPh>
    <rPh sb="22" eb="23">
      <t>ハタラ</t>
    </rPh>
    <rPh sb="27" eb="28">
      <t>カカ</t>
    </rPh>
    <rPh sb="29" eb="31">
      <t>ソチ</t>
    </rPh>
    <rPh sb="32" eb="33">
      <t>シン</t>
    </rPh>
    <rPh sb="34" eb="36">
      <t>ジョウキョウ</t>
    </rPh>
    <phoneticPr fontId="13"/>
  </si>
  <si>
    <t>事業者のHPアドレス</t>
    <rPh sb="0" eb="3">
      <t>ジギョウシャ</t>
    </rPh>
    <phoneticPr fontId="13"/>
  </si>
  <si>
    <t>※１指針上では「再エネ証書を発行していない再生可能エネルギーを利用した発電による電気の供給の量」を指す</t>
    <phoneticPr fontId="13"/>
  </si>
  <si>
    <t>カテゴリ</t>
    <phoneticPr fontId="73"/>
  </si>
  <si>
    <t>Excel
シート名</t>
    <rPh sb="9" eb="10">
      <t>メイ</t>
    </rPh>
    <phoneticPr fontId="73"/>
  </si>
  <si>
    <t>指針での様式名等</t>
  </si>
  <si>
    <t>内容</t>
    <rPh sb="0" eb="1">
      <t>ウチ</t>
    </rPh>
    <rPh sb="1" eb="2">
      <t>カタチ</t>
    </rPh>
    <phoneticPr fontId="73"/>
  </si>
  <si>
    <t>入力
項目</t>
    <rPh sb="0" eb="2">
      <t>ニュウリョク</t>
    </rPh>
    <rPh sb="3" eb="5">
      <t>コウモク</t>
    </rPh>
    <phoneticPr fontId="73"/>
  </si>
  <si>
    <t>公表
対象</t>
    <rPh sb="0" eb="2">
      <t>コウヒョウ</t>
    </rPh>
    <rPh sb="3" eb="5">
      <t>タイショウ</t>
    </rPh>
    <phoneticPr fontId="73"/>
  </si>
  <si>
    <t>総則</t>
    <rPh sb="0" eb="2">
      <t>ソウソク</t>
    </rPh>
    <phoneticPr fontId="73"/>
  </si>
  <si>
    <t>報_はじめに</t>
    <rPh sb="0" eb="1">
      <t>ホウ</t>
    </rPh>
    <phoneticPr fontId="73"/>
  </si>
  <si>
    <t>はじめに</t>
    <phoneticPr fontId="73"/>
  </si>
  <si>
    <t>基礎情報入力、本ファイルの構成</t>
    <phoneticPr fontId="73"/>
  </si>
  <si>
    <t>－</t>
    <phoneticPr fontId="73"/>
  </si>
  <si>
    <t>報_提出書</t>
    <rPh sb="0" eb="1">
      <t>ホウ</t>
    </rPh>
    <rPh sb="2" eb="4">
      <t>テイシュツ</t>
    </rPh>
    <rPh sb="4" eb="5">
      <t>ショ</t>
    </rPh>
    <phoneticPr fontId="73"/>
  </si>
  <si>
    <t>提出書</t>
    <rPh sb="0" eb="3">
      <t>テイシュツショ</t>
    </rPh>
    <phoneticPr fontId="73"/>
  </si>
  <si>
    <t>エネルギー状況報告書提出書（報告書の表紙）</t>
    <phoneticPr fontId="73"/>
  </si>
  <si>
    <t>様式</t>
    <rPh sb="0" eb="2">
      <t>ヨウシキ</t>
    </rPh>
    <phoneticPr fontId="73"/>
  </si>
  <si>
    <t>第２号様式 その1</t>
    <rPh sb="0" eb="1">
      <t>ダイ</t>
    </rPh>
    <rPh sb="2" eb="5">
      <t>ゴウヨウシキ</t>
    </rPh>
    <phoneticPr fontId="73"/>
  </si>
  <si>
    <t>〇</t>
    <phoneticPr fontId="73"/>
  </si>
  <si>
    <t>第２号様式 その２</t>
    <rPh sb="0" eb="1">
      <t>ダイ</t>
    </rPh>
    <rPh sb="2" eb="5">
      <t>ゴウヨウシキ</t>
    </rPh>
    <phoneticPr fontId="73"/>
  </si>
  <si>
    <t>第２号様式 その４</t>
    <rPh sb="0" eb="1">
      <t>ダイ</t>
    </rPh>
    <rPh sb="2" eb="5">
      <t>ゴウヨウシキ</t>
    </rPh>
    <phoneticPr fontId="73"/>
  </si>
  <si>
    <t>第２号様式 その５</t>
    <rPh sb="0" eb="1">
      <t>ダイ</t>
    </rPh>
    <rPh sb="2" eb="5">
      <t>ゴウヨウシキ</t>
    </rPh>
    <phoneticPr fontId="73"/>
  </si>
  <si>
    <t>D1</t>
    <phoneticPr fontId="73"/>
  </si>
  <si>
    <t>D2</t>
    <phoneticPr fontId="73"/>
  </si>
  <si>
    <t>D3</t>
    <phoneticPr fontId="73"/>
  </si>
  <si>
    <t>D4</t>
    <phoneticPr fontId="73"/>
  </si>
  <si>
    <t>E1</t>
    <phoneticPr fontId="73"/>
  </si>
  <si>
    <t>E2</t>
    <phoneticPr fontId="73"/>
  </si>
  <si>
    <t>代表者役職</t>
    <rPh sb="0" eb="3">
      <t>ダイヒョウシャ</t>
    </rPh>
    <rPh sb="3" eb="5">
      <t>ヤクショク</t>
    </rPh>
    <phoneticPr fontId="13"/>
  </si>
  <si>
    <t>代表者名</t>
    <rPh sb="0" eb="4">
      <t>ダイヒョウシャメイ</t>
    </rPh>
    <phoneticPr fontId="13"/>
  </si>
  <si>
    <r>
      <t>（</t>
    </r>
    <r>
      <rPr>
        <sz val="9"/>
        <rFont val="ＭＳ 明朝"/>
        <family val="1"/>
        <charset val="128"/>
      </rPr>
      <t>法人にあっては名称、代表者又は管理者の氏名及び主たる事務所の所在地</t>
    </r>
    <r>
      <rPr>
        <sz val="9"/>
        <rFont val="ＭＳ Ｐ明朝"/>
        <family val="1"/>
        <charset val="128"/>
      </rPr>
      <t>)</t>
    </r>
  </si>
  <si>
    <t>エネルギー状況報告書提出書</t>
    <rPh sb="5" eb="9">
      <t>ジョウキョウホウコク</t>
    </rPh>
    <phoneticPr fontId="13"/>
  </si>
  <si>
    <t>（電話番号：</t>
    <rPh sb="1" eb="3">
      <t>デンワ</t>
    </rPh>
    <rPh sb="3" eb="5">
      <t>バンゴウ</t>
    </rPh>
    <phoneticPr fontId="13"/>
  </si>
  <si>
    <t>※受付欄</t>
    <rPh sb="1" eb="3">
      <t>ウケツケ</t>
    </rPh>
    <rPh sb="3" eb="4">
      <t>ラン</t>
    </rPh>
    <phoneticPr fontId="13"/>
  </si>
  <si>
    <t>エネルギー状況報告書</t>
    <rPh sb="5" eb="9">
      <t>ジョウキョウホウコク</t>
    </rPh>
    <rPh sb="9" eb="10">
      <t>ショ</t>
    </rPh>
    <phoneticPr fontId="13"/>
  </si>
  <si>
    <t>特定エネルギー供給事業者の氏名
（法人にあっては名称及び代表者の氏名）</t>
    <phoneticPr fontId="13"/>
  </si>
  <si>
    <t>代表者役職</t>
    <phoneticPr fontId="13"/>
  </si>
  <si>
    <t>Ｅ1　本ページは公表されません</t>
    <rPh sb="3" eb="4">
      <t>ホン</t>
    </rPh>
    <rPh sb="8" eb="10">
      <t>コウヒョウ</t>
    </rPh>
    <phoneticPr fontId="13"/>
  </si>
  <si>
    <t>再生可能エネルギーの供給の量の割合の拡大に係る措置の進捗状況</t>
    <rPh sb="26" eb="30">
      <t>シンチョクジョウキョウ</t>
    </rPh>
    <phoneticPr fontId="13"/>
  </si>
  <si>
    <t>再エネ証書付与電気量</t>
    <rPh sb="0" eb="1">
      <t>サイ</t>
    </rPh>
    <rPh sb="3" eb="5">
      <t>ショウショ</t>
    </rPh>
    <rPh sb="5" eb="7">
      <t>フヨ</t>
    </rPh>
    <rPh sb="7" eb="9">
      <t>デンキ</t>
    </rPh>
    <rPh sb="9" eb="10">
      <t>リョウ</t>
    </rPh>
    <phoneticPr fontId="13"/>
  </si>
  <si>
    <t>証書未発行の再エネ電源からの電気量</t>
    <rPh sb="16" eb="17">
      <t>リョウ</t>
    </rPh>
    <phoneticPr fontId="13"/>
  </si>
  <si>
    <t>電源種</t>
    <rPh sb="0" eb="3">
      <t>デンゲンシュ</t>
    </rPh>
    <phoneticPr fontId="13"/>
  </si>
  <si>
    <t>電源</t>
    <rPh sb="0" eb="2">
      <t>デンゲン</t>
    </rPh>
    <phoneticPr fontId="13"/>
  </si>
  <si>
    <t>利用量
（千kWh）</t>
    <rPh sb="0" eb="2">
      <t>リヨウ</t>
    </rPh>
    <rPh sb="2" eb="3">
      <t>リョウ</t>
    </rPh>
    <phoneticPr fontId="13"/>
  </si>
  <si>
    <t>利用率</t>
    <rPh sb="0" eb="2">
      <t>リヨウ</t>
    </rPh>
    <rPh sb="2" eb="3">
      <t>リツ</t>
    </rPh>
    <phoneticPr fontId="13"/>
  </si>
  <si>
    <t>グラフデータ</t>
    <phoneticPr fontId="13"/>
  </si>
  <si>
    <t>太陽光（FIP）</t>
    <rPh sb="0" eb="3">
      <t>タイヨウコウ</t>
    </rPh>
    <phoneticPr fontId="13"/>
  </si>
  <si>
    <t>風力（FIP）</t>
    <rPh sb="0" eb="2">
      <t>フウリョク</t>
    </rPh>
    <phoneticPr fontId="13"/>
  </si>
  <si>
    <t>地熱（FIP）</t>
    <rPh sb="0" eb="2">
      <t>チネツ</t>
    </rPh>
    <phoneticPr fontId="13"/>
  </si>
  <si>
    <t>再生可能バイオマス（FIT）</t>
    <rPh sb="0" eb="2">
      <t>サイセイ</t>
    </rPh>
    <rPh sb="2" eb="4">
      <t>カノウ</t>
    </rPh>
    <phoneticPr fontId="13"/>
  </si>
  <si>
    <t>再生可能バイオマス（FIP）</t>
    <rPh sb="0" eb="2">
      <t>サイセイ</t>
    </rPh>
    <rPh sb="2" eb="4">
      <t>カノウ</t>
    </rPh>
    <phoneticPr fontId="13"/>
  </si>
  <si>
    <t>非再生可能バイオマス</t>
    <rPh sb="0" eb="1">
      <t>ヒ</t>
    </rPh>
    <rPh sb="1" eb="5">
      <t>サイセイカノウ</t>
    </rPh>
    <phoneticPr fontId="13"/>
  </si>
  <si>
    <t>他社等調達</t>
    <rPh sb="0" eb="2">
      <t>タシャ</t>
    </rPh>
    <rPh sb="2" eb="3">
      <t>トウ</t>
    </rPh>
    <rPh sb="3" eb="5">
      <t>チョウタツ</t>
    </rPh>
    <phoneticPr fontId="13"/>
  </si>
  <si>
    <t>他社から（FIT）</t>
    <phoneticPr fontId="13"/>
  </si>
  <si>
    <t>他社から（FIT）</t>
  </si>
  <si>
    <t>他社から（FIP）</t>
    <phoneticPr fontId="13"/>
  </si>
  <si>
    <t>他社から（FIP）</t>
  </si>
  <si>
    <t>未利用エネルギー（清掃工場の非バイオマス分等）</t>
    <rPh sb="0" eb="3">
      <t>ミリヨウ</t>
    </rPh>
    <phoneticPr fontId="13"/>
  </si>
  <si>
    <t>未利用エネルギー</t>
    <rPh sb="0" eb="3">
      <t>ミリヨウ</t>
    </rPh>
    <phoneticPr fontId="13"/>
  </si>
  <si>
    <t>火力（石炭）</t>
    <rPh sb="0" eb="2">
      <t>カリョク</t>
    </rPh>
    <rPh sb="3" eb="5">
      <t>セキタン</t>
    </rPh>
    <phoneticPr fontId="13"/>
  </si>
  <si>
    <t>火力（石油）</t>
    <rPh sb="0" eb="2">
      <t>カリョク</t>
    </rPh>
    <rPh sb="3" eb="5">
      <t>セキユ</t>
    </rPh>
    <phoneticPr fontId="13"/>
  </si>
  <si>
    <t>火力（LNG）</t>
    <rPh sb="0" eb="2">
      <t>カリョク</t>
    </rPh>
    <phoneticPr fontId="13"/>
  </si>
  <si>
    <t>火力（その他）</t>
    <rPh sb="0" eb="2">
      <t>カリョク</t>
    </rPh>
    <rPh sb="5" eb="6">
      <t>タ</t>
    </rPh>
    <phoneticPr fontId="13"/>
  </si>
  <si>
    <t>供給合計</t>
    <phoneticPr fontId="13"/>
  </si>
  <si>
    <t>再エネ</t>
    <rPh sb="0" eb="1">
      <t>サイ</t>
    </rPh>
    <phoneticPr fontId="13"/>
  </si>
  <si>
    <t>非再エネ</t>
  </si>
  <si>
    <t>公表方法</t>
    <phoneticPr fontId="13"/>
  </si>
  <si>
    <t>（１）電源構成</t>
    <rPh sb="3" eb="7">
      <t>デンゲンコウセイ</t>
    </rPh>
    <phoneticPr fontId="13"/>
  </si>
  <si>
    <t>前年度実績値</t>
    <rPh sb="0" eb="3">
      <t>ゼンネンド</t>
    </rPh>
    <rPh sb="3" eb="5">
      <t>ジッセキ</t>
    </rPh>
    <rPh sb="5" eb="6">
      <t>チ</t>
    </rPh>
    <phoneticPr fontId="13"/>
  </si>
  <si>
    <t>再エネ証書かつ
再エネ電源利用率</t>
    <phoneticPr fontId="13"/>
  </si>
  <si>
    <t>発電所
番号</t>
    <rPh sb="0" eb="2">
      <t>ハツデン</t>
    </rPh>
    <rPh sb="2" eb="3">
      <t>ショ</t>
    </rPh>
    <rPh sb="4" eb="6">
      <t>バンゴウ</t>
    </rPh>
    <phoneticPr fontId="13"/>
  </si>
  <si>
    <t>発電所の名称</t>
    <phoneticPr fontId="13"/>
  </si>
  <si>
    <t>発電所の位置</t>
    <phoneticPr fontId="13"/>
  </si>
  <si>
    <t>発電事業者の名称</t>
    <phoneticPr fontId="13"/>
  </si>
  <si>
    <t>発電に用いるエネルギーの種別（FIT又はFIPの認定）</t>
    <rPh sb="0" eb="2">
      <t>ハツデン</t>
    </rPh>
    <rPh sb="3" eb="4">
      <t>モチ</t>
    </rPh>
    <rPh sb="12" eb="14">
      <t>シュベツ</t>
    </rPh>
    <rPh sb="18" eb="19">
      <t>マタ</t>
    </rPh>
    <rPh sb="24" eb="26">
      <t>ニンテイ</t>
    </rPh>
    <phoneticPr fontId="13"/>
  </si>
  <si>
    <t>バイオマス
発電の
燃料種</t>
    <rPh sb="6" eb="8">
      <t>ハツデン</t>
    </rPh>
    <rPh sb="10" eb="13">
      <t>ネンリョウシュ</t>
    </rPh>
    <phoneticPr fontId="13"/>
  </si>
  <si>
    <t>発電規模
（ｋW）</t>
    <rPh sb="0" eb="4">
      <t>ハツデンキボ</t>
    </rPh>
    <phoneticPr fontId="13"/>
  </si>
  <si>
    <t>＜G列：電源種プルダウン１＞</t>
    <rPh sb="2" eb="3">
      <t>レツ</t>
    </rPh>
    <rPh sb="4" eb="7">
      <t>デンゲンシュ</t>
    </rPh>
    <phoneticPr fontId="13"/>
  </si>
  <si>
    <t>＜H列：電源種プルダウン２＞</t>
    <rPh sb="2" eb="3">
      <t>レツ</t>
    </rPh>
    <rPh sb="4" eb="7">
      <t>デンゲンシュ</t>
    </rPh>
    <phoneticPr fontId="13"/>
  </si>
  <si>
    <t>再生可能バイオマス</t>
  </si>
  <si>
    <t>太陽光</t>
  </si>
  <si>
    <t>FIT</t>
  </si>
  <si>
    <t>風力</t>
  </si>
  <si>
    <t>FIP</t>
  </si>
  <si>
    <t>地熱</t>
  </si>
  <si>
    <t>非再生可能バイオマス</t>
    <rPh sb="0" eb="1">
      <t>ヒ</t>
    </rPh>
    <phoneticPr fontId="13"/>
  </si>
  <si>
    <t>その他再生可能</t>
  </si>
  <si>
    <t>原子力</t>
  </si>
  <si>
    <t>メタン発酵バイオガス</t>
    <phoneticPr fontId="13"/>
  </si>
  <si>
    <t>未利用エネルギー（清掃工場の非バイオマス分等）</t>
    <phoneticPr fontId="13"/>
  </si>
  <si>
    <t>国内木質バイオマス</t>
    <phoneticPr fontId="13"/>
  </si>
  <si>
    <t>バイオマス固体燃料</t>
    <phoneticPr fontId="13"/>
  </si>
  <si>
    <t>火力（石油）</t>
    <rPh sb="0" eb="2">
      <t>カリョク</t>
    </rPh>
    <phoneticPr fontId="13"/>
  </si>
  <si>
    <t>農産物のバイオマス</t>
    <phoneticPr fontId="13"/>
  </si>
  <si>
    <t>建設資材廃棄物</t>
    <phoneticPr fontId="13"/>
  </si>
  <si>
    <t>火力（その他）</t>
    <rPh sb="5" eb="6">
      <t>タ</t>
    </rPh>
    <phoneticPr fontId="13"/>
  </si>
  <si>
    <t>その他のバイオマス燃料</t>
    <phoneticPr fontId="13"/>
  </si>
  <si>
    <t>メニューごとの再生可能エネルギー利用率等</t>
    <phoneticPr fontId="13"/>
  </si>
  <si>
    <t>メニュー</t>
    <phoneticPr fontId="13"/>
  </si>
  <si>
    <t>電源構成</t>
    <rPh sb="0" eb="2">
      <t>デンゲン</t>
    </rPh>
    <rPh sb="2" eb="4">
      <t>コウセイ</t>
    </rPh>
    <phoneticPr fontId="13"/>
  </si>
  <si>
    <t>供給する電気の属性</t>
    <phoneticPr fontId="13"/>
  </si>
  <si>
    <t>電源種</t>
    <phoneticPr fontId="13"/>
  </si>
  <si>
    <t>＜F列：契約時の確約プルダウン＞</t>
    <rPh sb="2" eb="3">
      <t>レツ</t>
    </rPh>
    <rPh sb="4" eb="7">
      <t>ケイヤクジ</t>
    </rPh>
    <rPh sb="8" eb="10">
      <t>カクヤク</t>
    </rPh>
    <phoneticPr fontId="13"/>
  </si>
  <si>
    <t>商品名等</t>
    <rPh sb="0" eb="3">
      <t>ショウヒンメイ</t>
    </rPh>
    <rPh sb="3" eb="4">
      <t>トウ</t>
    </rPh>
    <phoneticPr fontId="13"/>
  </si>
  <si>
    <t>卸取引所</t>
  </si>
  <si>
    <t>契約時の確約</t>
    <rPh sb="0" eb="3">
      <t>ケイヤクジ</t>
    </rPh>
    <rPh sb="4" eb="6">
      <t>カクヤク</t>
    </rPh>
    <phoneticPr fontId="13"/>
  </si>
  <si>
    <t>有</t>
    <rPh sb="0" eb="1">
      <t>アリ</t>
    </rPh>
    <phoneticPr fontId="13"/>
  </si>
  <si>
    <t>無</t>
    <rPh sb="0" eb="1">
      <t>ナシ</t>
    </rPh>
    <phoneticPr fontId="13"/>
  </si>
  <si>
    <t>再生可能エネルギー
利用率</t>
    <rPh sb="0" eb="2">
      <t>サイセイ</t>
    </rPh>
    <rPh sb="2" eb="4">
      <t>カノウ</t>
    </rPh>
    <rPh sb="10" eb="13">
      <t>リヨウリツ</t>
    </rPh>
    <phoneticPr fontId="13"/>
  </si>
  <si>
    <t>新設再生可能エネルギー利用率</t>
    <phoneticPr fontId="13"/>
  </si>
  <si>
    <t>他社から</t>
    <phoneticPr fontId="13"/>
  </si>
  <si>
    <t>メニューD</t>
    <phoneticPr fontId="13"/>
  </si>
  <si>
    <t>メニューE</t>
    <phoneticPr fontId="13"/>
  </si>
  <si>
    <t>メニューF</t>
    <phoneticPr fontId="13"/>
  </si>
  <si>
    <t>メニューG</t>
    <phoneticPr fontId="13"/>
  </si>
  <si>
    <t>メニューH</t>
    <phoneticPr fontId="13"/>
  </si>
  <si>
    <t>メニューI</t>
    <phoneticPr fontId="13"/>
  </si>
  <si>
    <t>メニューJ</t>
    <phoneticPr fontId="13"/>
  </si>
  <si>
    <t>（多様な再エネ電力メニューの提供について具体的な措置の考え方）</t>
    <rPh sb="1" eb="3">
      <t>タヨウ</t>
    </rPh>
    <rPh sb="4" eb="5">
      <t>サイ</t>
    </rPh>
    <rPh sb="7" eb="9">
      <t>デンリョク</t>
    </rPh>
    <rPh sb="14" eb="16">
      <t>テイキョウ</t>
    </rPh>
    <rPh sb="20" eb="23">
      <t>グタイテキ</t>
    </rPh>
    <rPh sb="24" eb="26">
      <t>ソチ</t>
    </rPh>
    <rPh sb="27" eb="28">
      <t>カンガ</t>
    </rPh>
    <rPh sb="29" eb="30">
      <t>カタ</t>
    </rPh>
    <phoneticPr fontId="42"/>
  </si>
  <si>
    <t>メニューごとの再生可能エネルギー利用率等</t>
    <rPh sb="7" eb="11">
      <t>サイセイカノウ</t>
    </rPh>
    <rPh sb="16" eb="19">
      <t>リヨウリツ</t>
    </rPh>
    <rPh sb="19" eb="20">
      <t>トウ</t>
    </rPh>
    <phoneticPr fontId="13"/>
  </si>
  <si>
    <t>前年度実績における都内供給</t>
    <rPh sb="0" eb="1">
      <t>ゼン</t>
    </rPh>
    <rPh sb="3" eb="5">
      <t>ジッセキ</t>
    </rPh>
    <phoneticPr fontId="13"/>
  </si>
  <si>
    <t>電源構成 (FIT又はFIPの認定の有無)</t>
    <phoneticPr fontId="13"/>
  </si>
  <si>
    <t>新設再生可能エネルギー利用率</t>
  </si>
  <si>
    <t>７　その他地球温暖化の対策に関する事項の進捗状況</t>
    <rPh sb="4" eb="5">
      <t>タ</t>
    </rPh>
    <rPh sb="5" eb="7">
      <t>チキュウ</t>
    </rPh>
    <rPh sb="7" eb="10">
      <t>オンダンカ</t>
    </rPh>
    <rPh sb="11" eb="13">
      <t>タイサク</t>
    </rPh>
    <rPh sb="14" eb="15">
      <t>カン</t>
    </rPh>
    <rPh sb="17" eb="19">
      <t>ジコウ</t>
    </rPh>
    <rPh sb="20" eb="24">
      <t>シンチョクジョウキョウ</t>
    </rPh>
    <phoneticPr fontId="13"/>
  </si>
  <si>
    <t>（１）　未利用エネルギー等を利用した発電による電気の供給に係る措置の進捗状況</t>
    <rPh sb="4" eb="7">
      <t>ミリヨウ</t>
    </rPh>
    <rPh sb="12" eb="13">
      <t>トウ</t>
    </rPh>
    <rPh sb="14" eb="16">
      <t>リヨウ</t>
    </rPh>
    <rPh sb="18" eb="20">
      <t>ハツデン</t>
    </rPh>
    <rPh sb="23" eb="25">
      <t>デンキ</t>
    </rPh>
    <rPh sb="26" eb="28">
      <t>キョウキュウ</t>
    </rPh>
    <rPh sb="29" eb="30">
      <t>カカワ</t>
    </rPh>
    <rPh sb="31" eb="33">
      <t>ソチ</t>
    </rPh>
    <rPh sb="34" eb="38">
      <t>シンチョクジョウキョウ</t>
    </rPh>
    <phoneticPr fontId="13"/>
  </si>
  <si>
    <t>（火力発電所における具体的な地球温暖化対策の取組実績）</t>
    <rPh sb="1" eb="3">
      <t>カリョク</t>
    </rPh>
    <rPh sb="3" eb="6">
      <t>ハツデンショ</t>
    </rPh>
    <rPh sb="10" eb="13">
      <t>グタイテキ</t>
    </rPh>
    <rPh sb="14" eb="16">
      <t>チキュウ</t>
    </rPh>
    <rPh sb="16" eb="18">
      <t>オンダン</t>
    </rPh>
    <rPh sb="18" eb="19">
      <t>カ</t>
    </rPh>
    <rPh sb="19" eb="21">
      <t>タイサク</t>
    </rPh>
    <rPh sb="22" eb="24">
      <t>トリクミ</t>
    </rPh>
    <rPh sb="24" eb="26">
      <t>ジッセキ</t>
    </rPh>
    <phoneticPr fontId="13"/>
  </si>
  <si>
    <t>①発電所の名称</t>
    <phoneticPr fontId="13"/>
  </si>
  <si>
    <t>01.太陽光</t>
    <phoneticPr fontId="13"/>
  </si>
  <si>
    <t>02.風力</t>
    <phoneticPr fontId="13"/>
  </si>
  <si>
    <t>05.地熱</t>
    <phoneticPr fontId="13"/>
  </si>
  <si>
    <t>1.FIT</t>
    <phoneticPr fontId="13"/>
  </si>
  <si>
    <t>2.FIP</t>
    <phoneticPr fontId="13"/>
  </si>
  <si>
    <t>Check Code　(エネルギー種別）</t>
    <rPh sb="17" eb="19">
      <t>シュベツ</t>
    </rPh>
    <phoneticPr fontId="13"/>
  </si>
  <si>
    <r>
      <t>年度計</t>
    </r>
    <r>
      <rPr>
        <b/>
        <sz val="10"/>
        <rFont val="ＭＳ Ｐゴシック"/>
        <family val="3"/>
        <charset val="128"/>
      </rPr>
      <t>（千kWh）</t>
    </r>
    <rPh sb="0" eb="2">
      <t>ネンド</t>
    </rPh>
    <rPh sb="2" eb="3">
      <t>ケイ</t>
    </rPh>
    <rPh sb="4" eb="5">
      <t>セン</t>
    </rPh>
    <phoneticPr fontId="13"/>
  </si>
  <si>
    <t>その他再生可能FITチェック</t>
    <rPh sb="2" eb="3">
      <t>タ</t>
    </rPh>
    <rPh sb="3" eb="5">
      <t>サイセイ</t>
    </rPh>
    <rPh sb="5" eb="7">
      <t>カノウ</t>
    </rPh>
    <phoneticPr fontId="13"/>
  </si>
  <si>
    <t>都内分</t>
    <rPh sb="0" eb="3">
      <t>トナイブン</t>
    </rPh>
    <phoneticPr fontId="13"/>
  </si>
  <si>
    <t>都内按分率</t>
    <rPh sb="0" eb="5">
      <t>トナイアンブンリツ</t>
    </rPh>
    <phoneticPr fontId="13"/>
  </si>
  <si>
    <t>調達残</t>
    <rPh sb="0" eb="2">
      <t>チョウタツ</t>
    </rPh>
    <rPh sb="2" eb="3">
      <t>ザン</t>
    </rPh>
    <phoneticPr fontId="13"/>
  </si>
  <si>
    <t>転売（電源不特定）</t>
    <phoneticPr fontId="13"/>
  </si>
  <si>
    <t>調達残－転売（不特定）</t>
  </si>
  <si>
    <t>転売（電源特定）</t>
  </si>
  <si>
    <t>調達－転売（電源特定）</t>
  </si>
  <si>
    <t>非再生可能バイオマス</t>
  </si>
  <si>
    <t>＜I列 ：バイオマス発電燃料種プルダウン＞</t>
    <rPh sb="2" eb="3">
      <t>レツ</t>
    </rPh>
    <rPh sb="10" eb="12">
      <t>ハツデン</t>
    </rPh>
    <rPh sb="12" eb="14">
      <t>ネンリョウ</t>
    </rPh>
    <rPh sb="14" eb="15">
      <t>シュ</t>
    </rPh>
    <phoneticPr fontId="13"/>
  </si>
  <si>
    <t>特別高圧</t>
    <rPh sb="0" eb="4">
      <t>トクベツコウアツ</t>
    </rPh>
    <phoneticPr fontId="13"/>
  </si>
  <si>
    <t>低圧
（電灯）</t>
    <rPh sb="0" eb="2">
      <t>テイアツ</t>
    </rPh>
    <rPh sb="4" eb="6">
      <t>デントウ</t>
    </rPh>
    <phoneticPr fontId="13"/>
  </si>
  <si>
    <t>低圧
（電力）</t>
    <rPh sb="0" eb="2">
      <t>テイアツ</t>
    </rPh>
    <rPh sb="4" eb="6">
      <t>デンリョク</t>
    </rPh>
    <phoneticPr fontId="13"/>
  </si>
  <si>
    <t>＜供給区分プルダウン＞</t>
    <rPh sb="1" eb="5">
      <t>キョウキュウクブン</t>
    </rPh>
    <phoneticPr fontId="13"/>
  </si>
  <si>
    <t>〇</t>
    <phoneticPr fontId="13"/>
  </si>
  <si>
    <t>他社から（非再エネ）</t>
    <rPh sb="0" eb="2">
      <t>タシャ</t>
    </rPh>
    <rPh sb="5" eb="6">
      <t>ヒ</t>
    </rPh>
    <rPh sb="6" eb="7">
      <t>サイ</t>
    </rPh>
    <phoneticPr fontId="13"/>
  </si>
  <si>
    <t>他社から（非FIT非FIP）</t>
    <rPh sb="5" eb="6">
      <t>ヒ</t>
    </rPh>
    <phoneticPr fontId="13"/>
  </si>
  <si>
    <t>地熱（非FIT非FIP）</t>
    <rPh sb="0" eb="2">
      <t>チネツ</t>
    </rPh>
    <phoneticPr fontId="13"/>
  </si>
  <si>
    <t>太陽光（非FIT非FIP）</t>
    <rPh sb="0" eb="3">
      <t>タイヨウコウ</t>
    </rPh>
    <rPh sb="8" eb="9">
      <t>ヒ</t>
    </rPh>
    <phoneticPr fontId="13"/>
  </si>
  <si>
    <t>風力（非FIT非FIP）</t>
    <rPh sb="0" eb="2">
      <t>フウリョク</t>
    </rPh>
    <phoneticPr fontId="13"/>
  </si>
  <si>
    <t>再生可能バイオマス（非FIT非FIP）</t>
    <rPh sb="0" eb="4">
      <t>サイセイカノウ</t>
    </rPh>
    <rPh sb="10" eb="11">
      <t>ヒ</t>
    </rPh>
    <phoneticPr fontId="13"/>
  </si>
  <si>
    <t>その他再生可能（非FIT非FIP）</t>
    <rPh sb="2" eb="3">
      <t>タ</t>
    </rPh>
    <rPh sb="3" eb="5">
      <t>サイセイ</t>
    </rPh>
    <rPh sb="5" eb="7">
      <t>カノウ</t>
    </rPh>
    <phoneticPr fontId="13"/>
  </si>
  <si>
    <t>太陽光（非FIT非FIP）</t>
    <rPh sb="0" eb="3">
      <t>タイヨウコウ</t>
    </rPh>
    <rPh sb="4" eb="5">
      <t>ヒ</t>
    </rPh>
    <rPh sb="8" eb="9">
      <t>ヒ</t>
    </rPh>
    <phoneticPr fontId="13"/>
  </si>
  <si>
    <t>風力（非FIT非FIP）</t>
    <rPh sb="0" eb="2">
      <t>フウリョク</t>
    </rPh>
    <rPh sb="3" eb="4">
      <t>ヒ</t>
    </rPh>
    <rPh sb="7" eb="8">
      <t>ヒ</t>
    </rPh>
    <phoneticPr fontId="13"/>
  </si>
  <si>
    <t>地熱（非FIT非FIP）</t>
    <rPh sb="0" eb="2">
      <t>チネツ</t>
    </rPh>
    <rPh sb="3" eb="4">
      <t>ヒ</t>
    </rPh>
    <rPh sb="7" eb="8">
      <t>ヒ</t>
    </rPh>
    <phoneticPr fontId="13"/>
  </si>
  <si>
    <t>再生可能バイオマス（非FIT非FIP）</t>
    <rPh sb="0" eb="4">
      <t>サイセイカノウ</t>
    </rPh>
    <rPh sb="10" eb="11">
      <t>ヒ</t>
    </rPh>
    <rPh sb="14" eb="15">
      <t>ヒ</t>
    </rPh>
    <phoneticPr fontId="13"/>
  </si>
  <si>
    <t>その他再生可能（非FIT非FIP）</t>
    <phoneticPr fontId="13"/>
  </si>
  <si>
    <t>他社から（非FIT非FIP）</t>
    <rPh sb="9" eb="10">
      <t>ヒ</t>
    </rPh>
    <phoneticPr fontId="13"/>
  </si>
  <si>
    <t>他社からの非FIT非化石電源（再エネ指定あり）</t>
    <rPh sb="0" eb="2">
      <t>タシャ</t>
    </rPh>
    <rPh sb="5" eb="6">
      <t>ヒ</t>
    </rPh>
    <rPh sb="9" eb="12">
      <t>ヒカセキ</t>
    </rPh>
    <rPh sb="12" eb="14">
      <t>デンゲン</t>
    </rPh>
    <rPh sb="15" eb="16">
      <t>サイ</t>
    </rPh>
    <rPh sb="18" eb="20">
      <t>シテイ</t>
    </rPh>
    <phoneticPr fontId="13"/>
  </si>
  <si>
    <t>非FIT非FIP</t>
    <rPh sb="4" eb="5">
      <t>ヒ</t>
    </rPh>
    <phoneticPr fontId="13"/>
  </si>
  <si>
    <t>非再エネ</t>
    <rPh sb="1" eb="2">
      <t>サイ</t>
    </rPh>
    <phoneticPr fontId="13"/>
  </si>
  <si>
    <t>他社からの排出係数ありの電気はこちら</t>
    <rPh sb="0" eb="2">
      <t>タシャ</t>
    </rPh>
    <rPh sb="5" eb="9">
      <t>ハイシュツケイスウ</t>
    </rPh>
    <rPh sb="12" eb="14">
      <t>デンキ</t>
    </rPh>
    <phoneticPr fontId="13"/>
  </si>
  <si>
    <t>再生可能エネルギーの供給の量の割合の拡大に係る措置の進捗状況</t>
  </si>
  <si>
    <t>電源種毎集計結果</t>
    <rPh sb="0" eb="3">
      <t>デンゲンシュ</t>
    </rPh>
    <rPh sb="3" eb="4">
      <t>ゴト</t>
    </rPh>
    <rPh sb="4" eb="6">
      <t>シュウケイ</t>
    </rPh>
    <rPh sb="6" eb="8">
      <t>ケッカ</t>
    </rPh>
    <phoneticPr fontId="13"/>
  </si>
  <si>
    <t>1　特定エネルギー供給事業者の概要</t>
  </si>
  <si>
    <t>（３）供給する電気の属性</t>
  </si>
  <si>
    <t>６　多様な再エネ電力メニューから選択できる環境の状況</t>
  </si>
  <si>
    <t>７　その他地球温暖化の対策に関する事項の進捗状況</t>
  </si>
  <si>
    <t>電源種毎集計結果</t>
  </si>
  <si>
    <t>：入力内容に誤りがありますので内容を確認ください</t>
    <rPh sb="1" eb="3">
      <t>ニュウリョク</t>
    </rPh>
    <rPh sb="3" eb="5">
      <t>ナイヨウ</t>
    </rPh>
    <rPh sb="6" eb="7">
      <t>アヤマ</t>
    </rPh>
    <rPh sb="15" eb="17">
      <t>ナイヨウ</t>
    </rPh>
    <rPh sb="18" eb="20">
      <t>カクニン</t>
    </rPh>
    <phoneticPr fontId="13"/>
  </si>
  <si>
    <t>：入力の必要がある場合には入力をしてください</t>
    <rPh sb="4" eb="6">
      <t>ヒツヨウ</t>
    </rPh>
    <rPh sb="9" eb="11">
      <t>バアイ</t>
    </rPh>
    <rPh sb="13" eb="15">
      <t>ニュウリョク</t>
    </rPh>
    <phoneticPr fontId="13"/>
  </si>
  <si>
    <t>：入力済み</t>
    <rPh sb="1" eb="3">
      <t>ニュウリョク</t>
    </rPh>
    <rPh sb="3" eb="4">
      <t>ズ</t>
    </rPh>
    <phoneticPr fontId="13"/>
  </si>
  <si>
    <t>：自動計算項目あるいは入力不要です</t>
    <rPh sb="1" eb="5">
      <t>ジドウケイサン</t>
    </rPh>
    <rPh sb="5" eb="7">
      <t>コウモク</t>
    </rPh>
    <rPh sb="11" eb="13">
      <t>ニュウリョク</t>
    </rPh>
    <rPh sb="13" eb="15">
      <t>フヨウ</t>
    </rPh>
    <phoneticPr fontId="13"/>
  </si>
  <si>
    <t>3.非FIT非FIP</t>
    <phoneticPr fontId="13"/>
  </si>
  <si>
    <t>Check Code　(FIT/FIP/非FIT非FIP）</t>
    <phoneticPr fontId="13"/>
  </si>
  <si>
    <t>地熱（非FIT非FIP）</t>
    <rPh sb="0" eb="2">
      <t>チネツ</t>
    </rPh>
    <rPh sb="3" eb="4">
      <t>ヒ</t>
    </rPh>
    <phoneticPr fontId="13"/>
  </si>
  <si>
    <t>（再生可能エネルギー発電設備の増加に係る措置の取組実績等）</t>
    <rPh sb="23" eb="25">
      <t>トリクミ</t>
    </rPh>
    <rPh sb="25" eb="27">
      <t>ジッセキ</t>
    </rPh>
    <rPh sb="27" eb="28">
      <t>トウ</t>
    </rPh>
    <phoneticPr fontId="13"/>
  </si>
  <si>
    <t>添付資料</t>
    <rPh sb="0" eb="4">
      <t>テンプシリョウ</t>
    </rPh>
    <phoneticPr fontId="73"/>
  </si>
  <si>
    <t>添付資料</t>
    <rPh sb="0" eb="2">
      <t>テンプ</t>
    </rPh>
    <rPh sb="2" eb="4">
      <t>シリョウ</t>
    </rPh>
    <phoneticPr fontId="13"/>
  </si>
  <si>
    <t>黄色の着色セルは必須入力項目です。</t>
    <rPh sb="0" eb="2">
      <t>キイロ</t>
    </rPh>
    <rPh sb="3" eb="5">
      <t>チャクショク</t>
    </rPh>
    <rPh sb="8" eb="10">
      <t>ヒッス</t>
    </rPh>
    <rPh sb="10" eb="12">
      <t>ニュウリョク</t>
    </rPh>
    <rPh sb="12" eb="14">
      <t>コウモク</t>
    </rPh>
    <phoneticPr fontId="13"/>
  </si>
  <si>
    <t>５　前年度供給した電気における電源構成、属性、新設再生可能エネルギー
（１）電源構成
（２）再エネ証書かつ再エネ電源の利用率と、新設再生可能エネルギー利用率</t>
    <phoneticPr fontId="13"/>
  </si>
  <si>
    <t>２　特定エネルギーの供給に伴い排出された温室効果ガスの量
３　特定エネルギーの供給に伴い排出された温室効果ガスの量
　　　　（１ｋＷｈ当たり）及びその抑制に係る措置の進捗状況
４　再生可能エネルギーの供給の量の割合及びその拡大に係る措置の進捗状況</t>
    <phoneticPr fontId="13"/>
  </si>
  <si>
    <t>1.対象電源</t>
    <rPh sb="2" eb="4">
      <t>タイショウ</t>
    </rPh>
    <rPh sb="4" eb="6">
      <t>デンゲン</t>
    </rPh>
    <phoneticPr fontId="13"/>
  </si>
  <si>
    <t>運転開始
年月</t>
    <rPh sb="0" eb="2">
      <t>ウンテン</t>
    </rPh>
    <rPh sb="2" eb="4">
      <t>カイシ</t>
    </rPh>
    <rPh sb="5" eb="6">
      <t>ネン</t>
    </rPh>
    <rPh sb="6" eb="7">
      <t>ツキ</t>
    </rPh>
    <phoneticPr fontId="13"/>
  </si>
  <si>
    <t>2024年 4月</t>
    <phoneticPr fontId="13"/>
  </si>
  <si>
    <t>2024年 6月</t>
  </si>
  <si>
    <t>2024年 7月</t>
  </si>
  <si>
    <t>2024年 8月</t>
  </si>
  <si>
    <t>2024年 9月</t>
  </si>
  <si>
    <t>2024年 10月</t>
  </si>
  <si>
    <t>2024年 11月</t>
  </si>
  <si>
    <t>2024年 12月</t>
  </si>
  <si>
    <t>2025年 1月</t>
    <phoneticPr fontId="13"/>
  </si>
  <si>
    <t>2025年 2月</t>
    <phoneticPr fontId="13"/>
  </si>
  <si>
    <t>2025年 3月</t>
    <phoneticPr fontId="13"/>
  </si>
  <si>
    <t>2024年 5月</t>
    <phoneticPr fontId="13"/>
  </si>
  <si>
    <t>全供給電気の電源構成と同じ</t>
    <rPh sb="0" eb="1">
      <t>ゼン</t>
    </rPh>
    <rPh sb="1" eb="3">
      <t>キョウキュウ</t>
    </rPh>
    <rPh sb="3" eb="5">
      <t>デンキ</t>
    </rPh>
    <rPh sb="6" eb="10">
      <t>デンゲンコウセイ</t>
    </rPh>
    <rPh sb="11" eb="12">
      <t>オナ</t>
    </rPh>
    <phoneticPr fontId="13"/>
  </si>
  <si>
    <t>都内供給量/全国供給量</t>
    <rPh sb="0" eb="2">
      <t>トナイ</t>
    </rPh>
    <rPh sb="2" eb="5">
      <t>キョウキュウリョウ</t>
    </rPh>
    <rPh sb="6" eb="8">
      <t>ゼンコク</t>
    </rPh>
    <rPh sb="8" eb="11">
      <t>キョウキュウリョウ</t>
    </rPh>
    <phoneticPr fontId="13"/>
  </si>
  <si>
    <t>←再エネ証書等按分用</t>
    <rPh sb="1" eb="2">
      <t>サイ</t>
    </rPh>
    <rPh sb="4" eb="6">
      <t>ショウショ</t>
    </rPh>
    <rPh sb="6" eb="7">
      <t>トウ</t>
    </rPh>
    <rPh sb="7" eb="9">
      <t>アンブン</t>
    </rPh>
    <rPh sb="9" eb="10">
      <t>ヨウ</t>
    </rPh>
    <phoneticPr fontId="13"/>
  </si>
  <si>
    <t>←供給電源構成按分用</t>
    <rPh sb="1" eb="3">
      <t>キョウキュウ</t>
    </rPh>
    <rPh sb="3" eb="5">
      <t>デンゲン</t>
    </rPh>
    <rPh sb="5" eb="7">
      <t>コウセイ</t>
    </rPh>
    <rPh sb="7" eb="9">
      <t>アンブン</t>
    </rPh>
    <rPh sb="9" eb="10">
      <t>ヨウ</t>
    </rPh>
    <phoneticPr fontId="13"/>
  </si>
  <si>
    <t>基礎排出係数</t>
    <rPh sb="0" eb="2">
      <t>キソ</t>
    </rPh>
    <rPh sb="2" eb="4">
      <t>ハイシュツ</t>
    </rPh>
    <rPh sb="4" eb="6">
      <t>ケイスウ</t>
    </rPh>
    <phoneticPr fontId="13"/>
  </si>
  <si>
    <t>調整後排出係数</t>
    <rPh sb="0" eb="3">
      <t>チョウセイゴ</t>
    </rPh>
    <phoneticPr fontId="13"/>
  </si>
  <si>
    <t>未調整排出係数</t>
    <rPh sb="0" eb="3">
      <t>ミチョウセイ</t>
    </rPh>
    <rPh sb="3" eb="7">
      <t>ハイシュツケイスウ</t>
    </rPh>
    <phoneticPr fontId="13"/>
  </si>
  <si>
    <t>列番号</t>
    <rPh sb="0" eb="3">
      <t>レツバンゴウ</t>
    </rPh>
    <phoneticPr fontId="2"/>
  </si>
  <si>
    <t>桁数</t>
    <rPh sb="0" eb="2">
      <t>ケタスウ</t>
    </rPh>
    <phoneticPr fontId="2"/>
  </si>
  <si>
    <t>株式会社ナンワ</t>
  </si>
  <si>
    <t>ENEOS Power株式会社</t>
  </si>
  <si>
    <t>伊藤忠エネクスホームライフ株式会社</t>
  </si>
  <si>
    <t>株式会社インカムハウス</t>
  </si>
  <si>
    <t>三井物産プロジェクトソリューション株式会社</t>
  </si>
  <si>
    <t>ＲＥ　Ｐｏｗｅｒ　Ｃｏｎｎｅｃｔ株式会社</t>
  </si>
  <si>
    <t>株式会社グリーンエナジー&amp;カンパニー</t>
  </si>
  <si>
    <t>株式会社NEXYZ.ファシリティーズ</t>
  </si>
  <si>
    <t>ＫＭｅｎｅｒｇｙ株式会社</t>
  </si>
  <si>
    <t>マーキュリア・エナジー・トレーディング・ジャパン合同会社</t>
  </si>
  <si>
    <t>Ｔｗｉｇ　Ｋｕｒｉ合同会社</t>
  </si>
  <si>
    <t>ＣｒｏｓｓＢｏｒｄｅｒ株式会社</t>
  </si>
  <si>
    <t>株式会社ネオ・コーポレーション</t>
  </si>
  <si>
    <t>Ｓｅｃｏｎｄ　Ｆｏｕｎｄａｔｉｏｎ　Ｊａｐａｎ合同会社</t>
  </si>
  <si>
    <t>株式会社エネパル</t>
  </si>
  <si>
    <t>株式会社エネマイル</t>
  </si>
  <si>
    <t>株式会社フリクト電力</t>
  </si>
  <si>
    <t>エンゲルハートCTP合同会社</t>
  </si>
  <si>
    <t>相鉄クリーンエナジー株式会社</t>
  </si>
  <si>
    <t>株式会社Ｏｋａｚａｋｉ　</t>
  </si>
  <si>
    <t>株式会社Energy pro</t>
  </si>
  <si>
    <t>旭マルヰ株式会社</t>
  </si>
  <si>
    <t>ENEOSリニューアブル・エナジー・ソリューションズ株式会社</t>
  </si>
  <si>
    <t>グリッドプラスホールディングス株式会社</t>
  </si>
  <si>
    <t>株式会社アクセルパワー</t>
  </si>
  <si>
    <t>株式会社ｚｅｐｌｕｓ</t>
  </si>
  <si>
    <t>株式会社Ｍｅｉｓｉｎ</t>
  </si>
  <si>
    <t>Ｘ‐ｅｎｅｒｇｙ　Ｊａｐａｎ株式会社</t>
  </si>
  <si>
    <t>EDF Trading Japan株式会社</t>
  </si>
  <si>
    <t>株式会社ビーエイブル</t>
  </si>
  <si>
    <t>株式会社レックス</t>
  </si>
  <si>
    <t>2023年度実績値（2024年度提出データ）</t>
    <rPh sb="4" eb="6">
      <t>ネンド</t>
    </rPh>
    <rPh sb="6" eb="8">
      <t>ジッセキ</t>
    </rPh>
    <rPh sb="8" eb="9">
      <t>チ</t>
    </rPh>
    <rPh sb="14" eb="16">
      <t>ネンド</t>
    </rPh>
    <rPh sb="16" eb="18">
      <t>テイシュツ</t>
    </rPh>
    <phoneticPr fontId="13"/>
  </si>
  <si>
    <t>2025更新済み</t>
    <rPh sb="4" eb="7">
      <t>コウシンズ</t>
    </rPh>
    <phoneticPr fontId="13"/>
  </si>
  <si>
    <r>
      <t>基礎排出係数（kg-CO</t>
    </r>
    <r>
      <rPr>
        <sz val="6"/>
        <rFont val="ＭＳ Ｐ明朝"/>
        <family val="1"/>
        <charset val="128"/>
      </rPr>
      <t>2</t>
    </r>
    <r>
      <rPr>
        <sz val="8"/>
        <rFont val="ＭＳ Ｐ明朝"/>
        <family val="1"/>
        <charset val="128"/>
      </rPr>
      <t>/kWh）</t>
    </r>
    <rPh sb="0" eb="2">
      <t>キソ</t>
    </rPh>
    <phoneticPr fontId="13"/>
  </si>
  <si>
    <r>
      <t>調整後排出係数（kg-CO</t>
    </r>
    <r>
      <rPr>
        <sz val="6"/>
        <rFont val="ＭＳ Ｐ明朝"/>
        <family val="1"/>
        <charset val="128"/>
      </rPr>
      <t>2</t>
    </r>
    <r>
      <rPr>
        <sz val="8"/>
        <rFont val="ＭＳ Ｐ明朝"/>
        <family val="1"/>
        <charset val="128"/>
      </rPr>
      <t>/kWh）</t>
    </r>
    <phoneticPr fontId="13"/>
  </si>
  <si>
    <r>
      <t>調整後排出係数（kg-CO</t>
    </r>
    <r>
      <rPr>
        <sz val="6"/>
        <rFont val="ＭＳ Ｐ明朝"/>
        <family val="1"/>
        <charset val="128"/>
      </rPr>
      <t>2</t>
    </r>
    <r>
      <rPr>
        <sz val="8"/>
        <rFont val="ＭＳ Ｐ明朝"/>
        <family val="1"/>
        <charset val="128"/>
      </rPr>
      <t>/kWh）</t>
    </r>
    <rPh sb="0" eb="3">
      <t>チョウセイゴ</t>
    </rPh>
    <rPh sb="3" eb="5">
      <t>ハイシュツ</t>
    </rPh>
    <phoneticPr fontId="13"/>
  </si>
  <si>
    <t>代替値</t>
    <rPh sb="0" eb="3">
      <t>ダイタイチ</t>
    </rPh>
    <phoneticPr fontId="13"/>
  </si>
  <si>
    <t>都内需要家（専門家以外の方）にも理解しやすい記載をお願いします。</t>
    <rPh sb="0" eb="2">
      <t>トナイ</t>
    </rPh>
    <rPh sb="2" eb="5">
      <t>ジュヨウカ</t>
    </rPh>
    <rPh sb="6" eb="9">
      <t>センモンカ</t>
    </rPh>
    <rPh sb="9" eb="11">
      <t>イガイ</t>
    </rPh>
    <rPh sb="12" eb="13">
      <t>カタ</t>
    </rPh>
    <rPh sb="16" eb="18">
      <t>リカイ</t>
    </rPh>
    <rPh sb="22" eb="24">
      <t>キサイ</t>
    </rPh>
    <rPh sb="26" eb="27">
      <t>ネガ</t>
    </rPh>
    <phoneticPr fontId="13"/>
  </si>
  <si>
    <t>変更する場合は、コメントにしたがって提出日以降の日付を入力してください。</t>
    <rPh sb="0" eb="2">
      <t>ヘンコウ</t>
    </rPh>
    <rPh sb="4" eb="6">
      <t>バアイ</t>
    </rPh>
    <rPh sb="18" eb="21">
      <t>テイシュツビ</t>
    </rPh>
    <rPh sb="21" eb="23">
      <t>イコウ</t>
    </rPh>
    <rPh sb="24" eb="26">
      <t>ヒヅケ</t>
    </rPh>
    <rPh sb="27" eb="29">
      <t>ニュウリョク</t>
    </rPh>
    <phoneticPr fontId="13"/>
  </si>
  <si>
    <t>◆「運転開始年月」は西暦年月（例：２０２０年８月）で記載してください。なお、運転開始年月が不明の場合には、「不明」と記載ください。</t>
    <rPh sb="2" eb="4">
      <t>ウンテン</t>
    </rPh>
    <rPh sb="4" eb="6">
      <t>カイシ</t>
    </rPh>
    <rPh sb="6" eb="8">
      <t>ネンゲツ</t>
    </rPh>
    <phoneticPr fontId="13"/>
  </si>
  <si>
    <t>　　　(指針　第５ （エネルギー環境計画書の作成） 10 特定事業者による公表　)」</t>
    <phoneticPr fontId="13"/>
  </si>
  <si>
    <t>メニュー別販売がない場合にも現状や今後の計画等について記載してください。</t>
    <rPh sb="4" eb="5">
      <t>ベツ</t>
    </rPh>
    <rPh sb="5" eb="7">
      <t>ハンバイ</t>
    </rPh>
    <rPh sb="10" eb="12">
      <t>バアイ</t>
    </rPh>
    <rPh sb="14" eb="16">
      <t>ゲンジョウ</t>
    </rPh>
    <rPh sb="17" eb="19">
      <t>コンゴ</t>
    </rPh>
    <rPh sb="19" eb="21">
      <t>ケイカク</t>
    </rPh>
    <rPh sb="21" eb="22">
      <t>トウ</t>
    </rPh>
    <rPh sb="26" eb="28">
      <t>キサイ</t>
    </rPh>
    <phoneticPr fontId="13"/>
  </si>
  <si>
    <t>前年度の取組実績を記載してください。
自社等発電所の再生可能エネルギーの利用量の実績を記載する場合は、この欄に記載してください。</t>
    <rPh sb="0" eb="3">
      <t>ゼンネンド</t>
    </rPh>
    <rPh sb="4" eb="6">
      <t>トリクミ</t>
    </rPh>
    <rPh sb="6" eb="8">
      <t>ジッセキ</t>
    </rPh>
    <rPh sb="9" eb="11">
      <t>キサイ</t>
    </rPh>
    <phoneticPr fontId="13"/>
  </si>
  <si>
    <t>「特定エネルギー供給事業者」はこの場合、都内に電気を供給する小売電気事業者を指します。</t>
    <rPh sb="1" eb="3">
      <t>トクテイ</t>
    </rPh>
    <rPh sb="8" eb="13">
      <t>キョウキュウジギョウシャ</t>
    </rPh>
    <rPh sb="17" eb="19">
      <t>バアイ</t>
    </rPh>
    <rPh sb="20" eb="22">
      <t>トナイ</t>
    </rPh>
    <rPh sb="30" eb="32">
      <t>コウ</t>
    </rPh>
    <rPh sb="32" eb="34">
      <t>デンキ</t>
    </rPh>
    <phoneticPr fontId="13"/>
  </si>
  <si>
    <t>◆「発電に用いるエネルギーの種別」、「バイオマス発電の燃料種」は、該当するものをプルダウンメニューから選択してください。</t>
    <rPh sb="1" eb="3">
      <t>ハツデン</t>
    </rPh>
    <rPh sb="4" eb="5">
      <t>モチ</t>
    </rPh>
    <rPh sb="13" eb="15">
      <t>シュベツ</t>
    </rPh>
    <rPh sb="23" eb="25">
      <t>ハツデン</t>
    </rPh>
    <rPh sb="26" eb="29">
      <t>ネンリョウシュ</t>
    </rPh>
    <rPh sb="32" eb="34">
      <t>ガイトウ</t>
    </rPh>
    <rPh sb="50" eb="52">
      <t>センタク</t>
    </rPh>
    <phoneticPr fontId="13"/>
  </si>
  <si>
    <r>
      <t>開始日には「報_提出書」シートで入力した提出日が初期値として自動設定されます</t>
    </r>
    <r>
      <rPr>
        <b/>
        <sz val="10"/>
        <color indexed="10"/>
        <rFont val="ＭＳ Ｐ明朝"/>
        <family val="1"/>
        <charset val="128"/>
      </rPr>
      <t>。</t>
    </r>
    <rPh sb="0" eb="3">
      <t>カイシビ</t>
    </rPh>
    <rPh sb="6" eb="7">
      <t>ホウ</t>
    </rPh>
    <rPh sb="8" eb="11">
      <t>テイシュツショ</t>
    </rPh>
    <rPh sb="16" eb="18">
      <t>ニュウリョク</t>
    </rPh>
    <rPh sb="20" eb="23">
      <t>テイシュツビ</t>
    </rPh>
    <rPh sb="24" eb="27">
      <t>ショキチ</t>
    </rPh>
    <rPh sb="30" eb="32">
      <t>ジドウ</t>
    </rPh>
    <rPh sb="32" eb="34">
      <t>セッテイ</t>
    </rPh>
    <phoneticPr fontId="13"/>
  </si>
  <si>
    <t>火力発電所を所有していない場合は、その旨を記載してください。</t>
    <phoneticPr fontId="13"/>
  </si>
  <si>
    <r>
      <t>「報_はじめに」シートの小売電気事業者登録番号の記載により表示されます</t>
    </r>
    <r>
      <rPr>
        <b/>
        <sz val="10"/>
        <color indexed="10"/>
        <rFont val="ＭＳ Ｐ明朝"/>
        <family val="1"/>
        <charset val="128"/>
      </rPr>
      <t>。
事業者名が表示と異なる場合は</t>
    </r>
    <r>
      <rPr>
        <b/>
        <sz val="10"/>
        <color rgb="FFFF0000"/>
        <rFont val="ＭＳ Ｐ明朝"/>
        <family val="1"/>
        <charset val="128"/>
      </rPr>
      <t>、修正してください。</t>
    </r>
    <rPh sb="1" eb="2">
      <t>ホウ</t>
    </rPh>
    <rPh sb="24" eb="26">
      <t>キサイ</t>
    </rPh>
    <rPh sb="29" eb="31">
      <t>ヒョウジ</t>
    </rPh>
    <rPh sb="37" eb="40">
      <t>ジギョウシャ</t>
    </rPh>
    <rPh sb="40" eb="41">
      <t>メイ</t>
    </rPh>
    <rPh sb="42" eb="44">
      <t>ヒョウジ</t>
    </rPh>
    <rPh sb="45" eb="46">
      <t>コト</t>
    </rPh>
    <rPh sb="48" eb="50">
      <t>バアイ</t>
    </rPh>
    <rPh sb="52" eb="54">
      <t>シュウセイ</t>
    </rPh>
    <phoneticPr fontId="13"/>
  </si>
  <si>
    <t>③FIT/FIP/非FIT非FIP</t>
    <rPh sb="13" eb="14">
      <t>ヒ</t>
    </rPh>
    <phoneticPr fontId="13"/>
  </si>
  <si>
    <t>②発電に用いるエネルギーの種別</t>
    <phoneticPr fontId="13"/>
  </si>
  <si>
    <t>08.他社から</t>
    <phoneticPr fontId="13"/>
  </si>
  <si>
    <t>再生可能バイオマス（非FIT非FIP）</t>
    <rPh sb="0" eb="2">
      <t>サイセイ</t>
    </rPh>
    <rPh sb="2" eb="4">
      <t>カノウ</t>
    </rPh>
    <phoneticPr fontId="13"/>
  </si>
  <si>
    <t>他社から（FIT）</t>
    <rPh sb="0" eb="2">
      <t>タシャ</t>
    </rPh>
    <phoneticPr fontId="13"/>
  </si>
  <si>
    <t>FIT</t>
    <phoneticPr fontId="13"/>
  </si>
  <si>
    <t>FIP</t>
    <phoneticPr fontId="13"/>
  </si>
  <si>
    <t>非FIT非FIP</t>
    <rPh sb="0" eb="1">
      <t>ヒ</t>
    </rPh>
    <rPh sb="4" eb="5">
      <t>ヒ</t>
    </rPh>
    <phoneticPr fontId="13"/>
  </si>
  <si>
    <t>非再エネ</t>
    <rPh sb="0" eb="1">
      <t>ヒ</t>
    </rPh>
    <rPh sb="1" eb="2">
      <t>サイ</t>
    </rPh>
    <phoneticPr fontId="13"/>
  </si>
  <si>
    <t>入力項目チェック：</t>
    <rPh sb="0" eb="2">
      <t>ニュウリョク</t>
    </rPh>
    <rPh sb="2" eb="4">
      <t>コウモク</t>
    </rPh>
    <phoneticPr fontId="13"/>
  </si>
  <si>
    <t>供給（販売）電力量</t>
    <rPh sb="0" eb="2">
      <t>キョウキュウ</t>
    </rPh>
    <rPh sb="3" eb="5">
      <t>ハンバイ</t>
    </rPh>
    <phoneticPr fontId="13"/>
  </si>
  <si>
    <t>未利用エネルギー
（清掃工場の非バイオマス分等）</t>
    <rPh sb="0" eb="3">
      <t>ミリヨウ</t>
    </rPh>
    <phoneticPr fontId="13"/>
  </si>
  <si>
    <t>電源不特定
転売</t>
    <rPh sb="0" eb="2">
      <t>デンゲン</t>
    </rPh>
    <rPh sb="2" eb="5">
      <t>フトクテイ</t>
    </rPh>
    <rPh sb="6" eb="8">
      <t>テンバイ</t>
    </rPh>
    <phoneticPr fontId="13"/>
  </si>
  <si>
    <t>電源不特定の転売について集約して記載ください。</t>
    <rPh sb="0" eb="2">
      <t>デンゲン</t>
    </rPh>
    <rPh sb="2" eb="5">
      <t>フトクテイ</t>
    </rPh>
    <rPh sb="6" eb="8">
      <t>テンバイ</t>
    </rPh>
    <rPh sb="12" eb="14">
      <t>シュウヤク</t>
    </rPh>
    <rPh sb="16" eb="18">
      <t>キサイ</t>
    </rPh>
    <phoneticPr fontId="13"/>
  </si>
  <si>
    <t>再エネ電源からの調達について発電所毎に記載ください。</t>
    <rPh sb="0" eb="1">
      <t>サイ</t>
    </rPh>
    <rPh sb="3" eb="5">
      <t>デンゲン</t>
    </rPh>
    <rPh sb="8" eb="10">
      <t>チョウタツ</t>
    </rPh>
    <rPh sb="14" eb="17">
      <t>ハツデンショ</t>
    </rPh>
    <rPh sb="17" eb="18">
      <t>ゴト</t>
    </rPh>
    <rPh sb="19" eb="21">
      <t>キサイ</t>
    </rPh>
    <phoneticPr fontId="13"/>
  </si>
  <si>
    <t>削減量の種別</t>
    <phoneticPr fontId="13"/>
  </si>
  <si>
    <t>非再エネ電源（火力発電所、原子力、他社、卸取引所等）からの調達について、集約して記載ください。</t>
    <rPh sb="17" eb="19">
      <t>タシャ</t>
    </rPh>
    <rPh sb="20" eb="24">
      <t>オロシトリヒキジョ</t>
    </rPh>
    <rPh sb="24" eb="25">
      <t>トウ</t>
    </rPh>
    <rPh sb="36" eb="38">
      <t>シュウヤク</t>
    </rPh>
    <rPh sb="40" eb="42">
      <t>キサイ</t>
    </rPh>
    <phoneticPr fontId="13"/>
  </si>
  <si>
    <t>把握率</t>
    <rPh sb="0" eb="3">
      <t>ハアクリツ</t>
    </rPh>
    <phoneticPr fontId="13"/>
  </si>
  <si>
    <t>C1(公表)</t>
    <rPh sb="3" eb="5">
      <t>コウヒョウ</t>
    </rPh>
    <phoneticPr fontId="73"/>
  </si>
  <si>
    <t>C2(公表)</t>
    <phoneticPr fontId="73"/>
  </si>
  <si>
    <t>C3_1(公表)</t>
    <phoneticPr fontId="73"/>
  </si>
  <si>
    <t>C3_2(公表)</t>
    <phoneticPr fontId="73"/>
  </si>
  <si>
    <t>C4(公表)</t>
    <phoneticPr fontId="73"/>
  </si>
  <si>
    <t>C5(公表)</t>
    <phoneticPr fontId="73"/>
  </si>
  <si>
    <t>D5</t>
    <phoneticPr fontId="73"/>
  </si>
  <si>
    <t>D6</t>
    <phoneticPr fontId="13"/>
  </si>
  <si>
    <t>供給（販売）電力量</t>
    <phoneticPr fontId="13"/>
  </si>
  <si>
    <t>再エネ電源からの調達実績</t>
    <phoneticPr fontId="13"/>
  </si>
  <si>
    <t>非再エネ電源からの調達実績</t>
    <phoneticPr fontId="13"/>
  </si>
  <si>
    <t>電源不特定の転売実績</t>
  </si>
  <si>
    <t>Ver.2025_0</t>
    <phoneticPr fontId="13"/>
  </si>
  <si>
    <t>集約（全国値）</t>
    <rPh sb="0" eb="2">
      <t>シュウヤク</t>
    </rPh>
    <rPh sb="3" eb="6">
      <t>ゼンコクチ</t>
    </rPh>
    <phoneticPr fontId="13"/>
  </si>
  <si>
    <t>個人が特定できないアドレス（組織アドレス等）を記載してください。</t>
    <rPh sb="0" eb="2">
      <t>コジン</t>
    </rPh>
    <rPh sb="3" eb="5">
      <t>トクテイ</t>
    </rPh>
    <rPh sb="14" eb="16">
      <t>ソシキ</t>
    </rPh>
    <rPh sb="20" eb="21">
      <t>トウ</t>
    </rPh>
    <rPh sb="23" eb="25">
      <t>キサイ</t>
    </rPh>
    <phoneticPr fontId="13"/>
  </si>
  <si>
    <t>前年度の取組実績を記載してください。
セルQ23の把握率が100％ではない場合は、把握できなかった理由をこちらの欄に記載してください。</t>
    <rPh sb="0" eb="3">
      <t>ゼンネンド</t>
    </rPh>
    <rPh sb="4" eb="6">
      <t>トリクミ</t>
    </rPh>
    <rPh sb="6" eb="8">
      <t>ジッセキ</t>
    </rPh>
    <rPh sb="9" eb="11">
      <t>キサイ</t>
    </rPh>
    <phoneticPr fontId="13"/>
  </si>
  <si>
    <t>⑤再エネ電源先行拡大事業対象電源</t>
    <phoneticPr fontId="13"/>
  </si>
  <si>
    <t>④PPAの場合 種類</t>
    <phoneticPr fontId="13"/>
  </si>
  <si>
    <r>
      <t>③調達電力量</t>
    </r>
    <r>
      <rPr>
        <b/>
        <sz val="10"/>
        <rFont val="ＭＳ Ｐゴシック"/>
        <family val="3"/>
        <charset val="128"/>
      </rPr>
      <t>（全国）</t>
    </r>
    <rPh sb="1" eb="3">
      <t>チョウタツ</t>
    </rPh>
    <rPh sb="3" eb="6">
      <t>デンリョクリョウ</t>
    </rPh>
    <rPh sb="7" eb="9">
      <t>ゼンコク</t>
    </rPh>
    <phoneticPr fontId="13"/>
  </si>
  <si>
    <t>④ロス率（ロス率がマイナスか15%を超える場合には異常ですので「供給電力量」あるいはシートD2～D5の調達および転売の電力量を見直してください）</t>
    <rPh sb="3" eb="4">
      <t>リツ</t>
    </rPh>
    <rPh sb="7" eb="8">
      <t>リツ</t>
    </rPh>
    <rPh sb="18" eb="19">
      <t>コ</t>
    </rPh>
    <rPh sb="21" eb="23">
      <t>バアイ</t>
    </rPh>
    <rPh sb="25" eb="27">
      <t>イジョウ</t>
    </rPh>
    <rPh sb="32" eb="34">
      <t>キョウキュウ</t>
    </rPh>
    <rPh sb="34" eb="36">
      <t>デンリョク</t>
    </rPh>
    <rPh sb="36" eb="37">
      <t>リョウ</t>
    </rPh>
    <rPh sb="51" eb="53">
      <t>チョウタツ</t>
    </rPh>
    <rPh sb="56" eb="58">
      <t>テンバイ</t>
    </rPh>
    <rPh sb="59" eb="62">
      <t>デンリョクリョウ</t>
    </rPh>
    <rPh sb="63" eb="65">
      <t>ミナオ</t>
    </rPh>
    <phoneticPr fontId="13"/>
  </si>
  <si>
    <t>A0885</t>
  </si>
  <si>
    <t>A0886</t>
  </si>
  <si>
    <t>A0887</t>
  </si>
  <si>
    <t>A0888</t>
  </si>
  <si>
    <t>A0889</t>
  </si>
  <si>
    <t>A0890</t>
  </si>
  <si>
    <t>A0891</t>
  </si>
  <si>
    <t>A0892</t>
  </si>
  <si>
    <t>A0893</t>
  </si>
  <si>
    <t>A0894</t>
  </si>
  <si>
    <t>A0895</t>
  </si>
  <si>
    <t>A0896</t>
  </si>
  <si>
    <t>A0897</t>
  </si>
  <si>
    <t>A0898</t>
  </si>
  <si>
    <t>A0899</t>
  </si>
  <si>
    <t>A0900</t>
  </si>
  <si>
    <t>A0901</t>
  </si>
  <si>
    <t>A0902</t>
  </si>
  <si>
    <t>A0903</t>
  </si>
  <si>
    <t>A0904</t>
  </si>
  <si>
    <t>A0905</t>
  </si>
  <si>
    <t>A0906</t>
  </si>
  <si>
    <t>A0907</t>
  </si>
  <si>
    <t>A0908</t>
  </si>
  <si>
    <t>A0909</t>
  </si>
  <si>
    <t>A0910</t>
  </si>
  <si>
    <t>A0911</t>
  </si>
  <si>
    <t>A0912</t>
  </si>
  <si>
    <t>A0913</t>
  </si>
  <si>
    <t>A0914</t>
  </si>
  <si>
    <t>A0915</t>
  </si>
  <si>
    <t>A0916</t>
  </si>
  <si>
    <t>A0917</t>
  </si>
  <si>
    <t>A0918</t>
  </si>
  <si>
    <t>A0919</t>
  </si>
  <si>
    <t>A0920</t>
  </si>
  <si>
    <t>A0921</t>
  </si>
  <si>
    <t>A0922</t>
  </si>
  <si>
    <t>A0923</t>
  </si>
  <si>
    <t>A0924</t>
  </si>
  <si>
    <t>A0925</t>
  </si>
  <si>
    <t>A0926</t>
  </si>
  <si>
    <t>A0927</t>
  </si>
  <si>
    <t>A0928</t>
  </si>
  <si>
    <t>A0929</t>
  </si>
  <si>
    <t>A0930</t>
  </si>
  <si>
    <t>A0931</t>
  </si>
  <si>
    <t>A0932</t>
  </si>
  <si>
    <t>A0933</t>
  </si>
  <si>
    <t>A0934</t>
  </si>
  <si>
    <t>A0935</t>
  </si>
  <si>
    <t>A0936</t>
  </si>
  <si>
    <t>A0937</t>
  </si>
  <si>
    <t>A0938</t>
  </si>
  <si>
    <t>パシフィコ・エナジー株式会社</t>
  </si>
  <si>
    <t>株式会社リボンエナジー</t>
  </si>
  <si>
    <t>株式会社平成興産</t>
  </si>
  <si>
    <t>株式会社大崎クリエーション</t>
  </si>
  <si>
    <t>株式会社光遊社</t>
  </si>
  <si>
    <t>株式会社ＵＰＸ</t>
  </si>
  <si>
    <t>株式会社ＣｌａｓｓＬａｂ．</t>
  </si>
  <si>
    <t>株式会社ＥＭＣ</t>
  </si>
  <si>
    <t>Ｍｉｒａｉつのエナジー株式会社</t>
    <phoneticPr fontId="42"/>
  </si>
  <si>
    <t>株式会社グリムスエナジー</t>
  </si>
  <si>
    <t>自然電力いなべ株式会社</t>
  </si>
  <si>
    <t>イー・トップ株式会社</t>
  </si>
  <si>
    <t>株式会社ＤＫ－Ｐｏｗｅｒ</t>
  </si>
  <si>
    <t>株式会社ｅXｓｔeｎｄ</t>
  </si>
  <si>
    <t>なかよし電力株式会社</t>
  </si>
  <si>
    <t>株式会社ジェイシーエス</t>
  </si>
  <si>
    <t>株式会社奈良森林資源保全公社</t>
  </si>
  <si>
    <t>半田・知多地域エネルギー株式会社</t>
  </si>
  <si>
    <t>山口グリーンエネルギー株式会社</t>
  </si>
  <si>
    <t>若松ガス株式会社</t>
  </si>
  <si>
    <t>株式会社はちまんたいジオパワー</t>
  </si>
  <si>
    <t>株式会社アイモバイル</t>
  </si>
  <si>
    <t>株式会社海響みらい電力</t>
  </si>
  <si>
    <t>新潟電力株式会社</t>
  </si>
  <si>
    <t>株式会社ロジック</t>
  </si>
  <si>
    <t>株式会社ＧＲコンサルティング</t>
  </si>
  <si>
    <t>松本平ゼロカーボンエネルギー株式会社</t>
  </si>
  <si>
    <t>株式会社Ｆｌｙｉｎｇ　Ｄｕｃｋ</t>
  </si>
  <si>
    <t>一般社団法人清水町ゆうすい未来機構</t>
  </si>
  <si>
    <t>株式会社セブン＆アイ・エナジーマネジメント</t>
  </si>
  <si>
    <t>たかさき新電力株式会社</t>
  </si>
  <si>
    <t>Ｉｎ　Ｃｏｍｍｏｄｉｔｉｅｓ　ＪＰ合同会社</t>
  </si>
  <si>
    <t>株式会社ヒュージモリ商事</t>
  </si>
  <si>
    <t>雷神エナジー合同会社</t>
  </si>
  <si>
    <t>栗東市民でんりょく株式会社</t>
  </si>
  <si>
    <t>ＥＮＥＸＩＡ合同会社</t>
  </si>
  <si>
    <t>辻・本郷スマートアセット株式会社</t>
  </si>
  <si>
    <t>ゴールドマン・サックス証券株式会社</t>
  </si>
  <si>
    <t>瀬戸内市民電力株式会社</t>
  </si>
  <si>
    <t>株式会社太陽堂</t>
  </si>
  <si>
    <t>よっかいちクリーンエネルギー株式会社</t>
  </si>
  <si>
    <t>ｍａｎｏｒｄａいわて株式会社</t>
  </si>
  <si>
    <t>一般社団法人北広島町地域エネルギー会社</t>
  </si>
  <si>
    <t>株式会社いくさかてらす</t>
  </si>
  <si>
    <t>株式会社エクスレイ</t>
  </si>
  <si>
    <t>東光電気工事株式会社</t>
  </si>
  <si>
    <t>Ｖｉｔｏｌ　Ｊａｐａｎ株式会社</t>
  </si>
  <si>
    <t>株式会社足立本店</t>
  </si>
  <si>
    <t>ＭＵＦＧトレーディング株式会社</t>
  </si>
  <si>
    <t>ゆすはらエネルギー株式会社</t>
  </si>
  <si>
    <t>フィデアエナジー株式会社</t>
  </si>
  <si>
    <t>日産自動車株式会社</t>
  </si>
  <si>
    <t>株式会社かさいスマートエナジー</t>
  </si>
  <si>
    <r>
      <rPr>
        <b/>
        <sz val="10"/>
        <rFont val="ＭＳ Ｐ明朝"/>
        <family val="1"/>
        <charset val="128"/>
      </rPr>
      <t>前年度</t>
    </r>
    <r>
      <rPr>
        <sz val="10"/>
        <rFont val="ＭＳ Ｐ明朝"/>
        <family val="1"/>
        <charset val="128"/>
      </rPr>
      <t>実績における</t>
    </r>
    <r>
      <rPr>
        <b/>
        <sz val="10"/>
        <color rgb="FFFF0000"/>
        <rFont val="ＭＳ Ｐ明朝"/>
        <family val="1"/>
        <charset val="128"/>
      </rPr>
      <t>都内</t>
    </r>
    <r>
      <rPr>
        <sz val="10"/>
        <rFont val="ＭＳ Ｐ明朝"/>
        <family val="1"/>
        <charset val="128"/>
      </rPr>
      <t>供給</t>
    </r>
    <rPh sb="0" eb="1">
      <t>ゼン</t>
    </rPh>
    <rPh sb="3" eb="5">
      <t>ジッセキ</t>
    </rPh>
    <phoneticPr fontId="13"/>
  </si>
  <si>
    <r>
      <t>再エネ電源からの調達実績（</t>
    </r>
    <r>
      <rPr>
        <b/>
        <sz val="11"/>
        <color rgb="FFFF0000"/>
        <rFont val="ＭＳ Ｐゴシック"/>
        <family val="3"/>
        <charset val="128"/>
      </rPr>
      <t>全国値</t>
    </r>
    <r>
      <rPr>
        <b/>
        <sz val="11"/>
        <rFont val="ＭＳ Ｐゴシック"/>
        <family val="3"/>
        <charset val="128"/>
      </rPr>
      <t>）</t>
    </r>
    <rPh sb="13" eb="16">
      <t>ゼンコクチ</t>
    </rPh>
    <phoneticPr fontId="13"/>
  </si>
  <si>
    <r>
      <t>非再エネ電源からの調達実績（</t>
    </r>
    <r>
      <rPr>
        <b/>
        <sz val="11"/>
        <color rgb="FFFF0000"/>
        <rFont val="ＭＳ Ｐゴシック"/>
        <family val="3"/>
        <charset val="128"/>
      </rPr>
      <t>全国値</t>
    </r>
    <r>
      <rPr>
        <b/>
        <sz val="11"/>
        <rFont val="ＭＳ Ｐゴシック"/>
        <family val="3"/>
        <charset val="128"/>
      </rPr>
      <t>）</t>
    </r>
    <phoneticPr fontId="13"/>
  </si>
  <si>
    <r>
      <t>電源不特定の転売実績（</t>
    </r>
    <r>
      <rPr>
        <b/>
        <sz val="11"/>
        <color rgb="FFFF0000"/>
        <rFont val="ＭＳ Ｐゴシック"/>
        <family val="3"/>
        <charset val="128"/>
      </rPr>
      <t>全国値</t>
    </r>
    <r>
      <rPr>
        <b/>
        <sz val="11"/>
        <rFont val="ＭＳ Ｐゴシック"/>
        <family val="3"/>
        <charset val="128"/>
      </rPr>
      <t>）</t>
    </r>
    <phoneticPr fontId="13"/>
  </si>
  <si>
    <r>
      <t>国内認証排出削減量、非化石証書の調達実績（</t>
    </r>
    <r>
      <rPr>
        <b/>
        <sz val="11"/>
        <color rgb="FFFF0000"/>
        <rFont val="ＭＳ Ｐゴシック"/>
        <family val="3"/>
        <charset val="128"/>
      </rPr>
      <t>全国値</t>
    </r>
    <r>
      <rPr>
        <b/>
        <sz val="11"/>
        <rFont val="ＭＳ Ｐゴシック"/>
        <family val="3"/>
        <charset val="128"/>
      </rPr>
      <t>）</t>
    </r>
    <rPh sb="16" eb="18">
      <t>チョウタツ</t>
    </rPh>
    <rPh sb="18" eb="20">
      <t>ジッセキ</t>
    </rPh>
    <phoneticPr fontId="13"/>
  </si>
  <si>
    <r>
      <rPr>
        <b/>
        <sz val="10"/>
        <color rgb="FFFF0000"/>
        <rFont val="ＭＳ Ｐ明朝"/>
        <family val="1"/>
        <charset val="128"/>
      </rPr>
      <t>都内</t>
    </r>
    <r>
      <rPr>
        <b/>
        <sz val="10"/>
        <color rgb="FF00B050"/>
        <rFont val="ＭＳ Ｐ明朝"/>
        <family val="1"/>
        <charset val="128"/>
      </rPr>
      <t>に供給する電気の発電所について記載ください</t>
    </r>
    <rPh sb="0" eb="2">
      <t>トナイ</t>
    </rPh>
    <rPh sb="3" eb="5">
      <t>キョウキュウ</t>
    </rPh>
    <rPh sb="7" eb="9">
      <t>デンキ</t>
    </rPh>
    <rPh sb="10" eb="13">
      <t>ハツデンショ</t>
    </rPh>
    <rPh sb="17" eb="19">
      <t>キサイ</t>
    </rPh>
    <phoneticPr fontId="13"/>
  </si>
  <si>
    <t>水力（3万kW未満）（FIP）</t>
    <rPh sb="0" eb="2">
      <t>スイリョク</t>
    </rPh>
    <rPh sb="7" eb="9">
      <t>ミマン</t>
    </rPh>
    <phoneticPr fontId="13"/>
  </si>
  <si>
    <t>水力（3万kW未満）（FIT）</t>
    <rPh sb="0" eb="2">
      <t>スイリョク</t>
    </rPh>
    <rPh sb="7" eb="9">
      <t>ミマン</t>
    </rPh>
    <phoneticPr fontId="13"/>
  </si>
  <si>
    <t>水力（3万kW未満）（非FIT非FIP）</t>
    <rPh sb="0" eb="2">
      <t>スイリョク</t>
    </rPh>
    <rPh sb="7" eb="9">
      <t>ミマン</t>
    </rPh>
    <phoneticPr fontId="13"/>
  </si>
  <si>
    <t>水力（3万kW以上）（非FIT非FIP）</t>
    <rPh sb="0" eb="2">
      <t>スイリョク</t>
    </rPh>
    <rPh sb="7" eb="9">
      <t>イジョウ</t>
    </rPh>
    <phoneticPr fontId="13"/>
  </si>
  <si>
    <t>合計</t>
    <rPh sb="0" eb="2">
      <t>ゴウケイ</t>
    </rPh>
    <phoneticPr fontId="13"/>
  </si>
  <si>
    <r>
      <t>①供給（販売）電力量</t>
    </r>
    <r>
      <rPr>
        <b/>
        <sz val="10"/>
        <rFont val="ＭＳ Ｐゴシック"/>
        <family val="3"/>
        <charset val="128"/>
      </rPr>
      <t>（都内）</t>
    </r>
    <rPh sb="1" eb="3">
      <t>キョウキュウ</t>
    </rPh>
    <rPh sb="4" eb="6">
      <t>ハンバイ</t>
    </rPh>
    <rPh sb="7" eb="9">
      <t>デンリョク</t>
    </rPh>
    <rPh sb="9" eb="10">
      <t>リョウ</t>
    </rPh>
    <rPh sb="11" eb="13">
      <t>トナイ</t>
    </rPh>
    <phoneticPr fontId="13"/>
  </si>
  <si>
    <r>
      <t>②供給（販売）電力量</t>
    </r>
    <r>
      <rPr>
        <b/>
        <sz val="10"/>
        <rFont val="ＭＳ Ｐゴシック"/>
        <family val="3"/>
        <charset val="128"/>
      </rPr>
      <t>（全国）</t>
    </r>
    <rPh sb="1" eb="3">
      <t>キョウキュウ</t>
    </rPh>
    <rPh sb="4" eb="6">
      <t>ハンバイ</t>
    </rPh>
    <rPh sb="7" eb="9">
      <t>デンリョク</t>
    </rPh>
    <rPh sb="9" eb="10">
      <t>リョウ</t>
    </rPh>
    <rPh sb="11" eb="13">
      <t>ゼンコク</t>
    </rPh>
    <phoneticPr fontId="13"/>
  </si>
  <si>
    <t>メニュー別販売量</t>
    <rPh sb="5" eb="7">
      <t>ハンバイ</t>
    </rPh>
    <rPh sb="7" eb="8">
      <t>リョウ</t>
    </rPh>
    <phoneticPr fontId="13"/>
  </si>
  <si>
    <r>
      <t>電力量</t>
    </r>
    <r>
      <rPr>
        <b/>
        <sz val="11"/>
        <rFont val="ＭＳ Ｐゴシック"/>
        <family val="3"/>
        <charset val="128"/>
      </rPr>
      <t>(</t>
    </r>
    <r>
      <rPr>
        <b/>
        <sz val="11"/>
        <color rgb="FFFF0000"/>
        <rFont val="ＭＳ Ｐゴシック"/>
        <family val="3"/>
        <charset val="128"/>
      </rPr>
      <t>千kWh</t>
    </r>
    <r>
      <rPr>
        <b/>
        <sz val="11"/>
        <rFont val="ＭＳ Ｐゴシック"/>
        <family val="3"/>
        <charset val="128"/>
      </rPr>
      <t>)</t>
    </r>
    <rPh sb="0" eb="2">
      <t>デンリョク</t>
    </rPh>
    <rPh sb="2" eb="3">
      <t>リョウ</t>
    </rPh>
    <rPh sb="4" eb="5">
      <t>セン</t>
    </rPh>
    <phoneticPr fontId="13"/>
  </si>
  <si>
    <r>
      <t>電力量</t>
    </r>
    <r>
      <rPr>
        <b/>
        <sz val="11"/>
        <rFont val="ＭＳ Ｐゴシック"/>
        <family val="3"/>
        <charset val="128"/>
      </rPr>
      <t>(</t>
    </r>
    <r>
      <rPr>
        <b/>
        <sz val="11"/>
        <color rgb="FFFF0000"/>
        <rFont val="ＭＳ Ｐゴシック"/>
        <family val="3"/>
        <charset val="128"/>
      </rPr>
      <t>kWh</t>
    </r>
    <r>
      <rPr>
        <b/>
        <sz val="11"/>
        <rFont val="ＭＳ Ｐゴシック"/>
        <family val="3"/>
        <charset val="128"/>
      </rPr>
      <t>)</t>
    </r>
    <rPh sb="0" eb="2">
      <t>デンリョク</t>
    </rPh>
    <rPh sb="2" eb="3">
      <t>リョウ</t>
    </rPh>
    <phoneticPr fontId="13"/>
  </si>
  <si>
    <r>
      <t>排出量調整無効化量</t>
    </r>
    <r>
      <rPr>
        <b/>
        <sz val="11"/>
        <rFont val="ＭＳ Ｐゴシック"/>
        <family val="3"/>
        <charset val="128"/>
      </rPr>
      <t>（</t>
    </r>
    <r>
      <rPr>
        <b/>
        <sz val="11"/>
        <color rgb="FFFF0000"/>
        <rFont val="ＭＳ Ｐゴシック"/>
        <family val="3"/>
        <charset val="128"/>
      </rPr>
      <t>t-CO</t>
    </r>
    <r>
      <rPr>
        <b/>
        <vertAlign val="subscript"/>
        <sz val="11"/>
        <color rgb="FFFF0000"/>
        <rFont val="ＭＳ Ｐゴシック"/>
        <family val="3"/>
        <charset val="128"/>
      </rPr>
      <t>2</t>
    </r>
    <r>
      <rPr>
        <b/>
        <sz val="11"/>
        <rFont val="ＭＳ Ｐゴシック"/>
        <family val="3"/>
        <charset val="128"/>
      </rPr>
      <t>）</t>
    </r>
    <phoneticPr fontId="13"/>
  </si>
  <si>
    <r>
      <t>電力量</t>
    </r>
    <r>
      <rPr>
        <b/>
        <sz val="11"/>
        <rFont val="ＭＳ Ｐゴシック"/>
        <family val="3"/>
        <charset val="128"/>
        <scheme val="minor"/>
      </rPr>
      <t>（</t>
    </r>
    <r>
      <rPr>
        <b/>
        <sz val="11"/>
        <color rgb="FFFF0000"/>
        <rFont val="ＭＳ Ｐゴシック"/>
        <family val="3"/>
        <charset val="128"/>
        <scheme val="minor"/>
      </rPr>
      <t>千kWh</t>
    </r>
    <r>
      <rPr>
        <b/>
        <sz val="11"/>
        <rFont val="ＭＳ Ｐゴシック"/>
        <family val="3"/>
        <charset val="128"/>
        <scheme val="minor"/>
      </rPr>
      <t>）</t>
    </r>
    <rPh sb="0" eb="2">
      <t>デンリョク</t>
    </rPh>
    <rPh sb="2" eb="3">
      <t>リョウ</t>
    </rPh>
    <rPh sb="4" eb="5">
      <t>セン</t>
    </rPh>
    <phoneticPr fontId="13"/>
  </si>
  <si>
    <r>
      <t>排出量調整無効化量及び非化石電源二酸化炭素削減相当量</t>
    </r>
    <r>
      <rPr>
        <b/>
        <sz val="11"/>
        <rFont val="ＭＳ Ｐゴシック"/>
        <family val="3"/>
        <charset val="128"/>
        <scheme val="minor"/>
      </rPr>
      <t>（</t>
    </r>
    <r>
      <rPr>
        <b/>
        <sz val="11"/>
        <color rgb="FFFF0000"/>
        <rFont val="ＭＳ Ｐゴシック"/>
        <family val="3"/>
        <charset val="128"/>
        <scheme val="minor"/>
      </rPr>
      <t>t-CO</t>
    </r>
    <r>
      <rPr>
        <b/>
        <vertAlign val="subscript"/>
        <sz val="11"/>
        <color rgb="FFFF0000"/>
        <rFont val="ＭＳ Ｐゴシック"/>
        <family val="3"/>
        <charset val="128"/>
        <scheme val="minor"/>
      </rPr>
      <t>2</t>
    </r>
    <r>
      <rPr>
        <b/>
        <sz val="11"/>
        <rFont val="ＭＳ Ｐゴシック"/>
        <family val="3"/>
        <charset val="128"/>
        <scheme val="minor"/>
      </rPr>
      <t>）</t>
    </r>
    <rPh sb="0" eb="2">
      <t>ハイシュツ</t>
    </rPh>
    <rPh sb="2" eb="3">
      <t>リョウ</t>
    </rPh>
    <rPh sb="3" eb="5">
      <t>チョウセイ</t>
    </rPh>
    <rPh sb="5" eb="8">
      <t>ムコウカ</t>
    </rPh>
    <rPh sb="8" eb="9">
      <t>リョウ</t>
    </rPh>
    <phoneticPr fontId="13"/>
  </si>
  <si>
    <t>再エネ証書付与電気量(kWh)</t>
    <phoneticPr fontId="13"/>
  </si>
  <si>
    <r>
      <t>前年度</t>
    </r>
    <r>
      <rPr>
        <b/>
        <sz val="10"/>
        <color rgb="FFFF0000"/>
        <rFont val="ＭＳ Ｐ明朝"/>
        <family val="1"/>
        <charset val="128"/>
      </rPr>
      <t>都内</t>
    </r>
    <r>
      <rPr>
        <sz val="10"/>
        <rFont val="ＭＳ Ｐ明朝"/>
        <family val="1"/>
        <charset val="128"/>
      </rPr>
      <t>実績値</t>
    </r>
    <phoneticPr fontId="13"/>
  </si>
  <si>
    <r>
      <t>電力量</t>
    </r>
    <r>
      <rPr>
        <b/>
        <sz val="10"/>
        <color rgb="FFFF0000"/>
        <rFont val="ＭＳ Ｐゴシック"/>
        <family val="3"/>
        <charset val="128"/>
      </rPr>
      <t>（千kWh）</t>
    </r>
    <rPh sb="0" eb="2">
      <t>デンリョク</t>
    </rPh>
    <rPh sb="2" eb="3">
      <t>リョウ</t>
    </rPh>
    <rPh sb="4" eb="5">
      <t>セン</t>
    </rPh>
    <phoneticPr fontId="13"/>
  </si>
  <si>
    <r>
      <t>年度計</t>
    </r>
    <r>
      <rPr>
        <b/>
        <sz val="10"/>
        <color rgb="FFFF0000"/>
        <rFont val="ＭＳ Ｐゴシック"/>
        <family val="3"/>
        <charset val="128"/>
      </rPr>
      <t>（千kWh）</t>
    </r>
    <rPh sb="0" eb="2">
      <t>ネンド</t>
    </rPh>
    <rPh sb="2" eb="3">
      <t>ケイ</t>
    </rPh>
    <rPh sb="4" eb="5">
      <t>セン</t>
    </rPh>
    <phoneticPr fontId="13"/>
  </si>
  <si>
    <t>都内供給量/全国調達量</t>
    <rPh sb="0" eb="2">
      <t>トナイ</t>
    </rPh>
    <rPh sb="2" eb="5">
      <t>キョウキュウリョウ</t>
    </rPh>
    <rPh sb="6" eb="8">
      <t>ゼンコク</t>
    </rPh>
    <rPh sb="8" eb="11">
      <t>チョウタツリョウ</t>
    </rPh>
    <phoneticPr fontId="13"/>
  </si>
  <si>
    <t>再生可能エネルギーの調達実績</t>
  </si>
  <si>
    <t>電源を特定して転売した分（紐づけ転売）を転売量に記載ください。</t>
    <rPh sb="0" eb="2">
      <t>デンゲン</t>
    </rPh>
    <rPh sb="3" eb="5">
      <t>トクテイ</t>
    </rPh>
    <rPh sb="7" eb="9">
      <t>テンバイ</t>
    </rPh>
    <rPh sb="11" eb="12">
      <t>ブン</t>
    </rPh>
    <rPh sb="13" eb="14">
      <t>ヒモ</t>
    </rPh>
    <rPh sb="16" eb="18">
      <t>テンバイ</t>
    </rPh>
    <rPh sb="20" eb="22">
      <t>テンバイ</t>
    </rPh>
    <rPh sb="22" eb="23">
      <t>リョウ</t>
    </rPh>
    <rPh sb="24" eb="26">
      <t>キサイ</t>
    </rPh>
    <phoneticPr fontId="13"/>
  </si>
  <si>
    <t>事 業 者 の HP ア ド レ ス</t>
    <phoneticPr fontId="13"/>
  </si>
  <si>
    <t>連　絡　先</t>
    <rPh sb="0" eb="1">
      <t>レン</t>
    </rPh>
    <rPh sb="2" eb="3">
      <t>ラク</t>
    </rPh>
    <rPh sb="4" eb="5">
      <t>サキ</t>
    </rPh>
    <phoneticPr fontId="13"/>
  </si>
  <si>
    <t>別紙_供給電力量入力シート</t>
    <rPh sb="0" eb="2">
      <t>ベッシ</t>
    </rPh>
    <phoneticPr fontId="13"/>
  </si>
  <si>
    <t>←貴社名を入力</t>
    <rPh sb="1" eb="3">
      <t>キシャ</t>
    </rPh>
    <rPh sb="3" eb="4">
      <t>メイ</t>
    </rPh>
    <rPh sb="5" eb="7">
      <t>ニュウリョク</t>
    </rPh>
    <phoneticPr fontId="13"/>
  </si>
  <si>
    <t>都内への供給電力量</t>
    <rPh sb="0" eb="2">
      <t>トナイ</t>
    </rPh>
    <rPh sb="4" eb="6">
      <t>キョウキュウ</t>
    </rPh>
    <rPh sb="6" eb="8">
      <t>デンリョク</t>
    </rPh>
    <rPh sb="8" eb="9">
      <t>リョウ</t>
    </rPh>
    <phoneticPr fontId="13"/>
  </si>
  <si>
    <t>（前年度：４月－翌３月の１年間分）</t>
    <rPh sb="1" eb="4">
      <t>ゼンネンド</t>
    </rPh>
    <rPh sb="6" eb="7">
      <t>ガツ</t>
    </rPh>
    <rPh sb="8" eb="9">
      <t>ヨク</t>
    </rPh>
    <rPh sb="10" eb="11">
      <t>ガツ</t>
    </rPh>
    <rPh sb="13" eb="15">
      <t>ネンカン</t>
    </rPh>
    <rPh sb="15" eb="16">
      <t>ブン</t>
    </rPh>
    <phoneticPr fontId="13"/>
  </si>
  <si>
    <t>（単位：kWh）</t>
    <rPh sb="1" eb="3">
      <t>タンイ</t>
    </rPh>
    <phoneticPr fontId="13"/>
  </si>
  <si>
    <t>No</t>
    <phoneticPr fontId="13"/>
  </si>
  <si>
    <t xml:space="preserve">供給分類 </t>
    <rPh sb="0" eb="2">
      <t>キョウキュウ</t>
    </rPh>
    <rPh sb="2" eb="4">
      <t>ブンルイ</t>
    </rPh>
    <phoneticPr fontId="13"/>
  </si>
  <si>
    <t xml:space="preserve">(1)低圧電灯
</t>
    <rPh sb="3" eb="5">
      <t>テイアツ</t>
    </rPh>
    <rPh sb="5" eb="7">
      <t>デントウ</t>
    </rPh>
    <phoneticPr fontId="13"/>
  </si>
  <si>
    <t xml:space="preserve">(2)低圧電力
</t>
    <rPh sb="3" eb="5">
      <t>テイアツ</t>
    </rPh>
    <rPh sb="5" eb="7">
      <t>デンリョク</t>
    </rPh>
    <phoneticPr fontId="13"/>
  </si>
  <si>
    <t xml:space="preserve">(3)高圧・特別高圧電力
</t>
    <rPh sb="3" eb="5">
      <t>コウアツ</t>
    </rPh>
    <rPh sb="6" eb="8">
      <t>トクベツ</t>
    </rPh>
    <rPh sb="8" eb="10">
      <t>コウアツ</t>
    </rPh>
    <rPh sb="10" eb="12">
      <t>デンリョク</t>
    </rPh>
    <phoneticPr fontId="13"/>
  </si>
  <si>
    <t>(ア)家庭用</t>
    <rPh sb="3" eb="6">
      <t>カテイヨウ</t>
    </rPh>
    <phoneticPr fontId="13"/>
  </si>
  <si>
    <t>(イ)業務用</t>
    <rPh sb="3" eb="6">
      <t>ギョウムヨウ</t>
    </rPh>
    <phoneticPr fontId="13"/>
  </si>
  <si>
    <t>(ウ)産業用</t>
    <rPh sb="3" eb="6">
      <t>サンギョウヨウ</t>
    </rPh>
    <phoneticPr fontId="13"/>
  </si>
  <si>
    <t>(ｱ)家庭用</t>
    <rPh sb="3" eb="6">
      <t>カテイヨウ</t>
    </rPh>
    <phoneticPr fontId="13"/>
  </si>
  <si>
    <t>(ｲ)業務用</t>
    <rPh sb="3" eb="5">
      <t>ギョウム</t>
    </rPh>
    <rPh sb="5" eb="6">
      <t>ヨウ</t>
    </rPh>
    <phoneticPr fontId="13"/>
  </si>
  <si>
    <t>(ｳ)産業用</t>
    <rPh sb="3" eb="6">
      <t>サンギョウヨウ</t>
    </rPh>
    <phoneticPr fontId="13"/>
  </si>
  <si>
    <t>(ｳ)産業用（鉄道以外）</t>
    <rPh sb="3" eb="5">
      <t>サンギョウ</t>
    </rPh>
    <rPh sb="5" eb="6">
      <t>ヨウ</t>
    </rPh>
    <rPh sb="7" eb="9">
      <t>テツドウ</t>
    </rPh>
    <rPh sb="9" eb="11">
      <t>イガイ</t>
    </rPh>
    <phoneticPr fontId="13"/>
  </si>
  <si>
    <t>鉄道業</t>
    <rPh sb="0" eb="2">
      <t>テツドウ</t>
    </rPh>
    <rPh sb="2" eb="3">
      <t>ギョウ</t>
    </rPh>
    <phoneticPr fontId="13"/>
  </si>
  <si>
    <t>供給先</t>
    <rPh sb="0" eb="2">
      <t>キョウキュウ</t>
    </rPh>
    <rPh sb="2" eb="3">
      <t>サキ</t>
    </rPh>
    <phoneticPr fontId="13"/>
  </si>
  <si>
    <t>農林水産業</t>
    <rPh sb="0" eb="2">
      <t>ノウリン</t>
    </rPh>
    <rPh sb="2" eb="5">
      <t>スイサンギョウ</t>
    </rPh>
    <phoneticPr fontId="13"/>
  </si>
  <si>
    <t>鉱業</t>
    <rPh sb="0" eb="2">
      <t>コウギョウ</t>
    </rPh>
    <phoneticPr fontId="13"/>
  </si>
  <si>
    <t>建設業</t>
    <rPh sb="0" eb="3">
      <t>ケンセツギョウ</t>
    </rPh>
    <phoneticPr fontId="13"/>
  </si>
  <si>
    <t>製造業</t>
    <rPh sb="0" eb="3">
      <t>セイゾウギョウ</t>
    </rPh>
    <phoneticPr fontId="13"/>
  </si>
  <si>
    <t>千代田区</t>
    <rPh sb="0" eb="4">
      <t>チヨダク</t>
    </rPh>
    <phoneticPr fontId="13"/>
  </si>
  <si>
    <t>←黄色のセルのみ入力（半角数字）</t>
    <rPh sb="1" eb="3">
      <t>キイロ</t>
    </rPh>
    <rPh sb="8" eb="10">
      <t>ニュウリョク</t>
    </rPh>
    <rPh sb="11" eb="13">
      <t>ハンカク</t>
    </rPh>
    <rPh sb="13" eb="15">
      <t>スウジ</t>
    </rPh>
    <phoneticPr fontId="13"/>
  </si>
  <si>
    <t>中央区</t>
    <rPh sb="0" eb="3">
      <t>チュウオウク</t>
    </rPh>
    <phoneticPr fontId="13"/>
  </si>
  <si>
    <t>港区</t>
    <rPh sb="0" eb="2">
      <t>ミナトク</t>
    </rPh>
    <phoneticPr fontId="13"/>
  </si>
  <si>
    <t>新宿区</t>
    <rPh sb="0" eb="3">
      <t>シンジュクク</t>
    </rPh>
    <phoneticPr fontId="13"/>
  </si>
  <si>
    <t>文京区</t>
    <rPh sb="0" eb="3">
      <t>ブンキョウク</t>
    </rPh>
    <phoneticPr fontId="13"/>
  </si>
  <si>
    <t>台東区</t>
    <rPh sb="0" eb="3">
      <t>タイトウク</t>
    </rPh>
    <phoneticPr fontId="13"/>
  </si>
  <si>
    <t>墨田区</t>
    <rPh sb="0" eb="3">
      <t>スミダク</t>
    </rPh>
    <phoneticPr fontId="13"/>
  </si>
  <si>
    <t>江東区</t>
    <rPh sb="0" eb="3">
      <t>コウトウク</t>
    </rPh>
    <phoneticPr fontId="13"/>
  </si>
  <si>
    <t>品川区</t>
    <rPh sb="0" eb="2">
      <t>シナガワ</t>
    </rPh>
    <rPh sb="2" eb="3">
      <t>ク</t>
    </rPh>
    <phoneticPr fontId="13"/>
  </si>
  <si>
    <t>目黒区</t>
    <rPh sb="0" eb="2">
      <t>メグロ</t>
    </rPh>
    <rPh sb="2" eb="3">
      <t>ク</t>
    </rPh>
    <phoneticPr fontId="13"/>
  </si>
  <si>
    <t>大田区</t>
    <rPh sb="0" eb="3">
      <t>オオタク</t>
    </rPh>
    <phoneticPr fontId="13"/>
  </si>
  <si>
    <t>世田谷区</t>
    <rPh sb="0" eb="3">
      <t>セタガヤ</t>
    </rPh>
    <rPh sb="3" eb="4">
      <t>ク</t>
    </rPh>
    <phoneticPr fontId="13"/>
  </si>
  <si>
    <t>渋谷区</t>
    <rPh sb="0" eb="3">
      <t>シブヤク</t>
    </rPh>
    <phoneticPr fontId="13"/>
  </si>
  <si>
    <t>中野区</t>
    <rPh sb="0" eb="3">
      <t>ナカノク</t>
    </rPh>
    <phoneticPr fontId="13"/>
  </si>
  <si>
    <t>杉並区</t>
    <rPh sb="0" eb="3">
      <t>スギナミク</t>
    </rPh>
    <phoneticPr fontId="13"/>
  </si>
  <si>
    <t>豊島区</t>
    <rPh sb="0" eb="3">
      <t>トシマク</t>
    </rPh>
    <phoneticPr fontId="13"/>
  </si>
  <si>
    <t>北区</t>
    <rPh sb="0" eb="2">
      <t>キタク</t>
    </rPh>
    <phoneticPr fontId="13"/>
  </si>
  <si>
    <t>荒川区</t>
    <rPh sb="0" eb="3">
      <t>アラカワク</t>
    </rPh>
    <phoneticPr fontId="13"/>
  </si>
  <si>
    <t>板橋区</t>
    <rPh sb="0" eb="3">
      <t>イタバシク</t>
    </rPh>
    <phoneticPr fontId="13"/>
  </si>
  <si>
    <t>練馬区</t>
    <rPh sb="0" eb="3">
      <t>ネリマク</t>
    </rPh>
    <phoneticPr fontId="13"/>
  </si>
  <si>
    <t>足立区</t>
    <rPh sb="0" eb="3">
      <t>アダチク</t>
    </rPh>
    <phoneticPr fontId="13"/>
  </si>
  <si>
    <t>葛飾区</t>
    <rPh sb="0" eb="3">
      <t>カツシカク</t>
    </rPh>
    <phoneticPr fontId="13"/>
  </si>
  <si>
    <t>江戸川区</t>
    <rPh sb="0" eb="3">
      <t>エドガワ</t>
    </rPh>
    <rPh sb="3" eb="4">
      <t>ク</t>
    </rPh>
    <phoneticPr fontId="13"/>
  </si>
  <si>
    <t>小計（23区）</t>
    <rPh sb="0" eb="1">
      <t>ショウ</t>
    </rPh>
    <rPh sb="1" eb="2">
      <t>ケイ</t>
    </rPh>
    <rPh sb="5" eb="6">
      <t>ク</t>
    </rPh>
    <phoneticPr fontId="13"/>
  </si>
  <si>
    <t>(イ)業務用</t>
    <rPh sb="3" eb="5">
      <t>ギョウム</t>
    </rPh>
    <rPh sb="5" eb="6">
      <t>ヨウ</t>
    </rPh>
    <phoneticPr fontId="13"/>
  </si>
  <si>
    <t>(ウ)産業用（鉄道以外）</t>
    <rPh sb="3" eb="5">
      <t>サンギョウ</t>
    </rPh>
    <rPh sb="5" eb="6">
      <t>ヨウ</t>
    </rPh>
    <rPh sb="7" eb="9">
      <t>テツドウ</t>
    </rPh>
    <rPh sb="9" eb="11">
      <t>イガイ</t>
    </rPh>
    <phoneticPr fontId="13"/>
  </si>
  <si>
    <t>八王子市</t>
    <rPh sb="0" eb="3">
      <t>ハチオウジ</t>
    </rPh>
    <rPh sb="3" eb="4">
      <t>シ</t>
    </rPh>
    <phoneticPr fontId="13"/>
  </si>
  <si>
    <t>立川市</t>
    <rPh sb="0" eb="2">
      <t>タチカワ</t>
    </rPh>
    <rPh sb="2" eb="3">
      <t>シ</t>
    </rPh>
    <phoneticPr fontId="13"/>
  </si>
  <si>
    <t>武蔵野市</t>
    <rPh sb="0" eb="4">
      <t>ムサシノシ</t>
    </rPh>
    <phoneticPr fontId="13"/>
  </si>
  <si>
    <t>三鷹市</t>
    <rPh sb="0" eb="3">
      <t>ミタカシ</t>
    </rPh>
    <phoneticPr fontId="13"/>
  </si>
  <si>
    <t>青梅市</t>
    <rPh sb="0" eb="3">
      <t>オウメシ</t>
    </rPh>
    <phoneticPr fontId="13"/>
  </si>
  <si>
    <t>府中市</t>
    <rPh sb="0" eb="3">
      <t>フチュウシ</t>
    </rPh>
    <phoneticPr fontId="13"/>
  </si>
  <si>
    <t>昭島市</t>
    <rPh sb="0" eb="3">
      <t>アキシマシ</t>
    </rPh>
    <phoneticPr fontId="13"/>
  </si>
  <si>
    <t>調布市</t>
    <rPh sb="0" eb="3">
      <t>チョウフシ</t>
    </rPh>
    <phoneticPr fontId="13"/>
  </si>
  <si>
    <t>町田市</t>
    <rPh sb="0" eb="3">
      <t>マチダシ</t>
    </rPh>
    <phoneticPr fontId="13"/>
  </si>
  <si>
    <t>小金井市</t>
    <rPh sb="0" eb="3">
      <t>コガネイ</t>
    </rPh>
    <rPh sb="3" eb="4">
      <t>シ</t>
    </rPh>
    <phoneticPr fontId="13"/>
  </si>
  <si>
    <t>小平市</t>
    <rPh sb="0" eb="2">
      <t>コダイラ</t>
    </rPh>
    <rPh sb="2" eb="3">
      <t>シ</t>
    </rPh>
    <phoneticPr fontId="13"/>
  </si>
  <si>
    <t>日野市</t>
    <rPh sb="0" eb="2">
      <t>ヒノ</t>
    </rPh>
    <rPh sb="2" eb="3">
      <t>シ</t>
    </rPh>
    <phoneticPr fontId="13"/>
  </si>
  <si>
    <t>東村山市</t>
    <rPh sb="0" eb="1">
      <t>ヒガシ</t>
    </rPh>
    <rPh sb="1" eb="4">
      <t>ムラヤマシ</t>
    </rPh>
    <phoneticPr fontId="13"/>
  </si>
  <si>
    <t>国分寺市</t>
    <rPh sb="0" eb="4">
      <t>コクブンジシ</t>
    </rPh>
    <phoneticPr fontId="13"/>
  </si>
  <si>
    <t>国立市</t>
    <rPh sb="0" eb="3">
      <t>クニタチシ</t>
    </rPh>
    <phoneticPr fontId="13"/>
  </si>
  <si>
    <t>福生市</t>
    <rPh sb="0" eb="3">
      <t>フッサシ</t>
    </rPh>
    <phoneticPr fontId="13"/>
  </si>
  <si>
    <t>狛江市</t>
    <rPh sb="0" eb="2">
      <t>コマエ</t>
    </rPh>
    <rPh sb="2" eb="3">
      <t>シ</t>
    </rPh>
    <phoneticPr fontId="13"/>
  </si>
  <si>
    <t>東大和市</t>
    <rPh sb="0" eb="1">
      <t>ヒガシ</t>
    </rPh>
    <rPh sb="1" eb="3">
      <t>ヤマト</t>
    </rPh>
    <rPh sb="3" eb="4">
      <t>シ</t>
    </rPh>
    <phoneticPr fontId="13"/>
  </si>
  <si>
    <t>清瀬市</t>
    <rPh sb="0" eb="2">
      <t>キヨセ</t>
    </rPh>
    <rPh sb="2" eb="3">
      <t>シ</t>
    </rPh>
    <phoneticPr fontId="13"/>
  </si>
  <si>
    <t>東久留米市</t>
    <rPh sb="0" eb="1">
      <t>ヒガシ</t>
    </rPh>
    <rPh sb="1" eb="5">
      <t>クルメシ</t>
    </rPh>
    <phoneticPr fontId="13"/>
  </si>
  <si>
    <t>武蔵村山市</t>
    <rPh sb="0" eb="2">
      <t>ムサシ</t>
    </rPh>
    <rPh sb="2" eb="5">
      <t>ムラヤマシ</t>
    </rPh>
    <phoneticPr fontId="13"/>
  </si>
  <si>
    <t>多摩市</t>
    <rPh sb="0" eb="3">
      <t>タマシ</t>
    </rPh>
    <phoneticPr fontId="13"/>
  </si>
  <si>
    <t>稲城市</t>
    <rPh sb="0" eb="3">
      <t>イナギシ</t>
    </rPh>
    <phoneticPr fontId="13"/>
  </si>
  <si>
    <t>羽村市</t>
    <rPh sb="0" eb="3">
      <t>ハムラシ</t>
    </rPh>
    <phoneticPr fontId="13"/>
  </si>
  <si>
    <t>あきる野市</t>
    <rPh sb="3" eb="5">
      <t>ノシ</t>
    </rPh>
    <phoneticPr fontId="13"/>
  </si>
  <si>
    <t>西東京市</t>
    <rPh sb="0" eb="3">
      <t>ニシトウキョウ</t>
    </rPh>
    <rPh sb="3" eb="4">
      <t>シ</t>
    </rPh>
    <phoneticPr fontId="13"/>
  </si>
  <si>
    <t>瑞穂町</t>
    <rPh sb="0" eb="2">
      <t>ミズホ</t>
    </rPh>
    <rPh sb="2" eb="3">
      <t>マチ</t>
    </rPh>
    <phoneticPr fontId="13"/>
  </si>
  <si>
    <t>日の出町</t>
    <rPh sb="0" eb="1">
      <t>ヒ</t>
    </rPh>
    <rPh sb="2" eb="4">
      <t>デチョウ</t>
    </rPh>
    <phoneticPr fontId="13"/>
  </si>
  <si>
    <t>檜原村</t>
    <rPh sb="0" eb="3">
      <t>ヒノハラムラ</t>
    </rPh>
    <phoneticPr fontId="13"/>
  </si>
  <si>
    <t>奥多摩町</t>
    <rPh sb="0" eb="3">
      <t>オクタマ</t>
    </rPh>
    <rPh sb="3" eb="4">
      <t>チョウ</t>
    </rPh>
    <phoneticPr fontId="13"/>
  </si>
  <si>
    <t>大島町</t>
    <rPh sb="0" eb="2">
      <t>オオシマ</t>
    </rPh>
    <rPh sb="2" eb="3">
      <t>チョウ</t>
    </rPh>
    <phoneticPr fontId="13"/>
  </si>
  <si>
    <t>利島村</t>
    <rPh sb="0" eb="3">
      <t>トシマムラ</t>
    </rPh>
    <phoneticPr fontId="13"/>
  </si>
  <si>
    <t>新島村</t>
    <rPh sb="0" eb="3">
      <t>ニイジマムラ</t>
    </rPh>
    <phoneticPr fontId="13"/>
  </si>
  <si>
    <t>神津島村</t>
    <rPh sb="0" eb="3">
      <t>コウヅシマ</t>
    </rPh>
    <rPh sb="3" eb="4">
      <t>ムラ</t>
    </rPh>
    <phoneticPr fontId="13"/>
  </si>
  <si>
    <t>三宅村</t>
    <rPh sb="0" eb="3">
      <t>ミヤケムラ</t>
    </rPh>
    <phoneticPr fontId="13"/>
  </si>
  <si>
    <t>御蔵島村</t>
    <rPh sb="0" eb="2">
      <t>ミクラ</t>
    </rPh>
    <rPh sb="2" eb="4">
      <t>シマムラ</t>
    </rPh>
    <phoneticPr fontId="13"/>
  </si>
  <si>
    <t>八丈町</t>
    <rPh sb="0" eb="3">
      <t>ハチジョウチョウ</t>
    </rPh>
    <phoneticPr fontId="13"/>
  </si>
  <si>
    <t>青ヶ島村</t>
    <rPh sb="0" eb="1">
      <t>アオ</t>
    </rPh>
    <rPh sb="2" eb="4">
      <t>シマムラ</t>
    </rPh>
    <phoneticPr fontId="13"/>
  </si>
  <si>
    <t>小笠原村</t>
    <rPh sb="0" eb="4">
      <t>オガサワラムラ</t>
    </rPh>
    <phoneticPr fontId="13"/>
  </si>
  <si>
    <t>小計（市町村）</t>
    <rPh sb="0" eb="1">
      <t>ショウ</t>
    </rPh>
    <rPh sb="1" eb="2">
      <t>ケイ</t>
    </rPh>
    <rPh sb="3" eb="6">
      <t>シチョウソン</t>
    </rPh>
    <phoneticPr fontId="13"/>
  </si>
  <si>
    <t>合計（都内）</t>
    <rPh sb="0" eb="2">
      <t>ゴウケイ</t>
    </rPh>
    <rPh sb="3" eb="5">
      <t>トナイ</t>
    </rPh>
    <phoneticPr fontId="13"/>
  </si>
  <si>
    <t>←東京都エネルギー環境計画書制度における「エネルギー状況報告書」で報告された</t>
    <rPh sb="1" eb="4">
      <t>トウキョウト</t>
    </rPh>
    <rPh sb="9" eb="11">
      <t>カンキョウ</t>
    </rPh>
    <rPh sb="11" eb="14">
      <t>ケイカクショ</t>
    </rPh>
    <rPh sb="14" eb="16">
      <t>セイド</t>
    </rPh>
    <rPh sb="26" eb="28">
      <t>ジョウキョウ</t>
    </rPh>
    <rPh sb="28" eb="31">
      <t>ホウコクショ</t>
    </rPh>
    <rPh sb="33" eb="35">
      <t>ホウコク</t>
    </rPh>
    <phoneticPr fontId="13"/>
  </si>
  <si>
    <t>都内への供給電力量（年度計）と一致することを確認してください。</t>
    <rPh sb="0" eb="2">
      <t>トナイ</t>
    </rPh>
    <rPh sb="4" eb="6">
      <t>キョウキュウ</t>
    </rPh>
    <rPh sb="6" eb="8">
      <t>デンリョク</t>
    </rPh>
    <rPh sb="8" eb="9">
      <t>リョウ</t>
    </rPh>
    <rPh sb="10" eb="12">
      <t>ネンド</t>
    </rPh>
    <rPh sb="12" eb="13">
      <t>ケイ</t>
    </rPh>
    <rPh sb="15" eb="17">
      <t>イッチ</t>
    </rPh>
    <rPh sb="22" eb="24">
      <t>カクニン</t>
    </rPh>
    <phoneticPr fontId="13"/>
  </si>
  <si>
    <t>部門別の業種分類（例）</t>
    <rPh sb="0" eb="2">
      <t>ブモン</t>
    </rPh>
    <rPh sb="2" eb="3">
      <t>ベツ</t>
    </rPh>
    <rPh sb="4" eb="6">
      <t>ギョウシュ</t>
    </rPh>
    <rPh sb="6" eb="8">
      <t>ブンルイ</t>
    </rPh>
    <rPh sb="9" eb="10">
      <t>レイ</t>
    </rPh>
    <phoneticPr fontId="13"/>
  </si>
  <si>
    <t>部門</t>
    <rPh sb="0" eb="2">
      <t>ブモン</t>
    </rPh>
    <phoneticPr fontId="13"/>
  </si>
  <si>
    <t>業種</t>
    <rPh sb="0" eb="2">
      <t>ギョウシュ</t>
    </rPh>
    <phoneticPr fontId="13"/>
  </si>
  <si>
    <t>業種（細分類）</t>
    <rPh sb="0" eb="2">
      <t>ギョウシュ</t>
    </rPh>
    <rPh sb="3" eb="4">
      <t>サイ</t>
    </rPh>
    <rPh sb="4" eb="6">
      <t>ブンルイ</t>
    </rPh>
    <phoneticPr fontId="13"/>
  </si>
  <si>
    <t>産業部門</t>
    <rPh sb="0" eb="2">
      <t>サンギョウ</t>
    </rPh>
    <rPh sb="2" eb="4">
      <t>ブモン</t>
    </rPh>
    <phoneticPr fontId="103"/>
  </si>
  <si>
    <t>農林水産業</t>
    <rPh sb="2" eb="5">
      <t>スイサンギョウ</t>
    </rPh>
    <phoneticPr fontId="101"/>
  </si>
  <si>
    <t>農業</t>
    <rPh sb="0" eb="1">
      <t>ノウ</t>
    </rPh>
    <phoneticPr fontId="101"/>
  </si>
  <si>
    <t>林業</t>
    <phoneticPr fontId="101"/>
  </si>
  <si>
    <t>漁業</t>
    <phoneticPr fontId="101"/>
  </si>
  <si>
    <t>水産養殖業</t>
    <rPh sb="1" eb="3">
      <t>スイサンヨウショクギョウ</t>
    </rPh>
    <phoneticPr fontId="101"/>
  </si>
  <si>
    <t>鉱業他</t>
    <rPh sb="0" eb="2">
      <t>コウギョウ</t>
    </rPh>
    <rPh sb="2" eb="3">
      <t>ホカ</t>
    </rPh>
    <phoneticPr fontId="101"/>
  </si>
  <si>
    <t>鉱業･採石業･砂利採取業</t>
    <rPh sb="1" eb="3">
      <t>コウギョウ</t>
    </rPh>
    <rPh sb="4" eb="6">
      <t>サイセキ</t>
    </rPh>
    <rPh sb="6" eb="7">
      <t>ギョウ</t>
    </rPh>
    <rPh sb="8" eb="10">
      <t>ジャリサイシュギョウ</t>
    </rPh>
    <phoneticPr fontId="101"/>
  </si>
  <si>
    <t>建設業</t>
    <rPh sb="0" eb="3">
      <t>ケンセツギョウ</t>
    </rPh>
    <phoneticPr fontId="101"/>
  </si>
  <si>
    <t>総合工事業</t>
    <rPh sb="1" eb="3">
      <t>ソウゴウコウジギョウ</t>
    </rPh>
    <phoneticPr fontId="101"/>
  </si>
  <si>
    <t>職別工事業</t>
    <rPh sb="1" eb="2">
      <t>ショク</t>
    </rPh>
    <rPh sb="2" eb="3">
      <t>ベツコウジギョウ</t>
    </rPh>
    <phoneticPr fontId="101"/>
  </si>
  <si>
    <t>設備工事業</t>
    <rPh sb="1" eb="3">
      <t>セツビコウジギョウ</t>
    </rPh>
    <phoneticPr fontId="101"/>
  </si>
  <si>
    <t>食品飲料製造業</t>
    <rPh sb="0" eb="2">
      <t>ショクヒン</t>
    </rPh>
    <rPh sb="2" eb="4">
      <t>インリョウ</t>
    </rPh>
    <phoneticPr fontId="101"/>
  </si>
  <si>
    <t>食料品製造業</t>
    <rPh sb="0" eb="3">
      <t>ショクリョウヒン</t>
    </rPh>
    <rPh sb="3" eb="6">
      <t>セイゾウギョウスイサンスイサンヨウショクギョウ</t>
    </rPh>
    <phoneticPr fontId="101"/>
  </si>
  <si>
    <t>飲料たばこ飼料製造業</t>
    <rPh sb="0" eb="2">
      <t>インリョウ</t>
    </rPh>
    <rPh sb="5" eb="7">
      <t>シリョウ</t>
    </rPh>
    <rPh sb="7" eb="9">
      <t>セイゾウ</t>
    </rPh>
    <rPh sb="9" eb="10">
      <t>ギョウ</t>
    </rPh>
    <phoneticPr fontId="101"/>
  </si>
  <si>
    <t>繊維工業</t>
    <rPh sb="0" eb="2">
      <t>センイ</t>
    </rPh>
    <rPh sb="2" eb="4">
      <t>コウギョウ</t>
    </rPh>
    <phoneticPr fontId="101"/>
  </si>
  <si>
    <t>木製品･家具他工業</t>
    <rPh sb="0" eb="3">
      <t>モクセイヒン</t>
    </rPh>
    <rPh sb="4" eb="6">
      <t>カグ</t>
    </rPh>
    <rPh sb="6" eb="7">
      <t>ホカ</t>
    </rPh>
    <rPh sb="7" eb="9">
      <t>コウギョウ</t>
    </rPh>
    <phoneticPr fontId="101"/>
  </si>
  <si>
    <t>木材･木製品製造業</t>
    <rPh sb="0" eb="2">
      <t>モクザイ</t>
    </rPh>
    <rPh sb="3" eb="6">
      <t>モクセイヒン</t>
    </rPh>
    <rPh sb="6" eb="9">
      <t>セイゾウギョウ</t>
    </rPh>
    <phoneticPr fontId="101"/>
  </si>
  <si>
    <t>家具･装備品製造業</t>
    <rPh sb="0" eb="2">
      <t>カグ</t>
    </rPh>
    <rPh sb="3" eb="6">
      <t>ソウビヒン</t>
    </rPh>
    <rPh sb="6" eb="9">
      <t>セイゾウギョウ</t>
    </rPh>
    <phoneticPr fontId="101"/>
  </si>
  <si>
    <t>パルプ･紙･紙加工品製造業</t>
    <rPh sb="4" eb="5">
      <t>カミ</t>
    </rPh>
    <rPh sb="6" eb="7">
      <t>カミ</t>
    </rPh>
    <rPh sb="7" eb="10">
      <t>カコウヒン</t>
    </rPh>
    <rPh sb="10" eb="13">
      <t>セイゾウギョウ</t>
    </rPh>
    <phoneticPr fontId="101"/>
  </si>
  <si>
    <t>印刷･同関連業</t>
    <rPh sb="0" eb="2">
      <t>インサツ</t>
    </rPh>
    <rPh sb="3" eb="4">
      <t>ドウ</t>
    </rPh>
    <rPh sb="4" eb="6">
      <t>カンレン</t>
    </rPh>
    <rPh sb="6" eb="7">
      <t>ギョウ</t>
    </rPh>
    <phoneticPr fontId="101"/>
  </si>
  <si>
    <t>化学工業</t>
    <rPh sb="0" eb="2">
      <t>カガク</t>
    </rPh>
    <rPh sb="2" eb="4">
      <t>コウギョウ</t>
    </rPh>
    <phoneticPr fontId="101"/>
  </si>
  <si>
    <t>石油化学･アンモニア･ソーダ工業</t>
    <rPh sb="0" eb="2">
      <t>セキユ</t>
    </rPh>
    <rPh sb="2" eb="4">
      <t>カガク</t>
    </rPh>
    <rPh sb="14" eb="16">
      <t>コウギョウ</t>
    </rPh>
    <phoneticPr fontId="101"/>
  </si>
  <si>
    <t>(含石油石炭製品)</t>
    <phoneticPr fontId="13"/>
  </si>
  <si>
    <t>他化学工業</t>
    <rPh sb="0" eb="1">
      <t>ホカ</t>
    </rPh>
    <rPh sb="1" eb="3">
      <t>カガク</t>
    </rPh>
    <rPh sb="3" eb="5">
      <t>コウギョウ</t>
    </rPh>
    <phoneticPr fontId="101"/>
  </si>
  <si>
    <t>石油製品･石炭製品製造業</t>
    <rPh sb="0" eb="2">
      <t>セキユ</t>
    </rPh>
    <rPh sb="2" eb="4">
      <t>セイヒン</t>
    </rPh>
    <rPh sb="5" eb="7">
      <t>セキタン</t>
    </rPh>
    <rPh sb="7" eb="9">
      <t>セイヒン</t>
    </rPh>
    <rPh sb="9" eb="12">
      <t>セイゾウギョウ</t>
    </rPh>
    <phoneticPr fontId="101"/>
  </si>
  <si>
    <t>プラスチック･ゴム･</t>
    <phoneticPr fontId="101"/>
  </si>
  <si>
    <t>プラスチック製品製造業</t>
    <rPh sb="6" eb="8">
      <t>セイヒン</t>
    </rPh>
    <rPh sb="8" eb="11">
      <t>セイゾウギョウスイサンスイサンヨウショクギョウ</t>
    </rPh>
    <phoneticPr fontId="101"/>
  </si>
  <si>
    <t>皮革製品製造業</t>
    <phoneticPr fontId="13"/>
  </si>
  <si>
    <t>ゴム製品製造業</t>
    <rPh sb="2" eb="4">
      <t>セイヒン</t>
    </rPh>
    <rPh sb="4" eb="7">
      <t>セイゾウギョウスイサンスイサンヨウショクギョウ</t>
    </rPh>
    <phoneticPr fontId="101"/>
  </si>
  <si>
    <t>なめし革･同製品･毛皮製造業</t>
    <rPh sb="3" eb="4">
      <t>カワ</t>
    </rPh>
    <rPh sb="5" eb="8">
      <t>ドウセイヒン</t>
    </rPh>
    <rPh sb="9" eb="11">
      <t>ケガワ</t>
    </rPh>
    <rPh sb="11" eb="14">
      <t>セイゾウギョウ</t>
    </rPh>
    <phoneticPr fontId="101"/>
  </si>
  <si>
    <t>窯業･土石製品製造業</t>
    <rPh sb="0" eb="2">
      <t>ヨウギョウ</t>
    </rPh>
    <rPh sb="3" eb="5">
      <t>ドセキ</t>
    </rPh>
    <rPh sb="5" eb="7">
      <t>セイヒン</t>
    </rPh>
    <rPh sb="7" eb="9">
      <t>セイゾウ</t>
    </rPh>
    <rPh sb="9" eb="10">
      <t>ギョウ</t>
    </rPh>
    <phoneticPr fontId="101"/>
  </si>
  <si>
    <t>セメント･板ガラス･石灰製造業</t>
    <rPh sb="5" eb="6">
      <t>イタ</t>
    </rPh>
    <rPh sb="10" eb="12">
      <t>セッカイ</t>
    </rPh>
    <rPh sb="12" eb="14">
      <t>セイゾウ</t>
    </rPh>
    <rPh sb="14" eb="15">
      <t>ギョウ</t>
    </rPh>
    <phoneticPr fontId="101"/>
  </si>
  <si>
    <t>他ガラス製品製造業</t>
    <rPh sb="0" eb="1">
      <t>ホカ</t>
    </rPh>
    <rPh sb="4" eb="6">
      <t>セイヒン</t>
    </rPh>
    <rPh sb="6" eb="9">
      <t>セイゾウギョウ</t>
    </rPh>
    <phoneticPr fontId="101"/>
  </si>
  <si>
    <t>他窯業･土石製品製造業</t>
    <rPh sb="0" eb="1">
      <t>ホカ</t>
    </rPh>
    <rPh sb="1" eb="3">
      <t>ヨウギョウ</t>
    </rPh>
    <rPh sb="4" eb="6">
      <t>ドセキ</t>
    </rPh>
    <rPh sb="6" eb="8">
      <t>セイヒン</t>
    </rPh>
    <rPh sb="8" eb="11">
      <t>セイゾウギョウ</t>
    </rPh>
    <phoneticPr fontId="101"/>
  </si>
  <si>
    <t>鉄鋼･非鉄･金属製品製造業</t>
    <rPh sb="0" eb="2">
      <t>テッコウ</t>
    </rPh>
    <rPh sb="3" eb="5">
      <t>ヒテツ</t>
    </rPh>
    <rPh sb="6" eb="8">
      <t>キンゾク</t>
    </rPh>
    <rPh sb="8" eb="10">
      <t>セイヒン</t>
    </rPh>
    <rPh sb="10" eb="13">
      <t>セイゾウギョウ</t>
    </rPh>
    <phoneticPr fontId="101"/>
  </si>
  <si>
    <t>鉄鋼業</t>
    <rPh sb="0" eb="3">
      <t>テッコウギョウ</t>
    </rPh>
    <phoneticPr fontId="101"/>
  </si>
  <si>
    <t>製鉄･製鋼･鋼製品製造業</t>
    <rPh sb="0" eb="2">
      <t>セイテツ</t>
    </rPh>
    <rPh sb="3" eb="5">
      <t>セイコウ</t>
    </rPh>
    <rPh sb="6" eb="7">
      <t>コウ</t>
    </rPh>
    <rPh sb="7" eb="9">
      <t>セイヒン</t>
    </rPh>
    <rPh sb="9" eb="12">
      <t>セイゾウギョウ</t>
    </rPh>
    <phoneticPr fontId="101"/>
  </si>
  <si>
    <t>他鉄鋼業･鉄素形材製造業</t>
    <rPh sb="0" eb="1">
      <t>ホカ</t>
    </rPh>
    <rPh sb="1" eb="4">
      <t>テッコウギョウ</t>
    </rPh>
    <rPh sb="5" eb="6">
      <t>テツ</t>
    </rPh>
    <rPh sb="6" eb="8">
      <t>ソケイ</t>
    </rPh>
    <rPh sb="8" eb="9">
      <t>ザイ</t>
    </rPh>
    <rPh sb="9" eb="12">
      <t>セイゾウギョウ</t>
    </rPh>
    <phoneticPr fontId="101"/>
  </si>
  <si>
    <t>非鉄金属製造業</t>
    <rPh sb="0" eb="2">
      <t>ヒテツ</t>
    </rPh>
    <rPh sb="2" eb="4">
      <t>キンゾク</t>
    </rPh>
    <rPh sb="4" eb="7">
      <t>セイゾウギョウ</t>
    </rPh>
    <phoneticPr fontId="101"/>
  </si>
  <si>
    <t>銅･鉛･亜鉛･アルミ地金製造業</t>
    <rPh sb="0" eb="1">
      <t>ドウ</t>
    </rPh>
    <rPh sb="2" eb="3">
      <t>ナマリ</t>
    </rPh>
    <rPh sb="4" eb="6">
      <t>アエン</t>
    </rPh>
    <rPh sb="10" eb="12">
      <t>チキン</t>
    </rPh>
    <rPh sb="12" eb="15">
      <t>セイゾウギョウ</t>
    </rPh>
    <phoneticPr fontId="101"/>
  </si>
  <si>
    <t>他非鉄金属製品製造業</t>
    <rPh sb="0" eb="1">
      <t>ホカ</t>
    </rPh>
    <rPh sb="1" eb="3">
      <t>ヒテツ</t>
    </rPh>
    <rPh sb="3" eb="5">
      <t>キンゾク</t>
    </rPh>
    <rPh sb="5" eb="7">
      <t>セイヒン</t>
    </rPh>
    <rPh sb="7" eb="10">
      <t>セイゾウギョウ</t>
    </rPh>
    <phoneticPr fontId="101"/>
  </si>
  <si>
    <t>金属製品製造業</t>
    <rPh sb="0" eb="2">
      <t>キンゾク</t>
    </rPh>
    <rPh sb="2" eb="4">
      <t>セイヒン</t>
    </rPh>
    <rPh sb="4" eb="7">
      <t>セイゾウギョウ</t>
    </rPh>
    <phoneticPr fontId="101"/>
  </si>
  <si>
    <t>機械製造業</t>
    <rPh sb="0" eb="2">
      <t>キカイ</t>
    </rPh>
    <phoneticPr fontId="101"/>
  </si>
  <si>
    <t>汎用機械器具製造業</t>
    <rPh sb="0" eb="2">
      <t>ハンヨウ</t>
    </rPh>
    <rPh sb="2" eb="4">
      <t>キカイ</t>
    </rPh>
    <rPh sb="4" eb="6">
      <t>キグ</t>
    </rPh>
    <rPh sb="6" eb="9">
      <t>セイゾウギョウ</t>
    </rPh>
    <phoneticPr fontId="101"/>
  </si>
  <si>
    <t>土木建設機械(大規模)</t>
    <rPh sb="1" eb="3">
      <t>ケンセツ</t>
    </rPh>
    <rPh sb="3" eb="5">
      <t>キカイ</t>
    </rPh>
    <rPh sb="7" eb="10">
      <t>ダイキボ</t>
    </rPh>
    <phoneticPr fontId="101"/>
  </si>
  <si>
    <t>生産機械器具製造業</t>
    <rPh sb="1" eb="3">
      <t>キカイ</t>
    </rPh>
    <rPh sb="3" eb="5">
      <t>キグ</t>
    </rPh>
    <rPh sb="5" eb="8">
      <t>セイゾウギョウ</t>
    </rPh>
    <phoneticPr fontId="101"/>
  </si>
  <si>
    <t>金属工作･加工機械(大規模)</t>
    <rPh sb="1" eb="3">
      <t>コウサク</t>
    </rPh>
    <rPh sb="4" eb="6">
      <t>カコウ</t>
    </rPh>
    <rPh sb="6" eb="8">
      <t>キカイ</t>
    </rPh>
    <rPh sb="10" eb="13">
      <t>ダイキボ</t>
    </rPh>
    <phoneticPr fontId="101"/>
  </si>
  <si>
    <t>他中小規模生産機械器具製造業</t>
    <rPh sb="0" eb="1">
      <t>ホカ</t>
    </rPh>
    <rPh sb="1" eb="3">
      <t>チュウショウ</t>
    </rPh>
    <rPh sb="3" eb="5">
      <t>キボ</t>
    </rPh>
    <rPh sb="5" eb="7">
      <t>セイサン</t>
    </rPh>
    <rPh sb="7" eb="9">
      <t>キカイ</t>
    </rPh>
    <rPh sb="9" eb="11">
      <t>キグ</t>
    </rPh>
    <rPh sb="11" eb="14">
      <t>セイゾウギョウ</t>
    </rPh>
    <phoneticPr fontId="101"/>
  </si>
  <si>
    <t>業務用機械器具製造業</t>
    <rPh sb="0" eb="3">
      <t>ギョウムヨウ</t>
    </rPh>
    <rPh sb="3" eb="5">
      <t>キカイ</t>
    </rPh>
    <rPh sb="5" eb="7">
      <t>キグ</t>
    </rPh>
    <rPh sb="7" eb="10">
      <t>セイゾウギョウ</t>
    </rPh>
    <phoneticPr fontId="101"/>
  </si>
  <si>
    <t>電子部品デバイス電子回路製造業</t>
    <rPh sb="0" eb="2">
      <t>デンシ</t>
    </rPh>
    <rPh sb="2" eb="4">
      <t>ブヒン</t>
    </rPh>
    <rPh sb="8" eb="10">
      <t>デンシ</t>
    </rPh>
    <rPh sb="10" eb="12">
      <t>カイロ</t>
    </rPh>
    <rPh sb="12" eb="15">
      <t>セイゾウギョウ</t>
    </rPh>
    <phoneticPr fontId="101"/>
  </si>
  <si>
    <t>半導体集積回路･素子･電子管製造業(大規模)</t>
    <rPh sb="0" eb="3">
      <t>ハンドウタイ</t>
    </rPh>
    <rPh sb="3" eb="5">
      <t>シュウセキ</t>
    </rPh>
    <rPh sb="5" eb="7">
      <t>カイロ</t>
    </rPh>
    <rPh sb="8" eb="10">
      <t>ソシ</t>
    </rPh>
    <rPh sb="11" eb="14">
      <t>デンシカン</t>
    </rPh>
    <rPh sb="14" eb="17">
      <t>セイゾウギョウ</t>
    </rPh>
    <rPh sb="18" eb="21">
      <t>ダイキボ</t>
    </rPh>
    <phoneticPr fontId="101"/>
  </si>
  <si>
    <t>他中小規模電子部品デバイス電子回路製造業</t>
    <rPh sb="0" eb="1">
      <t>ホカ</t>
    </rPh>
    <rPh sb="1" eb="3">
      <t>チュウショウ</t>
    </rPh>
    <rPh sb="3" eb="5">
      <t>キボ</t>
    </rPh>
    <rPh sb="5" eb="7">
      <t>デンシ</t>
    </rPh>
    <rPh sb="7" eb="9">
      <t>ブヒン</t>
    </rPh>
    <rPh sb="13" eb="15">
      <t>デンシ</t>
    </rPh>
    <rPh sb="15" eb="17">
      <t>カイロ</t>
    </rPh>
    <rPh sb="17" eb="20">
      <t>セイゾウギョウ</t>
    </rPh>
    <phoneticPr fontId="101"/>
  </si>
  <si>
    <t>電気機械器具製造業</t>
    <rPh sb="1" eb="3">
      <t>キカイ</t>
    </rPh>
    <rPh sb="3" eb="5">
      <t>キグ</t>
    </rPh>
    <rPh sb="5" eb="8">
      <t>セイゾウギョウ</t>
    </rPh>
    <phoneticPr fontId="101"/>
  </si>
  <si>
    <t>電子応用装置製造業(大規模)</t>
    <rPh sb="0" eb="2">
      <t>デンシ</t>
    </rPh>
    <rPh sb="2" eb="4">
      <t>オウヨウ</t>
    </rPh>
    <rPh sb="4" eb="6">
      <t>ソウチ</t>
    </rPh>
    <rPh sb="6" eb="9">
      <t>セイゾウギョウ</t>
    </rPh>
    <rPh sb="10" eb="13">
      <t>ダイキボ</t>
    </rPh>
    <phoneticPr fontId="101"/>
  </si>
  <si>
    <t>他中小規模電気機械器具製造業</t>
    <rPh sb="0" eb="1">
      <t>ホカ</t>
    </rPh>
    <rPh sb="1" eb="3">
      <t>チュウショウ</t>
    </rPh>
    <rPh sb="3" eb="5">
      <t>キボ</t>
    </rPh>
    <rPh sb="5" eb="7">
      <t>デンキ</t>
    </rPh>
    <rPh sb="7" eb="9">
      <t>キカイ</t>
    </rPh>
    <rPh sb="9" eb="11">
      <t>キグ</t>
    </rPh>
    <rPh sb="11" eb="14">
      <t>セイゾウギョウ</t>
    </rPh>
    <phoneticPr fontId="101"/>
  </si>
  <si>
    <t>情報通信機械器具製造業</t>
    <rPh sb="3" eb="5">
      <t>キカイ</t>
    </rPh>
    <rPh sb="5" eb="7">
      <t>キグ</t>
    </rPh>
    <rPh sb="7" eb="10">
      <t>セイゾウギョウ</t>
    </rPh>
    <phoneticPr fontId="101"/>
  </si>
  <si>
    <t>通信･電子装置部品製造業(大規模)</t>
    <rPh sb="0" eb="2">
      <t>ツウシン</t>
    </rPh>
    <rPh sb="3" eb="5">
      <t>デンシ</t>
    </rPh>
    <rPh sb="5" eb="7">
      <t>ソウチ</t>
    </rPh>
    <rPh sb="7" eb="9">
      <t>ブヒン</t>
    </rPh>
    <rPh sb="9" eb="12">
      <t>セイゾウギョウ</t>
    </rPh>
    <rPh sb="13" eb="16">
      <t>ダイキボ</t>
    </rPh>
    <phoneticPr fontId="101"/>
  </si>
  <si>
    <t>他中小規模情報通信機械器具製造業</t>
    <rPh sb="0" eb="1">
      <t>ホカ</t>
    </rPh>
    <rPh sb="1" eb="3">
      <t>チュウショウ</t>
    </rPh>
    <rPh sb="3" eb="5">
      <t>キボ</t>
    </rPh>
    <rPh sb="5" eb="9">
      <t>ジョウホウツウシン</t>
    </rPh>
    <rPh sb="9" eb="11">
      <t>キカイ</t>
    </rPh>
    <rPh sb="11" eb="13">
      <t>キグ</t>
    </rPh>
    <rPh sb="13" eb="16">
      <t>セイゾウギョウ</t>
    </rPh>
    <phoneticPr fontId="101"/>
  </si>
  <si>
    <t>輸送用機械器具製造業</t>
    <rPh sb="2" eb="4">
      <t>キカイ</t>
    </rPh>
    <rPh sb="4" eb="6">
      <t>キグ</t>
    </rPh>
    <rPh sb="6" eb="9">
      <t>セイゾウギョウ</t>
    </rPh>
    <phoneticPr fontId="101"/>
  </si>
  <si>
    <t>自動車･自動車部品製造業(大規模)</t>
    <rPh sb="0" eb="3">
      <t>ジドウシャ</t>
    </rPh>
    <rPh sb="4" eb="7">
      <t>ジドウシャ</t>
    </rPh>
    <rPh sb="7" eb="9">
      <t>ブヒン</t>
    </rPh>
    <rPh sb="9" eb="12">
      <t>セイゾウギョウ</t>
    </rPh>
    <rPh sb="13" eb="16">
      <t>ダイキボ</t>
    </rPh>
    <phoneticPr fontId="101"/>
  </si>
  <si>
    <t>他中小規模輸送用機械器具製造業</t>
    <rPh sb="0" eb="1">
      <t>ホカ</t>
    </rPh>
    <rPh sb="1" eb="3">
      <t>チュウショウ</t>
    </rPh>
    <rPh sb="3" eb="5">
      <t>キボ</t>
    </rPh>
    <rPh sb="5" eb="7">
      <t>ユソウ</t>
    </rPh>
    <rPh sb="7" eb="8">
      <t>ヨウ</t>
    </rPh>
    <rPh sb="8" eb="10">
      <t>キカイ</t>
    </rPh>
    <rPh sb="10" eb="12">
      <t>キグ</t>
    </rPh>
    <rPh sb="12" eb="15">
      <t>セイゾウギョウ</t>
    </rPh>
    <phoneticPr fontId="101"/>
  </si>
  <si>
    <t>機械製造業他製品</t>
    <rPh sb="0" eb="2">
      <t>キカイ</t>
    </rPh>
    <rPh sb="2" eb="5">
      <t>セイゾウギョウ</t>
    </rPh>
    <rPh sb="5" eb="6">
      <t>ホカ</t>
    </rPh>
    <rPh sb="6" eb="8">
      <t>セイヒン</t>
    </rPh>
    <phoneticPr fontId="101"/>
  </si>
  <si>
    <t>その他製造業</t>
    <rPh sb="2" eb="3">
      <t>ホカ</t>
    </rPh>
    <rPh sb="3" eb="6">
      <t>セイゾウギョウ</t>
    </rPh>
    <phoneticPr fontId="101"/>
  </si>
  <si>
    <t>業務部門</t>
    <rPh sb="0" eb="2">
      <t>ギョウム</t>
    </rPh>
    <rPh sb="2" eb="4">
      <t>ブモン</t>
    </rPh>
    <phoneticPr fontId="103"/>
  </si>
  <si>
    <t>電気ガス熱供給水道業</t>
    <rPh sb="0" eb="1">
      <t>デンキ</t>
    </rPh>
    <rPh sb="4" eb="5">
      <t>ネツ</t>
    </rPh>
    <rPh sb="5" eb="7">
      <t>キョウキュウ</t>
    </rPh>
    <rPh sb="7" eb="10">
      <t>スイドウギョウ</t>
    </rPh>
    <rPh sb="8" eb="9">
      <t>ギョウ</t>
    </rPh>
    <phoneticPr fontId="101"/>
  </si>
  <si>
    <t>電気業(除電力供給用)</t>
    <rPh sb="0" eb="3">
      <t>デンキギョウ</t>
    </rPh>
    <rPh sb="4" eb="5">
      <t>ノゾ</t>
    </rPh>
    <rPh sb="5" eb="7">
      <t>デンリョク</t>
    </rPh>
    <rPh sb="7" eb="9">
      <t>キョウキュウ</t>
    </rPh>
    <rPh sb="9" eb="10">
      <t>ヨウ</t>
    </rPh>
    <phoneticPr fontId="101"/>
  </si>
  <si>
    <t>ガス業(除ガス供給用)</t>
    <rPh sb="2" eb="3">
      <t>ギョウ</t>
    </rPh>
    <rPh sb="4" eb="5">
      <t>ノゾ</t>
    </rPh>
    <rPh sb="7" eb="9">
      <t>キョウキュウ</t>
    </rPh>
    <rPh sb="9" eb="10">
      <t>ヨウ</t>
    </rPh>
    <phoneticPr fontId="101"/>
  </si>
  <si>
    <t>熱供給業(除熱供給用)</t>
    <rPh sb="0" eb="3">
      <t>ネツキョウキュウ</t>
    </rPh>
    <rPh sb="3" eb="4">
      <t>ギョウ</t>
    </rPh>
    <rPh sb="5" eb="6">
      <t>ノゾ</t>
    </rPh>
    <rPh sb="6" eb="7">
      <t>ネツ</t>
    </rPh>
    <rPh sb="7" eb="9">
      <t>キョウキュウ</t>
    </rPh>
    <rPh sb="9" eb="10">
      <t>ヨウ</t>
    </rPh>
    <phoneticPr fontId="101"/>
  </si>
  <si>
    <t>水道業</t>
    <rPh sb="0" eb="3">
      <t>スイドウギョウ</t>
    </rPh>
    <phoneticPr fontId="101"/>
  </si>
  <si>
    <t>情報通信業</t>
    <rPh sb="0" eb="2">
      <t>ジョウホウ</t>
    </rPh>
    <rPh sb="2" eb="5">
      <t>ツウシンギョウ</t>
    </rPh>
    <phoneticPr fontId="101"/>
  </si>
  <si>
    <t>通信業</t>
    <rPh sb="0" eb="2">
      <t>ツウシン</t>
    </rPh>
    <phoneticPr fontId="101"/>
  </si>
  <si>
    <t>放送業</t>
    <rPh sb="0" eb="2">
      <t>ホウソウ</t>
    </rPh>
    <rPh sb="2" eb="3">
      <t>ギョウ</t>
    </rPh>
    <phoneticPr fontId="101"/>
  </si>
  <si>
    <t>情報サービス業</t>
    <rPh sb="0" eb="2">
      <t>ジョウホウ</t>
    </rPh>
    <rPh sb="6" eb="7">
      <t>ギョウ</t>
    </rPh>
    <phoneticPr fontId="101"/>
  </si>
  <si>
    <t>インターネット付随サービス業</t>
    <rPh sb="7" eb="9">
      <t>フズイ</t>
    </rPh>
    <rPh sb="13" eb="14">
      <t>ギョウ</t>
    </rPh>
    <phoneticPr fontId="101"/>
  </si>
  <si>
    <t>映像･音声･文字情報制作業</t>
    <rPh sb="0" eb="2">
      <t>エイゾウ</t>
    </rPh>
    <rPh sb="3" eb="5">
      <t>オンセイ</t>
    </rPh>
    <rPh sb="6" eb="8">
      <t>モジ</t>
    </rPh>
    <rPh sb="8" eb="10">
      <t>ジョウホウ</t>
    </rPh>
    <rPh sb="10" eb="12">
      <t>セイサク</t>
    </rPh>
    <rPh sb="12" eb="13">
      <t>ギョウ</t>
    </rPh>
    <phoneticPr fontId="101"/>
  </si>
  <si>
    <t>運輸業･郵便業</t>
    <rPh sb="0" eb="3">
      <t>ウンユギョウ</t>
    </rPh>
    <rPh sb="4" eb="6">
      <t>ユウビン</t>
    </rPh>
    <rPh sb="6" eb="7">
      <t>ギョウ</t>
    </rPh>
    <phoneticPr fontId="101"/>
  </si>
  <si>
    <t>鉄道業(除輸送用)</t>
    <rPh sb="0" eb="2">
      <t>テツドウ</t>
    </rPh>
    <rPh sb="2" eb="3">
      <t>ギョウ</t>
    </rPh>
    <rPh sb="4" eb="5">
      <t>ノゾ</t>
    </rPh>
    <rPh sb="5" eb="8">
      <t>ユソウヨウ</t>
    </rPh>
    <phoneticPr fontId="101"/>
  </si>
  <si>
    <t>道路旅客運送業(除輸送用)</t>
    <rPh sb="0" eb="2">
      <t>ドウロ</t>
    </rPh>
    <rPh sb="2" eb="4">
      <t>リョキャク</t>
    </rPh>
    <rPh sb="4" eb="6">
      <t>ウンソウ</t>
    </rPh>
    <rPh sb="6" eb="7">
      <t>ギョウ</t>
    </rPh>
    <rPh sb="8" eb="9">
      <t>ノゾ</t>
    </rPh>
    <rPh sb="9" eb="12">
      <t>ユソウヨウ</t>
    </rPh>
    <phoneticPr fontId="101"/>
  </si>
  <si>
    <t>道路貨物運送業(除輸送用)</t>
    <rPh sb="0" eb="2">
      <t>ドウロ</t>
    </rPh>
    <rPh sb="2" eb="4">
      <t>カモツ</t>
    </rPh>
    <rPh sb="4" eb="6">
      <t>ウンソウ</t>
    </rPh>
    <rPh sb="6" eb="7">
      <t>ギョウ</t>
    </rPh>
    <rPh sb="8" eb="9">
      <t>ノゾ</t>
    </rPh>
    <rPh sb="9" eb="12">
      <t>ユソウヨウ</t>
    </rPh>
    <phoneticPr fontId="101"/>
  </si>
  <si>
    <t>水運業(除輸送用)</t>
    <rPh sb="0" eb="2">
      <t>スイウン</t>
    </rPh>
    <rPh sb="2" eb="3">
      <t>ギョウ</t>
    </rPh>
    <rPh sb="4" eb="5">
      <t>ノゾ</t>
    </rPh>
    <rPh sb="5" eb="8">
      <t>ユソウヨウ</t>
    </rPh>
    <phoneticPr fontId="101"/>
  </si>
  <si>
    <t>航空運輸業(除輸送用)</t>
    <rPh sb="0" eb="2">
      <t>コウクウ</t>
    </rPh>
    <rPh sb="2" eb="4">
      <t>ウンユ</t>
    </rPh>
    <rPh sb="4" eb="5">
      <t>ギョウ</t>
    </rPh>
    <rPh sb="6" eb="7">
      <t>ノゾ</t>
    </rPh>
    <rPh sb="7" eb="10">
      <t>ユソウヨウ</t>
    </rPh>
    <phoneticPr fontId="101"/>
  </si>
  <si>
    <t>倉庫業</t>
    <rPh sb="0" eb="2">
      <t>ソウコ</t>
    </rPh>
    <rPh sb="2" eb="3">
      <t>ギョウ</t>
    </rPh>
    <phoneticPr fontId="101"/>
  </si>
  <si>
    <t>運輸附帯サービス業</t>
    <rPh sb="0" eb="2">
      <t>ウンユ</t>
    </rPh>
    <rPh sb="2" eb="4">
      <t>フタイ</t>
    </rPh>
    <rPh sb="8" eb="9">
      <t>ギョウ</t>
    </rPh>
    <phoneticPr fontId="101"/>
  </si>
  <si>
    <t>郵便業(含信書便事業)</t>
    <rPh sb="0" eb="2">
      <t>ユウビン</t>
    </rPh>
    <rPh sb="2" eb="3">
      <t>ギョウ</t>
    </rPh>
    <rPh sb="4" eb="5">
      <t>フク</t>
    </rPh>
    <rPh sb="5" eb="7">
      <t>シンショ</t>
    </rPh>
    <rPh sb="7" eb="8">
      <t>ビン</t>
    </rPh>
    <rPh sb="8" eb="10">
      <t>ジギョウ</t>
    </rPh>
    <phoneticPr fontId="101"/>
  </si>
  <si>
    <t>卸売業</t>
    <rPh sb="0" eb="3">
      <t>オロシウリギョウ</t>
    </rPh>
    <phoneticPr fontId="101"/>
  </si>
  <si>
    <t>各種商品卸売業</t>
    <rPh sb="0" eb="2">
      <t>カクシュ</t>
    </rPh>
    <rPh sb="2" eb="4">
      <t>ショウヒン</t>
    </rPh>
    <rPh sb="4" eb="7">
      <t>オロシウリギョウ</t>
    </rPh>
    <phoneticPr fontId="101"/>
  </si>
  <si>
    <t>繊維･衣服等卸売業</t>
    <rPh sb="0" eb="2">
      <t>センイ</t>
    </rPh>
    <rPh sb="3" eb="5">
      <t>イフク</t>
    </rPh>
    <rPh sb="5" eb="6">
      <t>トウ</t>
    </rPh>
    <rPh sb="6" eb="9">
      <t>オロシウリギョウ</t>
    </rPh>
    <phoneticPr fontId="101"/>
  </si>
  <si>
    <t>飲食料品卸売業</t>
    <rPh sb="0" eb="4">
      <t>インショクリョウヒン</t>
    </rPh>
    <rPh sb="4" eb="7">
      <t>オロシウリギョウ</t>
    </rPh>
    <phoneticPr fontId="101"/>
  </si>
  <si>
    <t>建築材料･鉱物･金属材料等卸売業</t>
    <rPh sb="0" eb="2">
      <t>ケンチク</t>
    </rPh>
    <rPh sb="2" eb="4">
      <t>ザイリョウ</t>
    </rPh>
    <rPh sb="5" eb="7">
      <t>コウブツ</t>
    </rPh>
    <rPh sb="8" eb="10">
      <t>キンゾク</t>
    </rPh>
    <rPh sb="10" eb="12">
      <t>ザイリョウ</t>
    </rPh>
    <rPh sb="12" eb="13">
      <t>トウ</t>
    </rPh>
    <rPh sb="13" eb="16">
      <t>オロシウリギョウ</t>
    </rPh>
    <phoneticPr fontId="101"/>
  </si>
  <si>
    <t>機械器具卸売業</t>
    <rPh sb="0" eb="2">
      <t>キカイ</t>
    </rPh>
    <rPh sb="2" eb="4">
      <t>キグ</t>
    </rPh>
    <rPh sb="4" eb="7">
      <t>オロシウリギョウ</t>
    </rPh>
    <phoneticPr fontId="101"/>
  </si>
  <si>
    <t>他卸売業</t>
    <rPh sb="0" eb="1">
      <t>ホカ</t>
    </rPh>
    <rPh sb="1" eb="4">
      <t>オロシウリギョウ</t>
    </rPh>
    <phoneticPr fontId="101"/>
  </si>
  <si>
    <t>小売業</t>
    <rPh sb="0" eb="3">
      <t>コウリギョウ</t>
    </rPh>
    <phoneticPr fontId="101"/>
  </si>
  <si>
    <t>各種商品小売業</t>
    <rPh sb="0" eb="2">
      <t>カクシュ</t>
    </rPh>
    <rPh sb="2" eb="4">
      <t>ショウヒン</t>
    </rPh>
    <rPh sb="4" eb="6">
      <t>コウ</t>
    </rPh>
    <phoneticPr fontId="101"/>
  </si>
  <si>
    <t>織物･衣服･身回品小売業</t>
    <rPh sb="0" eb="2">
      <t>オリモノ</t>
    </rPh>
    <rPh sb="3" eb="5">
      <t>イフク</t>
    </rPh>
    <rPh sb="6" eb="9">
      <t>ミノマワリヒン</t>
    </rPh>
    <rPh sb="9" eb="11">
      <t>コウ</t>
    </rPh>
    <phoneticPr fontId="101"/>
  </si>
  <si>
    <t>飲食料品小売業</t>
    <rPh sb="0" eb="4">
      <t>インショクリョウヒン</t>
    </rPh>
    <rPh sb="4" eb="6">
      <t>コウ</t>
    </rPh>
    <phoneticPr fontId="101"/>
  </si>
  <si>
    <t>機械器具小売業</t>
    <rPh sb="0" eb="2">
      <t>キカイ</t>
    </rPh>
    <rPh sb="2" eb="4">
      <t>キグ</t>
    </rPh>
    <rPh sb="4" eb="5">
      <t>ショウ</t>
    </rPh>
    <phoneticPr fontId="101"/>
  </si>
  <si>
    <t>他小売業</t>
    <rPh sb="0" eb="1">
      <t>ホカ</t>
    </rPh>
    <rPh sb="1" eb="2">
      <t>ショウ</t>
    </rPh>
    <phoneticPr fontId="101"/>
  </si>
  <si>
    <t>無店舗小売業</t>
    <rPh sb="0" eb="3">
      <t>ムテンポ</t>
    </rPh>
    <rPh sb="3" eb="4">
      <t>ショウ</t>
    </rPh>
    <phoneticPr fontId="101"/>
  </si>
  <si>
    <t>金融業･保険業</t>
    <rPh sb="0" eb="3">
      <t>キンユウギョウ</t>
    </rPh>
    <rPh sb="4" eb="7">
      <t>ホケンギョウ</t>
    </rPh>
    <phoneticPr fontId="101"/>
  </si>
  <si>
    <t>銀行業</t>
    <rPh sb="0" eb="2">
      <t>ギンコウ</t>
    </rPh>
    <phoneticPr fontId="101"/>
  </si>
  <si>
    <t>協同組合金融業</t>
    <rPh sb="0" eb="2">
      <t>キョウドウ</t>
    </rPh>
    <rPh sb="2" eb="4">
      <t>クミアイ</t>
    </rPh>
    <rPh sb="4" eb="6">
      <t>キンユウ</t>
    </rPh>
    <rPh sb="6" eb="7">
      <t>ギョウ</t>
    </rPh>
    <phoneticPr fontId="101"/>
  </si>
  <si>
    <t>貸金業･クレジットカード等非預金信用機関</t>
    <rPh sb="0" eb="3">
      <t>カシキンギョウ</t>
    </rPh>
    <rPh sb="12" eb="13">
      <t>トウ</t>
    </rPh>
    <rPh sb="13" eb="14">
      <t>ヒ</t>
    </rPh>
    <rPh sb="14" eb="16">
      <t>ヨキン</t>
    </rPh>
    <rPh sb="16" eb="18">
      <t>シンヨウ</t>
    </rPh>
    <rPh sb="18" eb="20">
      <t>キカン</t>
    </rPh>
    <phoneticPr fontId="101"/>
  </si>
  <si>
    <t>金融商品取引業･商品先物取引業</t>
    <rPh sb="0" eb="2">
      <t>キンユウ</t>
    </rPh>
    <rPh sb="2" eb="4">
      <t>ショウヒン</t>
    </rPh>
    <rPh sb="4" eb="7">
      <t>トリヒキギョウ</t>
    </rPh>
    <rPh sb="8" eb="10">
      <t>ショウヒン</t>
    </rPh>
    <rPh sb="10" eb="12">
      <t>サキモノ</t>
    </rPh>
    <rPh sb="12" eb="15">
      <t>トリヒキギョウ</t>
    </rPh>
    <phoneticPr fontId="101"/>
  </si>
  <si>
    <t>補助的金融業</t>
    <rPh sb="0" eb="3">
      <t>ホジョテキ</t>
    </rPh>
    <rPh sb="3" eb="5">
      <t>キンユウ</t>
    </rPh>
    <rPh sb="5" eb="6">
      <t>ギョウ</t>
    </rPh>
    <phoneticPr fontId="101"/>
  </si>
  <si>
    <t>保険業(含保険媒介代理業･保険サービス業)</t>
    <rPh sb="0" eb="3">
      <t>ホケンギョウ</t>
    </rPh>
    <rPh sb="4" eb="5">
      <t>フク</t>
    </rPh>
    <rPh sb="5" eb="7">
      <t>ホケン</t>
    </rPh>
    <rPh sb="7" eb="9">
      <t>バイカイ</t>
    </rPh>
    <rPh sb="9" eb="12">
      <t>ダイリギョウ</t>
    </rPh>
    <rPh sb="13" eb="15">
      <t>ホケン</t>
    </rPh>
    <rPh sb="19" eb="20">
      <t>ギョウ</t>
    </rPh>
    <phoneticPr fontId="101"/>
  </si>
  <si>
    <t>不動産業･物品賃貸業</t>
    <rPh sb="0" eb="3">
      <t>フドウサン</t>
    </rPh>
    <rPh sb="3" eb="4">
      <t>ギョウ</t>
    </rPh>
    <rPh sb="5" eb="7">
      <t>ブッピン</t>
    </rPh>
    <rPh sb="7" eb="9">
      <t>チンタイ</t>
    </rPh>
    <phoneticPr fontId="101"/>
  </si>
  <si>
    <t>不動産取引業</t>
    <rPh sb="0" eb="3">
      <t>フドウサン</t>
    </rPh>
    <rPh sb="3" eb="5">
      <t>トリヒキ</t>
    </rPh>
    <rPh sb="5" eb="6">
      <t>ギョウ</t>
    </rPh>
    <phoneticPr fontId="101"/>
  </si>
  <si>
    <t>不動産賃貸業･管理業</t>
    <rPh sb="0" eb="3">
      <t>フドウサン</t>
    </rPh>
    <rPh sb="3" eb="6">
      <t>チンタイギョウ</t>
    </rPh>
    <rPh sb="7" eb="10">
      <t>カンリギョウ</t>
    </rPh>
    <phoneticPr fontId="101"/>
  </si>
  <si>
    <t>物品賃貸業</t>
    <rPh sb="0" eb="2">
      <t>ブッピン</t>
    </rPh>
    <rPh sb="2" eb="4">
      <t>チンタイ</t>
    </rPh>
    <rPh sb="4" eb="5">
      <t>ギョウ</t>
    </rPh>
    <phoneticPr fontId="101"/>
  </si>
  <si>
    <t>学術研究･専門･</t>
    <rPh sb="0" eb="2">
      <t>ガクジュツ</t>
    </rPh>
    <rPh sb="2" eb="4">
      <t>ケンキュウ</t>
    </rPh>
    <rPh sb="5" eb="7">
      <t>センモン</t>
    </rPh>
    <phoneticPr fontId="101"/>
  </si>
  <si>
    <t>学術研究開発機関</t>
    <rPh sb="0" eb="2">
      <t>ガクジュツ</t>
    </rPh>
    <rPh sb="2" eb="4">
      <t>ケンキュウ</t>
    </rPh>
    <rPh sb="4" eb="6">
      <t>カイハツ</t>
    </rPh>
    <rPh sb="6" eb="8">
      <t>キカン</t>
    </rPh>
    <phoneticPr fontId="101"/>
  </si>
  <si>
    <t>技術サービス業</t>
    <phoneticPr fontId="13"/>
  </si>
  <si>
    <t>専門サービス業</t>
    <rPh sb="0" eb="2">
      <t>センモン</t>
    </rPh>
    <rPh sb="6" eb="7">
      <t>ギョウ</t>
    </rPh>
    <phoneticPr fontId="101"/>
  </si>
  <si>
    <t>広告業</t>
    <rPh sb="0" eb="2">
      <t>コウコク</t>
    </rPh>
    <rPh sb="2" eb="3">
      <t>ギョウ</t>
    </rPh>
    <phoneticPr fontId="101"/>
  </si>
  <si>
    <t>技術サービス業</t>
    <rPh sb="0" eb="2">
      <t>ギジュツ</t>
    </rPh>
    <rPh sb="6" eb="7">
      <t>ギョウ</t>
    </rPh>
    <phoneticPr fontId="101"/>
  </si>
  <si>
    <t>宿泊業･飲食サービス業</t>
    <rPh sb="0" eb="2">
      <t>シュクハク</t>
    </rPh>
    <rPh sb="2" eb="3">
      <t>ギョウ</t>
    </rPh>
    <rPh sb="3" eb="4">
      <t>サンギョウ</t>
    </rPh>
    <rPh sb="4" eb="6">
      <t>インショク</t>
    </rPh>
    <rPh sb="10" eb="11">
      <t>ギョウ</t>
    </rPh>
    <phoneticPr fontId="101"/>
  </si>
  <si>
    <t>宿泊業</t>
    <rPh sb="0" eb="2">
      <t>シュクハク</t>
    </rPh>
    <rPh sb="2" eb="3">
      <t>ギョウ</t>
    </rPh>
    <phoneticPr fontId="101"/>
  </si>
  <si>
    <t>飲食店</t>
    <rPh sb="0" eb="3">
      <t>インショクテン</t>
    </rPh>
    <phoneticPr fontId="101"/>
  </si>
  <si>
    <t>持帰･配達飲食サービス業</t>
    <rPh sb="0" eb="1">
      <t>モ</t>
    </rPh>
    <rPh sb="1" eb="2">
      <t>カエ</t>
    </rPh>
    <rPh sb="3" eb="5">
      <t>ハイタツ</t>
    </rPh>
    <rPh sb="5" eb="7">
      <t>インショク</t>
    </rPh>
    <rPh sb="11" eb="12">
      <t>ギョウ</t>
    </rPh>
    <phoneticPr fontId="101"/>
  </si>
  <si>
    <t>生活関連サービス業･</t>
    <rPh sb="0" eb="2">
      <t>セイカツ</t>
    </rPh>
    <rPh sb="2" eb="4">
      <t>カンレン</t>
    </rPh>
    <rPh sb="8" eb="9">
      <t>ギョウ</t>
    </rPh>
    <phoneticPr fontId="101"/>
  </si>
  <si>
    <t>洗濯･理容･美容･浴場業</t>
    <rPh sb="0" eb="2">
      <t>センタク</t>
    </rPh>
    <rPh sb="3" eb="5">
      <t>リヨウ</t>
    </rPh>
    <rPh sb="6" eb="8">
      <t>ビヨウ</t>
    </rPh>
    <rPh sb="9" eb="11">
      <t>ヨクジョウ</t>
    </rPh>
    <rPh sb="11" eb="12">
      <t>ギョウ</t>
    </rPh>
    <phoneticPr fontId="101"/>
  </si>
  <si>
    <t>娯楽業</t>
    <phoneticPr fontId="13"/>
  </si>
  <si>
    <t>他生活関連サービス業</t>
    <rPh sb="0" eb="1">
      <t>ホカ</t>
    </rPh>
    <rPh sb="1" eb="3">
      <t>セイカツ</t>
    </rPh>
    <rPh sb="3" eb="5">
      <t>カンレン</t>
    </rPh>
    <rPh sb="9" eb="10">
      <t>ギョウ</t>
    </rPh>
    <phoneticPr fontId="101"/>
  </si>
  <si>
    <t>娯楽業</t>
    <rPh sb="0" eb="3">
      <t>ゴラクギョウ</t>
    </rPh>
    <phoneticPr fontId="101"/>
  </si>
  <si>
    <t>教育･学習支援業</t>
    <rPh sb="0" eb="2">
      <t>キョウイク</t>
    </rPh>
    <rPh sb="2" eb="3">
      <t>サンギョウ</t>
    </rPh>
    <rPh sb="3" eb="5">
      <t>ガクシュウ</t>
    </rPh>
    <rPh sb="5" eb="7">
      <t>シエン</t>
    </rPh>
    <rPh sb="7" eb="8">
      <t>ギョウ</t>
    </rPh>
    <phoneticPr fontId="101"/>
  </si>
  <si>
    <t>学校教育</t>
    <rPh sb="0" eb="2">
      <t>ガッコウ</t>
    </rPh>
    <rPh sb="2" eb="4">
      <t>キョウイク</t>
    </rPh>
    <phoneticPr fontId="101"/>
  </si>
  <si>
    <t>他教育･学習支援業</t>
    <rPh sb="0" eb="1">
      <t>ホカ</t>
    </rPh>
    <rPh sb="1" eb="3">
      <t>キョウイク</t>
    </rPh>
    <rPh sb="4" eb="6">
      <t>ガクシュウ</t>
    </rPh>
    <rPh sb="6" eb="8">
      <t>シエン</t>
    </rPh>
    <rPh sb="8" eb="9">
      <t>ギョウ</t>
    </rPh>
    <phoneticPr fontId="101"/>
  </si>
  <si>
    <t>医療･福祉</t>
    <rPh sb="0" eb="2">
      <t>イリョウ</t>
    </rPh>
    <rPh sb="3" eb="5">
      <t>フクシ</t>
    </rPh>
    <phoneticPr fontId="101"/>
  </si>
  <si>
    <t>医療業</t>
    <rPh sb="0" eb="2">
      <t>イリョウ</t>
    </rPh>
    <rPh sb="2" eb="3">
      <t>ギョウ</t>
    </rPh>
    <phoneticPr fontId="101"/>
  </si>
  <si>
    <t>保険衛生</t>
    <rPh sb="0" eb="2">
      <t>ホケン</t>
    </rPh>
    <rPh sb="2" eb="4">
      <t>エイセイ</t>
    </rPh>
    <phoneticPr fontId="101"/>
  </si>
  <si>
    <t>社会保険･社会福祉･介護事業</t>
    <rPh sb="0" eb="2">
      <t>シャカイ</t>
    </rPh>
    <rPh sb="2" eb="4">
      <t>ホケン</t>
    </rPh>
    <rPh sb="5" eb="7">
      <t>シャカイ</t>
    </rPh>
    <rPh sb="7" eb="9">
      <t>フクシ</t>
    </rPh>
    <rPh sb="10" eb="12">
      <t>カイゴ</t>
    </rPh>
    <rPh sb="12" eb="14">
      <t>ジギョウ</t>
    </rPh>
    <phoneticPr fontId="101"/>
  </si>
  <si>
    <t>複合サービス事業</t>
    <rPh sb="0" eb="2">
      <t>フクゴウ</t>
    </rPh>
    <rPh sb="6" eb="8">
      <t>ジギョウ</t>
    </rPh>
    <phoneticPr fontId="101"/>
  </si>
  <si>
    <t>郵便局</t>
    <rPh sb="0" eb="2">
      <t>ユウビン</t>
    </rPh>
    <rPh sb="2" eb="3">
      <t>キョク</t>
    </rPh>
    <phoneticPr fontId="101"/>
  </si>
  <si>
    <t>協同組合</t>
    <rPh sb="0" eb="2">
      <t>キョウドウ</t>
    </rPh>
    <rPh sb="2" eb="4">
      <t>クミアイ</t>
    </rPh>
    <phoneticPr fontId="101"/>
  </si>
  <si>
    <t>他サービス業</t>
    <rPh sb="0" eb="1">
      <t>ホカ</t>
    </rPh>
    <phoneticPr fontId="101"/>
  </si>
  <si>
    <t>廃棄物処理業</t>
    <rPh sb="0" eb="3">
      <t>ハイキブツ</t>
    </rPh>
    <rPh sb="3" eb="6">
      <t>ショリギョウ</t>
    </rPh>
    <phoneticPr fontId="101"/>
  </si>
  <si>
    <t>自動車整備業</t>
    <rPh sb="0" eb="3">
      <t>ジドウシャ</t>
    </rPh>
    <rPh sb="3" eb="5">
      <t>セイビ</t>
    </rPh>
    <rPh sb="5" eb="6">
      <t>ギョウ</t>
    </rPh>
    <phoneticPr fontId="101"/>
  </si>
  <si>
    <t>機械等修理業</t>
    <rPh sb="0" eb="3">
      <t>キカイトウ</t>
    </rPh>
    <rPh sb="3" eb="5">
      <t>シュウリ</t>
    </rPh>
    <rPh sb="5" eb="6">
      <t>ギョウ</t>
    </rPh>
    <phoneticPr fontId="101"/>
  </si>
  <si>
    <t>職業紹介･労働者派遣業</t>
    <rPh sb="0" eb="2">
      <t>ショクギョウ</t>
    </rPh>
    <rPh sb="2" eb="4">
      <t>ショウカイ</t>
    </rPh>
    <rPh sb="5" eb="8">
      <t>ロウドウシャ</t>
    </rPh>
    <rPh sb="8" eb="10">
      <t>ハケン</t>
    </rPh>
    <rPh sb="10" eb="11">
      <t>ギョウ</t>
    </rPh>
    <phoneticPr fontId="101"/>
  </si>
  <si>
    <t>他事業サービス業</t>
    <rPh sb="0" eb="1">
      <t>ホカ</t>
    </rPh>
    <rPh sb="1" eb="3">
      <t>ジギョウ</t>
    </rPh>
    <phoneticPr fontId="101"/>
  </si>
  <si>
    <t>政治･経済･文化団体</t>
    <rPh sb="0" eb="2">
      <t>セイジ</t>
    </rPh>
    <rPh sb="3" eb="5">
      <t>ケイザイ</t>
    </rPh>
    <rPh sb="6" eb="8">
      <t>ブンカ</t>
    </rPh>
    <rPh sb="8" eb="10">
      <t>ダンタイ</t>
    </rPh>
    <phoneticPr fontId="101"/>
  </si>
  <si>
    <t>宗教</t>
    <rPh sb="0" eb="1">
      <t>シュウ</t>
    </rPh>
    <rPh sb="1" eb="2">
      <t>キョウ</t>
    </rPh>
    <phoneticPr fontId="101"/>
  </si>
  <si>
    <t>他サービス業</t>
    <rPh sb="0" eb="1">
      <t>ホカ</t>
    </rPh>
    <rPh sb="5" eb="6">
      <t>ギョウ</t>
    </rPh>
    <phoneticPr fontId="101"/>
  </si>
  <si>
    <t>公務</t>
    <rPh sb="0" eb="1">
      <t>コウ</t>
    </rPh>
    <rPh sb="1" eb="2">
      <t>ツトム</t>
    </rPh>
    <phoneticPr fontId="101"/>
  </si>
  <si>
    <t>国家公務</t>
    <rPh sb="0" eb="2">
      <t>コッカ</t>
    </rPh>
    <rPh sb="2" eb="4">
      <t>コウム</t>
    </rPh>
    <phoneticPr fontId="101"/>
  </si>
  <si>
    <t>地方公務</t>
    <rPh sb="0" eb="2">
      <t>チホウ</t>
    </rPh>
    <rPh sb="2" eb="4">
      <t>コウム</t>
    </rPh>
    <phoneticPr fontId="101"/>
  </si>
  <si>
    <t>※代替値</t>
    <rPh sb="1" eb="4">
      <t>ダイタイチ</t>
    </rPh>
    <phoneticPr fontId="13"/>
  </si>
  <si>
    <t>水力（3万kW未満）（非FIT非FIP）</t>
    <rPh sb="0" eb="2">
      <t>スイリョク</t>
    </rPh>
    <rPh sb="7" eb="9">
      <t>ミマン</t>
    </rPh>
    <rPh sb="11" eb="12">
      <t>ヒ</t>
    </rPh>
    <rPh sb="15" eb="16">
      <t>ヒ</t>
    </rPh>
    <phoneticPr fontId="13"/>
  </si>
  <si>
    <t>水力（3万kW以上）（非FIT非FIP）</t>
    <rPh sb="0" eb="2">
      <t>スイリョク</t>
    </rPh>
    <rPh sb="7" eb="9">
      <t>イジョウ</t>
    </rPh>
    <rPh sb="11" eb="12">
      <t>ヒ</t>
    </rPh>
    <rPh sb="15" eb="16">
      <t>ヒ</t>
    </rPh>
    <phoneticPr fontId="13"/>
  </si>
  <si>
    <t>水力（3万kW未満）</t>
    <phoneticPr fontId="13"/>
  </si>
  <si>
    <t>水力（3万kW以上）</t>
    <phoneticPr fontId="13"/>
  </si>
  <si>
    <t>03.水力（3万kW未満）</t>
    <phoneticPr fontId="13"/>
  </si>
  <si>
    <t>04.水力（3万kW以上）</t>
    <phoneticPr fontId="13"/>
  </si>
  <si>
    <t>※本シートは公表されません。
書類作成者の連絡先（なるべく担当者名まで）を記載してください。</t>
    <rPh sb="15" eb="18">
      <t>サクセイシャ</t>
    </rPh>
    <rPh sb="19" eb="22">
      <t>レンラクサキ</t>
    </rPh>
    <rPh sb="27" eb="30">
      <t>タントウシャ</t>
    </rPh>
    <rPh sb="30" eb="31">
      <t>メイ</t>
    </rPh>
    <rPh sb="35" eb="37">
      <t>キサイ</t>
    </rPh>
    <phoneticPr fontId="13"/>
  </si>
  <si>
    <t>FIT非化石証書補正率/非FIT非化石証書補正率</t>
    <rPh sb="8" eb="11">
      <t>ホセイリツ</t>
    </rPh>
    <rPh sb="12" eb="13">
      <t>ヒ</t>
    </rPh>
    <phoneticPr fontId="13"/>
  </si>
  <si>
    <t>電力供給量（千kWh）</t>
    <rPh sb="0" eb="2">
      <t>デンリョク</t>
    </rPh>
    <rPh sb="2" eb="4">
      <t>キョウキュウ</t>
    </rPh>
    <rPh sb="4" eb="5">
      <t>リョウ</t>
    </rPh>
    <phoneticPr fontId="13"/>
  </si>
  <si>
    <t>利用量（千kWh）</t>
    <rPh sb="0" eb="2">
      <t>リヨウ</t>
    </rPh>
    <rPh sb="2" eb="3">
      <t>リョウ</t>
    </rPh>
    <phoneticPr fontId="13"/>
  </si>
  <si>
    <t>再生可能エネルギー</t>
    <rPh sb="0" eb="4">
      <t>サイセイカノウ</t>
    </rPh>
    <phoneticPr fontId="13"/>
  </si>
  <si>
    <t>利用率（％）</t>
    <rPh sb="0" eb="2">
      <t>リヨウ</t>
    </rPh>
    <rPh sb="2" eb="3">
      <t>リツ</t>
    </rPh>
    <phoneticPr fontId="13"/>
  </si>
  <si>
    <t>　　FIT証書付与電気量</t>
    <phoneticPr fontId="13"/>
  </si>
  <si>
    <t>　都民の健康と安全を確保する環境に関する条例第９条の５の規定によりエネルギー状況報告書を提出します。</t>
    <rPh sb="38" eb="42">
      <t>ジョウキョウホウコク</t>
    </rPh>
    <phoneticPr fontId="13"/>
  </si>
  <si>
    <t>⑥新設再生可能エネルギー発電設備（2024年以降運転開始（水力発電設備は出力3万kW未満のみ対象））</t>
    <rPh sb="1" eb="3">
      <t>シンセツ</t>
    </rPh>
    <rPh sb="21" eb="22">
      <t>ネン</t>
    </rPh>
    <rPh sb="22" eb="24">
      <t>イコウ</t>
    </rPh>
    <rPh sb="24" eb="28">
      <t>ウンテンカイシ</t>
    </rPh>
    <rPh sb="29" eb="31">
      <t>スイリョク</t>
    </rPh>
    <rPh sb="31" eb="33">
      <t>ハツデン</t>
    </rPh>
    <rPh sb="33" eb="35">
      <t>セツビ</t>
    </rPh>
    <rPh sb="36" eb="38">
      <t>シュツリョク</t>
    </rPh>
    <rPh sb="39" eb="40">
      <t>マン</t>
    </rPh>
    <rPh sb="42" eb="44">
      <t>ミマン</t>
    </rPh>
    <rPh sb="46" eb="48">
      <t>タイショウ</t>
    </rPh>
    <phoneticPr fontId="13"/>
  </si>
  <si>
    <t>⑦当該事業者からの仕入れ量</t>
    <phoneticPr fontId="13"/>
  </si>
  <si>
    <t>調達（FIT/FIP/非FIT非FIP）</t>
    <rPh sb="0" eb="2">
      <t>チョウタツ</t>
    </rPh>
    <phoneticPr fontId="13"/>
  </si>
  <si>
    <t>構成比（FIT/FIP/非FIT非FIP）</t>
    <rPh sb="0" eb="3">
      <t>コウセイヒ</t>
    </rPh>
    <phoneticPr fontId="13"/>
  </si>
  <si>
    <t>転売（FIT/FIP/非FIT非FIP）</t>
    <rPh sb="0" eb="2">
      <t>テンバイ</t>
    </rPh>
    <phoneticPr fontId="13"/>
  </si>
  <si>
    <t>調達（FIT/FIP/非FIT非FIP）－転売（FIT/FIP/非IT非FIP）</t>
    <rPh sb="32" eb="33">
      <t>ヒ</t>
    </rPh>
    <phoneticPr fontId="13"/>
  </si>
  <si>
    <t>新設</t>
    <rPh sb="0" eb="2">
      <t>シンセツ</t>
    </rPh>
    <phoneticPr fontId="13"/>
  </si>
  <si>
    <t>06.再生可能バイオマス</t>
    <phoneticPr fontId="13"/>
  </si>
  <si>
    <t>07.その他再生可能</t>
    <phoneticPr fontId="13"/>
  </si>
  <si>
    <r>
      <t>　未調整CO</t>
    </r>
    <r>
      <rPr>
        <vertAlign val="subscript"/>
        <sz val="10"/>
        <rFont val="ＭＳ Ｐ明朝"/>
        <family val="1"/>
        <charset val="128"/>
      </rPr>
      <t>2</t>
    </r>
    <r>
      <rPr>
        <sz val="10"/>
        <rFont val="ＭＳ Ｐ明朝"/>
        <family val="1"/>
        <charset val="128"/>
      </rPr>
      <t>排出量</t>
    </r>
    <rPh sb="7" eb="9">
      <t>ハイシュツ</t>
    </rPh>
    <rPh sb="9" eb="10">
      <t>リョウ</t>
    </rPh>
    <phoneticPr fontId="13"/>
  </si>
  <si>
    <r>
      <t>　基礎CO</t>
    </r>
    <r>
      <rPr>
        <vertAlign val="subscript"/>
        <sz val="10"/>
        <rFont val="ＭＳ Ｐ明朝"/>
        <family val="1"/>
        <charset val="128"/>
      </rPr>
      <t>2</t>
    </r>
    <r>
      <rPr>
        <sz val="10"/>
        <rFont val="ＭＳ Ｐ明朝"/>
        <family val="1"/>
        <charset val="128"/>
      </rPr>
      <t>排出量</t>
    </r>
    <rPh sb="6" eb="8">
      <t>ハイシュツ</t>
    </rPh>
    <rPh sb="8" eb="9">
      <t>リョウ</t>
    </rPh>
    <phoneticPr fontId="13"/>
  </si>
  <si>
    <r>
      <t>調整後CO</t>
    </r>
    <r>
      <rPr>
        <vertAlign val="subscript"/>
        <sz val="10"/>
        <rFont val="ＭＳ Ｐ明朝"/>
        <family val="1"/>
        <charset val="128"/>
      </rPr>
      <t>2</t>
    </r>
    <r>
      <rPr>
        <sz val="10"/>
        <rFont val="ＭＳ Ｐ明朝"/>
        <family val="1"/>
        <charset val="128"/>
      </rPr>
      <t>排出量</t>
    </r>
    <phoneticPr fontId="13"/>
  </si>
  <si>
    <t xml:space="preserve">再生可能エネルギー利用量 都内按分(kWh) </t>
    <rPh sb="0" eb="4">
      <t>サイセイカノウ</t>
    </rPh>
    <rPh sb="9" eb="12">
      <t>リヨウリョウ</t>
    </rPh>
    <rPh sb="13" eb="15">
      <t>トナイ</t>
    </rPh>
    <rPh sb="15" eb="17">
      <t>アンブン</t>
    </rPh>
    <phoneticPr fontId="13"/>
  </si>
  <si>
    <t>再生可能エネルギー利用率（％）</t>
    <rPh sb="0" eb="4">
      <t>サイセイカノウ</t>
    </rPh>
    <rPh sb="9" eb="12">
      <t>リヨウリツ</t>
    </rPh>
    <phoneticPr fontId="13"/>
  </si>
  <si>
    <t>再生可能エネルギー利用量</t>
  </si>
  <si>
    <t>証書未発行の再エネ電源からの電気量(kWh)</t>
    <rPh sb="0" eb="2">
      <t>ショウショ</t>
    </rPh>
    <rPh sb="2" eb="5">
      <t>ミハッコウ</t>
    </rPh>
    <rPh sb="6" eb="7">
      <t>サイ</t>
    </rPh>
    <rPh sb="9" eb="11">
      <t>デンゲン</t>
    </rPh>
    <rPh sb="14" eb="17">
      <t>デンキリョウ</t>
    </rPh>
    <phoneticPr fontId="13"/>
  </si>
  <si>
    <t>都内按分</t>
    <rPh sb="0" eb="2">
      <t>トナイ</t>
    </rPh>
    <rPh sb="2" eb="4">
      <t>アンブン</t>
    </rPh>
    <phoneticPr fontId="13"/>
  </si>
  <si>
    <t>再エネ電源</t>
    <rPh sb="0" eb="1">
      <t>サイ</t>
    </rPh>
    <rPh sb="3" eb="5">
      <t>デンゲン</t>
    </rPh>
    <phoneticPr fontId="13"/>
  </si>
  <si>
    <t>新設再生可能エネルギー発電設備</t>
    <rPh sb="11" eb="13">
      <t>ハツデン</t>
    </rPh>
    <rPh sb="13" eb="15">
      <t>セツビ</t>
    </rPh>
    <phoneticPr fontId="13"/>
  </si>
  <si>
    <t>令和６年度都内電力販売量（区市町村別・部門別）に関する調査について</t>
    <rPh sb="0" eb="2">
      <t>レイワ</t>
    </rPh>
    <rPh sb="3" eb="5">
      <t>ネンド</t>
    </rPh>
    <rPh sb="5" eb="7">
      <t>トナイ</t>
    </rPh>
    <rPh sb="7" eb="9">
      <t>デンリョク</t>
    </rPh>
    <rPh sb="9" eb="11">
      <t>ハンバイ</t>
    </rPh>
    <rPh sb="11" eb="12">
      <t>リョウ</t>
    </rPh>
    <rPh sb="13" eb="17">
      <t>クシチョウソン</t>
    </rPh>
    <rPh sb="17" eb="18">
      <t>ベツ</t>
    </rPh>
    <rPh sb="19" eb="21">
      <t>ブモン</t>
    </rPh>
    <rPh sb="21" eb="22">
      <t>ベツ</t>
    </rPh>
    <rPh sb="24" eb="25">
      <t>カン</t>
    </rPh>
    <rPh sb="27" eb="29">
      <t>チョウサ</t>
    </rPh>
    <phoneticPr fontId="13"/>
  </si>
  <si>
    <t>１　調査内容</t>
    <rPh sb="2" eb="4">
      <t>チョウサ</t>
    </rPh>
    <rPh sb="4" eb="6">
      <t>ナイヨウ</t>
    </rPh>
    <phoneticPr fontId="13"/>
  </si>
  <si>
    <t>　貴社における、令和６年度の都内区市町村別、部門別、契約種別の電力販売量
　※詳細は入力フォーマットをご参照ください。</t>
    <rPh sb="42" eb="44">
      <t>ニュウリョク</t>
    </rPh>
    <phoneticPr fontId="13"/>
  </si>
  <si>
    <t>２　調査により収集したデータの使用目的</t>
    <rPh sb="2" eb="4">
      <t>チョウサ</t>
    </rPh>
    <rPh sb="7" eb="9">
      <t>シュウシュウ</t>
    </rPh>
    <rPh sb="15" eb="17">
      <t>シヨウ</t>
    </rPh>
    <rPh sb="17" eb="19">
      <t>モクテキ</t>
    </rPh>
    <phoneticPr fontId="13"/>
  </si>
  <si>
    <t>　都及び区市町村における温室効果ガス排出量を算定するための基礎資料として使用いたします。</t>
    <phoneticPr fontId="13"/>
  </si>
  <si>
    <t>３　調査により収集したデータの取扱い</t>
    <rPh sb="2" eb="4">
      <t>チョウサ</t>
    </rPh>
    <rPh sb="7" eb="9">
      <t>シュウシュウ</t>
    </rPh>
    <rPh sb="15" eb="17">
      <t>トリアツカ</t>
    </rPh>
    <phoneticPr fontId="13"/>
  </si>
  <si>
    <t>４　根拠規定（東京都環境確保条例より）</t>
    <rPh sb="2" eb="4">
      <t>コンキョ</t>
    </rPh>
    <rPh sb="4" eb="6">
      <t>キテイ</t>
    </rPh>
    <rPh sb="7" eb="10">
      <t>トウキョウト</t>
    </rPh>
    <rPh sb="10" eb="12">
      <t>カンキョウ</t>
    </rPh>
    <rPh sb="12" eb="14">
      <t>カクホ</t>
    </rPh>
    <rPh sb="14" eb="16">
      <t>ジョウレイ</t>
    </rPh>
    <phoneticPr fontId="13"/>
  </si>
  <si>
    <t>５　お問い合わせ先</t>
    <rPh sb="3" eb="4">
      <t>ト</t>
    </rPh>
    <rPh sb="5" eb="6">
      <t>ア</t>
    </rPh>
    <rPh sb="8" eb="9">
      <t>サキ</t>
    </rPh>
    <phoneticPr fontId="13"/>
  </si>
  <si>
    <t>←本シートに入力した供給電力量(千kWh丸め）</t>
    <rPh sb="1" eb="2">
      <t>ホン</t>
    </rPh>
    <rPh sb="6" eb="8">
      <t>ニュウリョク</t>
    </rPh>
    <rPh sb="10" eb="12">
      <t>キョウキュウ</t>
    </rPh>
    <rPh sb="12" eb="14">
      <t>デンリョク</t>
    </rPh>
    <rPh sb="14" eb="15">
      <t>リョウ</t>
    </rPh>
    <rPh sb="16" eb="17">
      <t>セン</t>
    </rPh>
    <rPh sb="20" eb="21">
      <t>マル</t>
    </rPh>
    <phoneticPr fontId="13"/>
  </si>
  <si>
    <r>
      <t>前年度実績における</t>
    </r>
    <r>
      <rPr>
        <b/>
        <sz val="10"/>
        <color rgb="FFFF0000"/>
        <rFont val="ＭＳ Ｐ明朝"/>
        <family val="1"/>
        <charset val="128"/>
      </rPr>
      <t>都内</t>
    </r>
    <r>
      <rPr>
        <sz val="10"/>
        <rFont val="ＭＳ Ｐ明朝"/>
        <family val="1"/>
        <charset val="128"/>
      </rPr>
      <t>供給量</t>
    </r>
    <rPh sb="0" eb="3">
      <t>ゼンネンド</t>
    </rPh>
    <rPh sb="3" eb="5">
      <t>ジッセキ</t>
    </rPh>
    <rPh sb="9" eb="11">
      <t>トナイ</t>
    </rPh>
    <rPh sb="11" eb="14">
      <t>キョウキュウリョウ</t>
    </rPh>
    <phoneticPr fontId="13"/>
  </si>
  <si>
    <t>利用率(%)</t>
    <rPh sb="0" eb="2">
      <t>リヨウ</t>
    </rPh>
    <rPh sb="2" eb="3">
      <t>リツ</t>
    </rPh>
    <phoneticPr fontId="13"/>
  </si>
  <si>
    <r>
      <t xml:space="preserve">利用量
</t>
    </r>
    <r>
      <rPr>
        <b/>
        <sz val="9"/>
        <color rgb="FFFF0000"/>
        <rFont val="ＭＳ Ｐ明朝"/>
        <family val="1"/>
        <charset val="128"/>
      </rPr>
      <t>（千kWh）</t>
    </r>
    <rPh sb="0" eb="2">
      <t>リヨウ</t>
    </rPh>
    <rPh sb="2" eb="3">
      <t>リョウ</t>
    </rPh>
    <phoneticPr fontId="13"/>
  </si>
  <si>
    <t>　　再エネ証書かつ再エネ電源</t>
    <phoneticPr fontId="13"/>
  </si>
  <si>
    <t>再エネ電源（％）</t>
    <rPh sb="0" eb="1">
      <t>サイ</t>
    </rPh>
    <rPh sb="3" eb="5">
      <t>デンゲン</t>
    </rPh>
    <phoneticPr fontId="13"/>
  </si>
  <si>
    <t>新設再生可能エネルギー
発電設備</t>
    <rPh sb="12" eb="16">
      <t>ハツデンセツビ</t>
    </rPh>
    <phoneticPr fontId="13"/>
  </si>
  <si>
    <t>C3_2シートの発電所
番号</t>
    <rPh sb="8" eb="11">
      <t>ハツデンショ</t>
    </rPh>
    <rPh sb="12" eb="14">
      <t>バンゴウ</t>
    </rPh>
    <phoneticPr fontId="13"/>
  </si>
  <si>
    <r>
      <t>E2　本ページは公表されません。</t>
    </r>
    <r>
      <rPr>
        <b/>
        <sz val="11"/>
        <color rgb="FFFF0000"/>
        <rFont val="ＭＳ Ｐ明朝"/>
        <family val="1"/>
        <charset val="128"/>
      </rPr>
      <t>東京都内需要家へのメニュー別販売がない場合には本ページの記載は不要</t>
    </r>
    <r>
      <rPr>
        <b/>
        <sz val="11"/>
        <color rgb="FF00B050"/>
        <rFont val="ＭＳ Ｐ明朝"/>
        <family val="1"/>
        <charset val="128"/>
      </rPr>
      <t>です。</t>
    </r>
    <rPh sb="3" eb="4">
      <t>ホン</t>
    </rPh>
    <rPh sb="8" eb="10">
      <t>コウヒョウ</t>
    </rPh>
    <rPh sb="16" eb="18">
      <t>トウキョウ</t>
    </rPh>
    <rPh sb="18" eb="20">
      <t>トナイ</t>
    </rPh>
    <rPh sb="20" eb="23">
      <t>ジュヨウカ</t>
    </rPh>
    <rPh sb="29" eb="30">
      <t>ベツ</t>
    </rPh>
    <rPh sb="30" eb="32">
      <t>ハンバイ</t>
    </rPh>
    <rPh sb="35" eb="37">
      <t>バアイ</t>
    </rPh>
    <rPh sb="39" eb="40">
      <t>ホン</t>
    </rPh>
    <rPh sb="44" eb="46">
      <t>キサイ</t>
    </rPh>
    <rPh sb="47" eb="49">
      <t>フヨウ</t>
    </rPh>
    <phoneticPr fontId="13"/>
  </si>
  <si>
    <t>国内認証排出削減量、非化石証書の調達実績値を温対法資料より転記してください。
また、証書未発行の再エネ電源からの電気量の調達ある場合には記載してください。</t>
    <rPh sb="20" eb="21">
      <t>チ</t>
    </rPh>
    <rPh sb="22" eb="25">
      <t>オンタイホウ</t>
    </rPh>
    <rPh sb="25" eb="27">
      <t>シリョウ</t>
    </rPh>
    <rPh sb="29" eb="31">
      <t>テンキ</t>
    </rPh>
    <rPh sb="60" eb="62">
      <t>チョウタツ</t>
    </rPh>
    <rPh sb="64" eb="66">
      <t>バアイ</t>
    </rPh>
    <rPh sb="68" eb="70">
      <t>キサイ</t>
    </rPh>
    <phoneticPr fontId="13"/>
  </si>
  <si>
    <t>◆電源情報について、発電事業者又は電力需要家との契約により第三者への公開ができないもの及び他の特定事業者その他の関係事業者との競争関係により経営に大きく影響するものに該当する箇所を非公表とする場合は、D4セルへ「非公表」と記載の上、非公表とする「箇所」と「理由」を別紙（様式自由）で提出をお願いします。また、東京都への報告義務はあるため報告様式（発電所非公表様式）を別途配布しますのでご連絡ください。</t>
    <rPh sb="106" eb="109">
      <t>ヒコウヒョウ</t>
    </rPh>
    <rPh sb="111" eb="113">
      <t>キサイ</t>
    </rPh>
    <rPh sb="114" eb="115">
      <t>ウエ</t>
    </rPh>
    <phoneticPr fontId="13"/>
  </si>
  <si>
    <t>←D1シートに入力した都内供給電力量(千kWh）</t>
    <rPh sb="7" eb="9">
      <t>ニュウリョク</t>
    </rPh>
    <rPh sb="11" eb="13">
      <t>トナイ</t>
    </rPh>
    <rPh sb="13" eb="15">
      <t>キョウキュウ</t>
    </rPh>
    <rPh sb="15" eb="18">
      <t>デンリョクリョウ</t>
    </rPh>
    <rPh sb="19" eb="20">
      <t>セン</t>
    </rPh>
    <phoneticPr fontId="13"/>
  </si>
  <si>
    <t>第２号様式　添付資料１</t>
    <rPh sb="0" eb="1">
      <t>ダイ</t>
    </rPh>
    <rPh sb="2" eb="5">
      <t>ゴウヨウシキ</t>
    </rPh>
    <rPh sb="6" eb="10">
      <t>テンプシリョウ</t>
    </rPh>
    <phoneticPr fontId="73"/>
  </si>
  <si>
    <t>第２号様式　添付資料２</t>
    <rPh sb="0" eb="1">
      <t>ダイ</t>
    </rPh>
    <rPh sb="2" eb="5">
      <t>ゴウヨウシキ</t>
    </rPh>
    <rPh sb="6" eb="10">
      <t>テンプシリョウ</t>
    </rPh>
    <phoneticPr fontId="73"/>
  </si>
  <si>
    <t>第２号様式　添付資料３</t>
    <rPh sb="0" eb="1">
      <t>ダイ</t>
    </rPh>
    <rPh sb="2" eb="5">
      <t>ゴウヨウシキ</t>
    </rPh>
    <rPh sb="6" eb="10">
      <t>テンプシリョウ</t>
    </rPh>
    <phoneticPr fontId="73"/>
  </si>
  <si>
    <t>第２号様式　添付資料４</t>
    <rPh sb="0" eb="1">
      <t>ダイ</t>
    </rPh>
    <rPh sb="2" eb="5">
      <t>ゴウヨウシキ</t>
    </rPh>
    <rPh sb="6" eb="10">
      <t>テンプシリョウ</t>
    </rPh>
    <phoneticPr fontId="73"/>
  </si>
  <si>
    <t>第２号様式　添付資料５</t>
    <rPh sb="0" eb="1">
      <t>ダイ</t>
    </rPh>
    <rPh sb="2" eb="5">
      <t>ゴウヨウシキ</t>
    </rPh>
    <rPh sb="6" eb="10">
      <t>テンプシリョウ</t>
    </rPh>
    <phoneticPr fontId="73"/>
  </si>
  <si>
    <t>第２号様式　添付資料６</t>
    <rPh sb="0" eb="1">
      <t>ダイ</t>
    </rPh>
    <rPh sb="2" eb="5">
      <t>ゴウヨウシキ</t>
    </rPh>
    <rPh sb="6" eb="10">
      <t>テンプシリョウ</t>
    </rPh>
    <phoneticPr fontId="73"/>
  </si>
  <si>
    <t>第２号様式　添付資料７</t>
    <rPh sb="0" eb="1">
      <t>ダイ</t>
    </rPh>
    <rPh sb="2" eb="5">
      <t>ゴウヨウシキ</t>
    </rPh>
    <rPh sb="6" eb="10">
      <t>テンプシリョウ</t>
    </rPh>
    <phoneticPr fontId="73"/>
  </si>
  <si>
    <t>第２号様式　添付資料８</t>
    <rPh sb="0" eb="1">
      <t>ダイ</t>
    </rPh>
    <rPh sb="2" eb="5">
      <t>ゴウヨウシキ</t>
    </rPh>
    <rPh sb="6" eb="10">
      <t>テンプシリョウ</t>
    </rPh>
    <phoneticPr fontId="73"/>
  </si>
  <si>
    <t>第２号様式 その３（１）</t>
    <rPh sb="0" eb="1">
      <t>ダイ</t>
    </rPh>
    <rPh sb="2" eb="5">
      <t>ゴウヨウシキ</t>
    </rPh>
    <phoneticPr fontId="73"/>
  </si>
  <si>
    <t>第２号様式 その３（２）</t>
    <rPh sb="0" eb="1">
      <t>ダイ</t>
    </rPh>
    <rPh sb="2" eb="5">
      <t>ゴウヨウシキ</t>
    </rPh>
    <phoneticPr fontId="73"/>
  </si>
  <si>
    <t>⑧仕入れ量のうち需要家以外への転売量</t>
    <rPh sb="1" eb="3">
      <t>シイ</t>
    </rPh>
    <phoneticPr fontId="13"/>
  </si>
  <si>
    <r>
      <t xml:space="preserve">①調達量
</t>
    </r>
    <r>
      <rPr>
        <b/>
        <sz val="9"/>
        <color rgb="FFFF0000"/>
        <rFont val="ＭＳ Ｐゴシック"/>
        <family val="3"/>
        <charset val="128"/>
      </rPr>
      <t>（千kWh）</t>
    </r>
    <rPh sb="1" eb="3">
      <t>チョウタツ</t>
    </rPh>
    <rPh sb="3" eb="4">
      <t>リョウ</t>
    </rPh>
    <phoneticPr fontId="13"/>
  </si>
  <si>
    <r>
      <t xml:space="preserve">②転売量（紐づけ）
</t>
    </r>
    <r>
      <rPr>
        <b/>
        <sz val="9"/>
        <color rgb="FFFF0000"/>
        <rFont val="ＭＳ Ｐゴシック"/>
        <family val="3"/>
        <charset val="128"/>
      </rPr>
      <t>（千kWh）</t>
    </r>
    <rPh sb="1" eb="4">
      <t>テンバイリョウ</t>
    </rPh>
    <rPh sb="5" eb="6">
      <t>ヒモ</t>
    </rPh>
    <phoneticPr fontId="13"/>
  </si>
  <si>
    <r>
      <t xml:space="preserve">①転売量
</t>
    </r>
    <r>
      <rPr>
        <b/>
        <sz val="9"/>
        <color rgb="FFFF0000"/>
        <rFont val="ＭＳ Ｐゴシック"/>
        <family val="3"/>
        <charset val="128"/>
      </rPr>
      <t>（千kWh）</t>
    </r>
    <rPh sb="1" eb="3">
      <t>テンバイ</t>
    </rPh>
    <rPh sb="3" eb="4">
      <t>リョウ</t>
    </rPh>
    <phoneticPr fontId="13"/>
  </si>
  <si>
    <t>①自ら排出量調整無効化等した国内認証排出削減量のうち再生可能エネルギー電気にかかるもの</t>
    <phoneticPr fontId="13"/>
  </si>
  <si>
    <t>②自らの代わりに他者が排出量調整無効化等した国内認証排出削減量のうち再生可能エネルギー電気にかかるもの</t>
    <phoneticPr fontId="13"/>
  </si>
  <si>
    <t>③FIT非化石証書</t>
    <phoneticPr fontId="13"/>
  </si>
  <si>
    <t>④非FIT非化石証書（再エネ指定あり）</t>
    <rPh sb="1" eb="10">
      <t>ヒ</t>
    </rPh>
    <rPh sb="11" eb="12">
      <t>サイ</t>
    </rPh>
    <rPh sb="14" eb="16">
      <t>シテイ</t>
    </rPh>
    <phoneticPr fontId="13"/>
  </si>
  <si>
    <t>⑤非FIT非化石証書（再エネ指定なし）</t>
    <rPh sb="1" eb="10">
      <t>ヒ</t>
    </rPh>
    <rPh sb="11" eb="12">
      <t>サイ</t>
    </rPh>
    <rPh sb="14" eb="16">
      <t>シテイ</t>
    </rPh>
    <phoneticPr fontId="13"/>
  </si>
  <si>
    <r>
      <t>⑥証書未発行の再エネ電源からの電気量</t>
    </r>
    <r>
      <rPr>
        <vertAlign val="superscript"/>
        <sz val="11"/>
        <rFont val="ＭＳ Ｐゴシック"/>
        <family val="3"/>
        <charset val="128"/>
        <scheme val="minor"/>
      </rPr>
      <t>※1</t>
    </r>
    <phoneticPr fontId="13"/>
  </si>
  <si>
    <r>
      <t>⑦供給（販売）電力量</t>
    </r>
    <r>
      <rPr>
        <b/>
        <sz val="11"/>
        <rFont val="ＭＳ Ｐゴシック"/>
        <family val="3"/>
        <charset val="128"/>
        <scheme val="minor"/>
      </rPr>
      <t>（全国）</t>
    </r>
    <rPh sb="1" eb="3">
      <t>キョウキュウ</t>
    </rPh>
    <rPh sb="4" eb="6">
      <t>ハンバイ</t>
    </rPh>
    <rPh sb="7" eb="9">
      <t>デンリョク</t>
    </rPh>
    <rPh sb="9" eb="10">
      <t>リョウ</t>
    </rPh>
    <rPh sb="11" eb="13">
      <t>ゼンコク</t>
    </rPh>
    <phoneticPr fontId="13"/>
  </si>
  <si>
    <r>
      <t>⑧供給（販売）電力量</t>
    </r>
    <r>
      <rPr>
        <b/>
        <sz val="11"/>
        <rFont val="ＭＳ Ｐゴシック"/>
        <family val="3"/>
        <charset val="128"/>
        <scheme val="minor"/>
      </rPr>
      <t>（都内）</t>
    </r>
    <rPh sb="1" eb="3">
      <t>キョウキュウ</t>
    </rPh>
    <rPh sb="4" eb="6">
      <t>ハンバイ</t>
    </rPh>
    <rPh sb="7" eb="9">
      <t>デンリョク</t>
    </rPh>
    <rPh sb="9" eb="10">
      <t>リョウ</t>
    </rPh>
    <rPh sb="11" eb="13">
      <t>トナイ</t>
    </rPh>
    <phoneticPr fontId="13"/>
  </si>
  <si>
    <t>⑨自ら排出量調整無効化等した国内認証排出削減量のうち再生可能エネルギー電気にかかるもの</t>
    <phoneticPr fontId="13"/>
  </si>
  <si>
    <t>⑩自らの代わりに他者が排出量調整無効化等した国内認証排出削減量のうち再生可能エネルギー電気にかかるもの</t>
    <phoneticPr fontId="13"/>
  </si>
  <si>
    <t>⑪FIT非化石証書</t>
    <phoneticPr fontId="13"/>
  </si>
  <si>
    <r>
      <t>⑫非FIT非化石証書</t>
    </r>
    <r>
      <rPr>
        <b/>
        <sz val="11"/>
        <rFont val="ＭＳ Ｐゴシック"/>
        <family val="3"/>
        <charset val="128"/>
        <scheme val="minor"/>
      </rPr>
      <t>（再エネ指定あり）</t>
    </r>
    <phoneticPr fontId="13"/>
  </si>
  <si>
    <r>
      <t>⑬証書未発行の再エネ電源からの電気量</t>
    </r>
    <r>
      <rPr>
        <vertAlign val="superscript"/>
        <sz val="11"/>
        <rFont val="ＭＳ Ｐゴシック"/>
        <family val="3"/>
        <charset val="128"/>
        <scheme val="minor"/>
      </rPr>
      <t>※1</t>
    </r>
    <phoneticPr fontId="13"/>
  </si>
  <si>
    <r>
      <rPr>
        <b/>
        <sz val="11"/>
        <color rgb="FFFF0000"/>
        <rFont val="ＭＳ Ｐゴシック"/>
        <family val="3"/>
        <charset val="128"/>
      </rPr>
      <t>東京都内需要家へメニュー別販売がある場合</t>
    </r>
    <r>
      <rPr>
        <b/>
        <sz val="11"/>
        <color rgb="FF00B050"/>
        <rFont val="ＭＳ Ｐゴシック"/>
        <family val="3"/>
        <charset val="128"/>
      </rPr>
      <t>には以下を記載してください。</t>
    </r>
    <rPh sb="22" eb="24">
      <t>イカ</t>
    </rPh>
    <rPh sb="25" eb="27">
      <t>キサイ</t>
    </rPh>
    <phoneticPr fontId="13"/>
  </si>
  <si>
    <r>
      <t xml:space="preserve">メニュー別都内販売電力量
</t>
    </r>
    <r>
      <rPr>
        <b/>
        <sz val="8"/>
        <color rgb="FFFF0000"/>
        <rFont val="ＭＳ Ｐ明朝"/>
        <family val="1"/>
        <charset val="128"/>
      </rPr>
      <t>（千ｋWh）</t>
    </r>
    <rPh sb="4" eb="5">
      <t>ベツ</t>
    </rPh>
    <rPh sb="5" eb="7">
      <t>トナイ</t>
    </rPh>
    <rPh sb="7" eb="9">
      <t>ハンバイ</t>
    </rPh>
    <rPh sb="9" eb="11">
      <t>デンリョク</t>
    </rPh>
    <rPh sb="11" eb="12">
      <t>リョウ</t>
    </rPh>
    <phoneticPr fontId="13"/>
  </si>
  <si>
    <r>
      <t xml:space="preserve">再生可能エネルギー量(各メニューの都内供給分）
</t>
    </r>
    <r>
      <rPr>
        <b/>
        <sz val="8"/>
        <color rgb="FFFF0000"/>
        <rFont val="ＭＳ Ｐ明朝"/>
        <family val="1"/>
        <charset val="128"/>
      </rPr>
      <t>（千ｋWh）</t>
    </r>
    <rPh sb="9" eb="10">
      <t>リョウ</t>
    </rPh>
    <rPh sb="11" eb="12">
      <t>カク</t>
    </rPh>
    <rPh sb="17" eb="19">
      <t>トナイ</t>
    </rPh>
    <rPh sb="19" eb="21">
      <t>キョウキュウ</t>
    </rPh>
    <rPh sb="21" eb="22">
      <t>ブン</t>
    </rPh>
    <rPh sb="25" eb="26">
      <t>セン</t>
    </rPh>
    <phoneticPr fontId="13"/>
  </si>
  <si>
    <t>転売率</t>
    <rPh sb="0" eb="3">
      <t>テンバイリツ</t>
    </rPh>
    <phoneticPr fontId="13"/>
  </si>
  <si>
    <r>
      <t>全国平均係数（t-CO</t>
    </r>
    <r>
      <rPr>
        <vertAlign val="subscript"/>
        <sz val="11"/>
        <rFont val="ＭＳ Ｐゴシック"/>
        <family val="3"/>
        <charset val="128"/>
      </rPr>
      <t>2</t>
    </r>
    <r>
      <rPr>
        <sz val="11"/>
        <rFont val="ＭＳ Ｐゴシック"/>
        <family val="3"/>
        <charset val="128"/>
      </rPr>
      <t>/ｋWh)</t>
    </r>
    <phoneticPr fontId="13"/>
  </si>
  <si>
    <t>他社から（FIP）</t>
    <rPh sb="0" eb="2">
      <t>タシャ</t>
    </rPh>
    <phoneticPr fontId="13"/>
  </si>
  <si>
    <t>他社から（非FIT非FIP）</t>
    <rPh sb="0" eb="2">
      <t>タシャ</t>
    </rPh>
    <phoneticPr fontId="13"/>
  </si>
  <si>
    <t>⑨備考</t>
    <rPh sb="1" eb="3">
      <t>ビコウ</t>
    </rPh>
    <phoneticPr fontId="13"/>
  </si>
  <si>
    <t>第４条（事業者の責務）
　事業者は、その事業活動に伴って生ずる環境への負荷の低減及び公害の防止のために必要な措置を講ずるとともに、知事が行う環境への負荷の低減及び公害の防止に関する施策に協力しなければならない。
第５条の２（都内温室効果ガス排出状況の公表）
　知事は、毎年、都内における温室効果ガスの総排出量の状況を公表するものとする。
第５条の３（事業者等との連携及び情報提供）
　知事は、事業者、事業者で構成する団体等と連携して、温室効果ガスの排出の抑制のための施策を推進するとともに、温室効果ガスの排出の抑制のための知見及び技術の普及を図るため、情報の提供その他の措置を講じるものとする。</t>
    <phoneticPr fontId="13"/>
  </si>
  <si>
    <r>
      <t>　収集したデータは、上記２以外の目的では使用いたしません。</t>
    </r>
    <r>
      <rPr>
        <sz val="10"/>
        <color theme="1"/>
        <rFont val="Meiryo UI"/>
        <family val="3"/>
        <charset val="128"/>
      </rPr>
      <t>都及び区市町村が</t>
    </r>
    <r>
      <rPr>
        <sz val="10"/>
        <rFont val="Meiryo UI"/>
        <family val="3"/>
        <charset val="128"/>
      </rPr>
      <t>温室効果ガス排出量を公表する際は、集計後のデータのみ掲載し、各社様の個別のデータは公表されません。東京都に対して情報開示請求があった場合も、集計後データまでの開示とし、各社様の個別のデータは秘匿情報として非開示といたします。</t>
    </r>
    <rPh sb="29" eb="30">
      <t>ト</t>
    </rPh>
    <rPh sb="30" eb="31">
      <t>オヨ</t>
    </rPh>
    <rPh sb="32" eb="36">
      <t>クシチョウソン</t>
    </rPh>
    <phoneticPr fontId="13"/>
  </si>
  <si>
    <t>（４）　エネルギー状況報告書の公表方法</t>
    <rPh sb="9" eb="11">
      <t>ジョウキョウ</t>
    </rPh>
    <rPh sb="11" eb="14">
      <t>ホウコクショ</t>
    </rPh>
    <rPh sb="15" eb="17">
      <t>コウヒョウ</t>
    </rPh>
    <rPh sb="17" eb="19">
      <t>ホウホウ</t>
    </rPh>
    <phoneticPr fontId="13"/>
  </si>
  <si>
    <t>４　再生可能エネルギーの利用による電気の供給の量の割合及びその拡大に係る措置の進捗状況</t>
    <rPh sb="2" eb="4">
      <t>サイセイ</t>
    </rPh>
    <rPh sb="4" eb="6">
      <t>カノウ</t>
    </rPh>
    <rPh sb="12" eb="14">
      <t>リヨウ</t>
    </rPh>
    <rPh sb="17" eb="19">
      <t>デンキ</t>
    </rPh>
    <rPh sb="20" eb="22">
      <t>キョウキュウ</t>
    </rPh>
    <rPh sb="23" eb="24">
      <t>リョウ</t>
    </rPh>
    <rPh sb="25" eb="27">
      <t>ワリアイ</t>
    </rPh>
    <rPh sb="27" eb="28">
      <t>オヨ</t>
    </rPh>
    <rPh sb="31" eb="33">
      <t>カクダイ</t>
    </rPh>
    <rPh sb="34" eb="35">
      <t>カカワ</t>
    </rPh>
    <rPh sb="36" eb="38">
      <t>ソチ</t>
    </rPh>
    <rPh sb="39" eb="43">
      <t>シンチョクジョウキョウ</t>
    </rPh>
    <phoneticPr fontId="13"/>
  </si>
  <si>
    <t>　再生可能エネルギー利用量及び利用率</t>
    <phoneticPr fontId="13"/>
  </si>
  <si>
    <t>５　前年度供給した電気における電源構成、新設再生可能エネルギー利用率等及び属性等</t>
    <rPh sb="1" eb="4">
      <t>ゼンネンド</t>
    </rPh>
    <rPh sb="4" eb="6">
      <t>キョウキュウ</t>
    </rPh>
    <rPh sb="8" eb="10">
      <t>デンキ</t>
    </rPh>
    <rPh sb="14" eb="16">
      <t>デンゲン</t>
    </rPh>
    <rPh sb="16" eb="18">
      <t>コウセイ</t>
    </rPh>
    <rPh sb="19" eb="21">
      <t>シンセツ</t>
    </rPh>
    <rPh sb="21" eb="23">
      <t>サイセイ</t>
    </rPh>
    <rPh sb="23" eb="25">
      <t>カノウ</t>
    </rPh>
    <rPh sb="30" eb="33">
      <t>リヨウリツ</t>
    </rPh>
    <rPh sb="33" eb="34">
      <t>トウ</t>
    </rPh>
    <rPh sb="34" eb="35">
      <t>オヨ</t>
    </rPh>
    <rPh sb="36" eb="38">
      <t>ゾクセイ</t>
    </rPh>
    <rPh sb="38" eb="39">
      <t>トウ</t>
    </rPh>
    <phoneticPr fontId="13"/>
  </si>
  <si>
    <t>（２）再エネ証書かつ再エネ電源利用率及び新設再生可能エネルギー利用率</t>
    <rPh sb="3" eb="4">
      <t>サイ</t>
    </rPh>
    <rPh sb="6" eb="8">
      <t>ショウショ</t>
    </rPh>
    <rPh sb="10" eb="11">
      <t>サイ</t>
    </rPh>
    <rPh sb="13" eb="15">
      <t>デンゲン</t>
    </rPh>
    <rPh sb="15" eb="18">
      <t>リヨウリツ</t>
    </rPh>
    <rPh sb="18" eb="19">
      <t>オヨ</t>
    </rPh>
    <rPh sb="20" eb="22">
      <t>シンセツ</t>
    </rPh>
    <rPh sb="22" eb="24">
      <t>サイセイ</t>
    </rPh>
    <rPh sb="24" eb="26">
      <t>カノウ</t>
    </rPh>
    <rPh sb="31" eb="34">
      <t>リヨウリツ</t>
    </rPh>
    <phoneticPr fontId="13"/>
  </si>
  <si>
    <t>（３）供給した電気の属性</t>
    <phoneticPr fontId="13"/>
  </si>
  <si>
    <t>６　メニューごとの電源構成、新設再生可能エネルギー利用率等及び属性等</t>
    <phoneticPr fontId="42"/>
  </si>
  <si>
    <t>供給した電気の属性</t>
    <phoneticPr fontId="13"/>
  </si>
  <si>
    <t>その3（報告書）発電所番号</t>
    <rPh sb="4" eb="7">
      <t>ホウコクショ</t>
    </rPh>
    <rPh sb="8" eb="10">
      <t>ハツデン</t>
    </rPh>
    <rPh sb="10" eb="11">
      <t>ショ</t>
    </rPh>
    <rPh sb="11" eb="13">
      <t>バンゴウ</t>
    </rPh>
    <phoneticPr fontId="13"/>
  </si>
  <si>
    <t>ホームページのメニュー紹介URL</t>
    <phoneticPr fontId="13"/>
  </si>
  <si>
    <t>水力３万ｋW以上FITチェック</t>
    <rPh sb="0" eb="2">
      <t>スイリョク</t>
    </rPh>
    <rPh sb="3" eb="4">
      <t>マン</t>
    </rPh>
    <rPh sb="6" eb="8">
      <t>イジョウ</t>
    </rPh>
    <phoneticPr fontId="13"/>
  </si>
  <si>
    <t>原子力</t>
    <rPh sb="0" eb="3">
      <t>ゲンシリョク</t>
    </rPh>
    <phoneticPr fontId="16"/>
  </si>
  <si>
    <t>水力（3万kWh未満）</t>
    <rPh sb="0" eb="2">
      <t>スイリョク</t>
    </rPh>
    <rPh sb="4" eb="5">
      <t>マン</t>
    </rPh>
    <rPh sb="8" eb="10">
      <t>ミマン</t>
    </rPh>
    <phoneticPr fontId="16"/>
  </si>
  <si>
    <t>水力（3万kWh以上）</t>
    <rPh sb="0" eb="2">
      <t>スイリョク</t>
    </rPh>
    <rPh sb="4" eb="5">
      <t>マン</t>
    </rPh>
    <rPh sb="8" eb="10">
      <t>イジョウ</t>
    </rPh>
    <phoneticPr fontId="16"/>
  </si>
  <si>
    <t>風力</t>
    <rPh sb="0" eb="2">
      <t>フウリョク</t>
    </rPh>
    <phoneticPr fontId="16"/>
  </si>
  <si>
    <t>地熱</t>
    <rPh sb="0" eb="2">
      <t>チネツ</t>
    </rPh>
    <phoneticPr fontId="16"/>
  </si>
  <si>
    <t>太陽光</t>
    <rPh sb="0" eb="3">
      <t>タイヨウコウ</t>
    </rPh>
    <phoneticPr fontId="16"/>
  </si>
  <si>
    <t>その他再生可能</t>
    <rPh sb="2" eb="3">
      <t>タ</t>
    </rPh>
    <rPh sb="3" eb="5">
      <t>サイセイ</t>
    </rPh>
    <rPh sb="5" eb="7">
      <t>カノウ</t>
    </rPh>
    <phoneticPr fontId="16"/>
  </si>
  <si>
    <t>R6貼付データ変換テーブル</t>
    <rPh sb="2" eb="4">
      <t>チョウフ</t>
    </rPh>
    <rPh sb="7" eb="9">
      <t>ヘンカン</t>
    </rPh>
    <phoneticPr fontId="13"/>
  </si>
  <si>
    <t>01</t>
    <phoneticPr fontId="13"/>
  </si>
  <si>
    <t>02</t>
    <phoneticPr fontId="13"/>
  </si>
  <si>
    <t>03</t>
    <phoneticPr fontId="13"/>
  </si>
  <si>
    <t>04</t>
    <phoneticPr fontId="13"/>
  </si>
  <si>
    <t>05</t>
    <phoneticPr fontId="13"/>
  </si>
  <si>
    <t>--</t>
    <phoneticPr fontId="13"/>
  </si>
  <si>
    <t>2.FIT非対象電源</t>
    <phoneticPr fontId="13"/>
  </si>
  <si>
    <t>1.FIT対象電源</t>
    <phoneticPr fontId="13"/>
  </si>
  <si>
    <t>1</t>
    <phoneticPr fontId="13"/>
  </si>
  <si>
    <t>07</t>
    <phoneticPr fontId="13"/>
  </si>
  <si>
    <t>3</t>
    <phoneticPr fontId="13"/>
  </si>
  <si>
    <t>1.オンサイト</t>
  </si>
  <si>
    <t>2.オフサイト</t>
  </si>
  <si>
    <t>エネルギー種別check codeチェック</t>
    <rPh sb="5" eb="7">
      <t>シュベツ</t>
    </rPh>
    <phoneticPr fontId="13"/>
  </si>
  <si>
    <t>FIT/FIP/非FIT非FIP入力check codeチェック</t>
    <rPh sb="8" eb="9">
      <t>ヒ</t>
    </rPh>
    <rPh sb="12" eb="13">
      <t>ヒ</t>
    </rPh>
    <rPh sb="16" eb="18">
      <t>ニュウリョク</t>
    </rPh>
    <phoneticPr fontId="13"/>
  </si>
  <si>
    <t>オンサイト/オフサイト集計</t>
    <rPh sb="11" eb="13">
      <t>シュウケイ</t>
    </rPh>
    <phoneticPr fontId="13"/>
  </si>
  <si>
    <t>　東京都では、気候変動対策を効果的に推進するため、都民の健康と安全を確保する環境に関する条例（東京都環境確保条例）に基づき、都内の温室効果ガス排出量を毎年算定しております。また、都内区市町村での気候変動対策の推進に寄与するため、区市町村が実施する温室効果ガス排出量の算定にも協力しております。
　これらの算定にあたり、東京都では毎年、小売電気事業者の皆様を対象に、前年度の都内への電力販売量に関する調査を実施しております。つきましては、下記のとおり調査にご回答いただけますよう、ご依頼申し上げます。昨年度から都内で新たに販売を開始した事業者の皆様も、同様にご回答をお願い申し上げます。
　皆様のご回答は、都内の温室効果ガス排出量の算定に必須となる非常に重要なデータとなります。東京都では、算定結果を部門別に分析し、対策の進捗状況や今後強化が必要な分野を明らかにすることで、対策の効果的な推進のためのデータとして活用しております。
　お忙しいなか大変恐縮ではございますが、皆様のご理解とご協力をどうぞ宜しくお願い申し上げます。</t>
    <phoneticPr fontId="13"/>
  </si>
  <si>
    <t>ガイドライン43ページを参照ください。</t>
    <rPh sb="12" eb="14">
      <t>サンショウ</t>
    </rPh>
    <phoneticPr fontId="13"/>
  </si>
  <si>
    <t>ガイドライン44～45ページを参照ください。</t>
    <phoneticPr fontId="13"/>
  </si>
  <si>
    <t>ガイドライン46～47ページを参照ください。</t>
    <phoneticPr fontId="13"/>
  </si>
  <si>
    <t>ガイドライン48～49ページを参照ください。</t>
    <phoneticPr fontId="13"/>
  </si>
  <si>
    <t>ガイドライン52ページを参照ください。</t>
    <phoneticPr fontId="13"/>
  </si>
  <si>
    <t>ガイドライン53～54ページを参照ください。</t>
    <phoneticPr fontId="13"/>
  </si>
  <si>
    <t>ガイドライン55～57ページを参照ください。</t>
    <phoneticPr fontId="13"/>
  </si>
  <si>
    <t>ガイドライン58～59ページを参照ください。</t>
    <phoneticPr fontId="13"/>
  </si>
  <si>
    <t>ガイドライン60～61ページを参照ください。</t>
    <phoneticPr fontId="13"/>
  </si>
  <si>
    <t>ガイドライン50～51ページを参照ください。</t>
    <phoneticPr fontId="13"/>
  </si>
  <si>
    <t>ガイドライン62ページを参照ください。</t>
    <phoneticPr fontId="13"/>
  </si>
  <si>
    <t>ガイドライン63～64ページを参照ください。</t>
    <phoneticPr fontId="13"/>
  </si>
  <si>
    <t>ガイドライン65ページを参照ください。</t>
    <phoneticPr fontId="13"/>
  </si>
  <si>
    <t>ガイドライン66ページを参照ください。</t>
    <phoneticPr fontId="13"/>
  </si>
  <si>
    <t>ガイドライン68～70ページを参照ください。</t>
    <phoneticPr fontId="13"/>
  </si>
  <si>
    <r>
      <t xml:space="preserve">東京都環境局気候変動対策部計画課計画担当
電話：03-5000-7503（所属）
E-mail：S0213301@section.metro.tokyo.jp
</t>
    </r>
    <r>
      <rPr>
        <sz val="10"/>
        <color indexed="10"/>
        <rFont val="Meiryo UI"/>
        <family val="3"/>
        <charset val="128"/>
      </rPr>
      <t>※様式のご提出は東京都エネルギー環境計画書制度のオンライン受付システムにお願いいたします。</t>
    </r>
    <rPh sb="37" eb="39">
      <t>ショゾク</t>
    </rPh>
    <rPh sb="81" eb="83">
      <t>ヨウシキ</t>
    </rPh>
    <rPh sb="85" eb="87">
      <t>テイシュツ</t>
    </rPh>
    <rPh sb="88" eb="91">
      <t>トウキョウト</t>
    </rPh>
    <rPh sb="96" eb="98">
      <t>カンキョウ</t>
    </rPh>
    <rPh sb="98" eb="100">
      <t>ケイカク</t>
    </rPh>
    <rPh sb="100" eb="101">
      <t>ショ</t>
    </rPh>
    <rPh sb="101" eb="103">
      <t>セイド</t>
    </rPh>
    <rPh sb="109" eb="111">
      <t>ウケツケ</t>
    </rPh>
    <rPh sb="117" eb="118">
      <t>ネガ</t>
    </rPh>
    <phoneticPr fontId="13"/>
  </si>
  <si>
    <r>
      <t>ホームページの</t>
    </r>
    <r>
      <rPr>
        <b/>
        <sz val="8"/>
        <color rgb="FFFF0000"/>
        <rFont val="ＭＳ Ｐ明朝"/>
        <family val="1"/>
        <charset val="128"/>
      </rPr>
      <t>メニュー紹介URL</t>
    </r>
    <phoneticPr fontId="13"/>
  </si>
  <si>
    <t>非公表</t>
    <rPh sb="0" eb="3">
      <t>ヒコウヒョウ</t>
    </rPh>
    <phoneticPr fontId="13"/>
  </si>
  <si>
    <t>ガイドライン67ページを参照ください。</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</si>
</sst>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176" formatCode="#,##0_ "/>
    <numFmt numFmtId="177" formatCode="#,##0.000_ "/>
    <numFmt numFmtId="178" formatCode="0.0%"/>
    <numFmt numFmtId="179" formatCode="0.0000_);[Red]\(0.0000\)"/>
    <numFmt numFmtId="180" formatCode="0.000"/>
    <numFmt numFmtId="181" formatCode="#,##0_);[Red]\(#,##0\)"/>
    <numFmt numFmtId="182" formatCode="&quot;(&quot;#,##0&quot;)&quot;"/>
    <numFmt numFmtId="183" formatCode="####&quot;  年  &quot;##&quot;  月  &quot;##&quot;  日  &quot;"/>
    <numFmt numFmtId="184" formatCode="#,##0.00_ "/>
    <numFmt numFmtId="185" formatCode="0_);[Red]\(0\)"/>
    <numFmt numFmtId="186" formatCode="#,##0_ ;[Red]\-#,##0\ "/>
    <numFmt numFmtId="187" formatCode="0_ "/>
  </numFmts>
  <fonts count="12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1"/>
      <name val="ＭＳ Ｐゴシック"/>
      <family val="3"/>
      <charset val="128"/>
    </font>
    <font>
      <sz val="6"/>
      <name val="ＭＳ Ｐゴシック"/>
      <family val="3"/>
      <charset val="128"/>
    </font>
    <font>
      <sz val="9"/>
      <name val="ＭＳ Ｐ明朝"/>
      <family val="1"/>
      <charset val="128"/>
    </font>
    <font>
      <sz val="11"/>
      <color indexed="48"/>
      <name val="ＭＳ Ｐゴシック"/>
      <family val="3"/>
      <charset val="128"/>
    </font>
    <font>
      <sz val="10"/>
      <name val="ＭＳ Ｐゴシック"/>
      <family val="3"/>
      <charset val="128"/>
    </font>
    <font>
      <sz val="10"/>
      <color indexed="48"/>
      <name val="ＭＳ Ｐゴシック"/>
      <family val="3"/>
      <charset val="128"/>
    </font>
    <font>
      <sz val="10"/>
      <name val="ＭＳ 明朝"/>
      <family val="1"/>
      <charset val="128"/>
    </font>
    <font>
      <sz val="10"/>
      <name val="ＭＳ Ｐ明朝"/>
      <family val="1"/>
      <charset val="128"/>
    </font>
    <font>
      <vertAlign val="subscript"/>
      <sz val="10"/>
      <name val="ＭＳ Ｐ明朝"/>
      <family val="1"/>
      <charset val="128"/>
    </font>
    <font>
      <sz val="10"/>
      <color indexed="57"/>
      <name val="ＭＳ Ｐゴシック"/>
      <family val="3"/>
      <charset val="128"/>
    </font>
    <font>
      <sz val="12"/>
      <name val="ＭＳ Ｐゴシック"/>
      <family val="3"/>
      <charset val="128"/>
    </font>
    <font>
      <sz val="9"/>
      <name val="ＭＳ Ｐゴシック"/>
      <family val="3"/>
      <charset val="128"/>
    </font>
    <font>
      <sz val="10"/>
      <name val="ＭＳ ゴシック"/>
      <family val="3"/>
      <charset val="128"/>
    </font>
    <font>
      <sz val="11"/>
      <color theme="1"/>
      <name val="ＭＳ Ｐゴシック"/>
      <family val="3"/>
      <charset val="128"/>
      <scheme val="minor"/>
    </font>
    <font>
      <sz val="11"/>
      <name val="ＭＳ Ｐ明朝"/>
      <family val="1"/>
      <charset val="128"/>
    </font>
    <font>
      <sz val="20"/>
      <name val="ＭＳ Ｐ明朝"/>
      <family val="1"/>
      <charset val="128"/>
    </font>
    <font>
      <sz val="12"/>
      <name val="ＭＳ Ｐ明朝"/>
      <family val="1"/>
      <charset val="128"/>
    </font>
    <font>
      <sz val="11"/>
      <color rgb="FFFF0000"/>
      <name val="ＭＳ Ｐ明朝"/>
      <family val="1"/>
      <charset val="128"/>
    </font>
    <font>
      <sz val="9"/>
      <color indexed="10"/>
      <name val="ＭＳ Ｐ明朝"/>
      <family val="1"/>
      <charset val="128"/>
    </font>
    <font>
      <sz val="10"/>
      <color indexed="10"/>
      <name val="ＭＳ Ｐ明朝"/>
      <family val="1"/>
      <charset val="128"/>
    </font>
    <font>
      <sz val="10"/>
      <color indexed="13"/>
      <name val="ＭＳ Ｐ明朝"/>
      <family val="1"/>
      <charset val="128"/>
    </font>
    <font>
      <sz val="10"/>
      <color indexed="81"/>
      <name val="ＭＳ 明朝"/>
      <family val="1"/>
      <charset val="128"/>
    </font>
    <font>
      <sz val="10"/>
      <color rgb="FFFF0000"/>
      <name val="ＭＳ Ｐ明朝"/>
      <family val="1"/>
      <charset val="128"/>
    </font>
    <font>
      <sz val="9.8000000000000007"/>
      <name val="ＭＳ Ｐ明朝"/>
      <family val="1"/>
      <charset val="128"/>
    </font>
    <font>
      <sz val="6"/>
      <name val="ＭＳ Ｐ明朝"/>
      <family val="1"/>
      <charset val="128"/>
    </font>
    <font>
      <sz val="7.2"/>
      <color indexed="10"/>
      <name val="ＭＳ Ｐ明朝"/>
      <family val="1"/>
      <charset val="128"/>
    </font>
    <font>
      <b/>
      <sz val="9"/>
      <color indexed="81"/>
      <name val="ＭＳ Ｐゴシック"/>
      <family val="3"/>
      <charset val="128"/>
    </font>
    <font>
      <b/>
      <sz val="10"/>
      <color rgb="FFFF0000"/>
      <name val="ＭＳ Ｐゴシック"/>
      <family val="3"/>
      <charset val="128"/>
    </font>
    <font>
      <b/>
      <sz val="10"/>
      <name val="ＭＳ Ｐゴシック"/>
      <family val="3"/>
      <charset val="128"/>
    </font>
    <font>
      <sz val="12"/>
      <color theme="1"/>
      <name val="ＭＳ Ｐゴシック"/>
      <family val="2"/>
      <charset val="128"/>
      <scheme val="minor"/>
    </font>
    <font>
      <sz val="6"/>
      <name val="ＭＳ Ｐゴシック"/>
      <family val="2"/>
      <charset val="128"/>
      <scheme val="minor"/>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scheme val="minor"/>
    </font>
    <font>
      <sz val="11"/>
      <name val="ＭＳ Ｐゴシック"/>
      <family val="2"/>
      <charset val="128"/>
      <scheme val="minor"/>
    </font>
    <font>
      <sz val="10"/>
      <color theme="1"/>
      <name val="ＭＳ Ｐゴシック"/>
      <family val="3"/>
      <charset val="128"/>
    </font>
    <font>
      <sz val="8"/>
      <name val="ＭＳ Ｐゴシック"/>
      <family val="3"/>
      <charset val="128"/>
    </font>
    <font>
      <sz val="10"/>
      <color theme="1"/>
      <name val="ＭＳ Ｐゴシック"/>
      <family val="3"/>
      <charset val="128"/>
      <scheme val="minor"/>
    </font>
    <font>
      <sz val="9"/>
      <color theme="1"/>
      <name val="ＭＳ Ｐゴシック"/>
      <family val="3"/>
      <charset val="128"/>
      <scheme val="minor"/>
    </font>
    <font>
      <sz val="9"/>
      <color rgb="FF000000"/>
      <name val="Meiryo UI"/>
      <family val="3"/>
      <charset val="128"/>
    </font>
    <font>
      <sz val="8"/>
      <name val="ＭＳ Ｐ明朝"/>
      <family val="1"/>
      <charset val="128"/>
    </font>
    <font>
      <b/>
      <sz val="10"/>
      <color rgb="FFFF0000"/>
      <name val="ＭＳ Ｐ明朝"/>
      <family val="1"/>
      <charset val="128"/>
    </font>
    <font>
      <b/>
      <sz val="18"/>
      <color theme="3"/>
      <name val="ＭＳ Ｐゴシック"/>
      <family val="2"/>
      <charset val="128"/>
      <scheme val="major"/>
    </font>
    <font>
      <sz val="9"/>
      <name val="ＭＳ Ｐゴシック"/>
      <family val="3"/>
      <charset val="128"/>
      <scheme val="minor"/>
    </font>
    <font>
      <sz val="9"/>
      <color theme="1"/>
      <name val="ＭＳ Ｐゴシック"/>
      <family val="3"/>
      <charset val="128"/>
    </font>
    <font>
      <sz val="7"/>
      <color theme="1"/>
      <name val="ＭＳ Ｐゴシック"/>
      <family val="3"/>
      <charset val="128"/>
    </font>
    <font>
      <sz val="6"/>
      <name val="ＭＳ Ｐゴシック"/>
      <family val="3"/>
      <charset val="128"/>
      <scheme val="minor"/>
    </font>
    <font>
      <vertAlign val="superscript"/>
      <sz val="11"/>
      <name val="ＭＳ Ｐゴシック"/>
      <family val="3"/>
      <charset val="128"/>
      <scheme val="minor"/>
    </font>
    <font>
      <sz val="10"/>
      <color theme="1"/>
      <name val="ＭＳ Ｐ明朝"/>
      <family val="1"/>
      <charset val="128"/>
    </font>
    <font>
      <sz val="11"/>
      <color theme="1"/>
      <name val="ＭＳ Ｐ明朝"/>
      <family val="1"/>
      <charset val="128"/>
    </font>
    <font>
      <sz val="9"/>
      <name val="ＭＳ 明朝"/>
      <family val="1"/>
      <charset val="128"/>
    </font>
    <font>
      <u/>
      <sz val="11"/>
      <color theme="10"/>
      <name val="ＭＳ Ｐゴシック"/>
      <family val="3"/>
      <charset val="128"/>
    </font>
    <font>
      <b/>
      <sz val="10"/>
      <name val="ＭＳ Ｐ明朝"/>
      <family val="1"/>
      <charset val="128"/>
    </font>
    <font>
      <sz val="7"/>
      <name val="ＭＳ Ｐ明朝"/>
      <family val="1"/>
      <charset val="128"/>
    </font>
    <font>
      <b/>
      <sz val="9"/>
      <color indexed="81"/>
      <name val="MS P ゴシック"/>
      <family val="3"/>
      <charset val="128"/>
    </font>
    <font>
      <b/>
      <u/>
      <sz val="10"/>
      <color indexed="10"/>
      <name val="ＭＳ Ｐ明朝"/>
      <family val="1"/>
      <charset val="128"/>
    </font>
    <font>
      <b/>
      <sz val="10"/>
      <color indexed="10"/>
      <name val="ＭＳ Ｐ明朝"/>
      <family val="1"/>
      <charset val="128"/>
    </font>
    <font>
      <b/>
      <sz val="10"/>
      <color theme="1"/>
      <name val="ＭＳ Ｐ明朝"/>
      <family val="1"/>
      <charset val="128"/>
    </font>
    <font>
      <sz val="9"/>
      <color theme="1"/>
      <name val="ＭＳ Ｐ明朝"/>
      <family val="1"/>
      <charset val="128"/>
    </font>
    <font>
      <sz val="9"/>
      <color indexed="81"/>
      <name val="MS P ゴシック"/>
      <family val="3"/>
      <charset val="128"/>
    </font>
    <font>
      <sz val="8"/>
      <color indexed="81"/>
      <name val="MS P ゴシック"/>
      <family val="3"/>
      <charset val="128"/>
    </font>
    <font>
      <b/>
      <sz val="8"/>
      <name val="ＭＳ Ｐ明朝"/>
      <family val="1"/>
      <charset val="128"/>
    </font>
    <font>
      <sz val="10"/>
      <color rgb="FFC00000"/>
      <name val="HG丸ｺﾞｼｯｸM-PRO"/>
      <family val="3"/>
      <charset val="128"/>
    </font>
    <font>
      <b/>
      <sz val="10"/>
      <color rgb="FF00B050"/>
      <name val="ＭＳ Ｐゴシック"/>
      <family val="3"/>
      <charset val="128"/>
    </font>
    <font>
      <b/>
      <sz val="10"/>
      <color rgb="FF00B050"/>
      <name val="ＭＳ Ｐ明朝"/>
      <family val="1"/>
      <charset val="128"/>
    </font>
    <font>
      <b/>
      <sz val="11"/>
      <name val="ＭＳ Ｐゴシック"/>
      <family val="3"/>
      <charset val="128"/>
    </font>
    <font>
      <b/>
      <sz val="11"/>
      <name val="ＭＳ Ｐゴシック"/>
      <family val="3"/>
      <charset val="128"/>
      <scheme val="minor"/>
    </font>
    <font>
      <b/>
      <sz val="11"/>
      <color rgb="FFFF0000"/>
      <name val="ＭＳ Ｐゴシック"/>
      <family val="3"/>
      <charset val="128"/>
    </font>
    <font>
      <b/>
      <vertAlign val="subscript"/>
      <sz val="11"/>
      <color rgb="FFFF0000"/>
      <name val="ＭＳ Ｐゴシック"/>
      <family val="3"/>
      <charset val="128"/>
    </font>
    <font>
      <b/>
      <sz val="11"/>
      <color rgb="FFFF0000"/>
      <name val="ＭＳ Ｐゴシック"/>
      <family val="3"/>
      <charset val="128"/>
      <scheme val="minor"/>
    </font>
    <font>
      <b/>
      <vertAlign val="subscript"/>
      <sz val="11"/>
      <color rgb="FFFF0000"/>
      <name val="ＭＳ Ｐゴシック"/>
      <family val="3"/>
      <charset val="128"/>
      <scheme val="minor"/>
    </font>
    <font>
      <b/>
      <sz val="9"/>
      <color rgb="FFFF0000"/>
      <name val="ＭＳ Ｐゴシック"/>
      <family val="3"/>
      <charset val="128"/>
    </font>
    <font>
      <b/>
      <sz val="8"/>
      <color rgb="FFFF0000"/>
      <name val="ＭＳ Ｐ明朝"/>
      <family val="1"/>
      <charset val="128"/>
    </font>
    <font>
      <b/>
      <sz val="11"/>
      <name val="Meiryo UI"/>
      <family val="3"/>
      <charset val="128"/>
    </font>
    <font>
      <sz val="11"/>
      <name val="Meiryo UI"/>
      <family val="3"/>
      <charset val="128"/>
    </font>
    <font>
      <sz val="11"/>
      <color rgb="FFFF0000"/>
      <name val="Meiryo UI"/>
      <family val="3"/>
      <charset val="128"/>
    </font>
    <font>
      <sz val="10"/>
      <name val="Meiryo UI"/>
      <family val="3"/>
      <charset val="128"/>
    </font>
    <font>
      <sz val="9"/>
      <name val="Meiryo UI"/>
      <family val="3"/>
      <charset val="128"/>
    </font>
    <font>
      <sz val="14"/>
      <name val="HG丸ｺﾞｼｯｸM-PRO"/>
      <family val="3"/>
      <charset val="128"/>
    </font>
    <font>
      <sz val="11"/>
      <name val="HG丸ｺﾞｼｯｸM-PRO"/>
      <family val="3"/>
      <charset val="128"/>
    </font>
    <font>
      <sz val="12"/>
      <name val="HG丸ｺﾞｼｯｸM-PRO"/>
      <family val="3"/>
      <charset val="128"/>
    </font>
    <font>
      <sz val="10"/>
      <name val="HG丸ｺﾞｼｯｸM-PRO"/>
      <family val="3"/>
      <charset val="128"/>
    </font>
    <font>
      <b/>
      <sz val="11"/>
      <color rgb="FFFF0000"/>
      <name val="Meiryo UI"/>
      <family val="3"/>
      <charset val="128"/>
    </font>
    <font>
      <b/>
      <sz val="8"/>
      <name val="ＭＳ Ｐゴシック"/>
      <family val="3"/>
      <charset val="128"/>
    </font>
    <font>
      <b/>
      <sz val="12"/>
      <color theme="0"/>
      <name val="HG丸ｺﾞｼｯｸM-PRO"/>
      <family val="3"/>
      <charset val="128"/>
    </font>
    <font>
      <b/>
      <sz val="12"/>
      <name val="HG丸ｺﾞｼｯｸM-PRO"/>
      <family val="3"/>
      <charset val="128"/>
    </font>
    <font>
      <u/>
      <sz val="11"/>
      <color rgb="FF0000CC"/>
      <name val="Meiryo UI"/>
      <family val="3"/>
      <charset val="128"/>
    </font>
    <font>
      <sz val="10"/>
      <color indexed="10"/>
      <name val="Meiryo UI"/>
      <family val="3"/>
      <charset val="128"/>
    </font>
    <font>
      <b/>
      <sz val="9"/>
      <color rgb="FFFF0000"/>
      <name val="ＭＳ Ｐ明朝"/>
      <family val="1"/>
      <charset val="128"/>
    </font>
    <font>
      <b/>
      <sz val="11"/>
      <color rgb="FF00B050"/>
      <name val="ＭＳ Ｐゴシック"/>
      <family val="3"/>
      <charset val="128"/>
    </font>
    <font>
      <b/>
      <sz val="11"/>
      <color rgb="FF00B050"/>
      <name val="ＭＳ Ｐ明朝"/>
      <family val="1"/>
      <charset val="128"/>
    </font>
    <font>
      <b/>
      <sz val="11"/>
      <color rgb="FFFF0000"/>
      <name val="ＭＳ Ｐ明朝"/>
      <family val="1"/>
      <charset val="128"/>
    </font>
    <font>
      <vertAlign val="subscript"/>
      <sz val="11"/>
      <name val="ＭＳ Ｐゴシック"/>
      <family val="3"/>
      <charset val="128"/>
    </font>
    <font>
      <sz val="9"/>
      <color rgb="FFFF0000"/>
      <name val="ＭＳ Ｐゴシック"/>
      <family val="3"/>
      <charset val="128"/>
    </font>
    <font>
      <sz val="10"/>
      <color theme="1"/>
      <name val="Meiryo UI"/>
      <family val="3"/>
      <charset val="128"/>
    </font>
    <font>
      <sz val="9"/>
      <color rgb="FF000000"/>
      <name val="宋体"/>
      <charset val="128"/>
    </font>
  </fonts>
  <fills count="43">
    <fill>
      <patternFill patternType="none"/>
    </fill>
    <fill>
      <patternFill patternType="gray125"/>
    </fill>
    <fill>
      <patternFill patternType="solid">
        <fgColor indexed="9"/>
        <bgColor indexed="64"/>
      </patternFill>
    </fill>
    <fill>
      <patternFill patternType="solid">
        <fgColor theme="0" tint="-0.249977111117893"/>
        <bgColor indexed="64"/>
      </patternFill>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5"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2" tint="-0.249977111117893"/>
        <bgColor indexed="64"/>
      </patternFill>
    </fill>
    <fill>
      <patternFill patternType="solid">
        <fgColor rgb="FFFF0000"/>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rgb="FFFFFFCC"/>
        <bgColor indexed="64"/>
      </patternFill>
    </fill>
    <fill>
      <patternFill patternType="solid">
        <fgColor theme="0" tint="-0.24994659260841701"/>
        <bgColor indexed="64"/>
      </patternFill>
    </fill>
    <fill>
      <patternFill patternType="solid">
        <fgColor theme="3" tint="0.39997558519241921"/>
        <bgColor indexed="64"/>
      </patternFill>
    </fill>
    <fill>
      <patternFill patternType="solid">
        <fgColor rgb="FF0000CC"/>
        <bgColor indexed="64"/>
      </patternFill>
    </fill>
  </fills>
  <borders count="322">
    <border>
      <left/>
      <right/>
      <top/>
      <bottom/>
      <diagonal/>
    </border>
    <border>
      <left style="thin">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diagonal/>
    </border>
    <border>
      <left/>
      <right/>
      <top style="thin">
        <color indexed="64"/>
      </top>
      <bottom style="thin">
        <color indexed="64"/>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right/>
      <top style="medium">
        <color indexed="64"/>
      </top>
      <bottom/>
      <diagonal/>
    </border>
    <border>
      <left/>
      <right style="medium">
        <color indexed="64"/>
      </right>
      <top style="medium">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hair">
        <color indexed="64"/>
      </right>
      <top style="thin">
        <color indexed="64"/>
      </top>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diagonal/>
    </border>
    <border>
      <left style="hair">
        <color indexed="64"/>
      </left>
      <right/>
      <top style="thin">
        <color indexed="64"/>
      </top>
      <bottom style="medium">
        <color indexed="64"/>
      </bottom>
      <diagonal/>
    </border>
    <border>
      <left/>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auto="1"/>
      </top>
      <bottom style="medium">
        <color auto="1"/>
      </bottom>
      <diagonal/>
    </border>
    <border>
      <left style="medium">
        <color indexed="64"/>
      </left>
      <right/>
      <top style="double">
        <color indexed="64"/>
      </top>
      <bottom style="medium">
        <color indexed="64"/>
      </bottom>
      <diagonal/>
    </border>
    <border>
      <left style="thin">
        <color indexed="64"/>
      </left>
      <right style="medium">
        <color indexed="64"/>
      </right>
      <top/>
      <bottom style="thin">
        <color indexed="64"/>
      </bottom>
      <diagonal/>
    </border>
    <border>
      <left/>
      <right/>
      <top style="double">
        <color indexed="64"/>
      </top>
      <bottom/>
      <diagonal/>
    </border>
    <border>
      <left/>
      <right style="medium">
        <color indexed="64"/>
      </right>
      <top style="medium">
        <color indexed="64"/>
      </top>
      <bottom style="double">
        <color indexed="64"/>
      </bottom>
      <diagonal/>
    </border>
    <border>
      <left/>
      <right/>
      <top style="medium">
        <color indexed="64"/>
      </top>
      <bottom style="double">
        <color indexed="64"/>
      </bottom>
      <diagonal/>
    </border>
    <border>
      <left/>
      <right style="double">
        <color indexed="64"/>
      </right>
      <top/>
      <bottom style="double">
        <color indexed="64"/>
      </bottom>
      <diagonal/>
    </border>
    <border>
      <left/>
      <right/>
      <top/>
      <bottom style="double">
        <color indexed="64"/>
      </bottom>
      <diagonal/>
    </border>
    <border>
      <left/>
      <right style="double">
        <color indexed="64"/>
      </right>
      <top style="double">
        <color indexed="64"/>
      </top>
      <bottom/>
      <diagonal/>
    </border>
    <border>
      <left style="thin">
        <color indexed="64"/>
      </left>
      <right/>
      <top style="double">
        <color indexed="64"/>
      </top>
      <bottom/>
      <diagonal/>
    </border>
    <border>
      <left style="medium">
        <color indexed="64"/>
      </left>
      <right/>
      <top style="medium">
        <color indexed="64"/>
      </top>
      <bottom style="double">
        <color indexed="64"/>
      </bottom>
      <diagonal/>
    </border>
    <border>
      <left/>
      <right/>
      <top style="double">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double">
        <color indexed="64"/>
      </right>
      <top style="double">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right style="double">
        <color indexed="64"/>
      </right>
      <top style="medium">
        <color indexed="64"/>
      </top>
      <bottom/>
      <diagonal/>
    </border>
    <border>
      <left/>
      <right style="double">
        <color indexed="64"/>
      </right>
      <top/>
      <bottom/>
      <diagonal/>
    </border>
    <border>
      <left style="medium">
        <color indexed="64"/>
      </left>
      <right/>
      <top/>
      <bottom style="double">
        <color indexed="64"/>
      </bottom>
      <diagonal/>
    </border>
    <border>
      <left style="hair">
        <color indexed="64"/>
      </left>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hair">
        <color indexed="64"/>
      </left>
      <right style="medium">
        <color indexed="64"/>
      </right>
      <top style="thin">
        <color indexed="64"/>
      </top>
      <bottom style="double">
        <color indexed="64"/>
      </bottom>
      <diagonal/>
    </border>
    <border>
      <left style="medium">
        <color indexed="64"/>
      </left>
      <right style="hair">
        <color indexed="64"/>
      </right>
      <top/>
      <bottom style="hair">
        <color indexed="64"/>
      </bottom>
      <diagonal/>
    </border>
    <border>
      <left/>
      <right style="double">
        <color indexed="64"/>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style="double">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hair">
        <color indexed="64"/>
      </top>
      <bottom style="hair">
        <color indexed="64"/>
      </bottom>
      <diagonal style="thin">
        <color indexed="64"/>
      </diagonal>
    </border>
    <border diagonalUp="1">
      <left style="hair">
        <color indexed="64"/>
      </left>
      <right style="medium">
        <color indexed="64"/>
      </right>
      <top style="hair">
        <color indexed="64"/>
      </top>
      <bottom style="hair">
        <color indexed="64"/>
      </bottom>
      <diagonal style="thin">
        <color indexed="64"/>
      </diagonal>
    </border>
    <border diagonalUp="1">
      <left style="thin">
        <color indexed="64"/>
      </left>
      <right style="hair">
        <color indexed="64"/>
      </right>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right style="double">
        <color indexed="64"/>
      </right>
      <top style="double">
        <color indexed="64"/>
      </top>
      <bottom style="medium">
        <color indexed="64"/>
      </bottom>
      <diagonal/>
    </border>
    <border diagonalUp="1">
      <left style="hair">
        <color indexed="64"/>
      </left>
      <right style="thin">
        <color indexed="64"/>
      </right>
      <top style="double">
        <color indexed="64"/>
      </top>
      <bottom style="medium">
        <color indexed="64"/>
      </bottom>
      <diagonal style="thin">
        <color indexed="64"/>
      </diagonal>
    </border>
    <border>
      <left style="thin">
        <color indexed="64"/>
      </left>
      <right style="hair">
        <color indexed="64"/>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right/>
      <top style="hair">
        <color indexed="64"/>
      </top>
      <bottom/>
      <diagonal/>
    </border>
    <border>
      <left/>
      <right style="medium">
        <color indexed="64"/>
      </right>
      <top style="hair">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auto="1"/>
      </bottom>
      <diagonal/>
    </border>
    <border>
      <left/>
      <right style="thin">
        <color indexed="64"/>
      </right>
      <top style="hair">
        <color indexed="64"/>
      </top>
      <bottom style="medium">
        <color auto="1"/>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diagonal/>
    </border>
    <border>
      <left style="hair">
        <color indexed="64"/>
      </left>
      <right style="double">
        <color indexed="64"/>
      </right>
      <top style="thin">
        <color indexed="64"/>
      </top>
      <bottom/>
      <diagonal/>
    </border>
    <border>
      <left style="double">
        <color indexed="64"/>
      </left>
      <right style="hair">
        <color indexed="64"/>
      </right>
      <top style="thin">
        <color indexed="64"/>
      </top>
      <bottom style="double">
        <color indexed="64"/>
      </bottom>
      <diagonal/>
    </border>
    <border>
      <left style="double">
        <color indexed="64"/>
      </left>
      <right style="hair">
        <color indexed="64"/>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double">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right style="double">
        <color indexed="64"/>
      </right>
      <top style="thin">
        <color indexed="64"/>
      </top>
      <bottom style="thin">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top/>
      <bottom style="hair">
        <color indexed="64"/>
      </bottom>
      <diagonal/>
    </border>
    <border>
      <left style="hair">
        <color indexed="64"/>
      </left>
      <right style="double">
        <color indexed="64"/>
      </right>
      <top style="hair">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diagonalUp="1">
      <left style="medium">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uble">
        <color indexed="64"/>
      </right>
      <top style="thin">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thin">
        <color indexed="64"/>
      </bottom>
      <diagonal/>
    </border>
    <border>
      <left style="thin">
        <color indexed="64"/>
      </left>
      <right style="double">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medium">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medium">
        <color indexed="64"/>
      </right>
      <top/>
      <bottom/>
      <diagonal/>
    </border>
    <border>
      <left/>
      <right/>
      <top/>
      <bottom style="hair">
        <color indexed="64"/>
      </bottom>
      <diagonal/>
    </border>
    <border>
      <left style="thin">
        <color indexed="64"/>
      </left>
      <right style="double">
        <color indexed="64"/>
      </right>
      <top/>
      <bottom style="double">
        <color indexed="64"/>
      </bottom>
      <diagonal/>
    </border>
    <border>
      <left style="hair">
        <color indexed="64"/>
      </left>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style="hair">
        <color indexed="64"/>
      </left>
      <right/>
      <top style="double">
        <color indexed="64"/>
      </top>
      <bottom style="hair">
        <color indexed="64"/>
      </bottom>
      <diagonal/>
    </border>
    <border>
      <left style="double">
        <color indexed="64"/>
      </left>
      <right style="hair">
        <color indexed="64"/>
      </right>
      <top style="double">
        <color indexed="64"/>
      </top>
      <bottom style="medium">
        <color indexed="64"/>
      </bottom>
      <diagonal/>
    </border>
    <border>
      <left style="double">
        <color indexed="64"/>
      </left>
      <right style="thin">
        <color indexed="64"/>
      </right>
      <top style="double">
        <color indexed="64"/>
      </top>
      <bottom/>
      <diagonal/>
    </border>
    <border>
      <left style="thin">
        <color indexed="64"/>
      </left>
      <right style="hair">
        <color indexed="64"/>
      </right>
      <top style="hair">
        <color indexed="64"/>
      </top>
      <bottom style="thin">
        <color indexed="64"/>
      </bottom>
      <diagonal/>
    </border>
    <border>
      <left/>
      <right style="double">
        <color indexed="64"/>
      </right>
      <top style="double">
        <color indexed="64"/>
      </top>
      <bottom style="hair">
        <color indexed="64"/>
      </bottom>
      <diagonal/>
    </border>
    <border>
      <left/>
      <right style="double">
        <color indexed="64"/>
      </right>
      <top style="hair">
        <color indexed="64"/>
      </top>
      <bottom style="double">
        <color indexed="64"/>
      </bottom>
      <diagonal/>
    </border>
    <border>
      <left style="double">
        <color indexed="64"/>
      </left>
      <right style="hair">
        <color indexed="64"/>
      </right>
      <top style="double">
        <color indexed="64"/>
      </top>
      <bottom/>
      <diagonal/>
    </border>
    <border>
      <left/>
      <right style="hair">
        <color indexed="64"/>
      </right>
      <top style="double">
        <color indexed="64"/>
      </top>
      <bottom/>
      <diagonal/>
    </border>
    <border>
      <left style="hair">
        <color indexed="64"/>
      </left>
      <right style="hair">
        <color indexed="64"/>
      </right>
      <top style="hair">
        <color indexed="64"/>
      </top>
      <bottom style="thin">
        <color indexed="64"/>
      </bottom>
      <diagonal/>
    </border>
    <border>
      <left style="hair">
        <color indexed="64"/>
      </left>
      <right style="double">
        <color indexed="64"/>
      </right>
      <top style="hair">
        <color indexed="64"/>
      </top>
      <bottom style="thin">
        <color indexed="64"/>
      </bottom>
      <diagonal/>
    </border>
    <border>
      <left style="medium">
        <color indexed="64"/>
      </left>
      <right style="thin">
        <color indexed="64"/>
      </right>
      <top style="double">
        <color indexed="64"/>
      </top>
      <bottom/>
      <diagonal/>
    </border>
    <border>
      <left style="hair">
        <color indexed="64"/>
      </left>
      <right style="hair">
        <color indexed="64"/>
      </right>
      <top style="double">
        <color indexed="64"/>
      </top>
      <bottom/>
      <diagonal/>
    </border>
    <border>
      <left style="hair">
        <color indexed="64"/>
      </left>
      <right style="thin">
        <color indexed="64"/>
      </right>
      <top style="double">
        <color indexed="64"/>
      </top>
      <bottom/>
      <diagonal/>
    </border>
    <border>
      <left style="hair">
        <color indexed="64"/>
      </left>
      <right style="double">
        <color indexed="64"/>
      </right>
      <top style="double">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double">
        <color indexed="64"/>
      </left>
      <right style="thin">
        <color indexed="64"/>
      </right>
      <top style="double">
        <color indexed="64"/>
      </top>
      <bottom style="double">
        <color indexed="64"/>
      </bottom>
      <diagonal/>
    </border>
    <border>
      <left style="double">
        <color indexed="64"/>
      </left>
      <right style="hair">
        <color auto="1"/>
      </right>
      <top style="hair">
        <color indexed="64"/>
      </top>
      <bottom style="double">
        <color indexed="64"/>
      </bottom>
      <diagonal/>
    </border>
    <border>
      <left style="thin">
        <color indexed="64"/>
      </left>
      <right style="thin">
        <color indexed="64"/>
      </right>
      <top style="double">
        <color indexed="64"/>
      </top>
      <bottom/>
      <diagonal/>
    </border>
    <border>
      <left style="thin">
        <color auto="1"/>
      </left>
      <right style="double">
        <color auto="1"/>
      </right>
      <top style="double">
        <color auto="1"/>
      </top>
      <bottom/>
      <diagonal/>
    </border>
    <border>
      <left style="thin">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double">
        <color indexed="64"/>
      </right>
      <top/>
      <bottom style="medium">
        <color indexed="64"/>
      </bottom>
      <diagonal/>
    </border>
    <border>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auto="1"/>
      </left>
      <right style="hair">
        <color indexed="64"/>
      </right>
      <top style="hair">
        <color indexed="64"/>
      </top>
      <bottom style="medium">
        <color auto="1"/>
      </bottom>
      <diagonal/>
    </border>
    <border>
      <left/>
      <right style="double">
        <color indexed="64"/>
      </right>
      <top style="hair">
        <color indexed="64"/>
      </top>
      <bottom style="medium">
        <color auto="1"/>
      </bottom>
      <diagonal/>
    </border>
    <border>
      <left/>
      <right style="double">
        <color indexed="64"/>
      </right>
      <top style="medium">
        <color indexed="64"/>
      </top>
      <bottom style="double">
        <color indexed="64"/>
      </bottom>
      <diagonal/>
    </border>
    <border>
      <left style="medium">
        <color indexed="64"/>
      </left>
      <right style="hair">
        <color indexed="64"/>
      </right>
      <top style="hair">
        <color indexed="64"/>
      </top>
      <bottom/>
      <diagonal/>
    </border>
    <border>
      <left style="hair">
        <color indexed="64"/>
      </left>
      <right/>
      <top style="hair">
        <color indexed="64"/>
      </top>
      <bottom/>
      <diagonal/>
    </border>
    <border>
      <left/>
      <right style="double">
        <color indexed="64"/>
      </right>
      <top style="hair">
        <color indexed="64"/>
      </top>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double">
        <color indexed="64"/>
      </top>
      <bottom/>
      <diagonal/>
    </border>
    <border>
      <left style="hair">
        <color indexed="64"/>
      </left>
      <right/>
      <top style="double">
        <color indexed="64"/>
      </top>
      <bottom/>
      <diagonal/>
    </border>
    <border>
      <left style="hair">
        <color indexed="64"/>
      </left>
      <right/>
      <top/>
      <bottom style="hair">
        <color indexed="64"/>
      </bottom>
      <diagonal/>
    </border>
    <border>
      <left style="medium">
        <color indexed="64"/>
      </left>
      <right style="hair">
        <color indexed="64"/>
      </right>
      <top style="thin">
        <color indexed="64"/>
      </top>
      <bottom style="thin">
        <color indexed="64"/>
      </bottom>
      <diagonal/>
    </border>
    <border>
      <left style="hair">
        <color indexed="64"/>
      </left>
      <right style="double">
        <color indexed="64"/>
      </right>
      <top style="thin">
        <color indexed="64"/>
      </top>
      <bottom style="thin">
        <color indexed="64"/>
      </bottom>
      <diagonal/>
    </border>
    <border>
      <left/>
      <right style="medium">
        <color auto="1"/>
      </right>
      <top style="double">
        <color indexed="64"/>
      </top>
      <bottom style="thin">
        <color indexed="64"/>
      </bottom>
      <diagonal/>
    </border>
    <border>
      <left style="medium">
        <color indexed="64"/>
      </left>
      <right style="hair">
        <color indexed="64"/>
      </right>
      <top/>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hair">
        <color indexed="64"/>
      </right>
      <top/>
      <bottom style="medium">
        <color indexed="64"/>
      </bottom>
      <diagonal/>
    </border>
    <border>
      <left style="hair">
        <color indexed="64"/>
      </left>
      <right style="double">
        <color indexed="64"/>
      </right>
      <top style="thin">
        <color indexed="64"/>
      </top>
      <bottom style="medium">
        <color indexed="64"/>
      </bottom>
      <diagonal/>
    </border>
    <border>
      <left style="medium">
        <color indexed="64"/>
      </left>
      <right style="medium">
        <color indexed="64"/>
      </right>
      <top style="double">
        <color indexed="64"/>
      </top>
      <bottom/>
      <diagonal/>
    </border>
    <border>
      <left/>
      <right style="thin">
        <color indexed="64"/>
      </right>
      <top style="double">
        <color indexed="64"/>
      </top>
      <bottom/>
      <diagonal/>
    </border>
    <border>
      <left style="thin">
        <color indexed="64"/>
      </left>
      <right style="medium">
        <color indexed="64"/>
      </right>
      <top style="double">
        <color indexed="64"/>
      </top>
      <bottom/>
      <diagonal/>
    </border>
    <border>
      <left style="medium">
        <color indexed="64"/>
      </left>
      <right style="medium">
        <color indexed="64"/>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style="medium">
        <color indexed="64"/>
      </right>
      <top/>
      <bottom/>
      <diagonal/>
    </border>
    <border>
      <left style="thin">
        <color indexed="64"/>
      </left>
      <right/>
      <top style="double">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medium">
        <color indexed="64"/>
      </right>
      <top/>
      <bottom style="medium">
        <color indexed="64"/>
      </bottom>
      <diagonal/>
    </border>
    <border>
      <left style="medium">
        <color indexed="64"/>
      </left>
      <right style="medium">
        <color indexed="64"/>
      </right>
      <top style="double">
        <color indexed="64"/>
      </top>
      <bottom style="double">
        <color indexed="64"/>
      </bottom>
      <diagonal/>
    </border>
    <border>
      <left/>
      <right/>
      <top style="double">
        <color indexed="64"/>
      </top>
      <bottom style="double">
        <color indexed="64"/>
      </bottom>
      <diagonal/>
    </border>
    <border>
      <left/>
      <right style="medium">
        <color indexed="64"/>
      </right>
      <top style="double">
        <color indexed="64"/>
      </top>
      <bottom style="double">
        <color indexed="64"/>
      </bottom>
      <diagonal/>
    </border>
    <border>
      <left/>
      <right/>
      <top/>
      <bottom style="medium">
        <color auto="1"/>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medium">
        <color indexed="64"/>
      </right>
      <top style="hair">
        <color indexed="64"/>
      </top>
      <bottom style="medium">
        <color indexed="64"/>
      </bottom>
      <diagonal/>
    </border>
    <border>
      <left style="thin">
        <color indexed="64"/>
      </left>
      <right style="medium">
        <color indexed="64"/>
      </right>
      <top style="double">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style="double">
        <color indexed="64"/>
      </left>
      <right style="medium">
        <color indexed="64"/>
      </right>
      <top style="double">
        <color indexed="64"/>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medium">
        <color indexed="64"/>
      </bottom>
      <diagonal/>
    </border>
    <border>
      <left/>
      <right style="hair">
        <color indexed="64"/>
      </right>
      <top/>
      <bottom/>
      <diagonal/>
    </border>
    <border>
      <left style="medium">
        <color indexed="64"/>
      </left>
      <right/>
      <top style="double">
        <color indexed="64"/>
      </top>
      <bottom/>
      <diagonal/>
    </border>
    <border>
      <left style="double">
        <color indexed="64"/>
      </left>
      <right style="thin">
        <color indexed="64"/>
      </right>
      <top style="medium">
        <color indexed="64"/>
      </top>
      <bottom style="double">
        <color indexed="64"/>
      </bottom>
      <diagonal/>
    </border>
    <border>
      <left style="double">
        <color indexed="64"/>
      </left>
      <right/>
      <top style="medium">
        <color indexed="64"/>
      </top>
      <bottom style="thin">
        <color indexed="64"/>
      </bottom>
      <diagonal/>
    </border>
    <border>
      <left style="double">
        <color indexed="64"/>
      </left>
      <right style="thin">
        <color indexed="64"/>
      </right>
      <top style="hair">
        <color indexed="64"/>
      </top>
      <bottom style="thin">
        <color indexed="64"/>
      </bottom>
      <diagonal/>
    </border>
    <border>
      <left style="double">
        <color indexed="64"/>
      </left>
      <right style="thin">
        <color indexed="64"/>
      </right>
      <top/>
      <bottom/>
      <diagonal/>
    </border>
    <border>
      <left style="medium">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double">
        <color indexed="64"/>
      </left>
      <right/>
      <top style="thin">
        <color indexed="64"/>
      </top>
      <bottom style="thin">
        <color indexed="64"/>
      </bottom>
      <diagonal/>
    </border>
    <border>
      <left style="hair">
        <color indexed="64"/>
      </left>
      <right/>
      <top style="thin">
        <color indexed="64"/>
      </top>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double">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style="double">
        <color indexed="64"/>
      </left>
      <right style="thin">
        <color indexed="64"/>
      </right>
      <top style="hair">
        <color indexed="64"/>
      </top>
      <bottom/>
      <diagonal/>
    </border>
    <border>
      <left style="double">
        <color indexed="64"/>
      </left>
      <right style="thin">
        <color indexed="64"/>
      </right>
      <top style="hair">
        <color indexed="64"/>
      </top>
      <bottom style="medium">
        <color indexed="64"/>
      </bottom>
      <diagonal/>
    </border>
    <border>
      <left style="medium">
        <color auto="1"/>
      </left>
      <right style="thin">
        <color auto="1"/>
      </right>
      <top style="medium">
        <color auto="1"/>
      </top>
      <bottom style="medium">
        <color auto="1"/>
      </bottom>
      <diagonal/>
    </border>
    <border>
      <left style="hair">
        <color indexed="64"/>
      </left>
      <right style="medium">
        <color indexed="64"/>
      </right>
      <top style="medium">
        <color indexed="64"/>
      </top>
      <bottom style="medium">
        <color indexed="64"/>
      </bottom>
      <diagonal/>
    </border>
    <border diagonalUp="1">
      <left style="thin">
        <color indexed="64"/>
      </left>
      <right/>
      <top/>
      <bottom/>
      <diagonal style="thin">
        <color indexed="64"/>
      </diagonal>
    </border>
    <border diagonalUp="1">
      <left/>
      <right style="medium">
        <color indexed="64"/>
      </right>
      <top/>
      <bottom/>
      <diagonal style="thin">
        <color indexed="64"/>
      </diagonal>
    </border>
    <border diagonalUp="1">
      <left style="thin">
        <color indexed="64"/>
      </left>
      <right/>
      <top/>
      <bottom style="double">
        <color indexed="64"/>
      </bottom>
      <diagonal style="thin">
        <color indexed="64"/>
      </diagonal>
    </border>
    <border diagonalUp="1">
      <left/>
      <right style="medium">
        <color indexed="64"/>
      </right>
      <top/>
      <bottom style="double">
        <color indexed="64"/>
      </bottom>
      <diagonal style="thin">
        <color indexed="64"/>
      </diagonal>
    </border>
    <border diagonalUp="1">
      <left style="thin">
        <color indexed="64"/>
      </left>
      <right/>
      <top style="hair">
        <color indexed="64"/>
      </top>
      <bottom/>
      <diagonal style="thin">
        <color indexed="64"/>
      </diagonal>
    </border>
    <border diagonalUp="1">
      <left/>
      <right style="medium">
        <color indexed="64"/>
      </right>
      <top style="hair">
        <color indexed="64"/>
      </top>
      <bottom/>
      <diagonal style="thin">
        <color indexed="64"/>
      </diagonal>
    </border>
    <border>
      <left style="medium">
        <color indexed="64"/>
      </left>
      <right/>
      <top style="hair">
        <color indexed="64"/>
      </top>
      <bottom style="medium">
        <color indexed="64"/>
      </bottom>
      <diagonal/>
    </border>
    <border>
      <left style="double">
        <color indexed="64"/>
      </left>
      <right style="hair">
        <color auto="1"/>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hair">
        <color indexed="64"/>
      </left>
      <right style="double">
        <color indexed="64"/>
      </right>
      <top style="hair">
        <color indexed="64"/>
      </top>
      <bottom style="medium">
        <color indexed="64"/>
      </bottom>
      <diagonal/>
    </border>
    <border diagonalUp="1">
      <left style="thin">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top style="double">
        <color indexed="64"/>
      </top>
      <bottom style="hair">
        <color indexed="64"/>
      </bottom>
      <diagonal/>
    </border>
    <border diagonalUp="1">
      <left style="thin">
        <color indexed="64"/>
      </left>
      <right style="thin">
        <color indexed="64"/>
      </right>
      <top style="double">
        <color indexed="64"/>
      </top>
      <bottom style="thin">
        <color indexed="64"/>
      </bottom>
      <diagonal style="thin">
        <color indexed="64"/>
      </diagonal>
    </border>
  </borders>
  <cellStyleXfs count="137">
    <xf numFmtId="0" fontId="0" fillId="0" borderId="0">
      <alignment vertical="center"/>
    </xf>
    <xf numFmtId="9" fontId="12" fillId="0" borderId="0" applyFont="0" applyFill="0" applyBorder="0" applyAlignment="0" applyProtection="0">
      <alignment vertical="center"/>
    </xf>
    <xf numFmtId="38" fontId="12" fillId="0" borderId="0" applyFont="0" applyFill="0" applyBorder="0" applyAlignment="0" applyProtection="0">
      <alignment vertical="center"/>
    </xf>
    <xf numFmtId="0" fontId="12" fillId="0" borderId="0"/>
    <xf numFmtId="9" fontId="11" fillId="0" borderId="0" applyFont="0" applyFill="0" applyBorder="0" applyAlignment="0" applyProtection="0">
      <alignment vertical="center"/>
    </xf>
    <xf numFmtId="38" fontId="11" fillId="0" borderId="0" applyFont="0" applyFill="0" applyBorder="0" applyAlignment="0" applyProtection="0">
      <alignment vertical="center"/>
    </xf>
    <xf numFmtId="6" fontId="11" fillId="0" borderId="0" applyFont="0" applyFill="0" applyBorder="0" applyAlignment="0" applyProtection="0">
      <alignment vertical="center"/>
    </xf>
    <xf numFmtId="9" fontId="25" fillId="0" borderId="0" applyFont="0" applyFill="0" applyBorder="0" applyAlignment="0" applyProtection="0">
      <alignment vertical="center"/>
    </xf>
    <xf numFmtId="38" fontId="25" fillId="0" borderId="0" applyFont="0" applyFill="0" applyBorder="0" applyAlignment="0" applyProtection="0">
      <alignment vertical="center"/>
    </xf>
    <xf numFmtId="38" fontId="11" fillId="0" borderId="0" applyFont="0" applyFill="0" applyBorder="0" applyAlignment="0" applyProtection="0"/>
    <xf numFmtId="38" fontId="25" fillId="0" borderId="0" applyFont="0" applyFill="0" applyBorder="0" applyAlignment="0" applyProtection="0">
      <alignment vertical="center"/>
    </xf>
    <xf numFmtId="0" fontId="25" fillId="0" borderId="0">
      <alignment vertical="center"/>
    </xf>
    <xf numFmtId="0" fontId="11" fillId="0" borderId="0"/>
    <xf numFmtId="0" fontId="25" fillId="0" borderId="0">
      <alignment vertical="center"/>
    </xf>
    <xf numFmtId="0" fontId="11" fillId="0" borderId="0"/>
    <xf numFmtId="0" fontId="11" fillId="0" borderId="0"/>
    <xf numFmtId="6" fontId="11" fillId="0" borderId="0" applyFont="0" applyFill="0" applyBorder="0" applyAlignment="0" applyProtection="0"/>
    <xf numFmtId="0" fontId="41" fillId="0" borderId="0">
      <alignment vertical="center"/>
    </xf>
    <xf numFmtId="9" fontId="41" fillId="0" borderId="0" applyFont="0" applyFill="0" applyBorder="0" applyAlignment="0" applyProtection="0">
      <alignment vertical="center"/>
    </xf>
    <xf numFmtId="38" fontId="41" fillId="0" borderId="0" applyFont="0" applyFill="0" applyBorder="0" applyAlignment="0" applyProtection="0">
      <alignment vertical="center"/>
    </xf>
    <xf numFmtId="38" fontId="11" fillId="0" borderId="0" applyFont="0" applyFill="0" applyBorder="0" applyAlignment="0" applyProtection="0">
      <alignment vertical="center"/>
    </xf>
    <xf numFmtId="0" fontId="43" fillId="7" borderId="0" applyNumberFormat="0" applyBorder="0" applyAlignment="0" applyProtection="0">
      <alignment vertical="center"/>
    </xf>
    <xf numFmtId="0" fontId="43" fillId="8" borderId="0" applyNumberFormat="0" applyBorder="0" applyAlignment="0" applyProtection="0">
      <alignment vertical="center"/>
    </xf>
    <xf numFmtId="0" fontId="43" fillId="9" borderId="0" applyNumberFormat="0" applyBorder="0" applyAlignment="0" applyProtection="0">
      <alignment vertical="center"/>
    </xf>
    <xf numFmtId="0" fontId="43"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3" fillId="10" borderId="0" applyNumberFormat="0" applyBorder="0" applyAlignment="0" applyProtection="0">
      <alignment vertical="center"/>
    </xf>
    <xf numFmtId="0" fontId="43" fillId="13" borderId="0" applyNumberFormat="0" applyBorder="0" applyAlignment="0" applyProtection="0">
      <alignment vertical="center"/>
    </xf>
    <xf numFmtId="0" fontId="43" fillId="16" borderId="0" applyNumberFormat="0" applyBorder="0" applyAlignment="0" applyProtection="0">
      <alignment vertical="center"/>
    </xf>
    <xf numFmtId="0" fontId="44" fillId="17" borderId="0" applyNumberFormat="0" applyBorder="0" applyAlignment="0" applyProtection="0">
      <alignment vertical="center"/>
    </xf>
    <xf numFmtId="0" fontId="44" fillId="14" borderId="0" applyNumberFormat="0" applyBorder="0" applyAlignment="0" applyProtection="0">
      <alignment vertical="center"/>
    </xf>
    <xf numFmtId="0" fontId="44" fillId="15"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4" fillId="22" borderId="0" applyNumberFormat="0" applyBorder="0" applyAlignment="0" applyProtection="0">
      <alignment vertical="center"/>
    </xf>
    <xf numFmtId="0" fontId="44" fillId="23" borderId="0" applyNumberFormat="0" applyBorder="0" applyAlignment="0" applyProtection="0">
      <alignment vertical="center"/>
    </xf>
    <xf numFmtId="0" fontId="44" fillId="18" borderId="0" applyNumberFormat="0" applyBorder="0" applyAlignment="0" applyProtection="0">
      <alignment vertical="center"/>
    </xf>
    <xf numFmtId="0" fontId="44" fillId="19" borderId="0" applyNumberFormat="0" applyBorder="0" applyAlignment="0" applyProtection="0">
      <alignment vertical="center"/>
    </xf>
    <xf numFmtId="0" fontId="44" fillId="24" borderId="0" applyNumberFormat="0" applyBorder="0" applyAlignment="0" applyProtection="0">
      <alignment vertical="center"/>
    </xf>
    <xf numFmtId="0" fontId="45" fillId="0" borderId="0" applyNumberFormat="0" applyFill="0" applyBorder="0" applyAlignment="0" applyProtection="0">
      <alignment vertical="center"/>
    </xf>
    <xf numFmtId="0" fontId="46" fillId="25" borderId="86" applyNumberFormat="0" applyAlignment="0" applyProtection="0">
      <alignment vertical="center"/>
    </xf>
    <xf numFmtId="0" fontId="47" fillId="26" borderId="0" applyNumberFormat="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9" fontId="10" fillId="0" borderId="0" applyFont="0" applyFill="0" applyBorder="0" applyAlignment="0" applyProtection="0">
      <alignment vertical="center"/>
    </xf>
    <xf numFmtId="0" fontId="43" fillId="27" borderId="87" applyNumberFormat="0" applyFont="0" applyAlignment="0" applyProtection="0">
      <alignment vertical="center"/>
    </xf>
    <xf numFmtId="0" fontId="48" fillId="0" borderId="88" applyNumberFormat="0" applyFill="0" applyAlignment="0" applyProtection="0">
      <alignment vertical="center"/>
    </xf>
    <xf numFmtId="0" fontId="49" fillId="8" borderId="0" applyNumberFormat="0" applyBorder="0" applyAlignment="0" applyProtection="0">
      <alignment vertical="center"/>
    </xf>
    <xf numFmtId="0" fontId="50" fillId="28" borderId="89" applyNumberFormat="0" applyAlignment="0" applyProtection="0">
      <alignment vertical="center"/>
    </xf>
    <xf numFmtId="0" fontId="51"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52" fillId="0" borderId="90" applyNumberFormat="0" applyFill="0" applyAlignment="0" applyProtection="0">
      <alignment vertical="center"/>
    </xf>
    <xf numFmtId="0" fontId="53" fillId="0" borderId="91" applyNumberFormat="0" applyFill="0" applyAlignment="0" applyProtection="0">
      <alignment vertical="center"/>
    </xf>
    <xf numFmtId="0" fontId="54" fillId="0" borderId="92" applyNumberFormat="0" applyFill="0" applyAlignment="0" applyProtection="0">
      <alignment vertical="center"/>
    </xf>
    <xf numFmtId="0" fontId="54" fillId="0" borderId="0" applyNumberFormat="0" applyFill="0" applyBorder="0" applyAlignment="0" applyProtection="0">
      <alignment vertical="center"/>
    </xf>
    <xf numFmtId="0" fontId="55" fillId="0" borderId="93" applyNumberFormat="0" applyFill="0" applyAlignment="0" applyProtection="0">
      <alignment vertical="center"/>
    </xf>
    <xf numFmtId="0" fontId="56" fillId="28" borderId="94" applyNumberFormat="0" applyAlignment="0" applyProtection="0">
      <alignment vertical="center"/>
    </xf>
    <xf numFmtId="0" fontId="57" fillId="0" borderId="0" applyNumberFormat="0" applyFill="0" applyBorder="0" applyAlignment="0" applyProtection="0">
      <alignment vertical="center"/>
    </xf>
    <xf numFmtId="6" fontId="11" fillId="0" borderId="0" applyFont="0" applyFill="0" applyBorder="0" applyAlignment="0" applyProtection="0"/>
    <xf numFmtId="0" fontId="58" fillId="12" borderId="8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41" fillId="0" borderId="0">
      <alignment vertical="center"/>
    </xf>
    <xf numFmtId="0" fontId="25"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59" fillId="9" borderId="0" applyNumberFormat="0" applyBorder="0" applyAlignment="0" applyProtection="0">
      <alignment vertical="center"/>
    </xf>
    <xf numFmtId="0" fontId="9" fillId="0" borderId="0">
      <alignment vertical="center"/>
    </xf>
    <xf numFmtId="38" fontId="9" fillId="0" borderId="0" applyFont="0" applyFill="0" applyBorder="0" applyAlignment="0" applyProtection="0">
      <alignment vertical="center"/>
    </xf>
    <xf numFmtId="0" fontId="11" fillId="0" borderId="0"/>
    <xf numFmtId="0" fontId="11" fillId="0" borderId="0"/>
    <xf numFmtId="0" fontId="11" fillId="0" borderId="0"/>
    <xf numFmtId="0" fontId="7" fillId="0" borderId="0">
      <alignment vertical="center"/>
    </xf>
    <xf numFmtId="0" fontId="6" fillId="0" borderId="0">
      <alignment vertical="center"/>
    </xf>
    <xf numFmtId="9" fontId="5" fillId="0" borderId="0" applyFont="0" applyFill="0" applyBorder="0" applyAlignment="0" applyProtection="0">
      <alignment vertical="center"/>
    </xf>
    <xf numFmtId="0" fontId="69" fillId="0" borderId="0" applyNumberFormat="0" applyFill="0" applyBorder="0" applyAlignment="0" applyProtection="0">
      <alignment vertical="center"/>
    </xf>
    <xf numFmtId="0" fontId="4" fillId="0" borderId="0">
      <alignment vertical="center"/>
    </xf>
    <xf numFmtId="0" fontId="4" fillId="0" borderId="0">
      <alignment vertical="center"/>
    </xf>
    <xf numFmtId="9" fontId="4" fillId="0" borderId="0" applyFont="0" applyFill="0" applyBorder="0" applyAlignment="0" applyProtection="0">
      <alignment vertical="center"/>
    </xf>
    <xf numFmtId="0" fontId="3" fillId="0" borderId="0">
      <alignment vertical="center"/>
    </xf>
    <xf numFmtId="9" fontId="3" fillId="0" borderId="0" applyFont="0" applyFill="0" applyBorder="0" applyAlignment="0" applyProtection="0">
      <alignment vertical="center"/>
    </xf>
    <xf numFmtId="0" fontId="1" fillId="0" borderId="0">
      <alignment vertical="center"/>
    </xf>
    <xf numFmtId="0" fontId="11" fillId="0" borderId="0"/>
    <xf numFmtId="0" fontId="78" fillId="0" borderId="0" applyNumberFormat="0" applyFill="0" applyBorder="0" applyAlignment="0" applyProtection="0"/>
    <xf numFmtId="9" fontId="11" fillId="0" borderId="0" applyFont="0" applyFill="0" applyBorder="0" applyAlignment="0" applyProtection="0"/>
    <xf numFmtId="0" fontId="11" fillId="0" borderId="0"/>
    <xf numFmtId="0" fontId="11" fillId="0" borderId="0">
      <alignment vertical="center"/>
    </xf>
    <xf numFmtId="0" fontId="11" fillId="0" borderId="0"/>
  </cellStyleXfs>
  <cellXfs count="1208">
    <xf numFmtId="0" fontId="0" fillId="0" borderId="0" xfId="0">
      <alignment vertical="center"/>
    </xf>
    <xf numFmtId="0" fontId="16" fillId="0" borderId="3" xfId="0" applyFont="1" applyBorder="1" applyAlignment="1" applyProtection="1">
      <alignment vertical="center" wrapText="1" shrinkToFit="1"/>
      <protection locked="0"/>
    </xf>
    <xf numFmtId="0" fontId="0" fillId="5" borderId="0" xfId="0" applyFill="1">
      <alignment vertical="center"/>
    </xf>
    <xf numFmtId="0" fontId="0" fillId="0" borderId="3" xfId="0" applyBorder="1">
      <alignment vertical="center"/>
    </xf>
    <xf numFmtId="0" fontId="41" fillId="0" borderId="0" xfId="17">
      <alignment vertical="center"/>
    </xf>
    <xf numFmtId="0" fontId="41" fillId="0" borderId="0" xfId="17" applyAlignment="1">
      <alignment vertical="center" wrapText="1"/>
    </xf>
    <xf numFmtId="38" fontId="16" fillId="0" borderId="4" xfId="5" applyFont="1" applyBorder="1" applyProtection="1">
      <alignment vertical="center"/>
      <protection locked="0"/>
    </xf>
    <xf numFmtId="38" fontId="16" fillId="0" borderId="74" xfId="5" applyFont="1" applyBorder="1" applyProtection="1">
      <alignment vertical="center"/>
      <protection locked="0"/>
    </xf>
    <xf numFmtId="0" fontId="16" fillId="0" borderId="3" xfId="0" applyFont="1" applyBorder="1" applyAlignment="1" applyProtection="1">
      <alignment horizontal="center" vertical="center"/>
      <protection locked="0"/>
    </xf>
    <xf numFmtId="38" fontId="16" fillId="0" borderId="3" xfId="2" applyFont="1" applyBorder="1" applyAlignment="1" applyProtection="1">
      <alignment horizontal="center" vertical="center"/>
      <protection locked="0"/>
    </xf>
    <xf numFmtId="0" fontId="16" fillId="3" borderId="3" xfId="0" applyFont="1" applyFill="1" applyBorder="1" applyAlignment="1" applyProtection="1">
      <alignment horizontal="center" vertical="center" shrinkToFit="1"/>
      <protection locked="0"/>
    </xf>
    <xf numFmtId="0" fontId="0" fillId="6" borderId="0" xfId="0" applyFill="1">
      <alignment vertical="center"/>
    </xf>
    <xf numFmtId="0" fontId="0" fillId="0" borderId="0" xfId="0" applyAlignment="1">
      <alignment vertical="center" wrapText="1"/>
    </xf>
    <xf numFmtId="0" fontId="8" fillId="0" borderId="0" xfId="90" applyFont="1">
      <alignment vertical="center"/>
    </xf>
    <xf numFmtId="0" fontId="10" fillId="0" borderId="0" xfId="90">
      <alignment vertical="center"/>
    </xf>
    <xf numFmtId="38" fontId="0" fillId="0" borderId="0" xfId="2" applyFont="1">
      <alignment vertical="center"/>
    </xf>
    <xf numFmtId="178" fontId="0" fillId="0" borderId="0" xfId="1" applyNumberFormat="1" applyFont="1">
      <alignment vertical="center"/>
    </xf>
    <xf numFmtId="38" fontId="0" fillId="3" borderId="3" xfId="2" applyFont="1" applyFill="1" applyBorder="1" applyAlignment="1" applyProtection="1">
      <alignment horizontal="right" vertical="center"/>
    </xf>
    <xf numFmtId="38" fontId="17" fillId="3" borderId="3" xfId="5" applyFont="1" applyFill="1" applyBorder="1" applyProtection="1">
      <alignment vertical="center"/>
    </xf>
    <xf numFmtId="38" fontId="16" fillId="3" borderId="3" xfId="2" applyFont="1" applyFill="1" applyBorder="1" applyAlignment="1" applyProtection="1">
      <alignment vertical="center" wrapText="1" shrinkToFit="1"/>
    </xf>
    <xf numFmtId="0" fontId="64" fillId="0" borderId="0" xfId="17" applyFont="1">
      <alignment vertical="center"/>
    </xf>
    <xf numFmtId="10" fontId="0" fillId="0" borderId="3" xfId="1" applyNumberFormat="1" applyFont="1" applyBorder="1">
      <alignment vertical="center"/>
    </xf>
    <xf numFmtId="0" fontId="61" fillId="0" borderId="4" xfId="17" applyFont="1" applyBorder="1" applyAlignment="1">
      <alignment horizontal="center" vertical="center" wrapText="1"/>
    </xf>
    <xf numFmtId="0" fontId="61" fillId="0" borderId="4" xfId="17" applyFont="1" applyBorder="1" applyAlignment="1">
      <alignment horizontal="center" vertical="center"/>
    </xf>
    <xf numFmtId="185" fontId="25" fillId="0" borderId="3" xfId="17" applyNumberFormat="1" applyFont="1" applyBorder="1" applyAlignment="1">
      <alignment horizontal="center" vertical="center" wrapText="1"/>
    </xf>
    <xf numFmtId="185" fontId="60" fillId="0" borderId="3" xfId="18" applyNumberFormat="1" applyFont="1" applyBorder="1" applyAlignment="1">
      <alignment horizontal="center" vertical="center" wrapText="1"/>
    </xf>
    <xf numFmtId="38" fontId="16" fillId="0" borderId="83" xfId="2" applyFont="1" applyBorder="1" applyProtection="1">
      <alignment vertical="center"/>
      <protection locked="0"/>
    </xf>
    <xf numFmtId="0" fontId="65" fillId="0" borderId="3" xfId="17" applyFont="1" applyBorder="1" applyAlignment="1">
      <alignment horizontal="center" vertical="center" wrapText="1"/>
    </xf>
    <xf numFmtId="180" fontId="65" fillId="0" borderId="3" xfId="17" applyNumberFormat="1" applyFont="1" applyBorder="1" applyAlignment="1">
      <alignment horizontal="center" vertical="center" wrapText="1"/>
    </xf>
    <xf numFmtId="9" fontId="70" fillId="0" borderId="3" xfId="18" applyFont="1" applyBorder="1" applyAlignment="1">
      <alignment horizontal="center" vertical="center" wrapText="1"/>
    </xf>
    <xf numFmtId="186" fontId="16" fillId="5" borderId="3" xfId="5" applyNumberFormat="1" applyFont="1" applyFill="1" applyBorder="1" applyAlignment="1" applyProtection="1">
      <alignment horizontal="right" vertical="center"/>
      <protection locked="0"/>
    </xf>
    <xf numFmtId="186" fontId="16" fillId="3" borderId="3" xfId="5" applyNumberFormat="1" applyFont="1" applyFill="1" applyBorder="1" applyAlignment="1" applyProtection="1">
      <alignment horizontal="right" vertical="center"/>
    </xf>
    <xf numFmtId="0" fontId="26" fillId="0" borderId="95" xfId="131" applyFont="1" applyBorder="1" applyAlignment="1" applyProtection="1">
      <alignment horizontal="right"/>
      <protection locked="0"/>
    </xf>
    <xf numFmtId="0" fontId="67" fillId="0" borderId="41" xfId="134" applyFont="1" applyBorder="1" applyAlignment="1" applyProtection="1">
      <alignment horizontal="left" vertical="center" wrapText="1"/>
      <protection locked="0"/>
    </xf>
    <xf numFmtId="49" fontId="67" fillId="0" borderId="3" xfId="134" applyNumberFormat="1" applyFont="1" applyBorder="1" applyAlignment="1" applyProtection="1">
      <alignment horizontal="left" vertical="center" wrapText="1"/>
      <protection locked="0"/>
    </xf>
    <xf numFmtId="0" fontId="80" fillId="0" borderId="1" xfId="134" applyFont="1" applyBorder="1" applyAlignment="1" applyProtection="1">
      <alignment horizontal="left" vertical="center" wrapText="1"/>
      <protection locked="0"/>
    </xf>
    <xf numFmtId="0" fontId="67" fillId="0" borderId="28" xfId="134" applyFont="1" applyBorder="1" applyAlignment="1" applyProtection="1">
      <alignment horizontal="left" vertical="center" wrapText="1"/>
      <protection locked="0"/>
    </xf>
    <xf numFmtId="0" fontId="80" fillId="0" borderId="3" xfId="134" applyFont="1" applyBorder="1" applyAlignment="1" applyProtection="1">
      <alignment horizontal="left" vertical="center" wrapText="1"/>
      <protection locked="0"/>
    </xf>
    <xf numFmtId="176" fontId="67" fillId="0" borderId="3" xfId="134" applyNumberFormat="1" applyFont="1" applyBorder="1" applyAlignment="1" applyProtection="1">
      <alignment horizontal="center" vertical="center" wrapText="1"/>
      <protection locked="0"/>
    </xf>
    <xf numFmtId="55" fontId="67" fillId="0" borderId="31" xfId="134" applyNumberFormat="1" applyFont="1" applyBorder="1" applyAlignment="1" applyProtection="1">
      <alignment horizontal="center" vertical="center" wrapText="1"/>
      <protection locked="0"/>
    </xf>
    <xf numFmtId="0" fontId="67" fillId="0" borderId="3" xfId="134" applyFont="1" applyBorder="1" applyAlignment="1" applyProtection="1">
      <alignment horizontal="left" vertical="center" wrapText="1"/>
      <protection locked="0"/>
    </xf>
    <xf numFmtId="0" fontId="67" fillId="0" borderId="64" xfId="134" applyFont="1" applyBorder="1" applyAlignment="1" applyProtection="1">
      <alignment horizontal="left" vertical="center" wrapText="1"/>
      <protection locked="0"/>
    </xf>
    <xf numFmtId="0" fontId="67" fillId="0" borderId="5" xfId="134" applyFont="1" applyBorder="1" applyAlignment="1" applyProtection="1">
      <alignment horizontal="left" vertical="center" wrapText="1"/>
      <protection locked="0"/>
    </xf>
    <xf numFmtId="0" fontId="80" fillId="0" borderId="5" xfId="134" applyFont="1" applyBorder="1" applyAlignment="1" applyProtection="1">
      <alignment horizontal="left" vertical="center" wrapText="1"/>
      <protection locked="0"/>
    </xf>
    <xf numFmtId="176" fontId="67" fillId="0" borderId="5" xfId="134" applyNumberFormat="1" applyFont="1" applyBorder="1" applyAlignment="1" applyProtection="1">
      <alignment horizontal="center" vertical="center" wrapText="1"/>
      <protection locked="0"/>
    </xf>
    <xf numFmtId="55" fontId="67" fillId="0" borderId="61" xfId="134" applyNumberFormat="1" applyFont="1" applyBorder="1" applyAlignment="1" applyProtection="1">
      <alignment horizontal="center" vertical="center" wrapText="1"/>
      <protection locked="0"/>
    </xf>
    <xf numFmtId="0" fontId="80" fillId="0" borderId="113" xfId="134" applyFont="1" applyBorder="1" applyAlignment="1" applyProtection="1">
      <alignment horizontal="left" vertical="center" wrapText="1"/>
      <protection locked="0"/>
    </xf>
    <xf numFmtId="0" fontId="67" fillId="0" borderId="81" xfId="134" applyFont="1" applyBorder="1" applyAlignment="1" applyProtection="1">
      <alignment horizontal="left" vertical="center" wrapText="1"/>
      <protection locked="0"/>
    </xf>
    <xf numFmtId="0" fontId="67" fillId="0" borderId="36" xfId="134" applyFont="1" applyBorder="1" applyAlignment="1" applyProtection="1">
      <alignment horizontal="left" vertical="center" wrapText="1"/>
      <protection locked="0"/>
    </xf>
    <xf numFmtId="0" fontId="67" fillId="0" borderId="29" xfId="134" applyFont="1" applyBorder="1" applyAlignment="1" applyProtection="1">
      <alignment horizontal="left" vertical="center" wrapText="1"/>
      <protection locked="0"/>
    </xf>
    <xf numFmtId="0" fontId="80" fillId="0" borderId="111" xfId="134" applyFont="1" applyBorder="1" applyAlignment="1" applyProtection="1">
      <alignment horizontal="left" vertical="center" wrapText="1"/>
      <protection locked="0"/>
    </xf>
    <xf numFmtId="0" fontId="67" fillId="0" borderId="112" xfId="134" applyFont="1" applyBorder="1" applyAlignment="1" applyProtection="1">
      <alignment horizontal="left" vertical="center" wrapText="1"/>
      <protection locked="0"/>
    </xf>
    <xf numFmtId="0" fontId="80" fillId="0" borderId="29" xfId="134" applyFont="1" applyBorder="1" applyAlignment="1" applyProtection="1">
      <alignment horizontal="left" vertical="center" wrapText="1"/>
      <protection locked="0"/>
    </xf>
    <xf numFmtId="176" fontId="67" fillId="0" borderId="29" xfId="134" applyNumberFormat="1" applyFont="1" applyBorder="1" applyAlignment="1" applyProtection="1">
      <alignment horizontal="center" vertical="center" wrapText="1"/>
      <protection locked="0"/>
    </xf>
    <xf numFmtId="55" fontId="67" fillId="0" borderId="30" xfId="134" applyNumberFormat="1" applyFont="1" applyBorder="1" applyAlignment="1" applyProtection="1">
      <alignment horizontal="center" vertical="center" wrapText="1"/>
      <protection locked="0"/>
    </xf>
    <xf numFmtId="0" fontId="80" fillId="0" borderId="164" xfId="135" applyFont="1" applyBorder="1" applyAlignment="1" applyProtection="1">
      <alignment horizontal="left" vertical="center" wrapText="1"/>
      <protection locked="0"/>
    </xf>
    <xf numFmtId="0" fontId="80" fillId="0" borderId="171" xfId="135" applyFont="1" applyBorder="1" applyAlignment="1" applyProtection="1">
      <alignment horizontal="left" vertical="center" wrapText="1"/>
      <protection locked="0"/>
    </xf>
    <xf numFmtId="0" fontId="19" fillId="4" borderId="175" xfId="135" applyFont="1" applyFill="1" applyBorder="1" applyAlignment="1" applyProtection="1">
      <alignment horizontal="center" vertical="center"/>
      <protection locked="0"/>
    </xf>
    <xf numFmtId="0" fontId="19" fillId="4" borderId="171" xfId="135" applyFont="1" applyFill="1" applyBorder="1" applyAlignment="1" applyProtection="1">
      <alignment horizontal="center" vertical="center"/>
      <protection locked="0"/>
    </xf>
    <xf numFmtId="10" fontId="19" fillId="5" borderId="26" xfId="133" applyNumberFormat="1" applyFont="1" applyFill="1" applyBorder="1" applyAlignment="1" applyProtection="1">
      <alignment horizontal="right" vertical="center" shrinkToFit="1"/>
    </xf>
    <xf numFmtId="10" fontId="19" fillId="3" borderId="29" xfId="133" applyNumberFormat="1" applyFont="1" applyFill="1" applyBorder="1" applyAlignment="1" applyProtection="1">
      <alignment horizontal="center" vertical="center" shrinkToFit="1"/>
    </xf>
    <xf numFmtId="10" fontId="19" fillId="3" borderId="30" xfId="133" applyNumberFormat="1" applyFont="1" applyFill="1" applyBorder="1" applyAlignment="1" applyProtection="1">
      <alignment horizontal="center" vertical="center" shrinkToFit="1"/>
    </xf>
    <xf numFmtId="178" fontId="15" fillId="0" borderId="0" xfId="4" applyNumberFormat="1" applyFont="1" applyFill="1" applyBorder="1">
      <alignment vertical="center"/>
    </xf>
    <xf numFmtId="0" fontId="23" fillId="0" borderId="7" xfId="0" applyFont="1" applyBorder="1">
      <alignment vertical="center"/>
    </xf>
    <xf numFmtId="0" fontId="19" fillId="4" borderId="208" xfId="135" applyFont="1" applyFill="1" applyBorder="1" applyAlignment="1" applyProtection="1">
      <alignment horizontal="center" vertical="center"/>
      <protection locked="0"/>
    </xf>
    <xf numFmtId="0" fontId="0" fillId="0" borderId="34" xfId="0" applyBorder="1" applyProtection="1">
      <alignment vertical="center"/>
      <protection locked="0"/>
    </xf>
    <xf numFmtId="38" fontId="16" fillId="0" borderId="5" xfId="2" applyFont="1" applyBorder="1" applyProtection="1">
      <alignment vertical="center"/>
      <protection locked="0"/>
    </xf>
    <xf numFmtId="0" fontId="80" fillId="0" borderId="221" xfId="135" applyFont="1" applyBorder="1" applyAlignment="1" applyProtection="1">
      <alignment horizontal="left" vertical="center" wrapText="1"/>
      <protection locked="0"/>
    </xf>
    <xf numFmtId="0" fontId="63" fillId="5" borderId="222" xfId="0" applyFont="1" applyFill="1" applyBorder="1">
      <alignment vertical="center"/>
    </xf>
    <xf numFmtId="0" fontId="63" fillId="0" borderId="224" xfId="0" applyFont="1" applyBorder="1">
      <alignment vertical="center"/>
    </xf>
    <xf numFmtId="0" fontId="63" fillId="5" borderId="204" xfId="0" applyFont="1" applyFill="1" applyBorder="1">
      <alignment vertical="center"/>
    </xf>
    <xf numFmtId="0" fontId="63" fillId="5" borderId="220" xfId="0" applyFont="1" applyFill="1" applyBorder="1">
      <alignment vertical="center"/>
    </xf>
    <xf numFmtId="0" fontId="19" fillId="4" borderId="221" xfId="135" applyFont="1" applyFill="1" applyBorder="1" applyAlignment="1" applyProtection="1">
      <alignment horizontal="center" vertical="center"/>
      <protection locked="0"/>
    </xf>
    <xf numFmtId="177" fontId="0" fillId="5" borderId="223" xfId="0" applyNumberFormat="1" applyFill="1" applyBorder="1">
      <alignment vertical="center"/>
    </xf>
    <xf numFmtId="177" fontId="0" fillId="0" borderId="225" xfId="0" applyNumberFormat="1" applyBorder="1">
      <alignment vertical="center"/>
    </xf>
    <xf numFmtId="10" fontId="16" fillId="3" borderId="3" xfId="5" applyNumberFormat="1" applyFont="1" applyFill="1" applyBorder="1" applyAlignment="1" applyProtection="1">
      <alignment horizontal="right" vertical="center"/>
    </xf>
    <xf numFmtId="0" fontId="19" fillId="5" borderId="0" xfId="12" applyFont="1" applyFill="1" applyAlignment="1" applyProtection="1">
      <alignment vertical="center"/>
      <protection hidden="1"/>
    </xf>
    <xf numFmtId="38" fontId="16" fillId="5" borderId="12" xfId="2" applyFont="1" applyFill="1" applyBorder="1" applyAlignment="1" applyProtection="1">
      <alignment horizontal="center" vertical="center"/>
    </xf>
    <xf numFmtId="38" fontId="17" fillId="5" borderId="12" xfId="2" applyFont="1" applyFill="1" applyBorder="1" applyProtection="1">
      <alignment vertical="center"/>
    </xf>
    <xf numFmtId="38" fontId="16" fillId="5" borderId="12" xfId="2" applyFont="1" applyFill="1" applyBorder="1" applyProtection="1">
      <alignment vertical="center"/>
    </xf>
    <xf numFmtId="0" fontId="16"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pplyProtection="1">
      <alignment horizontal="center" vertical="center" shrinkToFit="1"/>
      <protection locked="0"/>
    </xf>
    <xf numFmtId="186" fontId="16" fillId="5" borderId="17" xfId="5" applyNumberFormat="1" applyFont="1" applyFill="1" applyBorder="1" applyAlignment="1" applyProtection="1">
      <alignment horizontal="right" vertical="center"/>
      <protection locked="0"/>
    </xf>
    <xf numFmtId="38" fontId="16" fillId="3" borderId="3" xfId="2" applyFont="1" applyFill="1" applyBorder="1" applyAlignment="1" applyProtection="1">
      <alignment horizontal="center" vertical="center"/>
      <protection locked="0"/>
    </xf>
    <xf numFmtId="0" fontId="0" fillId="0" borderId="14" xfId="0" applyBorder="1">
      <alignment vertical="center"/>
    </xf>
    <xf numFmtId="0" fontId="92" fillId="5" borderId="0" xfId="0" applyFont="1" applyFill="1">
      <alignment vertical="center"/>
    </xf>
    <xf numFmtId="0" fontId="16" fillId="39" borderId="3" xfId="0" applyFont="1" applyFill="1" applyBorder="1" applyAlignment="1">
      <alignment horizontal="center" vertical="center" wrapText="1"/>
    </xf>
    <xf numFmtId="186" fontId="11" fillId="3" borderId="262" xfId="5" applyNumberFormat="1" applyFont="1" applyFill="1" applyBorder="1" applyAlignment="1" applyProtection="1">
      <alignment horizontal="right" vertical="center" shrinkToFit="1"/>
    </xf>
    <xf numFmtId="186" fontId="11" fillId="3" borderId="36" xfId="5" applyNumberFormat="1" applyFont="1" applyFill="1" applyBorder="1" applyAlignment="1" applyProtection="1">
      <alignment horizontal="right" vertical="center" shrinkToFit="1"/>
    </xf>
    <xf numFmtId="186" fontId="11" fillId="3" borderId="255" xfId="5" applyNumberFormat="1" applyFont="1" applyFill="1" applyBorder="1" applyAlignment="1" applyProtection="1">
      <alignment horizontal="right" vertical="center" shrinkToFit="1"/>
    </xf>
    <xf numFmtId="186" fontId="11" fillId="3" borderId="11" xfId="5" applyNumberFormat="1" applyFont="1" applyFill="1" applyBorder="1" applyAlignment="1" applyProtection="1">
      <alignment horizontal="right" vertical="center" shrinkToFit="1"/>
    </xf>
    <xf numFmtId="186" fontId="11" fillId="3" borderId="2" xfId="5" applyNumberFormat="1" applyFont="1" applyFill="1" applyBorder="1" applyAlignment="1" applyProtection="1">
      <alignment horizontal="right" vertical="center" shrinkToFit="1"/>
    </xf>
    <xf numFmtId="186" fontId="11" fillId="3" borderId="47" xfId="5" applyNumberFormat="1" applyFont="1" applyFill="1" applyBorder="1" applyAlignment="1" applyProtection="1">
      <alignment horizontal="right" vertical="center" shrinkToFit="1"/>
    </xf>
    <xf numFmtId="0" fontId="100" fillId="0" borderId="0" xfId="0" applyFont="1" applyAlignment="1"/>
    <xf numFmtId="0" fontId="101" fillId="0" borderId="0" xfId="0" applyFont="1" applyAlignment="1"/>
    <xf numFmtId="0" fontId="100" fillId="0" borderId="0" xfId="0" applyFont="1" applyAlignment="1">
      <alignment horizontal="right"/>
    </xf>
    <xf numFmtId="0" fontId="11" fillId="0" borderId="0" xfId="0" applyFont="1" applyAlignment="1">
      <alignment horizontal="right"/>
    </xf>
    <xf numFmtId="0" fontId="102" fillId="0" borderId="0" xfId="0" applyFont="1" applyAlignment="1"/>
    <xf numFmtId="0" fontId="101" fillId="0" borderId="0" xfId="0" applyFont="1" applyAlignment="1">
      <alignment horizontal="right"/>
    </xf>
    <xf numFmtId="0" fontId="103" fillId="0" borderId="5" xfId="0" applyFont="1" applyBorder="1" applyAlignment="1">
      <alignment horizontal="right"/>
    </xf>
    <xf numFmtId="0" fontId="103" fillId="0" borderId="10" xfId="0" applyFont="1" applyBorder="1" applyAlignment="1">
      <alignment vertical="top" wrapText="1"/>
    </xf>
    <xf numFmtId="0" fontId="103" fillId="0" borderId="18" xfId="0" applyFont="1" applyBorder="1" applyAlignment="1">
      <alignment vertical="top"/>
    </xf>
    <xf numFmtId="0" fontId="103" fillId="0" borderId="11" xfId="0" applyFont="1" applyBorder="1" applyAlignment="1">
      <alignment vertical="top"/>
    </xf>
    <xf numFmtId="0" fontId="103" fillId="0" borderId="2" xfId="0" applyFont="1" applyBorder="1" applyAlignment="1">
      <alignment vertical="top" wrapText="1"/>
    </xf>
    <xf numFmtId="0" fontId="103" fillId="0" borderId="18" xfId="0" applyFont="1" applyBorder="1" applyAlignment="1"/>
    <xf numFmtId="0" fontId="103" fillId="0" borderId="2" xfId="0" applyFont="1" applyBorder="1" applyAlignment="1"/>
    <xf numFmtId="0" fontId="103" fillId="0" borderId="0" xfId="0" applyFont="1" applyAlignment="1"/>
    <xf numFmtId="0" fontId="103" fillId="0" borderId="17" xfId="0" applyFont="1" applyBorder="1" applyAlignment="1"/>
    <xf numFmtId="0" fontId="103" fillId="0" borderId="12" xfId="0" applyFont="1" applyBorder="1" applyAlignment="1">
      <alignment vertical="top"/>
    </xf>
    <xf numFmtId="0" fontId="103" fillId="0" borderId="12" xfId="0" applyFont="1" applyBorder="1" applyAlignment="1">
      <alignment vertical="top" wrapText="1"/>
    </xf>
    <xf numFmtId="0" fontId="103" fillId="0" borderId="5" xfId="0" applyFont="1" applyBorder="1" applyAlignment="1">
      <alignment vertical="top" wrapText="1"/>
    </xf>
    <xf numFmtId="0" fontId="103" fillId="0" borderId="4" xfId="0" applyFont="1" applyBorder="1" applyAlignment="1">
      <alignment horizontal="left"/>
    </xf>
    <xf numFmtId="0" fontId="103" fillId="0" borderId="14" xfId="0" applyFont="1" applyBorder="1" applyAlignment="1">
      <alignment vertical="top"/>
    </xf>
    <xf numFmtId="0" fontId="103" fillId="0" borderId="14" xfId="0" applyFont="1" applyBorder="1" applyAlignment="1">
      <alignment vertical="top" wrapText="1"/>
    </xf>
    <xf numFmtId="0" fontId="103" fillId="0" borderId="4" xfId="0" applyFont="1" applyBorder="1" applyAlignment="1">
      <alignment vertical="top" wrapText="1"/>
    </xf>
    <xf numFmtId="0" fontId="104" fillId="0" borderId="5" xfId="0" applyFont="1" applyBorder="1" applyAlignment="1">
      <alignment vertical="top" wrapText="1"/>
    </xf>
    <xf numFmtId="0" fontId="103" fillId="0" borderId="3" xfId="0" applyFont="1" applyBorder="1" applyAlignment="1">
      <alignment vertical="top" wrapText="1"/>
    </xf>
    <xf numFmtId="0" fontId="101" fillId="0" borderId="3" xfId="0" applyFont="1" applyBorder="1" applyAlignment="1"/>
    <xf numFmtId="0" fontId="101" fillId="0" borderId="4" xfId="0" applyFont="1" applyBorder="1" applyAlignment="1"/>
    <xf numFmtId="38" fontId="101" fillId="0" borderId="3" xfId="5" applyFont="1" applyFill="1" applyBorder="1" applyAlignment="1">
      <alignment shrinkToFit="1"/>
    </xf>
    <xf numFmtId="0" fontId="101" fillId="0" borderId="0" xfId="0" applyFont="1" applyAlignment="1">
      <alignment shrinkToFit="1"/>
    </xf>
    <xf numFmtId="0" fontId="103" fillId="0" borderId="18" xfId="0" applyFont="1" applyBorder="1" applyAlignment="1">
      <alignment vertical="top" wrapText="1"/>
    </xf>
    <xf numFmtId="0" fontId="101" fillId="0" borderId="17" xfId="0" applyFont="1" applyBorder="1" applyAlignment="1"/>
    <xf numFmtId="38" fontId="101" fillId="0" borderId="278" xfId="5" applyFont="1" applyFill="1" applyBorder="1" applyAlignment="1">
      <alignment shrinkToFit="1"/>
    </xf>
    <xf numFmtId="38" fontId="102" fillId="0" borderId="0" xfId="0" applyNumberFormat="1" applyFont="1" applyAlignment="1"/>
    <xf numFmtId="0" fontId="105" fillId="0" borderId="0" xfId="0" applyFont="1">
      <alignment vertical="center"/>
    </xf>
    <xf numFmtId="0" fontId="106" fillId="0" borderId="0" xfId="0" applyFont="1" applyAlignment="1">
      <alignment vertical="center" wrapText="1"/>
    </xf>
    <xf numFmtId="0" fontId="106" fillId="0" borderId="0" xfId="0" applyFont="1">
      <alignment vertical="center"/>
    </xf>
    <xf numFmtId="0" fontId="107" fillId="0" borderId="3" xfId="0" applyFont="1" applyBorder="1" applyAlignment="1">
      <alignment horizontal="center" vertical="center"/>
    </xf>
    <xf numFmtId="0" fontId="107" fillId="0" borderId="3" xfId="0" applyFont="1" applyBorder="1" applyAlignment="1">
      <alignment horizontal="center" vertical="center" wrapText="1"/>
    </xf>
    <xf numFmtId="0" fontId="107" fillId="0" borderId="5" xfId="0" applyFont="1" applyBorder="1">
      <alignment vertical="center"/>
    </xf>
    <xf numFmtId="0" fontId="106" fillId="0" borderId="5" xfId="0" applyFont="1" applyBorder="1" applyAlignment="1">
      <alignment vertical="center" wrapText="1"/>
    </xf>
    <xf numFmtId="0" fontId="106" fillId="0" borderId="83" xfId="0" applyFont="1" applyBorder="1" applyAlignment="1">
      <alignment vertical="center" wrapText="1"/>
    </xf>
    <xf numFmtId="0" fontId="106" fillId="0" borderId="17" xfId="0" applyFont="1" applyBorder="1">
      <alignment vertical="center"/>
    </xf>
    <xf numFmtId="0" fontId="106" fillId="0" borderId="17" xfId="0" applyFont="1" applyBorder="1" applyAlignment="1">
      <alignment vertical="center" wrapText="1"/>
    </xf>
    <xf numFmtId="0" fontId="106" fillId="0" borderId="74" xfId="0" applyFont="1" applyBorder="1" applyAlignment="1">
      <alignment vertical="center" wrapText="1"/>
    </xf>
    <xf numFmtId="0" fontId="106" fillId="0" borderId="4" xfId="0" applyFont="1" applyBorder="1" applyAlignment="1">
      <alignment vertical="center" wrapText="1"/>
    </xf>
    <xf numFmtId="0" fontId="106" fillId="0" borderId="79" xfId="0" applyFont="1" applyBorder="1" applyAlignment="1">
      <alignment vertical="center" wrapText="1"/>
    </xf>
    <xf numFmtId="0" fontId="106" fillId="0" borderId="3" xfId="0" applyFont="1" applyBorder="1" applyAlignment="1">
      <alignment vertical="center" wrapText="1"/>
    </xf>
    <xf numFmtId="0" fontId="106" fillId="0" borderId="280" xfId="0" applyFont="1" applyBorder="1" applyAlignment="1">
      <alignment vertical="center" wrapText="1"/>
    </xf>
    <xf numFmtId="0" fontId="106" fillId="0" borderId="281" xfId="0" applyFont="1" applyBorder="1" applyAlignment="1">
      <alignment vertical="center" wrapText="1"/>
    </xf>
    <xf numFmtId="0" fontId="106" fillId="0" borderId="4" xfId="0" applyFont="1" applyBorder="1">
      <alignment vertical="center"/>
    </xf>
    <xf numFmtId="0" fontId="106" fillId="0" borderId="5" xfId="0" applyFont="1" applyBorder="1" applyAlignment="1">
      <alignment vertical="center" shrinkToFit="1"/>
    </xf>
    <xf numFmtId="0" fontId="106" fillId="0" borderId="83" xfId="0" applyFont="1" applyBorder="1" applyAlignment="1">
      <alignment vertical="center" shrinkToFit="1"/>
    </xf>
    <xf numFmtId="0" fontId="106" fillId="0" borderId="17" xfId="0" applyFont="1" applyBorder="1" applyAlignment="1">
      <alignment vertical="center" shrinkToFit="1"/>
    </xf>
    <xf numFmtId="0" fontId="106" fillId="0" borderId="74" xfId="0" applyFont="1" applyBorder="1" applyAlignment="1">
      <alignment vertical="center" shrinkToFit="1"/>
    </xf>
    <xf numFmtId="0" fontId="106" fillId="0" borderId="4" xfId="0" applyFont="1" applyBorder="1" applyAlignment="1">
      <alignment vertical="center" shrinkToFit="1"/>
    </xf>
    <xf numFmtId="0" fontId="106" fillId="0" borderId="79" xfId="0" applyFont="1" applyBorder="1" applyAlignment="1">
      <alignment vertical="center" shrinkToFit="1"/>
    </xf>
    <xf numFmtId="0" fontId="108" fillId="0" borderId="74" xfId="0" applyFont="1" applyBorder="1" applyAlignment="1">
      <alignment vertical="center" shrinkToFit="1"/>
    </xf>
    <xf numFmtId="0" fontId="109" fillId="0" borderId="0" xfId="0" applyFont="1" applyAlignment="1"/>
    <xf numFmtId="176" fontId="16" fillId="4" borderId="102" xfId="0" applyNumberFormat="1" applyFont="1" applyFill="1" applyBorder="1" applyAlignment="1" applyProtection="1">
      <alignment horizontal="center" vertical="center" wrapText="1"/>
      <protection locked="0"/>
    </xf>
    <xf numFmtId="176" fontId="16" fillId="4" borderId="18" xfId="0" applyNumberFormat="1" applyFont="1" applyFill="1" applyBorder="1" applyAlignment="1" applyProtection="1">
      <alignment horizontal="center" vertical="center" wrapText="1"/>
      <protection locked="0"/>
    </xf>
    <xf numFmtId="176" fontId="16" fillId="4" borderId="198" xfId="0" applyNumberFormat="1" applyFont="1" applyFill="1" applyBorder="1" applyAlignment="1" applyProtection="1">
      <alignment horizontal="center" vertical="center" wrapText="1"/>
      <protection locked="0"/>
    </xf>
    <xf numFmtId="176" fontId="16" fillId="4" borderId="0" xfId="0" applyNumberFormat="1" applyFont="1" applyFill="1" applyAlignment="1" applyProtection="1">
      <alignment horizontal="center" vertical="center" wrapText="1"/>
      <protection locked="0"/>
    </xf>
    <xf numFmtId="176" fontId="16" fillId="4" borderId="69" xfId="0" applyNumberFormat="1" applyFont="1" applyFill="1" applyBorder="1" applyAlignment="1" applyProtection="1">
      <alignment horizontal="center" vertical="center" wrapText="1"/>
      <protection locked="0"/>
    </xf>
    <xf numFmtId="176" fontId="16" fillId="4" borderId="270" xfId="0" applyNumberFormat="1" applyFont="1" applyFill="1" applyBorder="1" applyAlignment="1" applyProtection="1">
      <alignment horizontal="center" vertical="center" wrapText="1"/>
      <protection locked="0"/>
    </xf>
    <xf numFmtId="176" fontId="16" fillId="4" borderId="249" xfId="0" applyNumberFormat="1" applyFont="1" applyFill="1" applyBorder="1" applyAlignment="1" applyProtection="1">
      <alignment horizontal="center" vertical="center" wrapText="1"/>
      <protection locked="0"/>
    </xf>
    <xf numFmtId="176" fontId="16" fillId="4" borderId="58" xfId="0" applyNumberFormat="1" applyFont="1" applyFill="1" applyBorder="1" applyAlignment="1" applyProtection="1">
      <alignment horizontal="center" vertical="center" wrapText="1"/>
      <protection locked="0"/>
    </xf>
    <xf numFmtId="176" fontId="16" fillId="4" borderId="51" xfId="0" applyNumberFormat="1" applyFont="1" applyFill="1" applyBorder="1" applyAlignment="1" applyProtection="1">
      <alignment horizontal="center" vertical="center" wrapText="1"/>
      <protection locked="0"/>
    </xf>
    <xf numFmtId="0" fontId="0" fillId="41" borderId="0" xfId="0" applyFill="1">
      <alignment vertical="center"/>
    </xf>
    <xf numFmtId="181" fontId="67" fillId="32" borderId="108" xfId="12" applyNumberFormat="1" applyFont="1" applyFill="1" applyBorder="1" applyAlignment="1" applyProtection="1">
      <alignment horizontal="center" vertical="center" shrinkToFit="1"/>
      <protection locked="0"/>
    </xf>
    <xf numFmtId="181" fontId="67" fillId="32" borderId="76" xfId="12" applyNumberFormat="1" applyFont="1" applyFill="1" applyBorder="1" applyAlignment="1" applyProtection="1">
      <alignment horizontal="center" vertical="center" shrinkToFit="1"/>
      <protection locked="0"/>
    </xf>
    <xf numFmtId="181" fontId="67" fillId="32" borderId="173" xfId="12" applyNumberFormat="1" applyFont="1" applyFill="1" applyBorder="1" applyAlignment="1" applyProtection="1">
      <alignment horizontal="center" vertical="center" shrinkToFit="1"/>
      <protection locked="0"/>
    </xf>
    <xf numFmtId="181" fontId="67" fillId="32" borderId="78" xfId="12" applyNumberFormat="1" applyFont="1" applyFill="1" applyBorder="1" applyAlignment="1" applyProtection="1">
      <alignment horizontal="center" vertical="center" shrinkToFit="1"/>
      <protection locked="0"/>
    </xf>
    <xf numFmtId="181" fontId="67" fillId="32" borderId="194" xfId="12" applyNumberFormat="1" applyFont="1" applyFill="1" applyBorder="1" applyAlignment="1" applyProtection="1">
      <alignment horizontal="center" vertical="center" shrinkToFit="1"/>
      <protection locked="0"/>
    </xf>
    <xf numFmtId="0" fontId="101" fillId="0" borderId="0" xfId="0" applyFont="1" applyAlignment="1">
      <alignment vertical="top"/>
    </xf>
    <xf numFmtId="38" fontId="101" fillId="0" borderId="279" xfId="5" applyFont="1" applyFill="1" applyBorder="1" applyAlignment="1">
      <alignment shrinkToFit="1"/>
    </xf>
    <xf numFmtId="181" fontId="67" fillId="32" borderId="213" xfId="12" applyNumberFormat="1" applyFont="1" applyFill="1" applyBorder="1" applyAlignment="1" applyProtection="1">
      <alignment horizontal="center" vertical="center" shrinkToFit="1"/>
      <protection locked="0"/>
    </xf>
    <xf numFmtId="181" fontId="67" fillId="32" borderId="176" xfId="12" applyNumberFormat="1" applyFont="1" applyFill="1" applyBorder="1" applyAlignment="1" applyProtection="1">
      <alignment horizontal="center" vertical="center" shrinkToFit="1"/>
      <protection locked="0"/>
    </xf>
    <xf numFmtId="181" fontId="67" fillId="32" borderId="172" xfId="12" applyNumberFormat="1" applyFont="1" applyFill="1" applyBorder="1" applyAlignment="1" applyProtection="1">
      <alignment horizontal="center" vertical="center" shrinkToFit="1"/>
      <protection locked="0"/>
    </xf>
    <xf numFmtId="181" fontId="67" fillId="32" borderId="187" xfId="135" applyNumberFormat="1" applyFont="1" applyFill="1" applyBorder="1" applyAlignment="1" applyProtection="1">
      <alignment horizontal="center" vertical="center" shrinkToFit="1"/>
      <protection locked="0"/>
    </xf>
    <xf numFmtId="181" fontId="67" fillId="32" borderId="176" xfId="135" applyNumberFormat="1" applyFont="1" applyFill="1" applyBorder="1" applyAlignment="1" applyProtection="1">
      <alignment horizontal="center" vertical="center" shrinkToFit="1"/>
      <protection locked="0"/>
    </xf>
    <xf numFmtId="181" fontId="67" fillId="32" borderId="192" xfId="135" applyNumberFormat="1" applyFont="1" applyFill="1" applyBorder="1" applyAlignment="1" applyProtection="1">
      <alignment horizontal="center" vertical="center" shrinkToFit="1"/>
      <protection locked="0"/>
    </xf>
    <xf numFmtId="0" fontId="67" fillId="32" borderId="209" xfId="135" applyFont="1" applyFill="1" applyBorder="1" applyAlignment="1" applyProtection="1">
      <alignment horizontal="left" vertical="center" wrapText="1"/>
      <protection locked="0"/>
    </xf>
    <xf numFmtId="0" fontId="67" fillId="32" borderId="85" xfId="135" applyFont="1" applyFill="1" applyBorder="1" applyAlignment="1" applyProtection="1">
      <alignment horizontal="left" vertical="center" wrapText="1"/>
      <protection locked="0"/>
    </xf>
    <xf numFmtId="0" fontId="67" fillId="32" borderId="176" xfId="135" applyFont="1" applyFill="1" applyBorder="1" applyAlignment="1" applyProtection="1">
      <alignment horizontal="left" vertical="center" wrapText="1"/>
      <protection locked="0"/>
    </xf>
    <xf numFmtId="0" fontId="67" fillId="32" borderId="192" xfId="135" applyFont="1" applyFill="1" applyBorder="1" applyAlignment="1" applyProtection="1">
      <alignment horizontal="left" vertical="center" wrapText="1"/>
      <protection locked="0"/>
    </xf>
    <xf numFmtId="0" fontId="80" fillId="0" borderId="315" xfId="135" applyFont="1" applyBorder="1" applyAlignment="1" applyProtection="1">
      <alignment horizontal="left" vertical="center" wrapText="1"/>
      <protection locked="0"/>
    </xf>
    <xf numFmtId="0" fontId="67" fillId="32" borderId="235" xfId="135" applyFont="1" applyFill="1" applyBorder="1" applyAlignment="1" applyProtection="1">
      <alignment horizontal="left" vertical="center" wrapText="1"/>
      <protection locked="0"/>
    </xf>
    <xf numFmtId="181" fontId="67" fillId="32" borderId="235" xfId="135" applyNumberFormat="1" applyFont="1" applyFill="1" applyBorder="1" applyAlignment="1" applyProtection="1">
      <alignment horizontal="center" vertical="center" shrinkToFit="1"/>
      <protection locked="0"/>
    </xf>
    <xf numFmtId="181" fontId="67" fillId="32" borderId="155" xfId="12" applyNumberFormat="1" applyFont="1" applyFill="1" applyBorder="1" applyAlignment="1" applyProtection="1">
      <alignment horizontal="center" vertical="center" shrinkToFit="1"/>
      <protection locked="0"/>
    </xf>
    <xf numFmtId="0" fontId="19" fillId="4" borderId="315" xfId="135" applyFont="1" applyFill="1" applyBorder="1" applyAlignment="1" applyProtection="1">
      <alignment horizontal="center" vertical="center"/>
      <protection locked="0"/>
    </xf>
    <xf numFmtId="0" fontId="120" fillId="0" borderId="0" xfId="0" applyFont="1">
      <alignment vertical="center"/>
    </xf>
    <xf numFmtId="0" fontId="90" fillId="5" borderId="0" xfId="14" applyFont="1" applyFill="1"/>
    <xf numFmtId="0" fontId="11" fillId="5" borderId="0" xfId="0" applyFont="1" applyFill="1">
      <alignment vertical="center"/>
    </xf>
    <xf numFmtId="0" fontId="0" fillId="3" borderId="30" xfId="0" applyFill="1" applyBorder="1">
      <alignment vertical="center"/>
    </xf>
    <xf numFmtId="0" fontId="0" fillId="5" borderId="0" xfId="0" applyFill="1" applyAlignment="1">
      <alignment vertical="center" wrapText="1"/>
    </xf>
    <xf numFmtId="0" fontId="0" fillId="4" borderId="3" xfId="0" applyFill="1" applyBorder="1">
      <alignment vertical="center"/>
    </xf>
    <xf numFmtId="0" fontId="0" fillId="5" borderId="3" xfId="0" applyFill="1" applyBorder="1">
      <alignment vertical="center"/>
    </xf>
    <xf numFmtId="0" fontId="22" fillId="3" borderId="3" xfId="0" applyFont="1" applyFill="1" applyBorder="1" applyAlignment="1">
      <alignment vertical="center" wrapText="1"/>
    </xf>
    <xf numFmtId="0" fontId="0" fillId="34" borderId="3" xfId="0" applyFill="1" applyBorder="1">
      <alignment vertical="center"/>
    </xf>
    <xf numFmtId="0" fontId="62" fillId="31" borderId="3" xfId="0" applyFont="1" applyFill="1" applyBorder="1" applyAlignment="1">
      <alignment horizontal="center" vertical="center" textRotation="255" shrinkToFit="1"/>
    </xf>
    <xf numFmtId="0" fontId="62" fillId="31" borderId="3" xfId="0" applyFont="1" applyFill="1" applyBorder="1" applyAlignment="1">
      <alignment horizontal="center" vertical="center" wrapText="1"/>
    </xf>
    <xf numFmtId="0" fontId="71" fillId="31" borderId="3" xfId="0" applyFont="1" applyFill="1" applyBorder="1" applyAlignment="1">
      <alignment horizontal="center" vertical="center" wrapText="1"/>
    </xf>
    <xf numFmtId="0" fontId="71" fillId="5" borderId="8" xfId="0" applyFont="1" applyFill="1" applyBorder="1" applyAlignment="1">
      <alignment horizontal="left" vertical="center"/>
    </xf>
    <xf numFmtId="0" fontId="71" fillId="5" borderId="3" xfId="0" applyFont="1" applyFill="1" applyBorder="1" applyAlignment="1">
      <alignment horizontal="left" vertical="center"/>
    </xf>
    <xf numFmtId="0" fontId="62" fillId="5" borderId="3" xfId="0" applyFont="1" applyFill="1" applyBorder="1" applyAlignment="1">
      <alignment horizontal="left" vertical="center"/>
    </xf>
    <xf numFmtId="0" fontId="62" fillId="5" borderId="3" xfId="0" applyFont="1" applyFill="1" applyBorder="1" applyAlignment="1">
      <alignment horizontal="center" vertical="center"/>
    </xf>
    <xf numFmtId="0" fontId="62" fillId="5" borderId="3" xfId="0" applyFont="1" applyFill="1" applyBorder="1" applyAlignment="1">
      <alignment horizontal="left" vertical="center" wrapText="1"/>
    </xf>
    <xf numFmtId="0" fontId="72" fillId="31" borderId="3" xfId="0" applyFont="1" applyFill="1" applyBorder="1" applyAlignment="1">
      <alignment horizontal="center" vertical="center"/>
    </xf>
    <xf numFmtId="0" fontId="71" fillId="5" borderId="3" xfId="0" applyFont="1" applyFill="1" applyBorder="1" applyAlignment="1">
      <alignment horizontal="left" vertical="center" wrapText="1"/>
    </xf>
    <xf numFmtId="0" fontId="62" fillId="0" borderId="3" xfId="0" applyFont="1" applyBorder="1" applyAlignment="1">
      <alignment horizontal="left" vertical="center"/>
    </xf>
    <xf numFmtId="0" fontId="71" fillId="5" borderId="5" xfId="0" applyFont="1" applyFill="1" applyBorder="1" applyAlignment="1">
      <alignment horizontal="left" vertical="center"/>
    </xf>
    <xf numFmtId="0" fontId="62" fillId="0" borderId="78" xfId="0" applyFont="1" applyBorder="1" applyAlignment="1">
      <alignment horizontal="left" vertical="center" wrapText="1"/>
    </xf>
    <xf numFmtId="0" fontId="62" fillId="0" borderId="3" xfId="0" applyFont="1" applyBorder="1" applyAlignment="1">
      <alignment horizontal="left" vertical="center" wrapText="1"/>
    </xf>
    <xf numFmtId="0" fontId="71" fillId="5" borderId="10" xfId="0" applyFont="1" applyFill="1" applyBorder="1">
      <alignment vertical="center"/>
    </xf>
    <xf numFmtId="0" fontId="26" fillId="5" borderId="0" xfId="131" applyFont="1" applyFill="1"/>
    <xf numFmtId="0" fontId="91" fillId="5" borderId="0" xfId="131" applyFont="1" applyFill="1"/>
    <xf numFmtId="0" fontId="26" fillId="0" borderId="0" xfId="131" applyFont="1"/>
    <xf numFmtId="0" fontId="79" fillId="5" borderId="0" xfId="131" applyFont="1" applyFill="1"/>
    <xf numFmtId="0" fontId="76" fillId="5" borderId="0" xfId="131" applyFont="1" applyFill="1" applyAlignment="1">
      <alignment horizontal="right"/>
    </xf>
    <xf numFmtId="0" fontId="68" fillId="5" borderId="0" xfId="131" applyFont="1" applyFill="1"/>
    <xf numFmtId="14" fontId="26" fillId="0" borderId="0" xfId="131" applyNumberFormat="1" applyFont="1"/>
    <xf numFmtId="0" fontId="19" fillId="5" borderId="0" xfId="131" applyFont="1" applyFill="1" applyAlignment="1">
      <alignment vertical="center"/>
    </xf>
    <xf numFmtId="0" fontId="19" fillId="0" borderId="0" xfId="131" applyFont="1" applyAlignment="1">
      <alignment vertical="center"/>
    </xf>
    <xf numFmtId="0" fontId="28" fillId="5" borderId="0" xfId="131" applyFont="1" applyFill="1" applyAlignment="1">
      <alignment horizontal="left" vertical="center"/>
    </xf>
    <xf numFmtId="0" fontId="27" fillId="5" borderId="0" xfId="131" applyFont="1" applyFill="1" applyAlignment="1">
      <alignment vertical="center"/>
    </xf>
    <xf numFmtId="0" fontId="26" fillId="5" borderId="0" xfId="131" applyFont="1" applyFill="1" applyAlignment="1">
      <alignment horizontal="right" vertical="center"/>
    </xf>
    <xf numFmtId="0" fontId="68" fillId="5" borderId="0" xfId="131" applyFont="1" applyFill="1" applyAlignment="1">
      <alignment vertical="center" wrapText="1"/>
    </xf>
    <xf numFmtId="0" fontId="19" fillId="5" borderId="0" xfId="131" applyFont="1" applyFill="1"/>
    <xf numFmtId="0" fontId="14" fillId="5" borderId="0" xfId="131" applyFont="1" applyFill="1" applyAlignment="1">
      <alignment horizontal="center"/>
    </xf>
    <xf numFmtId="0" fontId="26" fillId="0" borderId="35" xfId="131" applyFont="1" applyBorder="1" applyAlignment="1">
      <alignment horizontal="distributed" vertical="center" indent="1"/>
    </xf>
    <xf numFmtId="0" fontId="34" fillId="5" borderId="0" xfId="131" applyFont="1" applyFill="1" applyAlignment="1">
      <alignment vertical="center"/>
    </xf>
    <xf numFmtId="0" fontId="26" fillId="0" borderId="41" xfId="131" applyFont="1" applyBorder="1" applyAlignment="1">
      <alignment horizontal="distributed" vertical="center" indent="1"/>
    </xf>
    <xf numFmtId="0" fontId="26" fillId="0" borderId="14" xfId="14" applyFont="1" applyBorder="1" applyAlignment="1">
      <alignment vertical="center"/>
    </xf>
    <xf numFmtId="0" fontId="26" fillId="0" borderId="60" xfId="131" applyFont="1" applyBorder="1" applyAlignment="1">
      <alignment vertical="center"/>
    </xf>
    <xf numFmtId="0" fontId="26" fillId="5" borderId="36" xfId="131" applyFont="1" applyFill="1" applyBorder="1" applyAlignment="1">
      <alignment horizontal="center" vertical="center"/>
    </xf>
    <xf numFmtId="0" fontId="78" fillId="0" borderId="0" xfId="132" applyProtection="1"/>
    <xf numFmtId="0" fontId="18" fillId="5" borderId="0" xfId="119" applyFont="1" applyFill="1" applyAlignment="1">
      <alignment vertical="center"/>
    </xf>
    <xf numFmtId="0" fontId="19" fillId="5" borderId="0" xfId="119" applyFont="1" applyFill="1" applyAlignment="1">
      <alignment vertical="center"/>
    </xf>
    <xf numFmtId="0" fontId="91" fillId="5" borderId="0" xfId="119" applyFont="1" applyFill="1"/>
    <xf numFmtId="0" fontId="19" fillId="0" borderId="0" xfId="119" applyFont="1" applyAlignment="1">
      <alignment vertical="center"/>
    </xf>
    <xf numFmtId="0" fontId="89" fillId="5" borderId="0" xfId="119" applyFont="1" applyFill="1" applyAlignment="1">
      <alignment vertical="center"/>
    </xf>
    <xf numFmtId="0" fontId="68" fillId="5" borderId="0" xfId="15" applyFont="1" applyFill="1" applyAlignment="1">
      <alignment vertical="center"/>
    </xf>
    <xf numFmtId="0" fontId="68" fillId="5" borderId="0" xfId="119" applyFont="1" applyFill="1" applyAlignment="1">
      <alignment vertical="center" wrapText="1"/>
    </xf>
    <xf numFmtId="0" fontId="19" fillId="0" borderId="49" xfId="119" applyFont="1" applyBorder="1" applyAlignment="1">
      <alignment horizontal="left" vertical="center"/>
    </xf>
    <xf numFmtId="0" fontId="19" fillId="0" borderId="18" xfId="119" applyFont="1" applyBorder="1" applyAlignment="1">
      <alignment horizontal="left" vertical="center"/>
    </xf>
    <xf numFmtId="0" fontId="19" fillId="5" borderId="2" xfId="119" applyFont="1" applyFill="1" applyBorder="1" applyAlignment="1">
      <alignment horizontal="left" vertical="center"/>
    </xf>
    <xf numFmtId="0" fontId="19" fillId="5" borderId="0" xfId="0" applyFont="1" applyFill="1">
      <alignment vertical="center"/>
    </xf>
    <xf numFmtId="0" fontId="19" fillId="5" borderId="0" xfId="0" applyFont="1" applyFill="1" applyProtection="1">
      <alignment vertical="center"/>
      <protection hidden="1"/>
    </xf>
    <xf numFmtId="0" fontId="19" fillId="0" borderId="0" xfId="0" applyFont="1">
      <alignment vertical="center"/>
    </xf>
    <xf numFmtId="0" fontId="83" fillId="5" borderId="0" xfId="119" applyFont="1" applyFill="1" applyAlignment="1">
      <alignment vertical="top" wrapText="1"/>
    </xf>
    <xf numFmtId="0" fontId="19" fillId="5" borderId="45" xfId="119" applyFont="1" applyFill="1" applyBorder="1" applyAlignment="1">
      <alignment vertical="center"/>
    </xf>
    <xf numFmtId="0" fontId="68" fillId="5" borderId="0" xfId="119" applyFont="1" applyFill="1" applyAlignment="1">
      <alignment vertical="center"/>
    </xf>
    <xf numFmtId="0" fontId="19" fillId="5" borderId="3" xfId="119" applyFont="1" applyFill="1" applyBorder="1" applyAlignment="1">
      <alignment horizontal="center" vertical="center" wrapText="1"/>
    </xf>
    <xf numFmtId="0" fontId="82" fillId="5" borderId="0" xfId="119" applyFont="1" applyFill="1" applyAlignment="1">
      <alignment vertical="center"/>
    </xf>
    <xf numFmtId="0" fontId="19" fillId="5" borderId="29" xfId="119" applyFont="1" applyFill="1" applyBorder="1" applyAlignment="1">
      <alignment horizontal="center" vertical="center" wrapText="1"/>
    </xf>
    <xf numFmtId="0" fontId="18" fillId="5" borderId="0" xfId="119" applyFont="1" applyFill="1" applyAlignment="1">
      <alignment horizontal="center" vertical="center" wrapText="1"/>
    </xf>
    <xf numFmtId="0" fontId="19" fillId="5" borderId="0" xfId="119" applyFont="1" applyFill="1" applyAlignment="1">
      <alignment horizontal="center" vertical="center" wrapText="1"/>
    </xf>
    <xf numFmtId="0" fontId="31" fillId="5" borderId="0" xfId="119" applyFont="1" applyFill="1"/>
    <xf numFmtId="0" fontId="19" fillId="5" borderId="0" xfId="119" applyFont="1" applyFill="1" applyAlignment="1">
      <alignment horizontal="left" vertical="center" wrapText="1"/>
    </xf>
    <xf numFmtId="0" fontId="26" fillId="5" borderId="0" xfId="119" applyFont="1" applyFill="1" applyAlignment="1">
      <alignment vertical="center"/>
    </xf>
    <xf numFmtId="0" fontId="31" fillId="5" borderId="0" xfId="119" applyFont="1" applyFill="1" applyAlignment="1">
      <alignment vertical="center"/>
    </xf>
    <xf numFmtId="0" fontId="30" fillId="5" borderId="0" xfId="119" applyFont="1" applyFill="1" applyAlignment="1">
      <alignment vertical="center"/>
    </xf>
    <xf numFmtId="0" fontId="18" fillId="5" borderId="0" xfId="119" applyFont="1" applyFill="1" applyAlignment="1">
      <alignment horizontal="right" vertical="center"/>
    </xf>
    <xf numFmtId="0" fontId="26" fillId="0" borderId="0" xfId="119" applyFont="1" applyAlignment="1">
      <alignment vertical="center"/>
    </xf>
    <xf numFmtId="0" fontId="19" fillId="5" borderId="0" xfId="119" applyFont="1" applyFill="1" applyAlignment="1">
      <alignment horizontal="center" vertical="center"/>
    </xf>
    <xf numFmtId="0" fontId="37" fillId="5" borderId="0" xfId="119" applyFont="1" applyFill="1" applyAlignment="1">
      <alignment vertical="center"/>
    </xf>
    <xf numFmtId="0" fontId="19" fillId="0" borderId="38" xfId="119" applyFont="1" applyBorder="1" applyAlignment="1">
      <alignment horizontal="center" vertical="center"/>
    </xf>
    <xf numFmtId="0" fontId="19" fillId="0" borderId="21" xfId="119" applyFont="1" applyBorder="1" applyAlignment="1">
      <alignment horizontal="center" vertical="center"/>
    </xf>
    <xf numFmtId="0" fontId="19" fillId="5" borderId="0" xfId="9" applyNumberFormat="1" applyFont="1" applyFill="1" applyAlignment="1" applyProtection="1">
      <alignment horizontal="center" vertical="center"/>
    </xf>
    <xf numFmtId="49" fontId="19" fillId="5" borderId="0" xfId="9" applyNumberFormat="1" applyFont="1" applyFill="1" applyAlignment="1" applyProtection="1">
      <alignment horizontal="center" vertical="center"/>
    </xf>
    <xf numFmtId="49" fontId="19" fillId="5" borderId="0" xfId="119" applyNumberFormat="1" applyFont="1" applyFill="1" applyAlignment="1">
      <alignment horizontal="center" vertical="center"/>
    </xf>
    <xf numFmtId="0" fontId="19" fillId="4" borderId="9" xfId="119" applyFont="1" applyFill="1" applyBorder="1" applyAlignment="1">
      <alignment horizontal="left" vertical="center"/>
    </xf>
    <xf numFmtId="0" fontId="19" fillId="5" borderId="0" xfId="12" applyFont="1" applyFill="1" applyAlignment="1">
      <alignment vertical="center"/>
    </xf>
    <xf numFmtId="0" fontId="19" fillId="4" borderId="12" xfId="119" applyFont="1" applyFill="1" applyBorder="1" applyAlignment="1">
      <alignment horizontal="center" vertical="center"/>
    </xf>
    <xf numFmtId="0" fontId="19" fillId="4" borderId="0" xfId="119" applyFont="1" applyFill="1" applyAlignment="1">
      <alignment horizontal="left" vertical="center"/>
    </xf>
    <xf numFmtId="0" fontId="19" fillId="4" borderId="14" xfId="119" applyFont="1" applyFill="1" applyBorder="1" applyAlignment="1">
      <alignment horizontal="center" vertical="center"/>
    </xf>
    <xf numFmtId="0" fontId="19" fillId="4" borderId="7" xfId="119" applyFont="1" applyFill="1" applyBorder="1" applyAlignment="1">
      <alignment horizontal="left" vertical="center"/>
    </xf>
    <xf numFmtId="0" fontId="19" fillId="4" borderId="14" xfId="119" applyFont="1" applyFill="1" applyBorder="1" applyAlignment="1">
      <alignment horizontal="left" vertical="center"/>
    </xf>
    <xf numFmtId="0" fontId="19" fillId="4" borderId="25" xfId="119" applyFont="1" applyFill="1" applyBorder="1" applyAlignment="1">
      <alignment horizontal="left" vertical="center"/>
    </xf>
    <xf numFmtId="0" fontId="19" fillId="5" borderId="0" xfId="12" applyFont="1" applyFill="1" applyAlignment="1">
      <alignment horizontal="center" vertical="center" wrapText="1"/>
    </xf>
    <xf numFmtId="0" fontId="31" fillId="5" borderId="0" xfId="12" applyFont="1" applyFill="1" applyAlignment="1">
      <alignment horizontal="left" vertical="top"/>
    </xf>
    <xf numFmtId="0" fontId="19" fillId="5" borderId="0" xfId="12" applyFont="1" applyFill="1" applyAlignment="1">
      <alignment horizontal="left" vertical="center"/>
    </xf>
    <xf numFmtId="0" fontId="19" fillId="5" borderId="0" xfId="12" applyFont="1" applyFill="1" applyAlignment="1">
      <alignment horizontal="center" vertical="center"/>
    </xf>
    <xf numFmtId="0" fontId="31" fillId="5" borderId="0" xfId="12" applyFont="1" applyFill="1" applyAlignment="1">
      <alignment horizontal="left" vertical="center"/>
    </xf>
    <xf numFmtId="0" fontId="19" fillId="0" borderId="0" xfId="12" applyFont="1" applyAlignment="1">
      <alignment vertical="center"/>
    </xf>
    <xf numFmtId="0" fontId="19" fillId="5" borderId="0" xfId="12" applyFont="1" applyFill="1" applyAlignment="1">
      <alignment horizontal="right" vertical="center"/>
    </xf>
    <xf numFmtId="0" fontId="68" fillId="5" borderId="0" xfId="12" applyFont="1" applyFill="1" applyAlignment="1">
      <alignment horizontal="left" vertical="center"/>
    </xf>
    <xf numFmtId="0" fontId="35" fillId="5" borderId="0" xfId="12" applyFont="1" applyFill="1" applyAlignment="1">
      <alignment vertical="center"/>
    </xf>
    <xf numFmtId="10" fontId="19" fillId="5" borderId="0" xfId="12" applyNumberFormat="1" applyFont="1" applyFill="1" applyAlignment="1">
      <alignment vertical="center"/>
    </xf>
    <xf numFmtId="0" fontId="34" fillId="5" borderId="0" xfId="12" applyFont="1" applyFill="1" applyAlignment="1">
      <alignment horizontal="left" vertical="center"/>
    </xf>
    <xf numFmtId="0" fontId="31" fillId="5" borderId="0" xfId="12" applyFont="1" applyFill="1" applyAlignment="1">
      <alignment vertical="center"/>
    </xf>
    <xf numFmtId="0" fontId="34" fillId="5" borderId="0" xfId="12" applyFont="1" applyFill="1" applyAlignment="1">
      <alignment horizontal="center" vertical="center"/>
    </xf>
    <xf numFmtId="0" fontId="11" fillId="5" borderId="0" xfId="119" applyFill="1"/>
    <xf numFmtId="0" fontId="116" fillId="5" borderId="0" xfId="119" applyFont="1" applyFill="1" applyAlignment="1">
      <alignment vertical="center"/>
    </xf>
    <xf numFmtId="0" fontId="116" fillId="5" borderId="0" xfId="119" applyFont="1" applyFill="1"/>
    <xf numFmtId="0" fontId="26" fillId="5" borderId="0" xfId="0" applyFont="1" applyFill="1" applyAlignment="1"/>
    <xf numFmtId="0" fontId="0" fillId="5" borderId="0" xfId="119" applyFont="1" applyFill="1" applyAlignment="1">
      <alignment vertical="center"/>
    </xf>
    <xf numFmtId="0" fontId="19" fillId="5" borderId="109" xfId="119" applyFont="1" applyFill="1" applyBorder="1" applyAlignment="1">
      <alignment horizontal="center" vertical="center"/>
    </xf>
    <xf numFmtId="0" fontId="19" fillId="5" borderId="104" xfId="119" applyFont="1" applyFill="1" applyBorder="1" applyAlignment="1">
      <alignment horizontal="center" vertical="center"/>
    </xf>
    <xf numFmtId="186" fontId="19" fillId="32" borderId="282" xfId="119" applyNumberFormat="1" applyFont="1" applyFill="1" applyBorder="1" applyAlignment="1">
      <alignment horizontal="center" vertical="center" wrapText="1"/>
    </xf>
    <xf numFmtId="0" fontId="14" fillId="5" borderId="287" xfId="119" applyFont="1" applyFill="1" applyBorder="1" applyAlignment="1">
      <alignment horizontal="center" vertical="center"/>
    </xf>
    <xf numFmtId="0" fontId="14" fillId="5" borderId="265" xfId="119" applyFont="1" applyFill="1" applyBorder="1" applyAlignment="1">
      <alignment horizontal="center" vertical="center"/>
    </xf>
    <xf numFmtId="186" fontId="19" fillId="32" borderId="290" xfId="119" applyNumberFormat="1" applyFont="1" applyFill="1" applyBorder="1" applyAlignment="1">
      <alignment horizontal="center" vertical="center"/>
    </xf>
    <xf numFmtId="186" fontId="19" fillId="32" borderId="289" xfId="119" applyNumberFormat="1" applyFont="1" applyFill="1" applyBorder="1" applyAlignment="1">
      <alignment horizontal="center" vertical="center"/>
    </xf>
    <xf numFmtId="186" fontId="19" fillId="32" borderId="283" xfId="119" applyNumberFormat="1" applyFont="1" applyFill="1" applyBorder="1" applyAlignment="1">
      <alignment horizontal="center" vertical="center"/>
    </xf>
    <xf numFmtId="10" fontId="19" fillId="32" borderId="31" xfId="119" applyNumberFormat="1" applyFont="1" applyFill="1" applyBorder="1" applyAlignment="1">
      <alignment horizontal="center" vertical="center"/>
    </xf>
    <xf numFmtId="176" fontId="19" fillId="32" borderId="284" xfId="119" applyNumberFormat="1" applyFont="1" applyFill="1" applyBorder="1" applyAlignment="1">
      <alignment horizontal="center" vertical="center"/>
    </xf>
    <xf numFmtId="10" fontId="19" fillId="32" borderId="30" xfId="119" applyNumberFormat="1" applyFont="1" applyFill="1" applyBorder="1" applyAlignment="1">
      <alignment horizontal="center" vertical="center"/>
    </xf>
    <xf numFmtId="176" fontId="63" fillId="5" borderId="0" xfId="119" applyNumberFormat="1" applyFont="1" applyFill="1" applyAlignment="1">
      <alignment vertical="center" wrapText="1"/>
    </xf>
    <xf numFmtId="0" fontId="19" fillId="5" borderId="306" xfId="0" applyFont="1" applyFill="1" applyBorder="1" applyAlignment="1">
      <alignment horizontal="center" vertical="center" wrapText="1"/>
    </xf>
    <xf numFmtId="10" fontId="19" fillId="32" borderId="307" xfId="0" applyNumberFormat="1" applyFont="1" applyFill="1" applyBorder="1" applyAlignment="1">
      <alignment horizontal="right" vertical="center"/>
    </xf>
    <xf numFmtId="0" fontId="14" fillId="5" borderId="127" xfId="0" applyFont="1" applyFill="1" applyBorder="1" applyAlignment="1">
      <alignment horizontal="center" vertical="center" wrapText="1"/>
    </xf>
    <xf numFmtId="0" fontId="19" fillId="5" borderId="127" xfId="0" applyFont="1" applyFill="1" applyBorder="1" applyAlignment="1">
      <alignment horizontal="center" vertical="center" wrapText="1"/>
    </xf>
    <xf numFmtId="0" fontId="14" fillId="5" borderId="128" xfId="0" applyFont="1" applyFill="1" applyBorder="1" applyAlignment="1">
      <alignment horizontal="center" vertical="center" wrapText="1"/>
    </xf>
    <xf numFmtId="0" fontId="19" fillId="5" borderId="129" xfId="0" applyFont="1" applyFill="1" applyBorder="1" applyAlignment="1">
      <alignment horizontal="center" vertical="center" wrapText="1"/>
    </xf>
    <xf numFmtId="0" fontId="67" fillId="5" borderId="130" xfId="0" applyFont="1" applyFill="1" applyBorder="1" applyAlignment="1">
      <alignment horizontal="left" vertical="center" wrapText="1"/>
    </xf>
    <xf numFmtId="176" fontId="19" fillId="32" borderId="132" xfId="0" applyNumberFormat="1" applyFont="1" applyFill="1" applyBorder="1" applyAlignment="1">
      <alignment horizontal="center" vertical="center" wrapText="1"/>
    </xf>
    <xf numFmtId="10" fontId="19" fillId="32" borderId="133" xfId="0" applyNumberFormat="1" applyFont="1" applyFill="1" applyBorder="1" applyAlignment="1">
      <alignment horizontal="center" vertical="center" wrapText="1"/>
    </xf>
    <xf numFmtId="176" fontId="19" fillId="32" borderId="134" xfId="0" applyNumberFormat="1" applyFont="1" applyFill="1" applyBorder="1" applyAlignment="1">
      <alignment horizontal="center" vertical="center" wrapText="1"/>
    </xf>
    <xf numFmtId="10" fontId="19" fillId="32" borderId="135" xfId="0" applyNumberFormat="1" applyFont="1" applyFill="1" applyBorder="1" applyAlignment="1">
      <alignment horizontal="center" vertical="center" wrapText="1"/>
    </xf>
    <xf numFmtId="0" fontId="67" fillId="29" borderId="3" xfId="0" applyFont="1" applyFill="1" applyBorder="1" applyAlignment="1">
      <alignment vertical="center" wrapText="1"/>
    </xf>
    <xf numFmtId="178" fontId="19" fillId="5" borderId="3" xfId="133" applyNumberFormat="1" applyFont="1" applyFill="1" applyBorder="1" applyAlignment="1" applyProtection="1">
      <alignment vertical="center"/>
    </xf>
    <xf numFmtId="0" fontId="67" fillId="5" borderId="0" xfId="0" applyFont="1" applyFill="1" applyAlignment="1">
      <alignment vertical="center" wrapText="1"/>
    </xf>
    <xf numFmtId="0" fontId="67" fillId="5" borderId="137" xfId="0" applyFont="1" applyFill="1" applyBorder="1" applyAlignment="1">
      <alignment horizontal="left" vertical="center" wrapText="1"/>
    </xf>
    <xf numFmtId="176" fontId="19" fillId="32" borderId="139" xfId="0" applyNumberFormat="1" applyFont="1" applyFill="1" applyBorder="1" applyAlignment="1">
      <alignment horizontal="center" vertical="center" wrapText="1"/>
    </xf>
    <xf numFmtId="181" fontId="19" fillId="32" borderId="142" xfId="0" applyNumberFormat="1" applyFont="1" applyFill="1" applyBorder="1" applyAlignment="1">
      <alignment horizontal="center" vertical="center" wrapText="1"/>
    </xf>
    <xf numFmtId="10" fontId="19" fillId="32" borderId="140" xfId="0" applyNumberFormat="1" applyFont="1" applyFill="1" applyBorder="1" applyAlignment="1">
      <alignment horizontal="center" vertical="center" wrapText="1"/>
    </xf>
    <xf numFmtId="0" fontId="67" fillId="5" borderId="3" xfId="0" applyFont="1" applyFill="1" applyBorder="1" applyAlignment="1">
      <alignment vertical="center" wrapText="1"/>
    </xf>
    <xf numFmtId="176" fontId="19" fillId="32" borderId="141" xfId="0" applyNumberFormat="1" applyFont="1" applyFill="1" applyBorder="1" applyAlignment="1">
      <alignment horizontal="center" vertical="center" wrapText="1"/>
    </xf>
    <xf numFmtId="10" fontId="19" fillId="32" borderId="142" xfId="0" applyNumberFormat="1" applyFont="1" applyFill="1" applyBorder="1" applyAlignment="1">
      <alignment horizontal="center" vertical="center" wrapText="1"/>
    </xf>
    <xf numFmtId="0" fontId="67" fillId="0" borderId="3" xfId="0" applyFont="1" applyBorder="1" applyAlignment="1">
      <alignment vertical="center" wrapText="1"/>
    </xf>
    <xf numFmtId="0" fontId="67" fillId="5" borderId="100" xfId="119" applyFont="1" applyFill="1" applyBorder="1" applyAlignment="1">
      <alignment vertical="center"/>
    </xf>
    <xf numFmtId="0" fontId="67" fillId="5" borderId="110" xfId="119" applyFont="1" applyFill="1" applyBorder="1" applyAlignment="1">
      <alignment vertical="center"/>
    </xf>
    <xf numFmtId="0" fontId="67" fillId="5" borderId="143" xfId="119" applyFont="1" applyFill="1" applyBorder="1" applyAlignment="1">
      <alignment vertical="center"/>
    </xf>
    <xf numFmtId="176" fontId="19" fillId="32" borderId="203" xfId="119" applyNumberFormat="1" applyFont="1" applyFill="1" applyBorder="1" applyAlignment="1">
      <alignment horizontal="center" vertical="center"/>
    </xf>
    <xf numFmtId="9" fontId="19" fillId="32" borderId="144" xfId="119" applyNumberFormat="1" applyFont="1" applyFill="1" applyBorder="1" applyAlignment="1">
      <alignment horizontal="center" vertical="center" wrapText="1"/>
    </xf>
    <xf numFmtId="176" fontId="19" fillId="32" borderId="145" xfId="119" applyNumberFormat="1" applyFont="1" applyFill="1" applyBorder="1" applyAlignment="1">
      <alignment horizontal="center" vertical="center"/>
    </xf>
    <xf numFmtId="10" fontId="19" fillId="32" borderId="146" xfId="119" applyNumberFormat="1" applyFont="1" applyFill="1" applyBorder="1" applyAlignment="1">
      <alignment horizontal="center" vertical="center"/>
    </xf>
    <xf numFmtId="0" fontId="67" fillId="5" borderId="10" xfId="0" applyFont="1" applyFill="1" applyBorder="1" applyAlignment="1">
      <alignment vertical="center" wrapText="1"/>
    </xf>
    <xf numFmtId="178" fontId="19" fillId="5" borderId="10" xfId="133" applyNumberFormat="1" applyFont="1" applyFill="1" applyBorder="1" applyAlignment="1" applyProtection="1">
      <alignment vertical="center"/>
    </xf>
    <xf numFmtId="178" fontId="19" fillId="0" borderId="3" xfId="133" applyNumberFormat="1" applyFont="1" applyFill="1" applyBorder="1" applyAlignment="1" applyProtection="1">
      <alignment vertical="center"/>
    </xf>
    <xf numFmtId="9" fontId="19" fillId="5" borderId="0" xfId="133" applyFont="1" applyFill="1" applyBorder="1" applyAlignment="1" applyProtection="1">
      <alignment vertical="center"/>
    </xf>
    <xf numFmtId="0" fontId="19" fillId="5" borderId="0" xfId="119" applyFont="1" applyFill="1" applyAlignment="1">
      <alignment horizontal="left" vertical="center"/>
    </xf>
    <xf numFmtId="9" fontId="19" fillId="5" borderId="0" xfId="119" applyNumberFormat="1" applyFont="1" applyFill="1" applyAlignment="1">
      <alignment horizontal="center" vertical="center"/>
    </xf>
    <xf numFmtId="0" fontId="19" fillId="5" borderId="0" xfId="119" applyFont="1" applyFill="1" applyAlignment="1">
      <alignment vertical="center" wrapText="1"/>
    </xf>
    <xf numFmtId="0" fontId="91" fillId="5" borderId="0" xfId="134" applyFont="1" applyFill="1" applyAlignment="1">
      <alignment vertical="center"/>
    </xf>
    <xf numFmtId="0" fontId="19" fillId="5" borderId="0" xfId="134" applyFont="1" applyFill="1" applyAlignment="1">
      <alignment vertical="center"/>
    </xf>
    <xf numFmtId="0" fontId="91" fillId="5" borderId="0" xfId="134" applyFont="1" applyFill="1"/>
    <xf numFmtId="0" fontId="19" fillId="5" borderId="0" xfId="134" applyFont="1" applyFill="1" applyAlignment="1">
      <alignment horizontal="left" vertical="center"/>
    </xf>
    <xf numFmtId="0" fontId="14" fillId="0" borderId="37" xfId="134" applyFont="1" applyBorder="1" applyAlignment="1">
      <alignment horizontal="center" vertical="center" wrapText="1"/>
    </xf>
    <xf numFmtId="0" fontId="19" fillId="5" borderId="67" xfId="134" applyFont="1" applyFill="1" applyBorder="1" applyAlignment="1">
      <alignment horizontal="center" vertical="center"/>
    </xf>
    <xf numFmtId="0" fontId="19" fillId="5" borderId="115" xfId="134" applyFont="1" applyFill="1" applyBorder="1" applyAlignment="1">
      <alignment horizontal="center" vertical="center"/>
    </xf>
    <xf numFmtId="0" fontId="67" fillId="5" borderId="115" xfId="134" applyFont="1" applyFill="1" applyBorder="1" applyAlignment="1">
      <alignment horizontal="center" vertical="center" wrapText="1"/>
    </xf>
    <xf numFmtId="0" fontId="19" fillId="5" borderId="115" xfId="134" applyFont="1" applyFill="1" applyBorder="1" applyAlignment="1">
      <alignment horizontal="center" vertical="center" wrapText="1"/>
    </xf>
    <xf numFmtId="0" fontId="19" fillId="5" borderId="34" xfId="134" applyFont="1" applyFill="1" applyBorder="1" applyAlignment="1">
      <alignment horizontal="center" vertical="center" wrapText="1"/>
    </xf>
    <xf numFmtId="0" fontId="84" fillId="5" borderId="0" xfId="134" applyFont="1" applyFill="1" applyAlignment="1">
      <alignment vertical="center"/>
    </xf>
    <xf numFmtId="0" fontId="19" fillId="5" borderId="49" xfId="134" applyFont="1" applyFill="1" applyBorder="1" applyAlignment="1">
      <alignment horizontal="center" vertical="center"/>
    </xf>
    <xf numFmtId="0" fontId="68" fillId="5" borderId="0" xfId="134" applyFont="1" applyFill="1" applyAlignment="1">
      <alignment vertical="top"/>
    </xf>
    <xf numFmtId="0" fontId="75" fillId="5" borderId="0" xfId="134" applyFont="1" applyFill="1" applyAlignment="1">
      <alignment horizontal="justify" vertical="center" wrapText="1"/>
    </xf>
    <xf numFmtId="0" fontId="68" fillId="5" borderId="0" xfId="134" applyFont="1" applyFill="1" applyAlignment="1">
      <alignment vertical="center" wrapText="1"/>
    </xf>
    <xf numFmtId="0" fontId="75" fillId="5" borderId="0" xfId="134" applyFont="1" applyFill="1" applyAlignment="1">
      <alignment vertical="center"/>
    </xf>
    <xf numFmtId="0" fontId="85" fillId="5" borderId="0" xfId="134" applyFont="1" applyFill="1" applyAlignment="1">
      <alignment horizontal="justify" vertical="center" wrapText="1"/>
    </xf>
    <xf numFmtId="0" fontId="19" fillId="5" borderId="44" xfId="134" applyFont="1" applyFill="1" applyBorder="1" applyAlignment="1">
      <alignment horizontal="center" vertical="center"/>
    </xf>
    <xf numFmtId="0" fontId="19" fillId="5" borderId="39" xfId="134" applyFont="1" applyFill="1" applyBorder="1" applyAlignment="1">
      <alignment horizontal="center" vertical="center"/>
    </xf>
    <xf numFmtId="0" fontId="19" fillId="5" borderId="0" xfId="134" applyFont="1" applyFill="1" applyAlignment="1">
      <alignment horizontal="center" vertical="center"/>
    </xf>
    <xf numFmtId="0" fontId="67" fillId="5" borderId="0" xfId="134" applyFont="1" applyFill="1" applyAlignment="1">
      <alignment vertical="center"/>
    </xf>
    <xf numFmtId="0" fontId="26" fillId="5" borderId="0" xfId="134" applyFont="1" applyFill="1" applyAlignment="1">
      <alignment vertical="center"/>
    </xf>
    <xf numFmtId="0" fontId="19" fillId="5" borderId="12" xfId="12" applyFont="1" applyFill="1" applyBorder="1" applyAlignment="1">
      <alignment vertical="center"/>
    </xf>
    <xf numFmtId="0" fontId="117" fillId="5" borderId="0" xfId="0" applyFont="1" applyFill="1">
      <alignment vertical="center"/>
    </xf>
    <xf numFmtId="177" fontId="19" fillId="5" borderId="0" xfId="12" applyNumberFormat="1" applyFont="1" applyFill="1" applyAlignment="1">
      <alignment vertical="center"/>
    </xf>
    <xf numFmtId="0" fontId="19" fillId="5" borderId="0" xfId="12" applyFont="1" applyFill="1" applyAlignment="1">
      <alignment vertical="center" wrapText="1"/>
    </xf>
    <xf numFmtId="0" fontId="91" fillId="5" borderId="0" xfId="0" applyFont="1" applyFill="1">
      <alignment vertical="center"/>
    </xf>
    <xf numFmtId="0" fontId="26" fillId="5" borderId="0" xfId="0" applyFont="1" applyFill="1">
      <alignment vertical="center"/>
    </xf>
    <xf numFmtId="10" fontId="67" fillId="0" borderId="283" xfId="4" applyNumberFormat="1" applyFont="1" applyFill="1" applyBorder="1" applyAlignment="1" applyProtection="1">
      <alignment horizontal="center" vertical="center"/>
    </xf>
    <xf numFmtId="0" fontId="26" fillId="5" borderId="0" xfId="12" applyFont="1" applyFill="1" applyAlignment="1">
      <alignment vertical="center"/>
    </xf>
    <xf numFmtId="177" fontId="67" fillId="0" borderId="161" xfId="12" applyNumberFormat="1" applyFont="1" applyBorder="1" applyAlignment="1">
      <alignment horizontal="center" vertical="center" wrapText="1"/>
    </xf>
    <xf numFmtId="10" fontId="67" fillId="0" borderId="81" xfId="12" applyNumberFormat="1" applyFont="1" applyBorder="1" applyAlignment="1">
      <alignment horizontal="center" vertical="center"/>
    </xf>
    <xf numFmtId="177" fontId="67" fillId="0" borderId="9" xfId="12" applyNumberFormat="1" applyFont="1" applyBorder="1" applyAlignment="1">
      <alignment horizontal="center" vertical="center" wrapText="1"/>
    </xf>
    <xf numFmtId="10" fontId="67" fillId="0" borderId="162" xfId="12" applyNumberFormat="1" applyFont="1" applyBorder="1" applyAlignment="1">
      <alignment horizontal="center" vertical="center"/>
    </xf>
    <xf numFmtId="10" fontId="80" fillId="5" borderId="163" xfId="12" applyNumberFormat="1" applyFont="1" applyFill="1" applyBorder="1" applyAlignment="1">
      <alignment horizontal="center" vertical="center" wrapText="1"/>
    </xf>
    <xf numFmtId="10" fontId="67" fillId="0" borderId="161" xfId="12" applyNumberFormat="1" applyFont="1" applyBorder="1" applyAlignment="1">
      <alignment horizontal="center" vertical="center"/>
    </xf>
    <xf numFmtId="177" fontId="67" fillId="0" borderId="161" xfId="12" applyNumberFormat="1" applyFont="1" applyBorder="1" applyAlignment="1">
      <alignment horizontal="center" vertical="center"/>
    </xf>
    <xf numFmtId="10" fontId="67" fillId="0" borderId="299" xfId="4" applyNumberFormat="1" applyFont="1" applyFill="1" applyBorder="1" applyAlignment="1" applyProtection="1">
      <alignment horizontal="center" vertical="center"/>
    </xf>
    <xf numFmtId="177" fontId="67" fillId="0" borderId="300" xfId="12" applyNumberFormat="1" applyFont="1" applyBorder="1" applyAlignment="1">
      <alignment horizontal="center" vertical="center" wrapText="1"/>
    </xf>
    <xf numFmtId="0" fontId="36" fillId="35" borderId="167" xfId="12" applyFont="1" applyFill="1" applyBorder="1" applyAlignment="1">
      <alignment horizontal="center" vertical="center" wrapText="1"/>
    </xf>
    <xf numFmtId="0" fontId="36" fillId="35" borderId="166" xfId="12" applyFont="1" applyFill="1" applyBorder="1" applyAlignment="1">
      <alignment horizontal="center" vertical="center" wrapText="1"/>
    </xf>
    <xf numFmtId="0" fontId="36" fillId="35" borderId="168" xfId="12" applyFont="1" applyFill="1" applyBorder="1" applyAlignment="1">
      <alignment horizontal="center" vertical="center" wrapText="1"/>
    </xf>
    <xf numFmtId="10" fontId="19" fillId="32" borderId="214" xfId="12" applyNumberFormat="1" applyFont="1" applyFill="1" applyBorder="1" applyAlignment="1">
      <alignment horizontal="center" vertical="center"/>
    </xf>
    <xf numFmtId="10" fontId="19" fillId="32" borderId="215" xfId="12" applyNumberFormat="1" applyFont="1" applyFill="1" applyBorder="1" applyAlignment="1">
      <alignment horizontal="center" vertical="center"/>
    </xf>
    <xf numFmtId="0" fontId="67" fillId="32" borderId="213" xfId="4" applyNumberFormat="1" applyFont="1" applyFill="1" applyBorder="1" applyAlignment="1" applyProtection="1">
      <alignment horizontal="left" vertical="center" wrapText="1"/>
    </xf>
    <xf numFmtId="0" fontId="67" fillId="32" borderId="245" xfId="4" applyNumberFormat="1" applyFont="1" applyFill="1" applyBorder="1" applyAlignment="1" applyProtection="1">
      <alignment horizontal="left" vertical="center" wrapText="1"/>
    </xf>
    <xf numFmtId="176" fontId="67" fillId="32" borderId="301" xfId="4" applyNumberFormat="1" applyFont="1" applyFill="1" applyBorder="1" applyAlignment="1" applyProtection="1">
      <alignment horizontal="center" vertical="center" wrapText="1"/>
    </xf>
    <xf numFmtId="176" fontId="67" fillId="32" borderId="17" xfId="12" applyNumberFormat="1" applyFont="1" applyFill="1" applyBorder="1" applyAlignment="1">
      <alignment horizontal="center" vertical="center"/>
    </xf>
    <xf numFmtId="176" fontId="67" fillId="32" borderId="197" xfId="12" applyNumberFormat="1" applyFont="1" applyFill="1" applyBorder="1" applyAlignment="1">
      <alignment horizontal="center" vertical="center"/>
    </xf>
    <xf numFmtId="10" fontId="19" fillId="32" borderId="16" xfId="12" applyNumberFormat="1" applyFont="1" applyFill="1" applyBorder="1" applyAlignment="1">
      <alignment horizontal="center" vertical="center"/>
    </xf>
    <xf numFmtId="10" fontId="19" fillId="32" borderId="174" xfId="12" applyNumberFormat="1" applyFont="1" applyFill="1" applyBorder="1" applyAlignment="1">
      <alignment horizontal="center" vertical="center"/>
    </xf>
    <xf numFmtId="0" fontId="67" fillId="32" borderId="176" xfId="4" applyNumberFormat="1" applyFont="1" applyFill="1" applyBorder="1" applyAlignment="1" applyProtection="1">
      <alignment horizontal="left" vertical="center" wrapText="1"/>
    </xf>
    <xf numFmtId="0" fontId="67" fillId="32" borderId="72" xfId="4" applyNumberFormat="1" applyFont="1" applyFill="1" applyBorder="1" applyAlignment="1" applyProtection="1">
      <alignment horizontal="left" vertical="center" wrapText="1"/>
    </xf>
    <xf numFmtId="176" fontId="67" fillId="32" borderId="302" xfId="4" applyNumberFormat="1" applyFont="1" applyFill="1" applyBorder="1" applyAlignment="1" applyProtection="1">
      <alignment horizontal="center" vertical="center" wrapText="1"/>
    </xf>
    <xf numFmtId="0" fontId="80" fillId="0" borderId="41" xfId="12" applyFont="1" applyBorder="1" applyAlignment="1">
      <alignment horizontal="center" vertical="center"/>
    </xf>
    <xf numFmtId="0" fontId="67" fillId="35" borderId="181" xfId="12" applyFont="1" applyFill="1" applyBorder="1" applyAlignment="1">
      <alignment horizontal="center" vertical="center" wrapText="1"/>
    </xf>
    <xf numFmtId="0" fontId="75" fillId="5" borderId="0" xfId="0" applyFont="1" applyFill="1" applyAlignment="1">
      <alignment horizontal="justify" vertical="center" wrapText="1"/>
    </xf>
    <xf numFmtId="0" fontId="67" fillId="32" borderId="187" xfId="4" applyNumberFormat="1" applyFont="1" applyFill="1" applyBorder="1" applyAlignment="1" applyProtection="1">
      <alignment horizontal="left" vertical="center" wrapText="1"/>
    </xf>
    <xf numFmtId="0" fontId="67" fillId="32" borderId="241" xfId="4" applyNumberFormat="1" applyFont="1" applyFill="1" applyBorder="1" applyAlignment="1" applyProtection="1">
      <alignment horizontal="left" vertical="center" wrapText="1"/>
    </xf>
    <xf numFmtId="10" fontId="19" fillId="32" borderId="193" xfId="12" applyNumberFormat="1" applyFont="1" applyFill="1" applyBorder="1" applyAlignment="1">
      <alignment horizontal="center" vertical="center"/>
    </xf>
    <xf numFmtId="10" fontId="19" fillId="32" borderId="196" xfId="12" applyNumberFormat="1" applyFont="1" applyFill="1" applyBorder="1" applyAlignment="1">
      <alignment horizontal="center" vertical="center"/>
    </xf>
    <xf numFmtId="0" fontId="67" fillId="32" borderId="192" xfId="4" applyNumberFormat="1" applyFont="1" applyFill="1" applyBorder="1" applyAlignment="1" applyProtection="1">
      <alignment horizontal="left" vertical="center" wrapText="1"/>
    </xf>
    <xf numFmtId="0" fontId="67" fillId="32" borderId="200" xfId="4" applyNumberFormat="1" applyFont="1" applyFill="1" applyBorder="1" applyAlignment="1" applyProtection="1">
      <alignment horizontal="left" vertical="center" wrapText="1"/>
    </xf>
    <xf numFmtId="176" fontId="67" fillId="32" borderId="303" xfId="4" applyNumberFormat="1" applyFont="1" applyFill="1" applyBorder="1" applyAlignment="1" applyProtection="1">
      <alignment horizontal="center" vertical="center" wrapText="1"/>
    </xf>
    <xf numFmtId="176" fontId="67" fillId="32" borderId="222" xfId="12" applyNumberFormat="1" applyFont="1" applyFill="1" applyBorder="1" applyAlignment="1">
      <alignment horizontal="center" vertical="center"/>
    </xf>
    <xf numFmtId="176" fontId="67" fillId="32" borderId="256" xfId="12" applyNumberFormat="1" applyFont="1" applyFill="1" applyBorder="1" applyAlignment="1">
      <alignment horizontal="center" vertical="center"/>
    </xf>
    <xf numFmtId="176" fontId="67" fillId="32" borderId="304" xfId="4" applyNumberFormat="1" applyFont="1" applyFill="1" applyBorder="1" applyAlignment="1" applyProtection="1">
      <alignment horizontal="center" vertical="center" wrapText="1"/>
    </xf>
    <xf numFmtId="0" fontId="19" fillId="5" borderId="55" xfId="12" applyFont="1" applyFill="1" applyBorder="1" applyAlignment="1">
      <alignment vertical="center"/>
    </xf>
    <xf numFmtId="10" fontId="19" fillId="32" borderId="316" xfId="12" applyNumberFormat="1" applyFont="1" applyFill="1" applyBorder="1" applyAlignment="1">
      <alignment horizontal="center" vertical="center"/>
    </xf>
    <xf numFmtId="10" fontId="19" fillId="32" borderId="317" xfId="12" applyNumberFormat="1" applyFont="1" applyFill="1" applyBorder="1" applyAlignment="1">
      <alignment horizontal="center" vertical="center"/>
    </xf>
    <xf numFmtId="0" fontId="67" fillId="32" borderId="235" xfId="4" applyNumberFormat="1" applyFont="1" applyFill="1" applyBorder="1" applyAlignment="1" applyProtection="1">
      <alignment horizontal="left" vertical="center" wrapText="1"/>
    </xf>
    <xf numFmtId="0" fontId="67" fillId="32" borderId="233" xfId="4" applyNumberFormat="1" applyFont="1" applyFill="1" applyBorder="1" applyAlignment="1" applyProtection="1">
      <alignment horizontal="left" vertical="center" wrapText="1"/>
    </xf>
    <xf numFmtId="176" fontId="67" fillId="32" borderId="305" xfId="4" applyNumberFormat="1" applyFont="1" applyFill="1" applyBorder="1" applyAlignment="1" applyProtection="1">
      <alignment horizontal="center" vertical="center" wrapText="1"/>
    </xf>
    <xf numFmtId="0" fontId="19" fillId="0" borderId="0" xfId="12" applyFont="1" applyAlignment="1">
      <alignment vertical="center" wrapText="1"/>
    </xf>
    <xf numFmtId="0" fontId="84" fillId="5" borderId="0" xfId="0" applyFont="1" applyFill="1">
      <alignment vertical="center"/>
    </xf>
    <xf numFmtId="0" fontId="75" fillId="5" borderId="0" xfId="0" applyFont="1" applyFill="1">
      <alignment vertical="center"/>
    </xf>
    <xf numFmtId="0" fontId="75" fillId="5" borderId="0" xfId="0" applyFont="1" applyFill="1" applyAlignment="1"/>
    <xf numFmtId="0" fontId="75" fillId="37" borderId="0" xfId="0" applyFont="1" applyFill="1" applyAlignment="1">
      <alignment horizontal="justify" vertical="center" wrapText="1"/>
    </xf>
    <xf numFmtId="0" fontId="75" fillId="38" borderId="0" xfId="0" applyFont="1" applyFill="1" applyAlignment="1">
      <alignment horizontal="justify" vertical="center" wrapText="1"/>
    </xf>
    <xf numFmtId="0" fontId="26" fillId="37" borderId="0" xfId="12" applyFont="1" applyFill="1" applyAlignment="1">
      <alignment vertical="center"/>
    </xf>
    <xf numFmtId="0" fontId="67" fillId="0" borderId="205" xfId="12" applyFont="1" applyBorder="1" applyAlignment="1" applyProtection="1">
      <alignment horizontal="center" vertical="center"/>
      <protection locked="0"/>
    </xf>
    <xf numFmtId="0" fontId="67" fillId="0" borderId="210" xfId="12" applyFont="1" applyBorder="1" applyAlignment="1" applyProtection="1">
      <alignment horizontal="center" vertical="center"/>
      <protection locked="0"/>
    </xf>
    <xf numFmtId="0" fontId="67" fillId="0" borderId="211" xfId="12" applyFont="1" applyBorder="1" applyAlignment="1" applyProtection="1">
      <alignment horizontal="center" vertical="center"/>
      <protection locked="0"/>
    </xf>
    <xf numFmtId="0" fontId="75" fillId="5" borderId="0" xfId="12" applyFont="1" applyFill="1" applyAlignment="1">
      <alignment vertical="center"/>
    </xf>
    <xf numFmtId="0" fontId="19" fillId="5" borderId="45" xfId="12" applyFont="1" applyFill="1" applyBorder="1" applyAlignment="1">
      <alignment vertical="center" wrapText="1"/>
    </xf>
    <xf numFmtId="0" fontId="68" fillId="5" borderId="0" xfId="0" applyFont="1" applyFill="1">
      <alignment vertical="center"/>
    </xf>
    <xf numFmtId="0" fontId="14" fillId="5" borderId="0" xfId="12" applyFont="1" applyFill="1" applyAlignment="1">
      <alignment horizontal="center" vertical="center" wrapText="1"/>
    </xf>
    <xf numFmtId="0" fontId="75" fillId="5" borderId="0" xfId="12" applyFont="1" applyFill="1" applyAlignment="1">
      <alignment horizontal="left" vertical="center" wrapText="1"/>
    </xf>
    <xf numFmtId="0" fontId="26" fillId="5" borderId="0" xfId="12" applyFont="1" applyFill="1" applyAlignment="1">
      <alignment horizontal="left" vertical="center" wrapText="1"/>
    </xf>
    <xf numFmtId="10" fontId="67" fillId="5" borderId="127" xfId="12" applyNumberFormat="1" applyFont="1" applyFill="1" applyBorder="1" applyAlignment="1">
      <alignment horizontal="center" vertical="center"/>
    </xf>
    <xf numFmtId="10" fontId="80" fillId="5" borderId="96" xfId="12" applyNumberFormat="1" applyFont="1" applyFill="1" applyBorder="1" applyAlignment="1">
      <alignment horizontal="center" vertical="center" wrapText="1"/>
    </xf>
    <xf numFmtId="10" fontId="67" fillId="5" borderId="13" xfId="12" applyNumberFormat="1" applyFont="1" applyFill="1" applyBorder="1" applyAlignment="1">
      <alignment horizontal="center" vertical="center"/>
    </xf>
    <xf numFmtId="177" fontId="67" fillId="5" borderId="12" xfId="12" applyNumberFormat="1" applyFont="1" applyFill="1" applyBorder="1" applyAlignment="1">
      <alignment horizontal="center" vertical="center"/>
    </xf>
    <xf numFmtId="10" fontId="67" fillId="5" borderId="197" xfId="4" applyNumberFormat="1" applyFont="1" applyFill="1" applyBorder="1" applyAlignment="1" applyProtection="1">
      <alignment horizontal="center" vertical="center"/>
    </xf>
    <xf numFmtId="0" fontId="36" fillId="35" borderId="165" xfId="12" applyFont="1" applyFill="1" applyBorder="1" applyAlignment="1">
      <alignment horizontal="center" vertical="center" wrapText="1"/>
    </xf>
    <xf numFmtId="0" fontId="80" fillId="5" borderId="165" xfId="135" applyFont="1" applyFill="1" applyBorder="1" applyAlignment="1">
      <alignment horizontal="left" vertical="center" wrapText="1"/>
    </xf>
    <xf numFmtId="0" fontId="67" fillId="5" borderId="198" xfId="135" applyFont="1" applyFill="1" applyBorder="1" applyAlignment="1">
      <alignment horizontal="left" vertical="center" wrapText="1"/>
    </xf>
    <xf numFmtId="10" fontId="19" fillId="5" borderId="72" xfId="12" applyNumberFormat="1" applyFont="1" applyFill="1" applyBorder="1" applyAlignment="1">
      <alignment horizontal="center" vertical="center"/>
    </xf>
    <xf numFmtId="0" fontId="19" fillId="5" borderId="138" xfId="135" applyFont="1" applyFill="1" applyBorder="1" applyAlignment="1">
      <alignment horizontal="center" vertical="center"/>
    </xf>
    <xf numFmtId="0" fontId="67" fillId="5" borderId="166" xfId="4" applyNumberFormat="1" applyFont="1" applyFill="1" applyBorder="1" applyAlignment="1" applyProtection="1">
      <alignment horizontal="left" vertical="center" wrapText="1"/>
    </xf>
    <xf numFmtId="0" fontId="67" fillId="5" borderId="169" xfId="4" applyNumberFormat="1" applyFont="1" applyFill="1" applyBorder="1" applyAlignment="1" applyProtection="1">
      <alignment horizontal="left" vertical="center" wrapText="1"/>
    </xf>
    <xf numFmtId="0" fontId="67" fillId="5" borderId="205" xfId="12" applyFont="1" applyFill="1" applyBorder="1" applyAlignment="1">
      <alignment horizontal="center" vertical="center"/>
    </xf>
    <xf numFmtId="0" fontId="67" fillId="5" borderId="210" xfId="12" applyFont="1" applyFill="1" applyBorder="1" applyAlignment="1">
      <alignment horizontal="center" vertical="center"/>
    </xf>
    <xf numFmtId="0" fontId="67" fillId="5" borderId="211" xfId="12" applyFont="1" applyFill="1" applyBorder="1" applyAlignment="1">
      <alignment horizontal="center" vertical="center"/>
    </xf>
    <xf numFmtId="0" fontId="80" fillId="5" borderId="176" xfId="4" applyNumberFormat="1" applyFont="1" applyFill="1" applyBorder="1" applyAlignment="1" applyProtection="1">
      <alignment horizontal="left" vertical="center" wrapText="1"/>
    </xf>
    <xf numFmtId="0" fontId="67" fillId="5" borderId="72" xfId="4" applyNumberFormat="1" applyFont="1" applyFill="1" applyBorder="1" applyAlignment="1" applyProtection="1">
      <alignment horizontal="left" vertical="center" wrapText="1"/>
    </xf>
    <xf numFmtId="0" fontId="67" fillId="5" borderId="176" xfId="4" applyNumberFormat="1" applyFont="1" applyFill="1" applyBorder="1" applyAlignment="1" applyProtection="1">
      <alignment horizontal="left" vertical="center" wrapText="1"/>
    </xf>
    <xf numFmtId="0" fontId="67" fillId="5" borderId="177" xfId="4" applyNumberFormat="1" applyFont="1" applyFill="1" applyBorder="1" applyAlignment="1" applyProtection="1">
      <alignment horizontal="left" vertical="center" wrapText="1"/>
    </xf>
    <xf numFmtId="0" fontId="80" fillId="5" borderId="41" xfId="12" applyFont="1" applyFill="1" applyBorder="1" applyAlignment="1">
      <alignment horizontal="center" vertical="center"/>
    </xf>
    <xf numFmtId="0" fontId="80" fillId="5" borderId="191" xfId="135" applyFont="1" applyFill="1" applyBorder="1" applyAlignment="1">
      <alignment horizontal="left" vertical="center" wrapText="1"/>
    </xf>
    <xf numFmtId="0" fontId="67" fillId="5" borderId="189" xfId="135" applyFont="1" applyFill="1" applyBorder="1" applyAlignment="1">
      <alignment horizontal="left" vertical="center" wrapText="1"/>
    </xf>
    <xf numFmtId="10" fontId="19" fillId="5" borderId="200" xfId="12" applyNumberFormat="1" applyFont="1" applyFill="1" applyBorder="1" applyAlignment="1">
      <alignment horizontal="center" vertical="center"/>
    </xf>
    <xf numFmtId="0" fontId="19" fillId="5" borderId="195" xfId="135" applyFont="1" applyFill="1" applyBorder="1" applyAlignment="1">
      <alignment horizontal="center" vertical="center"/>
    </xf>
    <xf numFmtId="0" fontId="67" fillId="5" borderId="192" xfId="4" applyNumberFormat="1" applyFont="1" applyFill="1" applyBorder="1" applyAlignment="1" applyProtection="1">
      <alignment horizontal="left" vertical="center" wrapText="1"/>
    </xf>
    <xf numFmtId="0" fontId="67" fillId="5" borderId="201" xfId="4" applyNumberFormat="1" applyFont="1" applyFill="1" applyBorder="1" applyAlignment="1" applyProtection="1">
      <alignment horizontal="left" vertical="center" wrapText="1"/>
    </xf>
    <xf numFmtId="0" fontId="67" fillId="5" borderId="320" xfId="135" applyFont="1" applyFill="1" applyBorder="1" applyAlignment="1">
      <alignment horizontal="left" vertical="center" wrapText="1"/>
    </xf>
    <xf numFmtId="10" fontId="19" fillId="5" borderId="202" xfId="12" applyNumberFormat="1" applyFont="1" applyFill="1" applyBorder="1" applyAlignment="1">
      <alignment horizontal="center" vertical="center"/>
    </xf>
    <xf numFmtId="0" fontId="19" fillId="5" borderId="167" xfId="135" applyFont="1" applyFill="1" applyBorder="1" applyAlignment="1">
      <alignment horizontal="center" vertical="center"/>
    </xf>
    <xf numFmtId="0" fontId="80" fillId="5" borderId="232" xfId="135" applyFont="1" applyFill="1" applyBorder="1" applyAlignment="1">
      <alignment horizontal="left" vertical="center" wrapText="1"/>
    </xf>
    <xf numFmtId="0" fontId="67" fillId="5" borderId="153" xfId="135" applyFont="1" applyFill="1" applyBorder="1" applyAlignment="1">
      <alignment horizontal="left" vertical="center" wrapText="1"/>
    </xf>
    <xf numFmtId="10" fontId="19" fillId="5" borderId="233" xfId="12" applyNumberFormat="1" applyFont="1" applyFill="1" applyBorder="1" applyAlignment="1">
      <alignment horizontal="center" vertical="center"/>
    </xf>
    <xf numFmtId="0" fontId="19" fillId="5" borderId="234" xfId="135" applyFont="1" applyFill="1" applyBorder="1" applyAlignment="1">
      <alignment horizontal="center" vertical="center"/>
    </xf>
    <xf numFmtId="0" fontId="67" fillId="5" borderId="235" xfId="4" applyNumberFormat="1" applyFont="1" applyFill="1" applyBorder="1" applyAlignment="1" applyProtection="1">
      <alignment horizontal="left" vertical="center" wrapText="1"/>
    </xf>
    <xf numFmtId="0" fontId="67" fillId="5" borderId="236" xfId="4" applyNumberFormat="1" applyFont="1" applyFill="1" applyBorder="1" applyAlignment="1" applyProtection="1">
      <alignment horizontal="left" vertical="center" wrapText="1"/>
    </xf>
    <xf numFmtId="0" fontId="91" fillId="5" borderId="0" xfId="119" applyFont="1" applyFill="1" applyAlignment="1">
      <alignment vertical="center"/>
    </xf>
    <xf numFmtId="0" fontId="68" fillId="5" borderId="0" xfId="119" applyFont="1" applyFill="1"/>
    <xf numFmtId="0" fontId="19" fillId="5" borderId="41" xfId="119" applyFont="1" applyFill="1" applyBorder="1" applyAlignment="1">
      <alignment horizontal="center" vertical="center" wrapText="1"/>
    </xf>
    <xf numFmtId="0" fontId="19" fillId="5" borderId="31" xfId="119" applyFont="1" applyFill="1" applyBorder="1" applyAlignment="1">
      <alignment horizontal="center" vertical="center" wrapText="1"/>
    </xf>
    <xf numFmtId="176" fontId="19" fillId="3" borderId="36" xfId="119" applyNumberFormat="1" applyFont="1" applyFill="1" applyBorder="1" applyAlignment="1">
      <alignment horizontal="center" vertical="center" shrinkToFit="1"/>
    </xf>
    <xf numFmtId="176" fontId="19" fillId="3" borderId="29" xfId="119" applyNumberFormat="1" applyFont="1" applyFill="1" applyBorder="1" applyAlignment="1">
      <alignment horizontal="center" vertical="center" shrinkToFit="1"/>
    </xf>
    <xf numFmtId="0" fontId="83" fillId="5" borderId="0" xfId="119" applyFont="1" applyFill="1" applyAlignment="1">
      <alignment vertical="center" wrapText="1"/>
    </xf>
    <xf numFmtId="0" fontId="84" fillId="5" borderId="0" xfId="119" applyFont="1" applyFill="1" applyAlignment="1">
      <alignment vertical="center" wrapText="1"/>
    </xf>
    <xf numFmtId="0" fontId="84" fillId="5" borderId="0" xfId="119" applyFont="1" applyFill="1" applyAlignment="1">
      <alignment vertical="top" wrapText="1"/>
    </xf>
    <xf numFmtId="0" fontId="84" fillId="5" borderId="0" xfId="119" applyFont="1" applyFill="1" applyAlignment="1">
      <alignment horizontal="left" vertical="top" wrapText="1"/>
    </xf>
    <xf numFmtId="0" fontId="19" fillId="5" borderId="26" xfId="0" applyFont="1" applyFill="1" applyBorder="1">
      <alignment vertical="center"/>
    </xf>
    <xf numFmtId="176" fontId="19" fillId="5" borderId="26" xfId="119" applyNumberFormat="1" applyFont="1" applyFill="1" applyBorder="1" applyAlignment="1">
      <alignment horizontal="right" vertical="center" shrinkToFit="1"/>
    </xf>
    <xf numFmtId="0" fontId="19" fillId="5" borderId="26" xfId="12" applyFont="1" applyFill="1" applyBorder="1" applyAlignment="1">
      <alignment vertical="center"/>
    </xf>
    <xf numFmtId="0" fontId="16" fillId="0" borderId="0" xfId="0" applyFont="1">
      <alignment vertical="center"/>
    </xf>
    <xf numFmtId="0" fontId="16" fillId="5" borderId="0" xfId="0" applyFont="1" applyFill="1">
      <alignment vertical="center"/>
    </xf>
    <xf numFmtId="0" fontId="16" fillId="2" borderId="0" xfId="0" applyFont="1" applyFill="1">
      <alignment vertical="center"/>
    </xf>
    <xf numFmtId="0" fontId="16" fillId="5" borderId="96" xfId="0" applyFont="1" applyFill="1" applyBorder="1" applyAlignment="1">
      <alignment horizontal="center" vertical="center" wrapText="1"/>
    </xf>
    <xf numFmtId="55" fontId="16" fillId="5" borderId="260" xfId="0" applyNumberFormat="1" applyFont="1" applyFill="1" applyBorder="1">
      <alignment vertical="center"/>
    </xf>
    <xf numFmtId="55" fontId="16" fillId="5" borderId="258" xfId="0" applyNumberFormat="1" applyFont="1" applyFill="1" applyBorder="1">
      <alignment vertical="center"/>
    </xf>
    <xf numFmtId="0" fontId="62" fillId="5" borderId="12" xfId="0" applyFont="1" applyFill="1" applyBorder="1" applyAlignment="1">
      <alignment vertical="center" wrapText="1"/>
    </xf>
    <xf numFmtId="55" fontId="16" fillId="5" borderId="8" xfId="0" applyNumberFormat="1" applyFont="1" applyFill="1" applyBorder="1" applyAlignment="1">
      <alignment horizontal="left" vertical="center"/>
    </xf>
    <xf numFmtId="0" fontId="39" fillId="5" borderId="12" xfId="0" applyFont="1" applyFill="1" applyBorder="1" applyAlignment="1">
      <alignment vertical="center" wrapText="1"/>
    </xf>
    <xf numFmtId="55" fontId="16" fillId="5" borderId="18" xfId="0" applyNumberFormat="1" applyFont="1" applyFill="1" applyBorder="1" applyAlignment="1">
      <alignment horizontal="left" vertical="center"/>
    </xf>
    <xf numFmtId="0" fontId="39" fillId="5" borderId="0" xfId="0" applyFont="1" applyFill="1" applyAlignment="1">
      <alignment vertical="center" wrapText="1"/>
    </xf>
    <xf numFmtId="0" fontId="40" fillId="0" borderId="0" xfId="0" applyFont="1">
      <alignment vertical="center"/>
    </xf>
    <xf numFmtId="0" fontId="39" fillId="5" borderId="0" xfId="0" applyFont="1" applyFill="1">
      <alignment vertical="center"/>
    </xf>
    <xf numFmtId="0" fontId="90" fillId="5" borderId="0" xfId="0" applyFont="1" applyFill="1">
      <alignment vertical="center"/>
    </xf>
    <xf numFmtId="0" fontId="16" fillId="5" borderId="1" xfId="0" applyFont="1" applyFill="1" applyBorder="1" applyAlignment="1">
      <alignment horizontal="center" vertical="center" wrapText="1"/>
    </xf>
    <xf numFmtId="0" fontId="16" fillId="5" borderId="2" xfId="0" applyFont="1" applyFill="1" applyBorder="1" applyAlignment="1">
      <alignment horizontal="center" vertical="center" wrapText="1"/>
    </xf>
    <xf numFmtId="0" fontId="16" fillId="0" borderId="3" xfId="0" applyFont="1" applyBorder="1" applyAlignment="1">
      <alignment horizontal="center" vertical="center"/>
    </xf>
    <xf numFmtId="0" fontId="16" fillId="5" borderId="12" xfId="0" applyFont="1" applyFill="1" applyBorder="1" applyAlignment="1">
      <alignment horizontal="center" vertical="center"/>
    </xf>
    <xf numFmtId="0" fontId="16" fillId="6" borderId="1" xfId="0" applyFont="1" applyFill="1" applyBorder="1" applyAlignment="1">
      <alignment horizontal="left" vertical="center" wrapText="1"/>
    </xf>
    <xf numFmtId="0" fontId="16" fillId="5" borderId="7" xfId="0" applyFont="1" applyFill="1" applyBorder="1" applyAlignment="1">
      <alignment horizontal="center" vertical="center" wrapText="1"/>
    </xf>
    <xf numFmtId="0" fontId="16" fillId="5" borderId="12" xfId="0" applyFont="1" applyFill="1" applyBorder="1" applyAlignment="1">
      <alignment horizontal="left" vertical="center"/>
    </xf>
    <xf numFmtId="179" fontId="21" fillId="5" borderId="0" xfId="3" applyNumberFormat="1" applyFont="1" applyFill="1" applyAlignment="1">
      <alignment vertical="center"/>
    </xf>
    <xf numFmtId="0" fontId="21" fillId="5" borderId="0" xfId="3" applyFont="1" applyFill="1" applyAlignment="1">
      <alignment horizontal="center" vertical="center"/>
    </xf>
    <xf numFmtId="0" fontId="16" fillId="5" borderId="28" xfId="0" applyFont="1" applyFill="1" applyBorder="1" applyAlignment="1">
      <alignment horizontal="center" vertical="center" wrapText="1"/>
    </xf>
    <xf numFmtId="0" fontId="16" fillId="5" borderId="0" xfId="3" applyFont="1" applyFill="1" applyAlignment="1">
      <alignment vertical="center" wrapText="1"/>
    </xf>
    <xf numFmtId="0" fontId="16" fillId="6" borderId="9" xfId="0" applyFont="1" applyFill="1" applyBorder="1" applyAlignment="1">
      <alignment horizontal="left" vertical="center" wrapText="1"/>
    </xf>
    <xf numFmtId="0" fontId="23" fillId="6" borderId="9" xfId="0" applyFont="1" applyFill="1" applyBorder="1" applyAlignment="1">
      <alignment horizontal="left" vertical="center" wrapText="1"/>
    </xf>
    <xf numFmtId="0" fontId="16" fillId="3" borderId="9" xfId="0" applyFont="1" applyFill="1" applyBorder="1" applyAlignment="1">
      <alignment horizontal="left" vertical="center" wrapText="1"/>
    </xf>
    <xf numFmtId="0" fontId="16" fillId="3" borderId="2" xfId="0" applyFont="1" applyFill="1" applyBorder="1" applyAlignment="1">
      <alignment horizontal="center" vertical="center" shrinkToFit="1"/>
    </xf>
    <xf numFmtId="179" fontId="21" fillId="5" borderId="0" xfId="3" applyNumberFormat="1" applyFont="1" applyFill="1"/>
    <xf numFmtId="0" fontId="16" fillId="5" borderId="84" xfId="0" applyFont="1" applyFill="1" applyBorder="1" applyAlignment="1">
      <alignment horizontal="center" vertical="center" shrinkToFit="1"/>
    </xf>
    <xf numFmtId="0" fontId="16" fillId="6" borderId="12" xfId="0" applyFont="1" applyFill="1" applyBorder="1" applyAlignment="1">
      <alignment horizontal="left" vertical="center" wrapText="1"/>
    </xf>
    <xf numFmtId="55" fontId="24" fillId="5" borderId="82" xfId="0" applyNumberFormat="1" applyFont="1" applyFill="1" applyBorder="1" applyAlignment="1">
      <alignment horizontal="right" vertical="center"/>
    </xf>
    <xf numFmtId="55" fontId="24" fillId="5" borderId="16" xfId="0" applyNumberFormat="1" applyFont="1" applyFill="1" applyBorder="1" applyAlignment="1">
      <alignment horizontal="right" vertical="center"/>
    </xf>
    <xf numFmtId="0" fontId="16" fillId="6" borderId="14" xfId="0" applyFont="1" applyFill="1" applyBorder="1" applyAlignment="1">
      <alignment horizontal="left" vertical="center" wrapText="1"/>
    </xf>
    <xf numFmtId="55" fontId="24" fillId="5" borderId="80" xfId="0" applyNumberFormat="1" applyFont="1" applyFill="1" applyBorder="1" applyAlignment="1">
      <alignment horizontal="right" vertical="center"/>
    </xf>
    <xf numFmtId="0" fontId="16" fillId="6" borderId="113" xfId="0" applyFont="1" applyFill="1" applyBorder="1" applyAlignment="1">
      <alignment horizontal="left" vertical="center" wrapText="1"/>
    </xf>
    <xf numFmtId="0" fontId="40" fillId="5" borderId="28" xfId="0" applyFont="1" applyFill="1" applyBorder="1" applyAlignment="1">
      <alignment horizontal="center" vertical="center" wrapText="1"/>
    </xf>
    <xf numFmtId="0" fontId="21" fillId="5" borderId="0" xfId="3" applyFont="1" applyFill="1" applyAlignment="1">
      <alignment vertical="center"/>
    </xf>
    <xf numFmtId="0" fontId="16" fillId="5" borderId="1" xfId="0" applyFont="1" applyFill="1" applyBorder="1" applyAlignment="1">
      <alignment horizontal="left" vertical="center" wrapText="1"/>
    </xf>
    <xf numFmtId="0" fontId="0" fillId="3" borderId="9" xfId="0" applyFill="1" applyBorder="1">
      <alignment vertical="center"/>
    </xf>
    <xf numFmtId="0" fontId="16" fillId="3" borderId="11" xfId="0" applyFont="1" applyFill="1" applyBorder="1" applyAlignment="1">
      <alignment horizontal="center" vertical="center" wrapText="1"/>
    </xf>
    <xf numFmtId="0" fontId="0" fillId="3" borderId="8" xfId="0" applyFill="1" applyBorder="1">
      <alignment vertical="center"/>
    </xf>
    <xf numFmtId="0" fontId="16" fillId="3" borderId="2" xfId="0" applyFont="1" applyFill="1" applyBorder="1" applyAlignment="1">
      <alignment horizontal="center" vertical="center" wrapText="1"/>
    </xf>
    <xf numFmtId="0" fontId="0" fillId="0" borderId="3" xfId="0" applyBorder="1" applyAlignment="1">
      <alignment horizontal="center" vertical="center"/>
    </xf>
    <xf numFmtId="0" fontId="16" fillId="0" borderId="0" xfId="0" applyFont="1" applyAlignment="1">
      <alignment horizontal="center" vertical="center"/>
    </xf>
    <xf numFmtId="0" fontId="16" fillId="0" borderId="3" xfId="0" applyFont="1" applyBorder="1" applyAlignment="1">
      <alignment vertical="center" wrapText="1"/>
    </xf>
    <xf numFmtId="0" fontId="16" fillId="0" borderId="0" xfId="0" applyFont="1" applyAlignment="1">
      <alignment horizontal="left" vertical="center" wrapText="1"/>
    </xf>
    <xf numFmtId="0" fontId="16" fillId="0" borderId="0" xfId="0" applyFont="1" applyAlignment="1">
      <alignment horizontal="center" vertical="center" wrapText="1"/>
    </xf>
    <xf numFmtId="0" fontId="16" fillId="0" borderId="0" xfId="0" applyFont="1" applyAlignment="1">
      <alignment vertical="center" wrapText="1" shrinkToFit="1"/>
    </xf>
    <xf numFmtId="0" fontId="16" fillId="29" borderId="8" xfId="0" applyFont="1" applyFill="1" applyBorder="1" applyAlignment="1">
      <alignment horizontal="left" vertical="center" wrapText="1"/>
    </xf>
    <xf numFmtId="0" fontId="16" fillId="3" borderId="28" xfId="0" applyFont="1" applyFill="1" applyBorder="1" applyAlignment="1">
      <alignment horizontal="center" vertical="center" wrapText="1"/>
    </xf>
    <xf numFmtId="0" fontId="16" fillId="5" borderId="3" xfId="0" applyFont="1" applyFill="1" applyBorder="1">
      <alignment vertical="center"/>
    </xf>
    <xf numFmtId="0" fontId="16" fillId="5" borderId="3" xfId="0" applyFont="1" applyFill="1" applyBorder="1" applyAlignment="1">
      <alignment horizontal="left" vertical="center"/>
    </xf>
    <xf numFmtId="0" fontId="16" fillId="35" borderId="8" xfId="0" applyFont="1" applyFill="1" applyBorder="1" applyAlignment="1">
      <alignment horizontal="left" vertical="center" wrapText="1"/>
    </xf>
    <xf numFmtId="0" fontId="16" fillId="5" borderId="3" xfId="3" applyFont="1" applyFill="1" applyBorder="1" applyAlignment="1">
      <alignment horizontal="left" vertical="center"/>
    </xf>
    <xf numFmtId="0" fontId="16" fillId="36" borderId="8" xfId="0" applyFont="1" applyFill="1" applyBorder="1" applyAlignment="1">
      <alignment horizontal="left" vertical="center" wrapText="1"/>
    </xf>
    <xf numFmtId="0" fontId="16" fillId="5" borderId="0" xfId="3" applyFont="1" applyFill="1" applyAlignment="1">
      <alignment horizontal="center" vertical="center"/>
    </xf>
    <xf numFmtId="0" fontId="16" fillId="29" borderId="1" xfId="0" applyFont="1" applyFill="1" applyBorder="1" applyAlignment="1">
      <alignment horizontal="left" vertical="center" wrapText="1"/>
    </xf>
    <xf numFmtId="0" fontId="16" fillId="35" borderId="1" xfId="0" applyFont="1" applyFill="1" applyBorder="1" applyAlignment="1">
      <alignment horizontal="left" vertical="center" wrapText="1"/>
    </xf>
    <xf numFmtId="0" fontId="16" fillId="36" borderId="1" xfId="0" applyFont="1" applyFill="1" applyBorder="1" applyAlignment="1">
      <alignment horizontal="left" vertical="center" wrapText="1"/>
    </xf>
    <xf numFmtId="49" fontId="75" fillId="5" borderId="0" xfId="0" applyNumberFormat="1" applyFont="1" applyFill="1">
      <alignment vertical="center"/>
    </xf>
    <xf numFmtId="0" fontId="75" fillId="5" borderId="0" xfId="0" quotePrefix="1" applyFont="1" applyFill="1">
      <alignment vertical="center"/>
    </xf>
    <xf numFmtId="0" fontId="75" fillId="5" borderId="3" xfId="0" applyFont="1" applyFill="1" applyBorder="1" applyAlignment="1">
      <alignment horizontal="justify" vertical="center"/>
    </xf>
    <xf numFmtId="0" fontId="75" fillId="5" borderId="3" xfId="0" applyFont="1" applyFill="1" applyBorder="1">
      <alignment vertical="center"/>
    </xf>
    <xf numFmtId="0" fontId="75" fillId="5" borderId="3" xfId="0" applyFont="1" applyFill="1" applyBorder="1" applyAlignment="1">
      <alignment horizontal="justify" vertical="center" wrapText="1"/>
    </xf>
    <xf numFmtId="49" fontId="75" fillId="5" borderId="3" xfId="0" applyNumberFormat="1" applyFont="1" applyFill="1" applyBorder="1">
      <alignment vertical="center"/>
    </xf>
    <xf numFmtId="49" fontId="16" fillId="5" borderId="3" xfId="0" applyNumberFormat="1" applyFont="1" applyFill="1" applyBorder="1">
      <alignment vertical="center"/>
    </xf>
    <xf numFmtId="0" fontId="16" fillId="5" borderId="0" xfId="0" applyFont="1" applyFill="1" applyAlignment="1">
      <alignment horizontal="center" vertical="center"/>
    </xf>
    <xf numFmtId="0" fontId="16" fillId="0" borderId="0" xfId="0" applyFont="1" applyAlignment="1">
      <alignment horizontal="left" vertical="center"/>
    </xf>
    <xf numFmtId="0" fontId="16" fillId="41" borderId="0" xfId="0" applyFont="1" applyFill="1" applyAlignment="1">
      <alignment horizontal="left" vertical="center"/>
    </xf>
    <xf numFmtId="0" fontId="16" fillId="3" borderId="3" xfId="0" applyFont="1" applyFill="1" applyBorder="1">
      <alignment vertical="center"/>
    </xf>
    <xf numFmtId="0" fontId="16" fillId="5" borderId="0" xfId="0" applyFont="1" applyFill="1" applyAlignment="1">
      <alignment horizontal="left" vertical="center"/>
    </xf>
    <xf numFmtId="0" fontId="16" fillId="5" borderId="0" xfId="3" applyFont="1" applyFill="1" applyAlignment="1">
      <alignment vertical="center"/>
    </xf>
    <xf numFmtId="0" fontId="23" fillId="5" borderId="0" xfId="0" applyFont="1" applyFill="1">
      <alignment vertical="center"/>
    </xf>
    <xf numFmtId="0" fontId="23" fillId="5" borderId="1" xfId="0" applyFont="1" applyFill="1" applyBorder="1" applyAlignment="1">
      <alignment horizontal="left" vertical="center" wrapText="1"/>
    </xf>
    <xf numFmtId="0" fontId="63" fillId="5" borderId="0" xfId="0" applyFont="1" applyFill="1" applyAlignment="1">
      <alignment vertical="center" wrapText="1"/>
    </xf>
    <xf numFmtId="0" fontId="63" fillId="0" borderId="0" xfId="0" applyFont="1" applyAlignment="1">
      <alignment vertical="center" wrapText="1"/>
    </xf>
    <xf numFmtId="0" fontId="23" fillId="0" borderId="0" xfId="0" applyFont="1">
      <alignment vertical="center"/>
    </xf>
    <xf numFmtId="0" fontId="0" fillId="5" borderId="0" xfId="0" applyFill="1" applyAlignment="1">
      <alignment horizontal="right" vertical="center"/>
    </xf>
    <xf numFmtId="0" fontId="23" fillId="5" borderId="21" xfId="0" applyFont="1" applyFill="1" applyBorder="1" applyAlignment="1">
      <alignment horizontal="center" vertical="center" wrapText="1"/>
    </xf>
    <xf numFmtId="0" fontId="23" fillId="5" borderId="271" xfId="0" applyFont="1" applyFill="1" applyBorder="1" applyAlignment="1">
      <alignment horizontal="center" vertical="center" wrapText="1"/>
    </xf>
    <xf numFmtId="0" fontId="16" fillId="5" borderId="244" xfId="0" applyFont="1" applyFill="1" applyBorder="1" applyAlignment="1">
      <alignment horizontal="left" vertical="center" wrapText="1"/>
    </xf>
    <xf numFmtId="0" fontId="16" fillId="5" borderId="247" xfId="0" applyFont="1" applyFill="1" applyBorder="1" applyAlignment="1">
      <alignment horizontal="left" vertical="center" wrapText="1"/>
    </xf>
    <xf numFmtId="0" fontId="16" fillId="5" borderId="130" xfId="0" applyFont="1" applyFill="1" applyBorder="1" applyAlignment="1">
      <alignment horizontal="left" vertical="center" wrapText="1"/>
    </xf>
    <xf numFmtId="0" fontId="16" fillId="5" borderId="137" xfId="0" applyFont="1" applyFill="1" applyBorder="1" applyAlignment="1">
      <alignment horizontal="left" vertical="center" wrapText="1"/>
    </xf>
    <xf numFmtId="0" fontId="16" fillId="5" borderId="240" xfId="0" applyFont="1" applyFill="1" applyBorder="1" applyAlignment="1">
      <alignment horizontal="left" vertical="center" wrapText="1"/>
    </xf>
    <xf numFmtId="0" fontId="16" fillId="5" borderId="243" xfId="0" applyFont="1" applyFill="1" applyBorder="1" applyAlignment="1">
      <alignment horizontal="left" vertical="center" wrapText="1"/>
    </xf>
    <xf numFmtId="0" fontId="16" fillId="5" borderId="237" xfId="0" applyFont="1" applyFill="1" applyBorder="1" applyAlignment="1">
      <alignment horizontal="left" vertical="center" wrapText="1"/>
    </xf>
    <xf numFmtId="176" fontId="16" fillId="4" borderId="276" xfId="0" applyNumberFormat="1" applyFont="1" applyFill="1" applyBorder="1" applyProtection="1">
      <alignment vertical="center"/>
      <protection locked="0"/>
    </xf>
    <xf numFmtId="176" fontId="16" fillId="4" borderId="31" xfId="0" applyNumberFormat="1" applyFont="1" applyFill="1" applyBorder="1" applyProtection="1">
      <alignment vertical="center"/>
      <protection locked="0"/>
    </xf>
    <xf numFmtId="176" fontId="16" fillId="4" borderId="272" xfId="0" applyNumberFormat="1" applyFont="1" applyFill="1" applyBorder="1" applyProtection="1">
      <alignment vertical="center"/>
      <protection locked="0"/>
    </xf>
    <xf numFmtId="176" fontId="16" fillId="4" borderId="273" xfId="0" applyNumberFormat="1" applyFont="1" applyFill="1" applyBorder="1" applyProtection="1">
      <alignment vertical="center"/>
      <protection locked="0"/>
    </xf>
    <xf numFmtId="176" fontId="16" fillId="4" borderId="274" xfId="0" applyNumberFormat="1" applyFont="1" applyFill="1" applyBorder="1" applyProtection="1">
      <alignment vertical="center"/>
      <protection locked="0"/>
    </xf>
    <xf numFmtId="176" fontId="16" fillId="4" borderId="275" xfId="0" applyNumberFormat="1" applyFont="1" applyFill="1" applyBorder="1" applyProtection="1">
      <alignment vertical="center"/>
      <protection locked="0"/>
    </xf>
    <xf numFmtId="0" fontId="23" fillId="5" borderId="54" xfId="0" applyFont="1" applyFill="1" applyBorder="1" applyAlignment="1">
      <alignment horizontal="center" vertical="center" wrapText="1"/>
    </xf>
    <xf numFmtId="0" fontId="0" fillId="33" borderId="121" xfId="0" applyFill="1" applyBorder="1" applyAlignment="1">
      <alignment horizontal="center" vertical="center"/>
    </xf>
    <xf numFmtId="0" fontId="0" fillId="29" borderId="248" xfId="0" applyFill="1" applyBorder="1" applyAlignment="1">
      <alignment horizontal="center" vertical="center" wrapText="1"/>
    </xf>
    <xf numFmtId="0" fontId="0" fillId="35" borderId="248" xfId="0" applyFill="1" applyBorder="1" applyAlignment="1">
      <alignment horizontal="center" vertical="center" wrapText="1"/>
    </xf>
    <xf numFmtId="0" fontId="0" fillId="30" borderId="253" xfId="0" applyFill="1" applyBorder="1" applyAlignment="1">
      <alignment horizontal="center" vertical="center" wrapText="1"/>
    </xf>
    <xf numFmtId="0" fontId="11" fillId="5" borderId="0" xfId="118" applyFill="1" applyAlignment="1">
      <alignment wrapText="1"/>
    </xf>
    <xf numFmtId="0" fontId="60" fillId="5" borderId="117" xfId="12" applyFont="1" applyFill="1" applyBorder="1" applyAlignment="1">
      <alignment horizontal="center" vertical="center"/>
    </xf>
    <xf numFmtId="0" fontId="11" fillId="5" borderId="0" xfId="118" applyFill="1"/>
    <xf numFmtId="0" fontId="11" fillId="0" borderId="0" xfId="118" applyAlignment="1">
      <alignment wrapText="1"/>
    </xf>
    <xf numFmtId="0" fontId="60" fillId="5" borderId="118" xfId="12" applyFont="1" applyFill="1" applyBorder="1" applyAlignment="1">
      <alignment vertical="center" wrapText="1"/>
    </xf>
    <xf numFmtId="0" fontId="60" fillId="5" borderId="120" xfId="12" applyFont="1" applyFill="1" applyBorder="1" applyAlignment="1">
      <alignment vertical="center" wrapText="1"/>
    </xf>
    <xf numFmtId="0" fontId="60" fillId="5" borderId="119" xfId="12" applyFont="1" applyFill="1" applyBorder="1" applyAlignment="1">
      <alignment vertical="center" wrapText="1"/>
    </xf>
    <xf numFmtId="0" fontId="11" fillId="5" borderId="0" xfId="12" applyFill="1"/>
    <xf numFmtId="176" fontId="11" fillId="5" borderId="0" xfId="118" applyNumberFormat="1" applyFill="1"/>
    <xf numFmtId="0" fontId="116" fillId="5" borderId="0" xfId="0" applyFont="1" applyFill="1">
      <alignment vertical="center"/>
    </xf>
    <xf numFmtId="0" fontId="60" fillId="5" borderId="26" xfId="12" applyFont="1" applyFill="1" applyBorder="1" applyAlignment="1">
      <alignment vertical="center" wrapText="1"/>
    </xf>
    <xf numFmtId="0" fontId="61" fillId="5" borderId="263" xfId="12" applyFont="1" applyFill="1" applyBorder="1" applyAlignment="1">
      <alignment horizontal="center" vertical="center" wrapText="1"/>
    </xf>
    <xf numFmtId="0" fontId="60" fillId="5" borderId="264" xfId="12" applyFont="1" applyFill="1" applyBorder="1" applyAlignment="1">
      <alignment horizontal="center" vertical="center" wrapText="1"/>
    </xf>
    <xf numFmtId="0" fontId="60" fillId="5" borderId="265" xfId="12" applyFont="1" applyFill="1" applyBorder="1" applyAlignment="1">
      <alignment horizontal="center" vertical="center" wrapText="1"/>
    </xf>
    <xf numFmtId="0" fontId="60" fillId="5" borderId="259" xfId="12" applyFont="1" applyFill="1" applyBorder="1" applyAlignment="1">
      <alignment vertical="center" wrapText="1"/>
    </xf>
    <xf numFmtId="0" fontId="60" fillId="5" borderId="257" xfId="12" applyFont="1" applyFill="1" applyBorder="1" applyAlignment="1">
      <alignment vertical="center" wrapText="1"/>
    </xf>
    <xf numFmtId="0" fontId="60" fillId="5" borderId="254" xfId="12" applyFont="1" applyFill="1" applyBorder="1" applyAlignment="1">
      <alignment vertical="center" wrapText="1"/>
    </xf>
    <xf numFmtId="0" fontId="60" fillId="5" borderId="267" xfId="12" applyFont="1" applyFill="1" applyBorder="1" applyAlignment="1">
      <alignment vertical="center" wrapText="1"/>
    </xf>
    <xf numFmtId="0" fontId="60" fillId="5" borderId="261" xfId="12" applyFont="1" applyFill="1" applyBorder="1" applyAlignment="1">
      <alignment vertical="center" wrapText="1"/>
    </xf>
    <xf numFmtId="0" fontId="92" fillId="5" borderId="0" xfId="118" applyFont="1" applyFill="1" applyAlignment="1">
      <alignment vertical="center"/>
    </xf>
    <xf numFmtId="0" fontId="0" fillId="5" borderId="35" xfId="118" applyFont="1" applyFill="1" applyBorder="1" applyAlignment="1">
      <alignment vertical="center"/>
    </xf>
    <xf numFmtId="0" fontId="11" fillId="0" borderId="43" xfId="118" applyBorder="1"/>
    <xf numFmtId="0" fontId="11" fillId="0" borderId="34" xfId="118" applyBorder="1" applyAlignment="1">
      <alignment vertical="center"/>
    </xf>
    <xf numFmtId="0" fontId="11" fillId="5" borderId="0" xfId="118" applyFill="1" applyAlignment="1">
      <alignment vertical="center"/>
    </xf>
    <xf numFmtId="0" fontId="0" fillId="0" borderId="291" xfId="118" applyFont="1" applyBorder="1" applyAlignment="1">
      <alignment vertical="center"/>
    </xf>
    <xf numFmtId="0" fontId="11" fillId="0" borderId="292" xfId="118" applyBorder="1"/>
    <xf numFmtId="0" fontId="92" fillId="0" borderId="114" xfId="118" applyFont="1" applyBorder="1" applyAlignment="1">
      <alignment vertical="center"/>
    </xf>
    <xf numFmtId="0" fontId="92" fillId="5" borderId="29" xfId="118" applyFont="1" applyFill="1" applyBorder="1" applyAlignment="1">
      <alignment vertical="center" wrapText="1"/>
    </xf>
    <xf numFmtId="0" fontId="0" fillId="5" borderId="0" xfId="118" applyFont="1" applyFill="1"/>
    <xf numFmtId="0" fontId="40" fillId="5" borderId="35" xfId="118" applyFont="1" applyFill="1" applyBorder="1" applyAlignment="1">
      <alignment vertical="center"/>
    </xf>
    <xf numFmtId="0" fontId="40" fillId="5" borderId="36" xfId="118" applyFont="1" applyFill="1" applyBorder="1" applyAlignment="1">
      <alignment horizontal="left" vertical="center"/>
    </xf>
    <xf numFmtId="0" fontId="11" fillId="0" borderId="40" xfId="118" applyBorder="1"/>
    <xf numFmtId="0" fontId="11" fillId="0" borderId="0" xfId="118"/>
    <xf numFmtId="38" fontId="101" fillId="0" borderId="3" xfId="5" applyFont="1" applyFill="1" applyBorder="1" applyAlignment="1" applyProtection="1">
      <alignment shrinkToFit="1"/>
      <protection locked="0"/>
    </xf>
    <xf numFmtId="0" fontId="11" fillId="5" borderId="96" xfId="118" applyFill="1" applyBorder="1" applyAlignment="1">
      <alignment vertical="center"/>
    </xf>
    <xf numFmtId="0" fontId="19" fillId="0" borderId="0" xfId="119" applyFont="1" applyAlignment="1" applyProtection="1">
      <alignment vertical="center"/>
      <protection locked="0"/>
    </xf>
    <xf numFmtId="0" fontId="19" fillId="5" borderId="12" xfId="119" applyFont="1" applyFill="1" applyBorder="1" applyAlignment="1">
      <alignment vertical="center"/>
    </xf>
    <xf numFmtId="0" fontId="19" fillId="5" borderId="55" xfId="119" applyFont="1" applyFill="1" applyBorder="1" applyAlignment="1">
      <alignment vertical="center"/>
    </xf>
    <xf numFmtId="0" fontId="19" fillId="5" borderId="0" xfId="119" applyFont="1" applyFill="1" applyAlignment="1" applyProtection="1">
      <alignment vertical="center"/>
      <protection locked="0" hidden="1"/>
    </xf>
    <xf numFmtId="0" fontId="94" fillId="5" borderId="0" xfId="0" applyFont="1" applyFill="1" applyAlignment="1">
      <alignment vertical="center" wrapText="1"/>
    </xf>
    <xf numFmtId="176" fontId="11" fillId="5" borderId="222" xfId="118" applyNumberFormat="1" applyFill="1" applyBorder="1" applyAlignment="1" applyProtection="1">
      <alignment horizontal="right" vertical="center" shrinkToFit="1"/>
      <protection locked="0"/>
    </xf>
    <xf numFmtId="186" fontId="11" fillId="3" borderId="256" xfId="5" applyNumberFormat="1" applyFont="1" applyFill="1" applyBorder="1" applyAlignment="1" applyProtection="1">
      <alignment horizontal="right" vertical="center" shrinkToFit="1"/>
    </xf>
    <xf numFmtId="176" fontId="11" fillId="5" borderId="29" xfId="118" applyNumberFormat="1" applyFill="1" applyBorder="1" applyAlignment="1" applyProtection="1">
      <alignment horizontal="right" vertical="center" shrinkToFit="1"/>
      <protection locked="0"/>
    </xf>
    <xf numFmtId="186" fontId="11" fillId="3" borderId="30" xfId="5" applyNumberFormat="1" applyFont="1" applyFill="1" applyBorder="1" applyAlignment="1" applyProtection="1">
      <alignment horizontal="right" vertical="center" shrinkToFit="1"/>
    </xf>
    <xf numFmtId="176" fontId="11" fillId="5" borderId="5" xfId="118" applyNumberFormat="1" applyFill="1" applyBorder="1" applyAlignment="1" applyProtection="1">
      <alignment horizontal="right" vertical="center" shrinkToFit="1"/>
      <protection locked="0"/>
    </xf>
    <xf numFmtId="186" fontId="11" fillId="3" borderId="61" xfId="5" applyNumberFormat="1" applyFont="1" applyFill="1" applyBorder="1" applyAlignment="1" applyProtection="1">
      <alignment horizontal="right" vertical="center" shrinkToFit="1"/>
    </xf>
    <xf numFmtId="176" fontId="11" fillId="5" borderId="3" xfId="118" applyNumberFormat="1" applyFill="1" applyBorder="1" applyAlignment="1" applyProtection="1">
      <alignment horizontal="right" vertical="center" shrinkToFit="1"/>
      <protection locked="0"/>
    </xf>
    <xf numFmtId="186" fontId="11" fillId="3" borderId="31" xfId="5" applyNumberFormat="1" applyFont="1" applyFill="1" applyBorder="1" applyAlignment="1" applyProtection="1">
      <alignment horizontal="right" vertical="center" shrinkToFit="1"/>
    </xf>
    <xf numFmtId="176" fontId="11" fillId="5" borderId="52" xfId="118" applyNumberFormat="1" applyFill="1" applyBorder="1" applyAlignment="1" applyProtection="1">
      <alignment horizontal="right" vertical="center" shrinkToFit="1"/>
      <protection locked="0"/>
    </xf>
    <xf numFmtId="186" fontId="11" fillId="3" borderId="266" xfId="5" applyNumberFormat="1" applyFont="1" applyFill="1" applyBorder="1" applyAlignment="1" applyProtection="1">
      <alignment horizontal="right" vertical="center" shrinkToFit="1"/>
    </xf>
    <xf numFmtId="176" fontId="11" fillId="3" borderId="293" xfId="118" applyNumberFormat="1" applyFill="1" applyBorder="1" applyAlignment="1">
      <alignment vertical="center" shrinkToFit="1"/>
    </xf>
    <xf numFmtId="176" fontId="11" fillId="3" borderId="258" xfId="118" applyNumberFormat="1" applyFill="1" applyBorder="1" applyAlignment="1">
      <alignment vertical="center" shrinkToFit="1"/>
    </xf>
    <xf numFmtId="176" fontId="11" fillId="3" borderId="276" xfId="118" applyNumberFormat="1" applyFill="1" applyBorder="1" applyAlignment="1">
      <alignment vertical="center" shrinkToFit="1"/>
    </xf>
    <xf numFmtId="176" fontId="11" fillId="3" borderId="231" xfId="118" applyNumberFormat="1" applyFill="1" applyBorder="1" applyAlignment="1">
      <alignment vertical="center" shrinkToFit="1"/>
    </xf>
    <xf numFmtId="176" fontId="11" fillId="3" borderId="47" xfId="118" applyNumberFormat="1" applyFill="1" applyBorder="1" applyAlignment="1">
      <alignment vertical="center" shrinkToFit="1"/>
    </xf>
    <xf numFmtId="176" fontId="11" fillId="3" borderId="52" xfId="118" applyNumberFormat="1" applyFill="1" applyBorder="1" applyAlignment="1">
      <alignment vertical="center" shrinkToFit="1"/>
    </xf>
    <xf numFmtId="176" fontId="11" fillId="3" borderId="266" xfId="118" applyNumberFormat="1" applyFill="1" applyBorder="1" applyAlignment="1">
      <alignment vertical="center" shrinkToFit="1"/>
    </xf>
    <xf numFmtId="176" fontId="11" fillId="3" borderId="294" xfId="118" applyNumberFormat="1" applyFill="1" applyBorder="1" applyAlignment="1">
      <alignment vertical="center" shrinkToFit="1"/>
    </xf>
    <xf numFmtId="176" fontId="11" fillId="3" borderId="43" xfId="118" applyNumberFormat="1" applyFill="1" applyBorder="1" applyAlignment="1">
      <alignment vertical="center" shrinkToFit="1"/>
    </xf>
    <xf numFmtId="176" fontId="11" fillId="3" borderId="33" xfId="118" applyNumberFormat="1" applyFill="1" applyBorder="1" applyAlignment="1">
      <alignment vertical="center" shrinkToFit="1"/>
    </xf>
    <xf numFmtId="176" fontId="11" fillId="3" borderId="34" xfId="118" applyNumberFormat="1" applyFill="1" applyBorder="1" applyAlignment="1">
      <alignment vertical="center" shrinkToFit="1"/>
    </xf>
    <xf numFmtId="178" fontId="11" fillId="3" borderId="295" xfId="118" applyNumberFormat="1" applyFill="1" applyBorder="1" applyAlignment="1">
      <alignment vertical="center" shrinkToFit="1"/>
    </xf>
    <xf numFmtId="178" fontId="11" fillId="3" borderId="40" xfId="118" applyNumberFormat="1" applyFill="1" applyBorder="1" applyAlignment="1">
      <alignment vertical="center" shrinkToFit="1"/>
    </xf>
    <xf numFmtId="178" fontId="11" fillId="3" borderId="29" xfId="118" applyNumberFormat="1" applyFill="1" applyBorder="1" applyAlignment="1">
      <alignment vertical="center" shrinkToFit="1"/>
    </xf>
    <xf numFmtId="178" fontId="11" fillId="3" borderId="30" xfId="118" applyNumberFormat="1" applyFill="1" applyBorder="1" applyAlignment="1">
      <alignment vertical="center" shrinkToFit="1"/>
    </xf>
    <xf numFmtId="38" fontId="101" fillId="0" borderId="95" xfId="0" applyNumberFormat="1" applyFont="1" applyBorder="1" applyAlignment="1">
      <alignment shrinkToFit="1"/>
    </xf>
    <xf numFmtId="38" fontId="15" fillId="3" borderId="4" xfId="2" applyFont="1" applyFill="1" applyBorder="1" applyAlignment="1">
      <alignment vertical="center" shrinkToFit="1"/>
    </xf>
    <xf numFmtId="178" fontId="15" fillId="3" borderId="4" xfId="1" applyNumberFormat="1" applyFont="1" applyFill="1" applyBorder="1" applyAlignment="1">
      <alignment vertical="center" shrinkToFit="1"/>
    </xf>
    <xf numFmtId="38" fontId="15" fillId="3" borderId="4" xfId="5" applyFont="1" applyFill="1" applyBorder="1" applyAlignment="1">
      <alignment vertical="center" shrinkToFit="1"/>
    </xf>
    <xf numFmtId="178" fontId="15" fillId="3" borderId="4" xfId="4" applyNumberFormat="1" applyFont="1" applyFill="1" applyBorder="1" applyAlignment="1">
      <alignment vertical="center" shrinkToFit="1"/>
    </xf>
    <xf numFmtId="181" fontId="15" fillId="3" borderId="4" xfId="4" applyNumberFormat="1" applyFont="1" applyFill="1" applyBorder="1" applyAlignment="1">
      <alignment vertical="center" shrinkToFit="1"/>
    </xf>
    <xf numFmtId="38" fontId="15" fillId="3" borderId="3" xfId="2" applyFont="1" applyFill="1" applyBorder="1" applyAlignment="1">
      <alignment vertical="center" shrinkToFit="1"/>
    </xf>
    <xf numFmtId="178" fontId="15" fillId="3" borderId="3" xfId="1" applyNumberFormat="1" applyFont="1" applyFill="1" applyBorder="1" applyAlignment="1">
      <alignment vertical="center" shrinkToFit="1"/>
    </xf>
    <xf numFmtId="38" fontId="15" fillId="3" borderId="3" xfId="5" applyFont="1" applyFill="1" applyBorder="1" applyAlignment="1">
      <alignment vertical="center" shrinkToFit="1"/>
    </xf>
    <xf numFmtId="178" fontId="15" fillId="3" borderId="3" xfId="4" applyNumberFormat="1" applyFont="1" applyFill="1" applyBorder="1" applyAlignment="1">
      <alignment vertical="center" shrinkToFit="1"/>
    </xf>
    <xf numFmtId="38" fontId="15" fillId="3" borderId="116" xfId="2" applyFont="1" applyFill="1" applyBorder="1" applyAlignment="1">
      <alignment vertical="center" shrinkToFit="1"/>
    </xf>
    <xf numFmtId="178" fontId="15" fillId="3" borderId="116" xfId="1" applyNumberFormat="1" applyFont="1" applyFill="1" applyBorder="1" applyAlignment="1">
      <alignment vertical="center" shrinkToFit="1"/>
    </xf>
    <xf numFmtId="38" fontId="15" fillId="3" borderId="116" xfId="5" applyFont="1" applyFill="1" applyBorder="1" applyAlignment="1">
      <alignment vertical="center" shrinkToFit="1"/>
    </xf>
    <xf numFmtId="38" fontId="15" fillId="3" borderId="5" xfId="2" applyFont="1" applyFill="1" applyBorder="1" applyAlignment="1">
      <alignment vertical="center" shrinkToFit="1"/>
    </xf>
    <xf numFmtId="38" fontId="15" fillId="3" borderId="251" xfId="2" applyFont="1" applyFill="1" applyBorder="1" applyAlignment="1">
      <alignment vertical="center" shrinkToFit="1"/>
    </xf>
    <xf numFmtId="178" fontId="15" fillId="3" borderId="251" xfId="1" applyNumberFormat="1" applyFont="1" applyFill="1" applyBorder="1" applyAlignment="1">
      <alignment vertical="center" shrinkToFit="1"/>
    </xf>
    <xf numFmtId="38" fontId="15" fillId="3" borderId="251" xfId="5" applyFont="1" applyFill="1" applyBorder="1" applyAlignment="1">
      <alignment vertical="center" shrinkToFit="1"/>
    </xf>
    <xf numFmtId="38" fontId="15" fillId="3" borderId="5" xfId="5" applyFont="1" applyFill="1" applyBorder="1" applyAlignment="1">
      <alignment vertical="center" shrinkToFit="1"/>
    </xf>
    <xf numFmtId="178" fontId="15" fillId="3" borderId="5" xfId="4" applyNumberFormat="1" applyFont="1" applyFill="1" applyBorder="1" applyAlignment="1">
      <alignment vertical="center" shrinkToFit="1"/>
    </xf>
    <xf numFmtId="38" fontId="15" fillId="3" borderId="114" xfId="2" applyFont="1" applyFill="1" applyBorder="1" applyAlignment="1">
      <alignment vertical="center" shrinkToFit="1"/>
    </xf>
    <xf numFmtId="178" fontId="15" fillId="3" borderId="321" xfId="1" applyNumberFormat="1" applyFont="1" applyFill="1" applyBorder="1" applyAlignment="1">
      <alignment vertical="center" shrinkToFit="1"/>
    </xf>
    <xf numFmtId="38" fontId="15" fillId="39" borderId="114" xfId="2" applyFont="1" applyFill="1" applyBorder="1" applyAlignment="1">
      <alignment vertical="center" shrinkToFit="1"/>
    </xf>
    <xf numFmtId="38" fontId="15" fillId="3" borderId="114" xfId="5" applyFont="1" applyFill="1" applyBorder="1" applyAlignment="1">
      <alignment vertical="center" shrinkToFit="1"/>
    </xf>
    <xf numFmtId="178" fontId="15" fillId="3" borderId="321" xfId="4" applyNumberFormat="1" applyFont="1" applyFill="1" applyBorder="1" applyAlignment="1">
      <alignment vertical="center" shrinkToFit="1"/>
    </xf>
    <xf numFmtId="178" fontId="15" fillId="3" borderId="114" xfId="4" applyNumberFormat="1" applyFont="1" applyFill="1" applyBorder="1" applyAlignment="1">
      <alignment vertical="center" shrinkToFit="1"/>
    </xf>
    <xf numFmtId="181" fontId="15" fillId="3" borderId="114" xfId="4" applyNumberFormat="1" applyFont="1" applyFill="1" applyBorder="1" applyAlignment="1">
      <alignment vertical="center" shrinkToFit="1"/>
    </xf>
    <xf numFmtId="0" fontId="0" fillId="5" borderId="0" xfId="0" applyFill="1" applyAlignment="1">
      <alignment vertical="center" shrinkToFit="1"/>
    </xf>
    <xf numFmtId="38" fontId="15" fillId="39" borderId="3" xfId="2" applyFont="1" applyFill="1" applyBorder="1" applyAlignment="1">
      <alignment vertical="center" shrinkToFit="1"/>
    </xf>
    <xf numFmtId="0" fontId="0" fillId="0" borderId="0" xfId="0" applyAlignment="1">
      <alignment vertical="center" shrinkToFit="1"/>
    </xf>
    <xf numFmtId="181" fontId="0" fillId="5" borderId="0" xfId="0" applyNumberFormat="1" applyFill="1" applyAlignment="1">
      <alignment vertical="center" shrinkToFit="1"/>
    </xf>
    <xf numFmtId="38" fontId="0" fillId="3" borderId="3" xfId="0" applyNumberFormat="1" applyFill="1" applyBorder="1" applyAlignment="1">
      <alignment vertical="center" shrinkToFit="1"/>
    </xf>
    <xf numFmtId="0" fontId="63" fillId="5" borderId="3" xfId="0" applyFont="1" applyFill="1" applyBorder="1" applyAlignment="1">
      <alignment vertical="center" shrinkToFit="1"/>
    </xf>
    <xf numFmtId="10" fontId="63" fillId="3" borderId="3" xfId="0" applyNumberFormat="1" applyFont="1" applyFill="1" applyBorder="1" applyAlignment="1">
      <alignment vertical="center" shrinkToFit="1"/>
    </xf>
    <xf numFmtId="38" fontId="15" fillId="3" borderId="283" xfId="2" applyFont="1" applyFill="1" applyBorder="1" applyAlignment="1">
      <alignment vertical="center" shrinkToFit="1"/>
    </xf>
    <xf numFmtId="0" fontId="0" fillId="40" borderId="116" xfId="0" applyFill="1" applyBorder="1" applyAlignment="1">
      <alignment vertical="center" shrinkToFit="1"/>
    </xf>
    <xf numFmtId="186" fontId="15" fillId="40" borderId="3" xfId="5" applyNumberFormat="1" applyFont="1" applyFill="1" applyBorder="1" applyAlignment="1">
      <alignment vertical="center" shrinkToFit="1"/>
    </xf>
    <xf numFmtId="181" fontId="15" fillId="3" borderId="3" xfId="4" applyNumberFormat="1" applyFont="1" applyFill="1" applyBorder="1" applyAlignment="1">
      <alignment vertical="center" shrinkToFit="1"/>
    </xf>
    <xf numFmtId="10" fontId="0" fillId="4" borderId="3" xfId="1" applyNumberFormat="1" applyFont="1" applyFill="1" applyBorder="1">
      <alignment vertical="center"/>
    </xf>
    <xf numFmtId="0" fontId="62" fillId="5" borderId="5" xfId="0" applyFont="1" applyFill="1" applyBorder="1" applyAlignment="1">
      <alignment horizontal="center" vertical="center" textRotation="255"/>
    </xf>
    <xf numFmtId="0" fontId="0" fillId="0" borderId="4" xfId="0" applyBorder="1" applyAlignment="1">
      <alignment horizontal="center" vertical="center" textRotation="255"/>
    </xf>
    <xf numFmtId="0" fontId="0" fillId="0" borderId="37" xfId="0" applyBorder="1" applyAlignment="1">
      <alignment horizontal="left" vertical="center"/>
    </xf>
    <xf numFmtId="0" fontId="0" fillId="0" borderId="38" xfId="0" applyBorder="1" applyAlignment="1">
      <alignment horizontal="left" vertical="center"/>
    </xf>
    <xf numFmtId="0" fontId="0" fillId="0" borderId="43" xfId="0" applyBorder="1" applyAlignment="1">
      <alignment horizontal="left" vertical="center"/>
    </xf>
    <xf numFmtId="0" fontId="0" fillId="0" borderId="39" xfId="0" applyBorder="1" applyAlignment="1">
      <alignment horizontal="left" vertical="center"/>
    </xf>
    <xf numFmtId="0" fontId="0" fillId="0" borderId="50" xfId="0" applyBorder="1" applyAlignment="1">
      <alignment horizontal="left" vertical="center"/>
    </xf>
    <xf numFmtId="0" fontId="0" fillId="0" borderId="40" xfId="0" applyBorder="1" applyAlignment="1">
      <alignment horizontal="left" vertical="center"/>
    </xf>
    <xf numFmtId="0" fontId="71" fillId="5" borderId="10" xfId="0" applyFont="1" applyFill="1" applyBorder="1" applyAlignment="1">
      <alignment horizontal="left" vertical="center"/>
    </xf>
    <xf numFmtId="0" fontId="71" fillId="0" borderId="10" xfId="0" applyFont="1" applyBorder="1">
      <alignment vertical="center"/>
    </xf>
    <xf numFmtId="0" fontId="71" fillId="5" borderId="0" xfId="0" applyFont="1" applyFill="1" applyAlignment="1">
      <alignment horizontal="left" vertical="center"/>
    </xf>
    <xf numFmtId="0" fontId="71" fillId="0" borderId="0" xfId="0" applyFont="1">
      <alignment vertical="center"/>
    </xf>
    <xf numFmtId="0" fontId="62" fillId="30" borderId="5" xfId="0" applyFont="1" applyFill="1" applyBorder="1" applyAlignment="1">
      <alignment horizontal="center" vertical="center" textRotation="255"/>
    </xf>
    <xf numFmtId="0" fontId="62" fillId="30" borderId="17" xfId="0" applyFont="1" applyFill="1" applyBorder="1" applyAlignment="1">
      <alignment horizontal="center" vertical="center" textRotation="255"/>
    </xf>
    <xf numFmtId="0" fontId="16" fillId="31" borderId="5" xfId="0" applyFont="1" applyFill="1" applyBorder="1" applyAlignment="1">
      <alignment horizontal="center" vertical="center" textRotation="255" wrapText="1"/>
    </xf>
    <xf numFmtId="0" fontId="16" fillId="31" borderId="17" xfId="0" applyFont="1" applyFill="1" applyBorder="1" applyAlignment="1">
      <alignment horizontal="center" vertical="center" textRotation="255" wrapText="1"/>
    </xf>
    <xf numFmtId="0" fontId="16" fillId="31" borderId="4" xfId="0" applyFont="1" applyFill="1" applyBorder="1" applyAlignment="1">
      <alignment horizontal="center" vertical="center" textRotation="255" wrapText="1"/>
    </xf>
    <xf numFmtId="0" fontId="26" fillId="5" borderId="37" xfId="14" applyFont="1" applyFill="1" applyBorder="1" applyAlignment="1">
      <alignment horizontal="center" vertical="center"/>
    </xf>
    <xf numFmtId="0" fontId="26" fillId="5" borderId="43" xfId="14" applyFont="1" applyFill="1" applyBorder="1" applyAlignment="1">
      <alignment horizontal="center" vertical="center"/>
    </xf>
    <xf numFmtId="0" fontId="26" fillId="0" borderId="66" xfId="14" applyFont="1" applyBorder="1" applyAlignment="1" applyProtection="1">
      <alignment horizontal="left" vertical="center" wrapText="1"/>
      <protection locked="0"/>
    </xf>
    <xf numFmtId="0" fontId="26" fillId="0" borderId="38" xfId="14" applyFont="1" applyBorder="1" applyAlignment="1" applyProtection="1">
      <alignment horizontal="left" vertical="center" wrapText="1"/>
      <protection locked="0"/>
    </xf>
    <xf numFmtId="0" fontId="26" fillId="0" borderId="22" xfId="14" applyFont="1" applyBorder="1" applyAlignment="1" applyProtection="1">
      <alignment horizontal="left" vertical="center" wrapText="1"/>
      <protection locked="0"/>
    </xf>
    <xf numFmtId="0" fontId="26" fillId="5" borderId="49" xfId="14" applyFont="1" applyFill="1" applyBorder="1" applyAlignment="1">
      <alignment horizontal="center" vertical="center"/>
    </xf>
    <xf numFmtId="0" fontId="26" fillId="5" borderId="2" xfId="14" applyFont="1" applyFill="1" applyBorder="1" applyAlignment="1">
      <alignment horizontal="center" vertical="center"/>
    </xf>
    <xf numFmtId="0" fontId="26" fillId="0" borderId="8" xfId="14" applyFont="1" applyBorder="1" applyAlignment="1" applyProtection="1">
      <alignment horizontal="left" vertical="center" wrapText="1"/>
      <protection locked="0"/>
    </xf>
    <xf numFmtId="0" fontId="26" fillId="0" borderId="18" xfId="14" applyFont="1" applyBorder="1" applyAlignment="1" applyProtection="1">
      <alignment horizontal="left" vertical="center" wrapText="1"/>
      <protection locked="0"/>
    </xf>
    <xf numFmtId="0" fontId="26" fillId="0" borderId="58" xfId="14" applyFont="1" applyBorder="1" applyAlignment="1" applyProtection="1">
      <alignment horizontal="left" vertical="center" wrapText="1"/>
      <protection locked="0"/>
    </xf>
    <xf numFmtId="0" fontId="68" fillId="5" borderId="0" xfId="131" applyFont="1" applyFill="1" applyAlignment="1">
      <alignment horizontal="left" vertical="center" wrapText="1"/>
    </xf>
    <xf numFmtId="0" fontId="68" fillId="5" borderId="0" xfId="131" applyFont="1" applyFill="1" applyAlignment="1">
      <alignment horizontal="left" vertical="center"/>
    </xf>
    <xf numFmtId="0" fontId="26" fillId="0" borderId="7" xfId="14" applyFont="1" applyBorder="1" applyAlignment="1" applyProtection="1">
      <alignment horizontal="left" vertical="center"/>
      <protection locked="0"/>
    </xf>
    <xf numFmtId="0" fontId="26" fillId="5" borderId="39" xfId="14" applyFont="1" applyFill="1" applyBorder="1" applyAlignment="1">
      <alignment horizontal="center" vertical="center"/>
    </xf>
    <xf numFmtId="0" fontId="26" fillId="5" borderId="40" xfId="14" applyFont="1" applyFill="1" applyBorder="1" applyAlignment="1">
      <alignment horizontal="center" vertical="center"/>
    </xf>
    <xf numFmtId="0" fontId="26" fillId="0" borderId="59" xfId="14" applyFont="1" applyBorder="1" applyAlignment="1" applyProtection="1">
      <alignment horizontal="left" vertical="center" wrapText="1"/>
      <protection locked="0"/>
    </xf>
    <xf numFmtId="0" fontId="26" fillId="0" borderId="50" xfId="14" applyFont="1" applyBorder="1" applyAlignment="1" applyProtection="1">
      <alignment horizontal="left" vertical="center" wrapText="1"/>
      <protection locked="0"/>
    </xf>
    <xf numFmtId="0" fontId="26" fillId="0" borderId="51" xfId="14" applyFont="1" applyBorder="1" applyAlignment="1" applyProtection="1">
      <alignment horizontal="left" vertical="center" wrapText="1"/>
      <protection locked="0"/>
    </xf>
    <xf numFmtId="0" fontId="14" fillId="5" borderId="0" xfId="131" applyFont="1" applyFill="1" applyAlignment="1">
      <alignment horizontal="center" shrinkToFit="1"/>
    </xf>
    <xf numFmtId="0" fontId="27" fillId="5" borderId="0" xfId="131" applyFont="1" applyFill="1" applyAlignment="1">
      <alignment horizontal="center"/>
    </xf>
    <xf numFmtId="0" fontId="26" fillId="5" borderId="0" xfId="131" applyFont="1" applyFill="1" applyAlignment="1">
      <alignment horizontal="left" vertical="top" wrapText="1"/>
    </xf>
    <xf numFmtId="0" fontId="11" fillId="0" borderId="59" xfId="131" applyBorder="1" applyAlignment="1" applyProtection="1">
      <alignment vertical="center" shrinkToFit="1"/>
      <protection locked="0"/>
    </xf>
    <xf numFmtId="0" fontId="11" fillId="0" borderId="50" xfId="131" applyBorder="1" applyAlignment="1" applyProtection="1">
      <alignment vertical="center" shrinkToFit="1"/>
      <protection locked="0"/>
    </xf>
    <xf numFmtId="0" fontId="11" fillId="0" borderId="51" xfId="131" applyBorder="1" applyAlignment="1" applyProtection="1">
      <alignment vertical="center" shrinkToFit="1"/>
      <protection locked="0"/>
    </xf>
    <xf numFmtId="0" fontId="26" fillId="5" borderId="97" xfId="131" applyFont="1" applyFill="1" applyBorder="1" applyAlignment="1">
      <alignment horizontal="left" vertical="top" indent="1"/>
    </xf>
    <xf numFmtId="0" fontId="26" fillId="5" borderId="99" xfId="131" applyFont="1" applyFill="1" applyBorder="1" applyAlignment="1">
      <alignment horizontal="left" vertical="top" indent="1"/>
    </xf>
    <xf numFmtId="0" fontId="26" fillId="5" borderId="98" xfId="131" applyFont="1" applyFill="1" applyBorder="1" applyAlignment="1">
      <alignment horizontal="left" vertical="top" indent="1"/>
    </xf>
    <xf numFmtId="0" fontId="26" fillId="0" borderId="33" xfId="131" applyFont="1" applyBorder="1" applyAlignment="1" applyProtection="1">
      <alignment horizontal="left" vertical="center" wrapText="1"/>
      <protection locked="0"/>
    </xf>
    <xf numFmtId="0" fontId="26" fillId="0" borderId="34" xfId="131" applyFont="1" applyBorder="1" applyAlignment="1" applyProtection="1">
      <alignment horizontal="left" vertical="center" wrapText="1"/>
      <protection locked="0"/>
    </xf>
    <xf numFmtId="0" fontId="26" fillId="0" borderId="3" xfId="131" applyFont="1" applyBorder="1" applyAlignment="1" applyProtection="1">
      <alignment horizontal="left" vertical="center" wrapText="1"/>
      <protection locked="0"/>
    </xf>
    <xf numFmtId="0" fontId="26" fillId="0" borderId="31" xfId="131" applyFont="1" applyBorder="1" applyAlignment="1" applyProtection="1">
      <alignment horizontal="left" vertical="center" wrapText="1"/>
      <protection locked="0"/>
    </xf>
    <xf numFmtId="0" fontId="26" fillId="0" borderId="3" xfId="131" applyFont="1" applyBorder="1" applyAlignment="1">
      <alignment horizontal="left" vertical="center" indent="1"/>
    </xf>
    <xf numFmtId="0" fontId="26" fillId="0" borderId="31" xfId="131" applyFont="1" applyBorder="1" applyAlignment="1">
      <alignment horizontal="left" vertical="center" indent="1"/>
    </xf>
    <xf numFmtId="0" fontId="26" fillId="0" borderId="64" xfId="131" applyFont="1" applyBorder="1" applyAlignment="1">
      <alignment horizontal="center" vertical="center"/>
    </xf>
    <xf numFmtId="0" fontId="26" fillId="0" borderId="65" xfId="131" applyFont="1" applyBorder="1" applyAlignment="1">
      <alignment horizontal="center" vertical="center"/>
    </xf>
    <xf numFmtId="0" fontId="26" fillId="0" borderId="5" xfId="131" applyFont="1" applyBorder="1" applyAlignment="1" applyProtection="1">
      <alignment horizontal="left" vertical="center" wrapText="1"/>
      <protection locked="0"/>
    </xf>
    <xf numFmtId="0" fontId="26" fillId="0" borderId="61" xfId="131" applyFont="1" applyBorder="1" applyAlignment="1" applyProtection="1">
      <alignment horizontal="left" vertical="center" wrapText="1"/>
      <protection locked="0"/>
    </xf>
    <xf numFmtId="0" fontId="27" fillId="5" borderId="0" xfId="119" applyFont="1" applyFill="1" applyAlignment="1">
      <alignment horizontal="center" vertical="center"/>
    </xf>
    <xf numFmtId="0" fontId="19" fillId="0" borderId="53" xfId="15" applyFont="1" applyBorder="1" applyAlignment="1">
      <alignment horizontal="center" vertical="center" wrapText="1"/>
    </xf>
    <xf numFmtId="0" fontId="19" fillId="0" borderId="21" xfId="15" applyFont="1" applyBorder="1" applyAlignment="1">
      <alignment horizontal="center" vertical="center" wrapText="1"/>
    </xf>
    <xf numFmtId="0" fontId="19" fillId="0" borderId="56" xfId="15" applyFont="1" applyBorder="1" applyAlignment="1">
      <alignment horizontal="center" vertical="center" wrapText="1"/>
    </xf>
    <xf numFmtId="0" fontId="19" fillId="0" borderId="45" xfId="15" applyFont="1" applyBorder="1" applyAlignment="1">
      <alignment horizontal="center" vertical="center" wrapText="1"/>
    </xf>
    <xf numFmtId="0" fontId="19" fillId="0" borderId="0" xfId="15" applyFont="1" applyAlignment="1">
      <alignment horizontal="center" vertical="center" wrapText="1"/>
    </xf>
    <xf numFmtId="0" fontId="19" fillId="0" borderId="13" xfId="15" applyFont="1" applyBorder="1" applyAlignment="1">
      <alignment horizontal="center" vertical="center" wrapText="1"/>
    </xf>
    <xf numFmtId="0" fontId="19" fillId="0" borderId="57" xfId="15" applyFont="1" applyBorder="1" applyAlignment="1">
      <alignment horizontal="center" vertical="center" wrapText="1"/>
    </xf>
    <xf numFmtId="0" fontId="19" fillId="0" borderId="7" xfId="15" applyFont="1" applyBorder="1" applyAlignment="1">
      <alignment horizontal="center" vertical="center" wrapText="1"/>
    </xf>
    <xf numFmtId="0" fontId="19" fillId="0" borderId="6" xfId="15" applyFont="1" applyBorder="1" applyAlignment="1">
      <alignment horizontal="center" vertical="center" wrapText="1"/>
    </xf>
    <xf numFmtId="0" fontId="26" fillId="5" borderId="66" xfId="119" applyFont="1" applyFill="1" applyBorder="1" applyAlignment="1">
      <alignment horizontal="center" vertical="center" wrapText="1"/>
    </xf>
    <xf numFmtId="0" fontId="26" fillId="5" borderId="43" xfId="119" applyFont="1" applyFill="1" applyBorder="1" applyAlignment="1">
      <alignment horizontal="center" vertical="center" wrapText="1"/>
    </xf>
    <xf numFmtId="0" fontId="26" fillId="0" borderId="66" xfId="119" applyFont="1" applyBorder="1" applyAlignment="1" applyProtection="1">
      <alignment horizontal="left" vertical="center" wrapText="1"/>
      <protection locked="0"/>
    </xf>
    <xf numFmtId="0" fontId="26" fillId="0" borderId="38" xfId="119" applyFont="1" applyBorder="1" applyAlignment="1" applyProtection="1">
      <alignment horizontal="left" vertical="center" wrapText="1"/>
      <protection locked="0"/>
    </xf>
    <xf numFmtId="0" fontId="26" fillId="0" borderId="22" xfId="119" applyFont="1" applyBorder="1" applyAlignment="1" applyProtection="1">
      <alignment horizontal="left" vertical="center" wrapText="1"/>
      <protection locked="0"/>
    </xf>
    <xf numFmtId="0" fontId="26" fillId="5" borderId="8" xfId="119" applyFont="1" applyFill="1" applyBorder="1" applyAlignment="1">
      <alignment horizontal="center" vertical="center" wrapText="1"/>
    </xf>
    <xf numFmtId="0" fontId="26" fillId="5" borderId="2" xfId="119" applyFont="1" applyFill="1" applyBorder="1" applyAlignment="1">
      <alignment horizontal="center" vertical="center" wrapText="1"/>
    </xf>
    <xf numFmtId="0" fontId="26" fillId="0" borderId="8" xfId="119" applyFont="1" applyBorder="1" applyAlignment="1" applyProtection="1">
      <alignment horizontal="left" vertical="center" wrapText="1"/>
      <protection locked="0"/>
    </xf>
    <xf numFmtId="0" fontId="26" fillId="0" borderId="18" xfId="119" applyFont="1" applyBorder="1" applyAlignment="1" applyProtection="1">
      <alignment horizontal="left" vertical="center" wrapText="1"/>
      <protection locked="0"/>
    </xf>
    <xf numFmtId="0" fontId="26" fillId="0" borderId="58" xfId="119" applyFont="1" applyBorder="1" applyAlignment="1" applyProtection="1">
      <alignment horizontal="left" vertical="center" wrapText="1"/>
      <protection locked="0"/>
    </xf>
    <xf numFmtId="0" fontId="19" fillId="0" borderId="37" xfId="119" applyFont="1" applyBorder="1" applyAlignment="1">
      <alignment horizontal="left" vertical="center"/>
    </xf>
    <xf numFmtId="0" fontId="19" fillId="0" borderId="38" xfId="119" applyFont="1" applyBorder="1" applyAlignment="1">
      <alignment horizontal="left" vertical="center"/>
    </xf>
    <xf numFmtId="0" fontId="19" fillId="0" borderId="43" xfId="119" applyFont="1" applyBorder="1" applyAlignment="1">
      <alignment horizontal="left" vertical="center"/>
    </xf>
    <xf numFmtId="0" fontId="32" fillId="0" borderId="66" xfId="15" applyFont="1" applyBorder="1" applyAlignment="1">
      <alignment vertical="center"/>
    </xf>
    <xf numFmtId="0" fontId="32" fillId="0" borderId="38" xfId="15" applyFont="1" applyBorder="1" applyAlignment="1">
      <alignment vertical="center"/>
    </xf>
    <xf numFmtId="0" fontId="32" fillId="0" borderId="22" xfId="15" applyFont="1" applyBorder="1" applyAlignment="1">
      <alignment vertical="center"/>
    </xf>
    <xf numFmtId="0" fontId="19" fillId="0" borderId="45" xfId="119" applyFont="1" applyBorder="1" applyAlignment="1">
      <alignment horizontal="left" vertical="center" wrapText="1"/>
    </xf>
    <xf numFmtId="0" fontId="19" fillId="0" borderId="0" xfId="119" applyFont="1" applyAlignment="1">
      <alignment horizontal="left" vertical="center" wrapText="1"/>
    </xf>
    <xf numFmtId="0" fontId="19" fillId="0" borderId="13" xfId="119" applyFont="1" applyBorder="1" applyAlignment="1">
      <alignment horizontal="left" vertical="center" wrapText="1"/>
    </xf>
    <xf numFmtId="0" fontId="19" fillId="0" borderId="46" xfId="119" applyFont="1" applyBorder="1" applyAlignment="1">
      <alignment horizontal="left" vertical="center" wrapText="1"/>
    </xf>
    <xf numFmtId="0" fontId="19" fillId="0" borderId="26" xfId="119" applyFont="1" applyBorder="1" applyAlignment="1">
      <alignment horizontal="left" vertical="center" wrapText="1"/>
    </xf>
    <xf numFmtId="0" fontId="19" fillId="0" borderId="47" xfId="119" applyFont="1" applyBorder="1" applyAlignment="1">
      <alignment horizontal="left" vertical="center" wrapText="1"/>
    </xf>
    <xf numFmtId="0" fontId="14" fillId="0" borderId="18" xfId="0" applyFont="1" applyBorder="1" applyAlignment="1">
      <alignment horizontal="center" vertical="center"/>
    </xf>
    <xf numFmtId="0" fontId="14" fillId="0" borderId="2" xfId="0" applyFont="1" applyBorder="1" applyAlignment="1">
      <alignment horizontal="center" vertical="center"/>
    </xf>
    <xf numFmtId="0" fontId="19" fillId="0" borderId="8" xfId="0" applyFont="1" applyBorder="1" applyAlignment="1" applyProtection="1">
      <alignment horizontal="left" vertical="center" shrinkToFit="1"/>
      <protection locked="0"/>
    </xf>
    <xf numFmtId="0" fontId="19" fillId="0" borderId="18" xfId="0" applyFont="1" applyBorder="1" applyAlignment="1" applyProtection="1">
      <alignment horizontal="left" vertical="center" shrinkToFit="1"/>
      <protection locked="0"/>
    </xf>
    <xf numFmtId="0" fontId="19" fillId="0" borderId="58" xfId="0" applyFont="1" applyBorder="1" applyAlignment="1" applyProtection="1">
      <alignment horizontal="left" vertical="center" shrinkToFit="1"/>
      <protection locked="0"/>
    </xf>
    <xf numFmtId="0" fontId="19" fillId="0" borderId="59" xfId="119" applyFont="1" applyBorder="1" applyAlignment="1" applyProtection="1">
      <alignment horizontal="left" vertical="center" wrapText="1"/>
      <protection locked="0"/>
    </xf>
    <xf numFmtId="0" fontId="19" fillId="0" borderId="50" xfId="119" applyFont="1" applyBorder="1" applyAlignment="1" applyProtection="1">
      <alignment horizontal="left" vertical="center" wrapText="1"/>
      <protection locked="0"/>
    </xf>
    <xf numFmtId="0" fontId="19" fillId="0" borderId="51" xfId="119" applyFont="1" applyBorder="1" applyAlignment="1" applyProtection="1">
      <alignment horizontal="left" vertical="center" wrapText="1"/>
      <protection locked="0"/>
    </xf>
    <xf numFmtId="0" fontId="68" fillId="5" borderId="0" xfId="119" applyFont="1" applyFill="1" applyAlignment="1">
      <alignment horizontal="left" vertical="center" wrapText="1"/>
    </xf>
    <xf numFmtId="0" fontId="19" fillId="0" borderId="39" xfId="15" applyFont="1" applyBorder="1" applyAlignment="1">
      <alignment vertical="center" wrapText="1"/>
    </xf>
    <xf numFmtId="0" fontId="19" fillId="0" borderId="50" xfId="15" applyFont="1" applyBorder="1" applyAlignment="1">
      <alignment vertical="center" wrapText="1"/>
    </xf>
    <xf numFmtId="0" fontId="19" fillId="0" borderId="40" xfId="15" applyFont="1" applyBorder="1" applyAlignment="1">
      <alignment vertical="center" wrapText="1"/>
    </xf>
    <xf numFmtId="0" fontId="19" fillId="0" borderId="59" xfId="15" applyFont="1" applyBorder="1" applyAlignment="1" applyProtection="1">
      <alignment horizontal="left" vertical="center" wrapText="1"/>
      <protection locked="0"/>
    </xf>
    <xf numFmtId="0" fontId="19" fillId="0" borderId="50" xfId="15" applyFont="1" applyBorder="1" applyAlignment="1" applyProtection="1">
      <alignment horizontal="left" vertical="center" wrapText="1"/>
      <protection locked="0"/>
    </xf>
    <xf numFmtId="0" fontId="19" fillId="0" borderId="51" xfId="15" applyFont="1" applyBorder="1" applyAlignment="1" applyProtection="1">
      <alignment horizontal="left" vertical="center" wrapText="1"/>
      <protection locked="0"/>
    </xf>
    <xf numFmtId="0" fontId="18" fillId="0" borderId="64" xfId="119" applyFont="1" applyBorder="1" applyAlignment="1">
      <alignment horizontal="center" vertical="center" wrapText="1"/>
    </xf>
    <xf numFmtId="0" fontId="18" fillId="0" borderId="63" xfId="119" applyFont="1" applyBorder="1" applyAlignment="1">
      <alignment horizontal="center" vertical="center" wrapText="1"/>
    </xf>
    <xf numFmtId="0" fontId="18" fillId="0" borderId="62" xfId="119" applyFont="1" applyBorder="1" applyAlignment="1">
      <alignment horizontal="center" vertical="center" wrapText="1"/>
    </xf>
    <xf numFmtId="0" fontId="19" fillId="0" borderId="5" xfId="119" applyFont="1" applyBorder="1" applyAlignment="1">
      <alignment horizontal="center" vertical="center" wrapText="1"/>
    </xf>
    <xf numFmtId="0" fontId="19" fillId="0" borderId="52" xfId="119" applyFont="1" applyBorder="1" applyAlignment="1">
      <alignment horizontal="center" vertical="center" wrapText="1"/>
    </xf>
    <xf numFmtId="0" fontId="19" fillId="0" borderId="66" xfId="119" applyFont="1" applyBorder="1" applyAlignment="1" applyProtection="1">
      <alignment horizontal="left" vertical="center" wrapText="1"/>
      <protection locked="0"/>
    </xf>
    <xf numFmtId="0" fontId="19" fillId="0" borderId="38" xfId="119" applyFont="1" applyBorder="1" applyAlignment="1" applyProtection="1">
      <alignment horizontal="left" vertical="center" wrapText="1"/>
      <protection locked="0"/>
    </xf>
    <xf numFmtId="0" fontId="19" fillId="0" borderId="22" xfId="119" applyFont="1" applyBorder="1" applyAlignment="1" applyProtection="1">
      <alignment horizontal="left" vertical="center" wrapText="1"/>
      <protection locked="0"/>
    </xf>
    <xf numFmtId="0" fontId="19" fillId="0" borderId="3" xfId="119" applyFont="1" applyBorder="1" applyAlignment="1">
      <alignment horizontal="center" vertical="center" wrapText="1"/>
    </xf>
    <xf numFmtId="0" fontId="19" fillId="0" borderId="8" xfId="119" applyFont="1" applyBorder="1" applyAlignment="1" applyProtection="1">
      <alignment horizontal="left" vertical="center" wrapText="1"/>
      <protection locked="0"/>
    </xf>
    <xf numFmtId="0" fontId="19" fillId="0" borderId="18" xfId="119" applyFont="1" applyBorder="1" applyAlignment="1" applyProtection="1">
      <alignment horizontal="left" vertical="center" wrapText="1"/>
      <protection locked="0"/>
    </xf>
    <xf numFmtId="0" fontId="19" fillId="0" borderId="58" xfId="119" applyFont="1" applyBorder="1" applyAlignment="1" applyProtection="1">
      <alignment horizontal="left" vertical="center" wrapText="1"/>
      <protection locked="0"/>
    </xf>
    <xf numFmtId="0" fontId="18" fillId="0" borderId="67" xfId="119" applyFont="1" applyBorder="1" applyAlignment="1">
      <alignment horizontal="center" vertical="center" wrapText="1"/>
    </xf>
    <xf numFmtId="0" fontId="18" fillId="0" borderId="65" xfId="119" applyFont="1" applyBorder="1" applyAlignment="1">
      <alignment horizontal="center" vertical="center" wrapText="1"/>
    </xf>
    <xf numFmtId="0" fontId="19" fillId="0" borderId="4" xfId="119" applyFont="1" applyBorder="1" applyAlignment="1">
      <alignment horizontal="center" vertical="center" wrapText="1"/>
    </xf>
    <xf numFmtId="0" fontId="19" fillId="0" borderId="33" xfId="119" applyFont="1" applyBorder="1" applyAlignment="1">
      <alignment horizontal="center" vertical="center" wrapText="1"/>
    </xf>
    <xf numFmtId="0" fontId="19" fillId="0" borderId="53" xfId="119" applyFont="1" applyBorder="1" applyAlignment="1">
      <alignment horizontal="center" vertical="center" wrapText="1"/>
    </xf>
    <xf numFmtId="0" fontId="19" fillId="0" borderId="21" xfId="119" applyFont="1" applyBorder="1" applyAlignment="1">
      <alignment horizontal="center" vertical="center" wrapText="1"/>
    </xf>
    <xf numFmtId="183" fontId="19" fillId="0" borderId="38" xfId="119" applyNumberFormat="1" applyFont="1" applyBorder="1" applyAlignment="1" applyProtection="1">
      <alignment horizontal="center" vertical="center"/>
      <protection locked="0"/>
    </xf>
    <xf numFmtId="183" fontId="19" fillId="0" borderId="38" xfId="119" applyNumberFormat="1" applyFont="1" applyBorder="1" applyAlignment="1">
      <alignment horizontal="center" vertical="center"/>
    </xf>
    <xf numFmtId="183" fontId="19" fillId="0" borderId="22" xfId="119" applyNumberFormat="1" applyFont="1" applyBorder="1" applyAlignment="1">
      <alignment horizontal="center" vertical="center"/>
    </xf>
    <xf numFmtId="0" fontId="19" fillId="0" borderId="44" xfId="119" applyFont="1" applyBorder="1" applyAlignment="1">
      <alignment vertical="center" wrapText="1"/>
    </xf>
    <xf numFmtId="0" fontId="19" fillId="0" borderId="10" xfId="119" applyFont="1" applyBorder="1" applyAlignment="1">
      <alignment vertical="center" wrapText="1"/>
    </xf>
    <xf numFmtId="0" fontId="19" fillId="0" borderId="11" xfId="119" applyFont="1" applyBorder="1" applyAlignment="1">
      <alignment vertical="center" wrapText="1"/>
    </xf>
    <xf numFmtId="0" fontId="19" fillId="0" borderId="45" xfId="119" applyFont="1" applyBorder="1" applyAlignment="1">
      <alignment vertical="center" wrapText="1"/>
    </xf>
    <xf numFmtId="0" fontId="19" fillId="0" borderId="0" xfId="119" applyFont="1" applyAlignment="1">
      <alignment vertical="center" wrapText="1"/>
    </xf>
    <xf numFmtId="0" fontId="19" fillId="0" borderId="13" xfId="119" applyFont="1" applyBorder="1" applyAlignment="1">
      <alignment vertical="center" wrapText="1"/>
    </xf>
    <xf numFmtId="0" fontId="19" fillId="0" borderId="46" xfId="119" applyFont="1" applyBorder="1" applyAlignment="1">
      <alignment vertical="center" wrapText="1"/>
    </xf>
    <xf numFmtId="0" fontId="19" fillId="0" borderId="26" xfId="119" applyFont="1" applyBorder="1" applyAlignment="1">
      <alignment vertical="center" wrapText="1"/>
    </xf>
    <xf numFmtId="0" fontId="19" fillId="0" borderId="47" xfId="119" applyFont="1" applyBorder="1" applyAlignment="1">
      <alignment vertical="center" wrapText="1"/>
    </xf>
    <xf numFmtId="0" fontId="19" fillId="4" borderId="18" xfId="119" applyFont="1" applyFill="1" applyBorder="1" applyAlignment="1">
      <alignment horizontal="left" vertical="center" shrinkToFit="1"/>
    </xf>
    <xf numFmtId="0" fontId="19" fillId="4" borderId="20" xfId="119" applyFont="1" applyFill="1" applyBorder="1" applyAlignment="1">
      <alignment horizontal="left" vertical="center" shrinkToFit="1"/>
    </xf>
    <xf numFmtId="0" fontId="19" fillId="0" borderId="73" xfId="119" applyFont="1" applyBorder="1" applyAlignment="1">
      <alignment horizontal="left" vertical="center"/>
    </xf>
    <xf numFmtId="0" fontId="19" fillId="0" borderId="18" xfId="119" applyFont="1" applyBorder="1" applyAlignment="1">
      <alignment horizontal="left" vertical="center"/>
    </xf>
    <xf numFmtId="0" fontId="19" fillId="5" borderId="10" xfId="119" applyFont="1" applyFill="1" applyBorder="1" applyAlignment="1" applyProtection="1">
      <alignment horizontal="left" vertical="center" shrinkToFit="1"/>
      <protection locked="0"/>
    </xf>
    <xf numFmtId="0" fontId="19" fillId="5" borderId="32" xfId="119" applyFont="1" applyFill="1" applyBorder="1" applyAlignment="1" applyProtection="1">
      <alignment horizontal="left" vertical="center" shrinkToFit="1"/>
      <protection locked="0"/>
    </xf>
    <xf numFmtId="0" fontId="19" fillId="4" borderId="10" xfId="119" applyFont="1" applyFill="1" applyBorder="1" applyAlignment="1">
      <alignment horizontal="left" vertical="center"/>
    </xf>
    <xf numFmtId="0" fontId="19" fillId="0" borderId="70" xfId="119" applyFont="1" applyBorder="1" applyAlignment="1">
      <alignment horizontal="left" vertical="center"/>
    </xf>
    <xf numFmtId="0" fontId="19" fillId="0" borderId="69" xfId="119" applyFont="1" applyBorder="1" applyAlignment="1">
      <alignment horizontal="left" vertical="center"/>
    </xf>
    <xf numFmtId="0" fontId="19" fillId="0" borderId="10" xfId="119" applyFont="1" applyBorder="1" applyAlignment="1" applyProtection="1">
      <alignment horizontal="left" vertical="center" shrinkToFit="1"/>
      <protection locked="0"/>
    </xf>
    <xf numFmtId="0" fontId="19" fillId="0" borderId="32" xfId="119" applyFont="1" applyBorder="1" applyAlignment="1" applyProtection="1">
      <alignment horizontal="left" vertical="center" shrinkToFit="1"/>
      <protection locked="0"/>
    </xf>
    <xf numFmtId="0" fontId="19" fillId="0" borderId="72" xfId="119" applyFont="1" applyBorder="1" applyAlignment="1">
      <alignment horizontal="left" vertical="center"/>
    </xf>
    <xf numFmtId="0" fontId="19" fillId="0" borderId="71" xfId="119" applyFont="1" applyBorder="1" applyAlignment="1">
      <alignment horizontal="left" vertical="center"/>
    </xf>
    <xf numFmtId="0" fontId="19" fillId="0" borderId="147" xfId="119" applyFont="1" applyBorder="1" applyAlignment="1" applyProtection="1">
      <alignment horizontal="left" vertical="center" shrinkToFit="1"/>
      <protection locked="0"/>
    </xf>
    <xf numFmtId="0" fontId="19" fillId="0" borderId="148" xfId="119" applyFont="1" applyBorder="1" applyAlignment="1" applyProtection="1">
      <alignment horizontal="left" vertical="center" shrinkToFit="1"/>
      <protection locked="0"/>
    </xf>
    <xf numFmtId="0" fontId="19" fillId="0" borderId="23" xfId="119" applyFont="1" applyBorder="1" applyAlignment="1">
      <alignment horizontal="left" vertical="center"/>
    </xf>
    <xf numFmtId="0" fontId="19" fillId="0" borderId="24" xfId="119" applyFont="1" applyBorder="1" applyAlignment="1">
      <alignment horizontal="left" vertical="center"/>
    </xf>
    <xf numFmtId="0" fontId="19" fillId="0" borderId="24" xfId="119" applyFont="1" applyBorder="1" applyAlignment="1" applyProtection="1">
      <alignment horizontal="left" vertical="center" shrinkToFit="1"/>
      <protection locked="0"/>
    </xf>
    <xf numFmtId="0" fontId="19" fillId="0" borderId="42" xfId="119" applyFont="1" applyBorder="1" applyAlignment="1" applyProtection="1">
      <alignment horizontal="left" vertical="center" shrinkToFit="1"/>
      <protection locked="0"/>
    </xf>
    <xf numFmtId="184" fontId="19" fillId="3" borderId="226" xfId="12" applyNumberFormat="1" applyFont="1" applyFill="1" applyBorder="1" applyAlignment="1">
      <alignment horizontal="center" vertical="center"/>
    </xf>
    <xf numFmtId="0" fontId="19" fillId="0" borderId="33" xfId="12" applyFont="1" applyBorder="1" applyAlignment="1">
      <alignment horizontal="center" vertical="center"/>
    </xf>
    <xf numFmtId="0" fontId="19" fillId="0" borderId="34" xfId="12" applyFont="1" applyBorder="1" applyAlignment="1">
      <alignment horizontal="center" vertical="center"/>
    </xf>
    <xf numFmtId="184" fontId="19" fillId="3" borderId="3" xfId="12" applyNumberFormat="1" applyFont="1" applyFill="1" applyBorder="1" applyAlignment="1">
      <alignment horizontal="center" vertical="center"/>
    </xf>
    <xf numFmtId="184" fontId="19" fillId="3" borderId="31" xfId="12" applyNumberFormat="1" applyFont="1" applyFill="1" applyBorder="1" applyAlignment="1">
      <alignment horizontal="center" vertical="center"/>
    </xf>
    <xf numFmtId="10" fontId="19" fillId="5" borderId="39" xfId="12" applyNumberFormat="1" applyFont="1" applyFill="1" applyBorder="1" applyAlignment="1" applyProtection="1">
      <alignment horizontal="center" vertical="center"/>
      <protection locked="0"/>
    </xf>
    <xf numFmtId="10" fontId="19" fillId="5" borderId="50" xfId="12" applyNumberFormat="1" applyFont="1" applyFill="1" applyBorder="1" applyAlignment="1" applyProtection="1">
      <alignment horizontal="center" vertical="center"/>
      <protection locked="0"/>
    </xf>
    <xf numFmtId="10" fontId="19" fillId="5" borderId="51" xfId="12" applyNumberFormat="1" applyFont="1" applyFill="1" applyBorder="1" applyAlignment="1" applyProtection="1">
      <alignment horizontal="center" vertical="center"/>
      <protection locked="0"/>
    </xf>
    <xf numFmtId="0" fontId="19" fillId="5" borderId="37" xfId="12" applyFont="1" applyFill="1" applyBorder="1" applyAlignment="1">
      <alignment horizontal="center" vertical="center"/>
    </xf>
    <xf numFmtId="0" fontId="19" fillId="5" borderId="38" xfId="12" applyFont="1" applyFill="1" applyBorder="1" applyAlignment="1">
      <alignment horizontal="center" vertical="center"/>
    </xf>
    <xf numFmtId="0" fontId="19" fillId="5" borderId="22" xfId="12" applyFont="1" applyFill="1" applyBorder="1" applyAlignment="1">
      <alignment horizontal="center" vertical="center"/>
    </xf>
    <xf numFmtId="0" fontId="19" fillId="4" borderId="26" xfId="119" applyFont="1" applyFill="1" applyBorder="1" applyAlignment="1">
      <alignment horizontal="left" vertical="center"/>
    </xf>
    <xf numFmtId="0" fontId="19" fillId="0" borderId="68" xfId="119" applyFont="1" applyBorder="1" applyAlignment="1" applyProtection="1">
      <alignment horizontal="left" vertical="center" shrinkToFit="1"/>
      <protection locked="0"/>
    </xf>
    <xf numFmtId="0" fontId="19" fillId="0" borderId="50" xfId="119" applyFont="1" applyBorder="1" applyAlignment="1" applyProtection="1">
      <alignment horizontal="left" vertical="center" shrinkToFit="1"/>
      <protection locked="0"/>
    </xf>
    <xf numFmtId="0" fontId="19" fillId="0" borderId="51" xfId="119" applyFont="1" applyBorder="1" applyAlignment="1" applyProtection="1">
      <alignment horizontal="left" vertical="center" shrinkToFit="1"/>
      <protection locked="0"/>
    </xf>
    <xf numFmtId="0" fontId="19" fillId="4" borderId="10" xfId="119" applyFont="1" applyFill="1" applyBorder="1" applyAlignment="1">
      <alignment horizontal="left" vertical="center" shrinkToFit="1"/>
    </xf>
    <xf numFmtId="0" fontId="19" fillId="4" borderId="27" xfId="119" applyFont="1" applyFill="1" applyBorder="1" applyAlignment="1">
      <alignment horizontal="left" vertical="center" shrinkToFit="1"/>
    </xf>
    <xf numFmtId="0" fontId="68" fillId="5" borderId="0" xfId="12" applyFont="1" applyFill="1" applyAlignment="1">
      <alignment horizontal="left" vertical="center" wrapText="1"/>
    </xf>
    <xf numFmtId="0" fontId="68" fillId="5" borderId="0" xfId="12" applyFont="1" applyFill="1" applyAlignment="1">
      <alignment horizontal="left" vertical="center"/>
    </xf>
    <xf numFmtId="0" fontId="19" fillId="0" borderId="53" xfId="12" applyFont="1" applyBorder="1" applyAlignment="1" applyProtection="1">
      <alignment horizontal="left" vertical="center" wrapText="1"/>
      <protection locked="0"/>
    </xf>
    <xf numFmtId="0" fontId="19" fillId="0" borderId="21" xfId="12" applyFont="1" applyBorder="1" applyAlignment="1" applyProtection="1">
      <alignment horizontal="left" vertical="center" wrapText="1"/>
      <protection locked="0"/>
    </xf>
    <xf numFmtId="0" fontId="19" fillId="0" borderId="54" xfId="12" applyFont="1" applyBorder="1" applyAlignment="1" applyProtection="1">
      <alignment horizontal="left" vertical="center" wrapText="1"/>
      <protection locked="0"/>
    </xf>
    <xf numFmtId="0" fontId="19" fillId="0" borderId="45" xfId="12" applyFont="1" applyBorder="1" applyAlignment="1" applyProtection="1">
      <alignment horizontal="left" vertical="center" wrapText="1"/>
      <protection locked="0"/>
    </xf>
    <xf numFmtId="0" fontId="19" fillId="0" borderId="0" xfId="12" applyFont="1" applyAlignment="1" applyProtection="1">
      <alignment horizontal="left" vertical="center" wrapText="1"/>
      <protection locked="0"/>
    </xf>
    <xf numFmtId="0" fontId="19" fillId="0" borderId="55" xfId="12" applyFont="1" applyBorder="1" applyAlignment="1" applyProtection="1">
      <alignment horizontal="left" vertical="center" wrapText="1"/>
      <protection locked="0"/>
    </xf>
    <xf numFmtId="0" fontId="19" fillId="0" borderId="46" xfId="12" applyFont="1" applyBorder="1" applyAlignment="1" applyProtection="1">
      <alignment horizontal="left" vertical="center" wrapText="1"/>
      <protection locked="0"/>
    </xf>
    <xf numFmtId="0" fontId="19" fillId="0" borderId="26" xfId="12" applyFont="1" applyBorder="1" applyAlignment="1" applyProtection="1">
      <alignment horizontal="left" vertical="center" wrapText="1"/>
      <protection locked="0"/>
    </xf>
    <xf numFmtId="0" fontId="19" fillId="0" borderId="48" xfId="12" applyFont="1" applyBorder="1" applyAlignment="1" applyProtection="1">
      <alignment horizontal="left" vertical="center" wrapText="1"/>
      <protection locked="0"/>
    </xf>
    <xf numFmtId="0" fontId="19" fillId="0" borderId="8" xfId="12" applyFont="1" applyBorder="1" applyAlignment="1">
      <alignment horizontal="center" vertical="center" wrapText="1"/>
    </xf>
    <xf numFmtId="0" fontId="19" fillId="0" borderId="18" xfId="12" applyFont="1" applyBorder="1" applyAlignment="1">
      <alignment horizontal="center" vertical="center" wrapText="1"/>
    </xf>
    <xf numFmtId="0" fontId="19" fillId="0" borderId="2" xfId="12" applyFont="1" applyBorder="1" applyAlignment="1">
      <alignment horizontal="center" vertical="center" wrapText="1"/>
    </xf>
    <xf numFmtId="0" fontId="19" fillId="0" borderId="58" xfId="12" applyFont="1" applyBorder="1" applyAlignment="1">
      <alignment horizontal="center" vertical="center" wrapText="1"/>
    </xf>
    <xf numFmtId="3" fontId="19" fillId="0" borderId="49" xfId="12" applyNumberFormat="1" applyFont="1" applyBorder="1" applyAlignment="1">
      <alignment horizontal="center" vertical="center" shrinkToFit="1"/>
    </xf>
    <xf numFmtId="3" fontId="19" fillId="0" borderId="2" xfId="12" applyNumberFormat="1" applyFont="1" applyBorder="1" applyAlignment="1">
      <alignment horizontal="center" vertical="center" shrinkToFit="1"/>
    </xf>
    <xf numFmtId="176" fontId="19" fillId="3" borderId="216" xfId="16" applyNumberFormat="1" applyFont="1" applyFill="1" applyBorder="1" applyAlignment="1" applyProtection="1">
      <alignment horizontal="center" vertical="center" wrapText="1"/>
    </xf>
    <xf numFmtId="176" fontId="19" fillId="3" borderId="179" xfId="16" applyNumberFormat="1" applyFont="1" applyFill="1" applyBorder="1" applyAlignment="1" applyProtection="1">
      <alignment horizontal="center" vertical="center" wrapText="1"/>
    </xf>
    <xf numFmtId="176" fontId="19" fillId="3" borderId="180" xfId="16" applyNumberFormat="1" applyFont="1" applyFill="1" applyBorder="1" applyAlignment="1" applyProtection="1">
      <alignment horizontal="center" vertical="center" wrapText="1"/>
    </xf>
    <xf numFmtId="10" fontId="19" fillId="3" borderId="216" xfId="4" applyNumberFormat="1" applyFont="1" applyFill="1" applyBorder="1" applyAlignment="1" applyProtection="1">
      <alignment horizontal="center" vertical="center" wrapText="1"/>
    </xf>
    <xf numFmtId="10" fontId="19" fillId="3" borderId="179" xfId="4" applyNumberFormat="1" applyFont="1" applyFill="1" applyBorder="1" applyAlignment="1" applyProtection="1">
      <alignment horizontal="center" vertical="center" wrapText="1"/>
    </xf>
    <xf numFmtId="10" fontId="19" fillId="3" borderId="180" xfId="4" applyNumberFormat="1" applyFont="1" applyFill="1" applyBorder="1" applyAlignment="1" applyProtection="1">
      <alignment horizontal="center" vertical="center" wrapText="1"/>
    </xf>
    <xf numFmtId="182" fontId="19" fillId="0" borderId="46" xfId="12" applyNumberFormat="1" applyFont="1" applyBorder="1" applyAlignment="1">
      <alignment horizontal="center" vertical="center"/>
    </xf>
    <xf numFmtId="182" fontId="19" fillId="0" borderId="47" xfId="12" applyNumberFormat="1" applyFont="1" applyBorder="1" applyAlignment="1">
      <alignment horizontal="center" vertical="center"/>
    </xf>
    <xf numFmtId="176" fontId="19" fillId="3" borderId="217" xfId="16" applyNumberFormat="1" applyFont="1" applyFill="1" applyBorder="1" applyAlignment="1" applyProtection="1">
      <alignment horizontal="center" vertical="center" wrapText="1"/>
    </xf>
    <xf numFmtId="176" fontId="19" fillId="3" borderId="218" xfId="16" applyNumberFormat="1" applyFont="1" applyFill="1" applyBorder="1" applyAlignment="1" applyProtection="1">
      <alignment horizontal="center" vertical="center" wrapText="1"/>
    </xf>
    <xf numFmtId="176" fontId="19" fillId="3" borderId="219" xfId="16" applyNumberFormat="1" applyFont="1" applyFill="1" applyBorder="1" applyAlignment="1" applyProtection="1">
      <alignment horizontal="center" vertical="center" wrapText="1"/>
    </xf>
    <xf numFmtId="10" fontId="19" fillId="3" borderId="217" xfId="16" applyNumberFormat="1" applyFont="1" applyFill="1" applyBorder="1" applyAlignment="1" applyProtection="1">
      <alignment horizontal="center" vertical="center" wrapText="1"/>
    </xf>
    <xf numFmtId="10" fontId="19" fillId="3" borderId="218" xfId="16" applyNumberFormat="1" applyFont="1" applyFill="1" applyBorder="1" applyAlignment="1" applyProtection="1">
      <alignment horizontal="center" vertical="center" wrapText="1"/>
    </xf>
    <xf numFmtId="10" fontId="19" fillId="3" borderId="219" xfId="16" applyNumberFormat="1" applyFont="1" applyFill="1" applyBorder="1" applyAlignment="1" applyProtection="1">
      <alignment horizontal="center" vertical="center" wrapText="1"/>
    </xf>
    <xf numFmtId="176" fontId="19" fillId="3" borderId="59" xfId="16" applyNumberFormat="1" applyFont="1" applyFill="1" applyBorder="1" applyAlignment="1" applyProtection="1">
      <alignment horizontal="center" vertical="center" wrapText="1"/>
    </xf>
    <xf numFmtId="176" fontId="19" fillId="3" borderId="50" xfId="16" applyNumberFormat="1" applyFont="1" applyFill="1" applyBorder="1" applyAlignment="1" applyProtection="1">
      <alignment horizontal="center" vertical="center" wrapText="1"/>
    </xf>
    <xf numFmtId="176" fontId="19" fillId="3" borderId="40" xfId="16" applyNumberFormat="1" applyFont="1" applyFill="1" applyBorder="1" applyAlignment="1" applyProtection="1">
      <alignment horizontal="center" vertical="center" wrapText="1"/>
    </xf>
    <xf numFmtId="10" fontId="19" fillId="3" borderId="59" xfId="4" applyNumberFormat="1" applyFont="1" applyFill="1" applyBorder="1" applyAlignment="1" applyProtection="1">
      <alignment horizontal="center" vertical="center" wrapText="1"/>
    </xf>
    <xf numFmtId="10" fontId="19" fillId="3" borderId="50" xfId="4" applyNumberFormat="1" applyFont="1" applyFill="1" applyBorder="1" applyAlignment="1" applyProtection="1">
      <alignment horizontal="center" vertical="center" wrapText="1"/>
    </xf>
    <xf numFmtId="10" fontId="19" fillId="3" borderId="51" xfId="4" applyNumberFormat="1" applyFont="1" applyFill="1" applyBorder="1" applyAlignment="1" applyProtection="1">
      <alignment horizontal="center" vertical="center" wrapText="1"/>
    </xf>
    <xf numFmtId="0" fontId="19" fillId="0" borderId="53" xfId="12" applyFont="1" applyBorder="1" applyAlignment="1">
      <alignment horizontal="center" vertical="center"/>
    </xf>
    <xf numFmtId="0" fontId="19" fillId="0" borderId="56" xfId="12" applyFont="1" applyBorder="1" applyAlignment="1">
      <alignment horizontal="center" vertical="center"/>
    </xf>
    <xf numFmtId="0" fontId="19" fillId="0" borderId="57" xfId="12" applyFont="1" applyBorder="1" applyAlignment="1">
      <alignment horizontal="center" vertical="center"/>
    </xf>
    <xf numFmtId="0" fontId="19" fillId="0" borderId="6" xfId="12" applyFont="1" applyBorder="1" applyAlignment="1">
      <alignment horizontal="center" vertical="center"/>
    </xf>
    <xf numFmtId="0" fontId="19" fillId="0" borderId="38" xfId="12" applyFont="1" applyBorder="1" applyAlignment="1">
      <alignment horizontal="center" vertical="center"/>
    </xf>
    <xf numFmtId="0" fontId="19" fillId="0" borderId="43" xfId="12" applyFont="1" applyBorder="1" applyAlignment="1">
      <alignment horizontal="center" vertical="center"/>
    </xf>
    <xf numFmtId="0" fontId="19" fillId="0" borderId="66" xfId="12" applyFont="1" applyBorder="1" applyAlignment="1">
      <alignment horizontal="center" vertical="center"/>
    </xf>
    <xf numFmtId="0" fontId="19" fillId="0" borderId="22" xfId="12" applyFont="1" applyBorder="1" applyAlignment="1">
      <alignment horizontal="center" vertical="center"/>
    </xf>
    <xf numFmtId="0" fontId="79" fillId="5" borderId="0" xfId="12" applyFont="1" applyFill="1" applyAlignment="1">
      <alignment horizontal="left" vertical="center" wrapText="1"/>
    </xf>
    <xf numFmtId="176" fontId="19" fillId="3" borderId="8" xfId="16" applyNumberFormat="1" applyFont="1" applyFill="1" applyBorder="1" applyAlignment="1" applyProtection="1">
      <alignment horizontal="center" vertical="center" wrapText="1"/>
    </xf>
    <xf numFmtId="176" fontId="19" fillId="3" borderId="18" xfId="16" applyNumberFormat="1" applyFont="1" applyFill="1" applyBorder="1" applyAlignment="1" applyProtection="1">
      <alignment horizontal="center" vertical="center" wrapText="1"/>
    </xf>
    <xf numFmtId="176" fontId="19" fillId="3" borderId="2" xfId="16" applyNumberFormat="1" applyFont="1" applyFill="1" applyBorder="1" applyAlignment="1" applyProtection="1">
      <alignment horizontal="center" vertical="center" wrapText="1"/>
    </xf>
    <xf numFmtId="10" fontId="19" fillId="3" borderId="8" xfId="4" applyNumberFormat="1" applyFont="1" applyFill="1" applyBorder="1" applyAlignment="1" applyProtection="1">
      <alignment horizontal="center" vertical="center" wrapText="1"/>
    </xf>
    <xf numFmtId="10" fontId="19" fillId="3" borderId="18" xfId="4" applyNumberFormat="1" applyFont="1" applyFill="1" applyBorder="1" applyAlignment="1" applyProtection="1">
      <alignment horizontal="center" vertical="center" wrapText="1"/>
    </xf>
    <xf numFmtId="10" fontId="19" fillId="3" borderId="58" xfId="4" applyNumberFormat="1" applyFont="1" applyFill="1" applyBorder="1" applyAlignment="1" applyProtection="1">
      <alignment horizontal="center" vertical="center" wrapText="1"/>
    </xf>
    <xf numFmtId="0" fontId="19" fillId="0" borderId="35" xfId="12" applyFont="1" applyBorder="1" applyAlignment="1">
      <alignment horizontal="center" vertical="center"/>
    </xf>
    <xf numFmtId="0" fontId="19" fillId="0" borderId="41" xfId="12" applyFont="1" applyBorder="1" applyAlignment="1">
      <alignment horizontal="center" vertical="center"/>
    </xf>
    <xf numFmtId="0" fontId="11" fillId="0" borderId="18" xfId="12" applyBorder="1" applyAlignment="1">
      <alignment horizontal="center"/>
    </xf>
    <xf numFmtId="0" fontId="11" fillId="0" borderId="2" xfId="12" applyBorder="1" applyAlignment="1">
      <alignment horizontal="center"/>
    </xf>
    <xf numFmtId="0" fontId="19" fillId="0" borderId="62" xfId="12" applyFont="1" applyBorder="1" applyAlignment="1">
      <alignment horizontal="center" vertical="center"/>
    </xf>
    <xf numFmtId="0" fontId="19" fillId="0" borderId="52" xfId="12" applyFont="1" applyBorder="1" applyAlignment="1">
      <alignment horizontal="center" vertical="center"/>
    </xf>
    <xf numFmtId="177" fontId="19" fillId="3" borderId="226" xfId="12" applyNumberFormat="1" applyFont="1" applyFill="1" applyBorder="1" applyAlignment="1">
      <alignment horizontal="center" vertical="center"/>
    </xf>
    <xf numFmtId="177" fontId="19" fillId="3" borderId="116" xfId="12" applyNumberFormat="1" applyFont="1" applyFill="1" applyBorder="1" applyAlignment="1">
      <alignment horizontal="center" vertical="center"/>
    </xf>
    <xf numFmtId="0" fontId="19" fillId="0" borderId="3" xfId="12" applyFont="1" applyBorder="1" applyAlignment="1">
      <alignment horizontal="center" vertical="center"/>
    </xf>
    <xf numFmtId="184" fontId="19" fillId="3" borderId="116" xfId="12" applyNumberFormat="1" applyFont="1" applyFill="1" applyBorder="1" applyAlignment="1">
      <alignment horizontal="center" vertical="center"/>
    </xf>
    <xf numFmtId="0" fontId="19" fillId="0" borderId="49" xfId="12" applyFont="1" applyBorder="1" applyAlignment="1">
      <alignment horizontal="center" vertical="center"/>
    </xf>
    <xf numFmtId="0" fontId="19" fillId="0" borderId="18" xfId="12" applyFont="1" applyBorder="1" applyAlignment="1">
      <alignment horizontal="center" vertical="center"/>
    </xf>
    <xf numFmtId="0" fontId="19" fillId="0" borderId="2" xfId="12" applyFont="1" applyBorder="1" applyAlignment="1">
      <alignment horizontal="center" vertical="center"/>
    </xf>
    <xf numFmtId="0" fontId="19" fillId="0" borderId="39" xfId="12" applyFont="1" applyBorder="1" applyAlignment="1">
      <alignment horizontal="center" vertical="center"/>
    </xf>
    <xf numFmtId="0" fontId="19" fillId="0" borderId="50" xfId="12" applyFont="1" applyBorder="1" applyAlignment="1">
      <alignment horizontal="center" vertical="center"/>
    </xf>
    <xf numFmtId="0" fontId="19" fillId="0" borderId="40" xfId="12" applyFont="1" applyBorder="1" applyAlignment="1">
      <alignment horizontal="center" vertical="center"/>
    </xf>
    <xf numFmtId="184" fontId="19" fillId="3" borderId="29" xfId="12" applyNumberFormat="1" applyFont="1" applyFill="1" applyBorder="1" applyAlignment="1">
      <alignment horizontal="center" vertical="center"/>
    </xf>
    <xf numFmtId="184" fontId="19" fillId="3" borderId="30" xfId="12" applyNumberFormat="1" applyFont="1" applyFill="1" applyBorder="1" applyAlignment="1">
      <alignment horizontal="center" vertical="center"/>
    </xf>
    <xf numFmtId="177" fontId="19" fillId="0" borderId="29" xfId="12" applyNumberFormat="1" applyFont="1" applyBorder="1" applyAlignment="1" applyProtection="1">
      <alignment horizontal="right" vertical="center"/>
      <protection locked="0"/>
    </xf>
    <xf numFmtId="177" fontId="19" fillId="0" borderId="30" xfId="12" applyNumberFormat="1" applyFont="1" applyBorder="1" applyAlignment="1" applyProtection="1">
      <alignment horizontal="right" vertical="center"/>
      <protection locked="0"/>
    </xf>
    <xf numFmtId="177" fontId="19" fillId="3" borderId="41" xfId="12" applyNumberFormat="1" applyFont="1" applyFill="1" applyBorder="1" applyAlignment="1" applyProtection="1">
      <alignment horizontal="center" vertical="center"/>
      <protection locked="0"/>
    </xf>
    <xf numFmtId="177" fontId="19" fillId="3" borderId="3" xfId="12" applyNumberFormat="1" applyFont="1" applyFill="1" applyBorder="1" applyAlignment="1" applyProtection="1">
      <alignment horizontal="center" vertical="center"/>
      <protection locked="0"/>
    </xf>
    <xf numFmtId="177" fontId="19" fillId="3" borderId="31" xfId="12" applyNumberFormat="1" applyFont="1" applyFill="1" applyBorder="1" applyAlignment="1" applyProtection="1">
      <alignment horizontal="center" vertical="center"/>
      <protection locked="0"/>
    </xf>
    <xf numFmtId="177" fontId="19" fillId="3" borderId="36" xfId="12" applyNumberFormat="1" applyFont="1" applyFill="1" applyBorder="1" applyAlignment="1" applyProtection="1">
      <alignment horizontal="center" vertical="center"/>
      <protection locked="0"/>
    </xf>
    <xf numFmtId="177" fontId="19" fillId="3" borderId="29" xfId="12" applyNumberFormat="1" applyFont="1" applyFill="1" applyBorder="1" applyAlignment="1" applyProtection="1">
      <alignment horizontal="center" vertical="center"/>
      <protection locked="0"/>
    </xf>
    <xf numFmtId="177" fontId="19" fillId="3" borderId="30" xfId="12" applyNumberFormat="1" applyFont="1" applyFill="1" applyBorder="1" applyAlignment="1" applyProtection="1">
      <alignment horizontal="center" vertical="center"/>
      <protection locked="0"/>
    </xf>
    <xf numFmtId="0" fontId="19" fillId="5" borderId="35" xfId="12" applyFont="1" applyFill="1" applyBorder="1" applyAlignment="1">
      <alignment horizontal="center" vertical="center"/>
    </xf>
    <xf numFmtId="0" fontId="19" fillId="5" borderId="33" xfId="12" applyFont="1" applyFill="1" applyBorder="1" applyAlignment="1">
      <alignment horizontal="center" vertical="center"/>
    </xf>
    <xf numFmtId="0" fontId="19" fillId="5" borderId="34" xfId="12" applyFont="1" applyFill="1" applyBorder="1" applyAlignment="1">
      <alignment horizontal="center" vertical="center"/>
    </xf>
    <xf numFmtId="177" fontId="19" fillId="0" borderId="3" xfId="12" applyNumberFormat="1" applyFont="1" applyBorder="1" applyAlignment="1" applyProtection="1">
      <alignment horizontal="right" vertical="center"/>
      <protection locked="0"/>
    </xf>
    <xf numFmtId="177" fontId="19" fillId="0" borderId="31" xfId="12" applyNumberFormat="1" applyFont="1" applyBorder="1" applyAlignment="1" applyProtection="1">
      <alignment horizontal="right" vertical="center"/>
      <protection locked="0"/>
    </xf>
    <xf numFmtId="10" fontId="19" fillId="32" borderId="256" xfId="119" applyNumberFormat="1" applyFont="1" applyFill="1" applyBorder="1" applyAlignment="1">
      <alignment horizontal="center" vertical="center"/>
    </xf>
    <xf numFmtId="10" fontId="19" fillId="32" borderId="101" xfId="119" applyNumberFormat="1" applyFont="1" applyFill="1" applyBorder="1" applyAlignment="1">
      <alignment horizontal="center" vertical="center"/>
    </xf>
    <xf numFmtId="0" fontId="19" fillId="5" borderId="288" xfId="119" applyFont="1" applyFill="1" applyBorder="1" applyAlignment="1">
      <alignment horizontal="center" vertical="center" wrapText="1"/>
    </xf>
    <xf numFmtId="0" fontId="19" fillId="5" borderId="38" xfId="119" applyFont="1" applyFill="1" applyBorder="1" applyAlignment="1">
      <alignment horizontal="center" vertical="center" wrapText="1"/>
    </xf>
    <xf numFmtId="0" fontId="19" fillId="5" borderId="22" xfId="119" applyFont="1" applyFill="1" applyBorder="1" applyAlignment="1">
      <alignment horizontal="center" vertical="center" wrapText="1"/>
    </xf>
    <xf numFmtId="0" fontId="19" fillId="5" borderId="44" xfId="119" applyFont="1" applyFill="1" applyBorder="1" applyAlignment="1">
      <alignment horizontal="left" vertical="center" wrapText="1"/>
    </xf>
    <xf numFmtId="0" fontId="19" fillId="5" borderId="10" xfId="119" applyFont="1" applyFill="1" applyBorder="1" applyAlignment="1">
      <alignment horizontal="left" vertical="center" wrapText="1"/>
    </xf>
    <xf numFmtId="0" fontId="67" fillId="31" borderId="72" xfId="0" applyFont="1" applyFill="1" applyBorder="1" applyAlignment="1">
      <alignment horizontal="center" vertical="center" wrapText="1"/>
    </xf>
    <xf numFmtId="0" fontId="67" fillId="31" borderId="136" xfId="0" applyFont="1" applyFill="1" applyBorder="1" applyAlignment="1">
      <alignment horizontal="center" vertical="center" wrapText="1"/>
    </xf>
    <xf numFmtId="0" fontId="19" fillId="5" borderId="53" xfId="119" applyFont="1" applyFill="1" applyBorder="1" applyAlignment="1">
      <alignment horizontal="center" vertical="center"/>
    </xf>
    <xf numFmtId="0" fontId="19" fillId="5" borderId="21" xfId="119" applyFont="1" applyFill="1" applyBorder="1" applyAlignment="1">
      <alignment horizontal="center" vertical="center"/>
    </xf>
    <xf numFmtId="0" fontId="19" fillId="5" borderId="124" xfId="119" applyFont="1" applyFill="1" applyBorder="1" applyAlignment="1">
      <alignment horizontal="center" vertical="center"/>
    </xf>
    <xf numFmtId="0" fontId="19" fillId="5" borderId="45" xfId="119" applyFont="1" applyFill="1" applyBorder="1" applyAlignment="1">
      <alignment horizontal="center" vertical="center"/>
    </xf>
    <xf numFmtId="0" fontId="19" fillId="5" borderId="0" xfId="119" applyFont="1" applyFill="1" applyAlignment="1">
      <alignment horizontal="center" vertical="center"/>
    </xf>
    <xf numFmtId="0" fontId="19" fillId="5" borderId="125" xfId="119" applyFont="1" applyFill="1" applyBorder="1" applyAlignment="1">
      <alignment horizontal="center" vertical="center"/>
    </xf>
    <xf numFmtId="0" fontId="19" fillId="5" borderId="126" xfId="119" applyFont="1" applyFill="1" applyBorder="1" applyAlignment="1">
      <alignment horizontal="center" vertical="center"/>
    </xf>
    <xf numFmtId="0" fontId="19" fillId="5" borderId="106" xfId="119" applyFont="1" applyFill="1" applyBorder="1" applyAlignment="1">
      <alignment horizontal="center" vertical="center"/>
    </xf>
    <xf numFmtId="0" fontId="19" fillId="5" borderId="105" xfId="119" applyFont="1" applyFill="1" applyBorder="1" applyAlignment="1">
      <alignment horizontal="center" vertical="center"/>
    </xf>
    <xf numFmtId="0" fontId="19" fillId="5" borderId="18" xfId="0" applyFont="1" applyFill="1" applyBorder="1" applyAlignment="1">
      <alignment horizontal="center" vertical="center"/>
    </xf>
    <xf numFmtId="0" fontId="19" fillId="5" borderId="8" xfId="0" applyFont="1" applyFill="1" applyBorder="1" applyAlignment="1">
      <alignment horizontal="center" vertical="center" wrapText="1"/>
    </xf>
    <xf numFmtId="0" fontId="19" fillId="5" borderId="58" xfId="0" applyFont="1" applyFill="1" applyBorder="1" applyAlignment="1">
      <alignment horizontal="center" vertical="center" wrapText="1"/>
    </xf>
    <xf numFmtId="0" fontId="67" fillId="31" borderId="202" xfId="0" applyFont="1" applyFill="1" applyBorder="1" applyAlignment="1">
      <alignment horizontal="center" vertical="center" wrapText="1"/>
    </xf>
    <xf numFmtId="0" fontId="67" fillId="31" borderId="206" xfId="0" applyFont="1" applyFill="1" applyBorder="1" applyAlignment="1">
      <alignment horizontal="center" vertical="center" wrapText="1"/>
    </xf>
    <xf numFmtId="0" fontId="67" fillId="31" borderId="72" xfId="0" applyFont="1" applyFill="1" applyBorder="1" applyAlignment="1">
      <alignment horizontal="center" vertical="center"/>
    </xf>
    <xf numFmtId="0" fontId="67" fillId="31" borderId="136" xfId="0" applyFont="1" applyFill="1" applyBorder="1" applyAlignment="1">
      <alignment horizontal="center" vertical="center"/>
    </xf>
    <xf numFmtId="0" fontId="19" fillId="5" borderId="109" xfId="119" applyFont="1" applyFill="1" applyBorder="1" applyAlignment="1">
      <alignment horizontal="center" vertical="center"/>
    </xf>
    <xf numFmtId="0" fontId="19" fillId="5" borderId="104" xfId="119" applyFont="1" applyFill="1" applyBorder="1" applyAlignment="1">
      <alignment horizontal="center" vertical="center"/>
    </xf>
    <xf numFmtId="0" fontId="19" fillId="5" borderId="103" xfId="119" applyFont="1" applyFill="1" applyBorder="1" applyAlignment="1">
      <alignment horizontal="center" vertical="center"/>
    </xf>
    <xf numFmtId="0" fontId="19" fillId="5" borderId="286" xfId="119" applyFont="1" applyFill="1" applyBorder="1" applyAlignment="1">
      <alignment horizontal="center" vertical="center" wrapText="1"/>
    </xf>
    <xf numFmtId="0" fontId="19" fillId="5" borderId="102" xfId="119" applyFont="1" applyFill="1" applyBorder="1" applyAlignment="1">
      <alignment horizontal="center" vertical="center" wrapText="1"/>
    </xf>
    <xf numFmtId="0" fontId="19" fillId="5" borderId="107" xfId="119" applyFont="1" applyFill="1" applyBorder="1" applyAlignment="1">
      <alignment horizontal="center" vertical="center" wrapText="1"/>
    </xf>
    <xf numFmtId="0" fontId="19" fillId="29" borderId="45" xfId="0" applyFont="1" applyFill="1" applyBorder="1" applyAlignment="1">
      <alignment horizontal="center" vertical="center" wrapText="1"/>
    </xf>
    <xf numFmtId="0" fontId="19" fillId="29" borderId="285" xfId="0" applyFont="1" applyFill="1" applyBorder="1" applyAlignment="1">
      <alignment horizontal="center" vertical="center" wrapText="1"/>
    </xf>
    <xf numFmtId="0" fontId="19" fillId="29" borderId="57" xfId="0" applyFont="1" applyFill="1" applyBorder="1" applyAlignment="1">
      <alignment horizontal="center" vertical="center" wrapText="1"/>
    </xf>
    <xf numFmtId="0" fontId="19" fillId="29" borderId="19" xfId="0" applyFont="1" applyFill="1" applyBorder="1" applyAlignment="1">
      <alignment horizontal="center" vertical="center" wrapText="1"/>
    </xf>
    <xf numFmtId="0" fontId="19" fillId="5" borderId="246" xfId="119" applyFont="1" applyFill="1" applyBorder="1" applyAlignment="1">
      <alignment horizontal="center" vertical="center"/>
    </xf>
    <xf numFmtId="0" fontId="19" fillId="5" borderId="198" xfId="119" applyFont="1" applyFill="1" applyBorder="1" applyAlignment="1">
      <alignment horizontal="center" vertical="center"/>
    </xf>
    <xf numFmtId="0" fontId="14" fillId="5" borderId="23" xfId="119" applyFont="1" applyFill="1" applyBorder="1" applyAlignment="1">
      <alignment horizontal="center" vertical="center" wrapText="1"/>
    </xf>
    <xf numFmtId="0" fontId="14" fillId="5" borderId="24" xfId="119" applyFont="1" applyFill="1" applyBorder="1" applyAlignment="1">
      <alignment horizontal="center" vertical="center" wrapText="1"/>
    </xf>
    <xf numFmtId="0" fontId="19" fillId="5" borderId="39" xfId="119" applyFont="1" applyFill="1" applyBorder="1" applyAlignment="1">
      <alignment horizontal="left" vertical="center" wrapText="1"/>
    </xf>
    <xf numFmtId="0" fontId="19" fillId="5" borderId="50" xfId="119" applyFont="1" applyFill="1" applyBorder="1" applyAlignment="1">
      <alignment horizontal="left" vertical="center" wrapText="1"/>
    </xf>
    <xf numFmtId="0" fontId="67" fillId="33" borderId="200" xfId="0" applyFont="1" applyFill="1" applyBorder="1" applyAlignment="1">
      <alignment horizontal="center" vertical="center" wrapText="1"/>
    </xf>
    <xf numFmtId="0" fontId="67" fillId="33" borderId="207" xfId="0" applyFont="1" applyFill="1" applyBorder="1" applyAlignment="1">
      <alignment horizontal="center" vertical="center" wrapText="1"/>
    </xf>
    <xf numFmtId="0" fontId="67" fillId="33" borderId="72" xfId="0" applyFont="1" applyFill="1" applyBorder="1" applyAlignment="1">
      <alignment horizontal="center" vertical="center" wrapText="1"/>
    </xf>
    <xf numFmtId="0" fontId="67" fillId="33" borderId="136" xfId="0" applyFont="1" applyFill="1" applyBorder="1" applyAlignment="1">
      <alignment horizontal="center" vertical="center" wrapText="1"/>
    </xf>
    <xf numFmtId="0" fontId="19" fillId="0" borderId="97" xfId="119" applyFont="1" applyBorder="1" applyAlignment="1" applyProtection="1">
      <alignment horizontal="left" vertical="center" wrapText="1"/>
      <protection locked="0"/>
    </xf>
    <xf numFmtId="0" fontId="19" fillId="0" borderId="99" xfId="119" applyFont="1" applyBorder="1" applyAlignment="1" applyProtection="1">
      <alignment horizontal="left" vertical="center" wrapText="1"/>
      <protection locked="0"/>
    </xf>
    <xf numFmtId="0" fontId="19" fillId="0" borderId="98" xfId="119" applyFont="1" applyBorder="1" applyAlignment="1" applyProtection="1">
      <alignment horizontal="left" vertical="center" wrapText="1"/>
      <protection locked="0"/>
    </xf>
    <xf numFmtId="0" fontId="19" fillId="5" borderId="53" xfId="119" applyFont="1" applyFill="1" applyBorder="1" applyAlignment="1">
      <alignment horizontal="center" vertical="center" wrapText="1"/>
    </xf>
    <xf numFmtId="0" fontId="19" fillId="5" borderId="56" xfId="119" applyFont="1" applyFill="1" applyBorder="1" applyAlignment="1">
      <alignment horizontal="center" vertical="center" wrapText="1"/>
    </xf>
    <xf numFmtId="0" fontId="19" fillId="5" borderId="46" xfId="119" applyFont="1" applyFill="1" applyBorder="1" applyAlignment="1">
      <alignment horizontal="center" vertical="center" wrapText="1"/>
    </xf>
    <xf numFmtId="0" fontId="19" fillId="5" borderId="47" xfId="119" applyFont="1" applyFill="1" applyBorder="1" applyAlignment="1">
      <alignment horizontal="center" vertical="center" wrapText="1"/>
    </xf>
    <xf numFmtId="0" fontId="19" fillId="5" borderId="149" xfId="119" applyFont="1" applyFill="1" applyBorder="1" applyAlignment="1">
      <alignment horizontal="center" vertical="center" wrapText="1"/>
    </xf>
    <xf numFmtId="0" fontId="19" fillId="5" borderId="150" xfId="119" applyFont="1" applyFill="1" applyBorder="1" applyAlignment="1">
      <alignment horizontal="center" vertical="center" wrapText="1"/>
    </xf>
    <xf numFmtId="10" fontId="19" fillId="3" borderId="151" xfId="4" applyNumberFormat="1" applyFont="1" applyFill="1" applyBorder="1" applyAlignment="1" applyProtection="1">
      <alignment horizontal="center" vertical="center" wrapText="1"/>
    </xf>
    <xf numFmtId="10" fontId="19" fillId="3" borderId="152" xfId="4" applyNumberFormat="1" applyFont="1" applyFill="1" applyBorder="1" applyAlignment="1" applyProtection="1">
      <alignment horizontal="center" vertical="center" wrapText="1"/>
    </xf>
    <xf numFmtId="0" fontId="19" fillId="5" borderId="153" xfId="119" applyFont="1" applyFill="1" applyBorder="1" applyAlignment="1">
      <alignment horizontal="center" vertical="center" wrapText="1"/>
    </xf>
    <xf numFmtId="0" fontId="19" fillId="5" borderId="154" xfId="119" applyFont="1" applyFill="1" applyBorder="1" applyAlignment="1">
      <alignment horizontal="center" vertical="center" wrapText="1"/>
    </xf>
    <xf numFmtId="10" fontId="19" fillId="3" borderId="155" xfId="4" applyNumberFormat="1" applyFont="1" applyFill="1" applyBorder="1" applyAlignment="1" applyProtection="1">
      <alignment horizontal="center" vertical="center" wrapText="1"/>
    </xf>
    <xf numFmtId="10" fontId="19" fillId="3" borderId="156" xfId="4" applyNumberFormat="1" applyFont="1" applyFill="1" applyBorder="1" applyAlignment="1" applyProtection="1">
      <alignment horizontal="center" vertical="center" wrapText="1"/>
    </xf>
    <xf numFmtId="0" fontId="14" fillId="5" borderId="0" xfId="134" applyFont="1" applyFill="1" applyAlignment="1">
      <alignment horizontal="left" vertical="center" wrapText="1"/>
    </xf>
    <xf numFmtId="0" fontId="68" fillId="5" borderId="0" xfId="134" applyFont="1" applyFill="1" applyAlignment="1">
      <alignment horizontal="left" vertical="center" wrapText="1"/>
    </xf>
    <xf numFmtId="0" fontId="19" fillId="5" borderId="66" xfId="134" applyFont="1" applyFill="1" applyBorder="1" applyAlignment="1">
      <alignment horizontal="center" vertical="center" wrapText="1"/>
    </xf>
    <xf numFmtId="0" fontId="19" fillId="5" borderId="43" xfId="134" applyFont="1" applyFill="1" applyBorder="1" applyAlignment="1">
      <alignment horizontal="center" vertical="center" wrapText="1"/>
    </xf>
    <xf numFmtId="0" fontId="19" fillId="0" borderId="157" xfId="0" applyFont="1" applyBorder="1" applyAlignment="1">
      <alignment horizontal="center" vertical="center" wrapText="1"/>
    </xf>
    <xf numFmtId="0" fontId="19" fillId="0" borderId="158" xfId="0" applyFont="1" applyBorder="1" applyAlignment="1">
      <alignment horizontal="center" vertical="center" wrapText="1"/>
    </xf>
    <xf numFmtId="10" fontId="19" fillId="0" borderId="158" xfId="12" applyNumberFormat="1" applyFont="1" applyBorder="1" applyAlignment="1">
      <alignment horizontal="center" vertical="center"/>
    </xf>
    <xf numFmtId="10" fontId="19" fillId="0" borderId="298" xfId="12" applyNumberFormat="1" applyFont="1" applyBorder="1" applyAlignment="1">
      <alignment horizontal="center" vertical="center"/>
    </xf>
    <xf numFmtId="0" fontId="19" fillId="0" borderId="288" xfId="12" applyFont="1" applyBorder="1" applyAlignment="1">
      <alignment horizontal="center" vertical="center"/>
    </xf>
    <xf numFmtId="187" fontId="67" fillId="32" borderId="312" xfId="4" applyNumberFormat="1" applyFont="1" applyFill="1" applyBorder="1" applyAlignment="1" applyProtection="1">
      <alignment horizontal="center" vertical="center" wrapText="1"/>
    </xf>
    <xf numFmtId="187" fontId="67" fillId="32" borderId="313" xfId="4" applyNumberFormat="1" applyFont="1" applyFill="1" applyBorder="1" applyAlignment="1" applyProtection="1">
      <alignment horizontal="center" vertical="center" wrapText="1"/>
    </xf>
    <xf numFmtId="187" fontId="67" fillId="32" borderId="308" xfId="4" applyNumberFormat="1" applyFont="1" applyFill="1" applyBorder="1" applyAlignment="1" applyProtection="1">
      <alignment horizontal="center" vertical="center" wrapText="1"/>
    </xf>
    <xf numFmtId="187" fontId="67" fillId="32" borderId="309" xfId="4" applyNumberFormat="1" applyFont="1" applyFill="1" applyBorder="1" applyAlignment="1" applyProtection="1">
      <alignment horizontal="center" vertical="center" wrapText="1"/>
    </xf>
    <xf numFmtId="187" fontId="67" fillId="32" borderId="310" xfId="4" applyNumberFormat="1" applyFont="1" applyFill="1" applyBorder="1" applyAlignment="1" applyProtection="1">
      <alignment horizontal="center" vertical="center" wrapText="1"/>
    </xf>
    <xf numFmtId="187" fontId="67" fillId="32" borderId="311" xfId="4" applyNumberFormat="1" applyFont="1" applyFill="1" applyBorder="1" applyAlignment="1" applyProtection="1">
      <alignment horizontal="center" vertical="center" wrapText="1"/>
    </xf>
    <xf numFmtId="177" fontId="67" fillId="0" borderId="5" xfId="12" applyNumberFormat="1" applyFont="1" applyBorder="1" applyAlignment="1">
      <alignment horizontal="left" vertical="center" wrapText="1"/>
    </xf>
    <xf numFmtId="177" fontId="67" fillId="0" borderId="296" xfId="12" applyNumberFormat="1" applyFont="1" applyBorder="1" applyAlignment="1">
      <alignment horizontal="left" vertical="center" wrapText="1"/>
    </xf>
    <xf numFmtId="177" fontId="67" fillId="0" borderId="159" xfId="12" applyNumberFormat="1" applyFont="1" applyBorder="1" applyAlignment="1">
      <alignment horizontal="center" vertical="center"/>
    </xf>
    <xf numFmtId="177" fontId="67" fillId="0" borderId="160" xfId="12" applyNumberFormat="1" applyFont="1" applyBorder="1" applyAlignment="1">
      <alignment horizontal="center" vertical="center"/>
    </xf>
    <xf numFmtId="177" fontId="19" fillId="0" borderId="10" xfId="12" applyNumberFormat="1" applyFont="1" applyBorder="1" applyAlignment="1">
      <alignment horizontal="center" vertical="center"/>
    </xf>
    <xf numFmtId="177" fontId="19" fillId="0" borderId="11" xfId="12" applyNumberFormat="1" applyFont="1" applyBorder="1" applyAlignment="1">
      <alignment horizontal="center" vertical="center"/>
    </xf>
    <xf numFmtId="0" fontId="68" fillId="5" borderId="0" xfId="0" applyFont="1" applyFill="1" applyAlignment="1">
      <alignment horizontal="left" vertical="center" wrapText="1"/>
    </xf>
    <xf numFmtId="177" fontId="67" fillId="0" borderId="61" xfId="12" applyNumberFormat="1" applyFont="1" applyBorder="1" applyAlignment="1">
      <alignment horizontal="left" vertical="center" wrapText="1"/>
    </xf>
    <xf numFmtId="177" fontId="67" fillId="0" borderId="297" xfId="12" applyNumberFormat="1" applyFont="1" applyBorder="1" applyAlignment="1">
      <alignment horizontal="left" vertical="center" wrapText="1"/>
    </xf>
    <xf numFmtId="187" fontId="67" fillId="32" borderId="318" xfId="4" applyNumberFormat="1" applyFont="1" applyFill="1" applyBorder="1" applyAlignment="1" applyProtection="1">
      <alignment horizontal="center" vertical="center" wrapText="1"/>
    </xf>
    <xf numFmtId="187" fontId="67" fillId="32" borderId="319" xfId="4" applyNumberFormat="1" applyFont="1" applyFill="1" applyBorder="1" applyAlignment="1" applyProtection="1">
      <alignment horizontal="center" vertical="center" wrapText="1"/>
    </xf>
    <xf numFmtId="0" fontId="67" fillId="35" borderId="212" xfId="12" applyFont="1" applyFill="1" applyBorder="1" applyAlignment="1">
      <alignment horizontal="center" vertical="center" wrapText="1"/>
    </xf>
    <xf numFmtId="0" fontId="67" fillId="35" borderId="65" xfId="12" applyFont="1" applyFill="1" applyBorder="1" applyAlignment="1">
      <alignment horizontal="center" vertical="center" wrapText="1"/>
    </xf>
    <xf numFmtId="0" fontId="67" fillId="0" borderId="18" xfId="12" applyFont="1" applyBorder="1" applyAlignment="1" applyProtection="1">
      <alignment horizontal="center" vertical="center" wrapText="1"/>
      <protection locked="0"/>
    </xf>
    <xf numFmtId="0" fontId="67" fillId="0" borderId="170" xfId="12" applyFont="1" applyBorder="1" applyAlignment="1" applyProtection="1">
      <alignment horizontal="center" vertical="center" wrapText="1"/>
      <protection locked="0"/>
    </xf>
    <xf numFmtId="0" fontId="67" fillId="0" borderId="178" xfId="12" applyFont="1" applyBorder="1" applyAlignment="1">
      <alignment horizontal="center" vertical="center" wrapText="1"/>
    </xf>
    <xf numFmtId="0" fontId="67" fillId="0" borderId="179" xfId="12" applyFont="1" applyBorder="1" applyAlignment="1">
      <alignment horizontal="center" vertical="center" wrapText="1"/>
    </xf>
    <xf numFmtId="0" fontId="67" fillId="0" borderId="180" xfId="12" applyFont="1" applyBorder="1" applyAlignment="1">
      <alignment horizontal="center" vertical="center" wrapText="1"/>
    </xf>
    <xf numFmtId="0" fontId="67" fillId="0" borderId="182" xfId="12" applyFont="1" applyBorder="1" applyAlignment="1">
      <alignment horizontal="center" vertical="center" wrapText="1"/>
    </xf>
    <xf numFmtId="0" fontId="67" fillId="0" borderId="69" xfId="12" applyFont="1" applyBorder="1" applyAlignment="1">
      <alignment horizontal="center" vertical="center" wrapText="1"/>
    </xf>
    <xf numFmtId="0" fontId="67" fillId="0" borderId="181" xfId="12" applyFont="1" applyBorder="1" applyAlignment="1" applyProtection="1">
      <alignment horizontal="center" vertical="center" wrapText="1"/>
      <protection locked="0"/>
    </xf>
    <xf numFmtId="0" fontId="67" fillId="0" borderId="184" xfId="12" applyFont="1" applyBorder="1" applyAlignment="1" applyProtection="1">
      <alignment horizontal="center" vertical="center" wrapText="1"/>
      <protection locked="0"/>
    </xf>
    <xf numFmtId="180" fontId="67" fillId="0" borderId="183" xfId="12" applyNumberFormat="1" applyFont="1" applyBorder="1" applyAlignment="1" applyProtection="1">
      <alignment horizontal="center" vertical="center"/>
      <protection locked="0"/>
    </xf>
    <xf numFmtId="180" fontId="67" fillId="0" borderId="24" xfId="12" applyNumberFormat="1" applyFont="1" applyBorder="1" applyAlignment="1" applyProtection="1">
      <alignment horizontal="center" vertical="center"/>
      <protection locked="0"/>
    </xf>
    <xf numFmtId="9" fontId="67" fillId="0" borderId="182" xfId="12" applyNumberFormat="1" applyFont="1" applyBorder="1" applyAlignment="1">
      <alignment horizontal="center" vertical="center" wrapText="1"/>
    </xf>
    <xf numFmtId="9" fontId="67" fillId="0" borderId="69" xfId="12" applyNumberFormat="1" applyFont="1" applyBorder="1" applyAlignment="1">
      <alignment horizontal="center" vertical="center" wrapText="1"/>
    </xf>
    <xf numFmtId="9" fontId="67" fillId="0" borderId="15" xfId="12" applyNumberFormat="1" applyFont="1" applyBorder="1" applyAlignment="1">
      <alignment horizontal="center" vertical="center" wrapText="1"/>
    </xf>
    <xf numFmtId="10" fontId="67" fillId="32" borderId="186" xfId="12" applyNumberFormat="1" applyFont="1" applyFill="1" applyBorder="1" applyAlignment="1">
      <alignment horizontal="center" vertical="center"/>
    </xf>
    <xf numFmtId="10" fontId="67" fillId="32" borderId="79" xfId="12" applyNumberFormat="1" applyFont="1" applyFill="1" applyBorder="1" applyAlignment="1">
      <alignment horizontal="center" vertical="center"/>
    </xf>
    <xf numFmtId="10" fontId="67" fillId="32" borderId="77" xfId="12" applyNumberFormat="1" applyFont="1" applyFill="1" applyBorder="1" applyAlignment="1">
      <alignment horizontal="center" vertical="center"/>
    </xf>
    <xf numFmtId="0" fontId="67" fillId="0" borderId="199" xfId="12" applyFont="1" applyBorder="1" applyAlignment="1" applyProtection="1">
      <alignment horizontal="center" vertical="center" wrapText="1"/>
      <protection locked="0"/>
    </xf>
    <xf numFmtId="10" fontId="67" fillId="32" borderId="188" xfId="12" applyNumberFormat="1" applyFont="1" applyFill="1" applyBorder="1" applyAlignment="1">
      <alignment horizontal="center" vertical="center"/>
    </xf>
    <xf numFmtId="10" fontId="67" fillId="32" borderId="189" xfId="12" applyNumberFormat="1" applyFont="1" applyFill="1" applyBorder="1" applyAlignment="1">
      <alignment horizontal="center" vertical="center"/>
    </xf>
    <xf numFmtId="10" fontId="67" fillId="32" borderId="190" xfId="12" applyNumberFormat="1" applyFont="1" applyFill="1" applyBorder="1" applyAlignment="1">
      <alignment horizontal="center" vertical="center"/>
    </xf>
    <xf numFmtId="0" fontId="67" fillId="0" borderId="231" xfId="12" applyFont="1" applyBorder="1" applyAlignment="1" applyProtection="1">
      <alignment horizontal="center" vertical="center" wrapText="1"/>
      <protection locked="0"/>
    </xf>
    <xf numFmtId="10" fontId="67" fillId="32" borderId="314" xfId="12" applyNumberFormat="1" applyFont="1" applyFill="1" applyBorder="1" applyAlignment="1">
      <alignment horizontal="center" vertical="center"/>
    </xf>
    <xf numFmtId="10" fontId="67" fillId="32" borderId="153" xfId="12" applyNumberFormat="1" applyFont="1" applyFill="1" applyBorder="1" applyAlignment="1">
      <alignment horizontal="center" vertical="center"/>
    </xf>
    <xf numFmtId="10" fontId="67" fillId="32" borderId="154" xfId="12" applyNumberFormat="1" applyFont="1" applyFill="1" applyBorder="1" applyAlignment="1">
      <alignment horizontal="center" vertical="center"/>
    </xf>
    <xf numFmtId="0" fontId="67" fillId="0" borderId="185" xfId="12" applyFont="1" applyBorder="1" applyAlignment="1">
      <alignment horizontal="center" vertical="center" wrapText="1"/>
    </xf>
    <xf numFmtId="0" fontId="67" fillId="0" borderId="83" xfId="12" applyFont="1" applyBorder="1" applyAlignment="1">
      <alignment horizontal="center" vertical="center" wrapText="1"/>
    </xf>
    <xf numFmtId="0" fontId="67" fillId="0" borderId="75" xfId="12" applyFont="1" applyBorder="1" applyAlignment="1">
      <alignment horizontal="center" vertical="center" wrapText="1"/>
    </xf>
    <xf numFmtId="0" fontId="67" fillId="0" borderId="182" xfId="12" applyFont="1" applyBorder="1" applyAlignment="1">
      <alignment horizontal="center" wrapText="1"/>
    </xf>
    <xf numFmtId="0" fontId="67" fillId="0" borderId="69" xfId="12" applyFont="1" applyBorder="1" applyAlignment="1">
      <alignment horizontal="center" wrapText="1"/>
    </xf>
    <xf numFmtId="0" fontId="67" fillId="0" borderId="122" xfId="12" applyFont="1" applyBorder="1" applyAlignment="1">
      <alignment horizontal="center" wrapText="1"/>
    </xf>
    <xf numFmtId="0" fontId="67" fillId="0" borderId="188" xfId="12" applyFont="1" applyBorder="1" applyAlignment="1" applyProtection="1">
      <alignment horizontal="center" vertical="center" wrapText="1"/>
      <protection locked="0"/>
    </xf>
    <xf numFmtId="0" fontId="67" fillId="0" borderId="189" xfId="12" applyFont="1" applyBorder="1" applyAlignment="1" applyProtection="1">
      <alignment horizontal="center" vertical="center" wrapText="1"/>
      <protection locked="0"/>
    </xf>
    <xf numFmtId="0" fontId="67" fillId="0" borderId="207" xfId="12" applyFont="1" applyBorder="1" applyAlignment="1" applyProtection="1">
      <alignment horizontal="center" vertical="center" wrapText="1"/>
      <protection locked="0"/>
    </xf>
    <xf numFmtId="0" fontId="88" fillId="0" borderId="53" xfId="12" applyFont="1" applyBorder="1" applyAlignment="1">
      <alignment horizontal="center" vertical="center"/>
    </xf>
    <xf numFmtId="0" fontId="88" fillId="0" borderId="21" xfId="12" applyFont="1" applyBorder="1" applyAlignment="1">
      <alignment horizontal="center" vertical="center"/>
    </xf>
    <xf numFmtId="0" fontId="88" fillId="0" borderId="124" xfId="12" applyFont="1" applyBorder="1" applyAlignment="1">
      <alignment horizontal="center" vertical="center"/>
    </xf>
    <xf numFmtId="0" fontId="67" fillId="5" borderId="18" xfId="12" applyFont="1" applyFill="1" applyBorder="1" applyAlignment="1">
      <alignment horizontal="center" vertical="center" wrapText="1"/>
    </xf>
    <xf numFmtId="0" fontId="67" fillId="5" borderId="170" xfId="12" applyFont="1" applyFill="1" applyBorder="1" applyAlignment="1">
      <alignment horizontal="center" vertical="center" wrapText="1"/>
    </xf>
    <xf numFmtId="0" fontId="67" fillId="5" borderId="181" xfId="12" applyFont="1" applyFill="1" applyBorder="1" applyAlignment="1">
      <alignment horizontal="center" vertical="center" wrapText="1"/>
    </xf>
    <xf numFmtId="0" fontId="67" fillId="5" borderId="184" xfId="12" applyFont="1" applyFill="1" applyBorder="1" applyAlignment="1">
      <alignment horizontal="center" vertical="center" wrapText="1"/>
    </xf>
    <xf numFmtId="177" fontId="67" fillId="5" borderId="186" xfId="12" applyNumberFormat="1" applyFont="1" applyFill="1" applyBorder="1" applyAlignment="1">
      <alignment horizontal="center" vertical="center"/>
    </xf>
    <xf numFmtId="177" fontId="67" fillId="5" borderId="79" xfId="12" applyNumberFormat="1" applyFont="1" applyFill="1" applyBorder="1" applyAlignment="1">
      <alignment horizontal="center" vertical="center"/>
    </xf>
    <xf numFmtId="177" fontId="67" fillId="5" borderId="77" xfId="12" applyNumberFormat="1" applyFont="1" applyFill="1" applyBorder="1" applyAlignment="1">
      <alignment horizontal="center" vertical="center"/>
    </xf>
    <xf numFmtId="0" fontId="67" fillId="5" borderId="182" xfId="12" applyFont="1" applyFill="1" applyBorder="1" applyAlignment="1">
      <alignment horizontal="center" vertical="center" wrapText="1"/>
    </xf>
    <xf numFmtId="0" fontId="67" fillId="5" borderId="69" xfId="12" applyFont="1" applyFill="1" applyBorder="1" applyAlignment="1">
      <alignment horizontal="center" vertical="center" wrapText="1"/>
    </xf>
    <xf numFmtId="0" fontId="67" fillId="5" borderId="15" xfId="12" applyFont="1" applyFill="1" applyBorder="1" applyAlignment="1">
      <alignment horizontal="center" vertical="center" wrapText="1"/>
    </xf>
    <xf numFmtId="10" fontId="67" fillId="5" borderId="186" xfId="12" applyNumberFormat="1" applyFont="1" applyFill="1" applyBorder="1" applyAlignment="1">
      <alignment horizontal="center" vertical="center"/>
    </xf>
    <xf numFmtId="10" fontId="67" fillId="5" borderId="79" xfId="12" applyNumberFormat="1" applyFont="1" applyFill="1" applyBorder="1" applyAlignment="1">
      <alignment horizontal="center" vertical="center"/>
    </xf>
    <xf numFmtId="10" fontId="67" fillId="5" borderId="77" xfId="12" applyNumberFormat="1" applyFont="1" applyFill="1" applyBorder="1" applyAlignment="1">
      <alignment horizontal="center" vertical="center"/>
    </xf>
    <xf numFmtId="0" fontId="67" fillId="5" borderId="199" xfId="12" applyFont="1" applyFill="1" applyBorder="1" applyAlignment="1">
      <alignment horizontal="center" vertical="center" wrapText="1"/>
    </xf>
    <xf numFmtId="10" fontId="67" fillId="5" borderId="227" xfId="12" applyNumberFormat="1" applyFont="1" applyFill="1" applyBorder="1" applyAlignment="1">
      <alignment horizontal="center" vertical="center"/>
    </xf>
    <xf numFmtId="10" fontId="67" fillId="5" borderId="228" xfId="12" applyNumberFormat="1" applyFont="1" applyFill="1" applyBorder="1" applyAlignment="1">
      <alignment horizontal="center" vertical="center"/>
    </xf>
    <xf numFmtId="10" fontId="67" fillId="5" borderId="194" xfId="12" applyNumberFormat="1" applyFont="1" applyFill="1" applyBorder="1" applyAlignment="1">
      <alignment horizontal="center" vertical="center"/>
    </xf>
    <xf numFmtId="0" fontId="75" fillId="5" borderId="0" xfId="12" applyFont="1" applyFill="1" applyAlignment="1">
      <alignment horizontal="left" vertical="center" wrapText="1"/>
    </xf>
    <xf numFmtId="0" fontId="29" fillId="5" borderId="0" xfId="12" applyFont="1" applyFill="1" applyAlignment="1">
      <alignment horizontal="left" vertical="center" wrapText="1"/>
    </xf>
    <xf numFmtId="0" fontId="26" fillId="5" borderId="0" xfId="12" applyFont="1" applyFill="1" applyAlignment="1">
      <alignment horizontal="left" vertical="center" wrapText="1"/>
    </xf>
    <xf numFmtId="177" fontId="67" fillId="5" borderId="10" xfId="12" applyNumberFormat="1" applyFont="1" applyFill="1" applyBorder="1" applyAlignment="1">
      <alignment horizontal="center" vertical="center"/>
    </xf>
    <xf numFmtId="10" fontId="19" fillId="5" borderId="8" xfId="12" applyNumberFormat="1" applyFont="1" applyFill="1" applyBorder="1" applyAlignment="1">
      <alignment horizontal="center" vertical="center"/>
    </xf>
    <xf numFmtId="10" fontId="19" fillId="5" borderId="18" xfId="12" applyNumberFormat="1" applyFont="1" applyFill="1" applyBorder="1" applyAlignment="1">
      <alignment horizontal="center" vertical="center"/>
    </xf>
    <xf numFmtId="10" fontId="19" fillId="5" borderId="58" xfId="12" applyNumberFormat="1" applyFont="1" applyFill="1" applyBorder="1" applyAlignment="1">
      <alignment horizontal="center" vertical="center"/>
    </xf>
    <xf numFmtId="177" fontId="67" fillId="5" borderId="159" xfId="12" applyNumberFormat="1" applyFont="1" applyFill="1" applyBorder="1" applyAlignment="1">
      <alignment horizontal="center" vertical="center"/>
    </xf>
    <xf numFmtId="177" fontId="67" fillId="5" borderId="160" xfId="12" applyNumberFormat="1" applyFont="1" applyFill="1" applyBorder="1" applyAlignment="1">
      <alignment horizontal="center" vertical="center"/>
    </xf>
    <xf numFmtId="0" fontId="68" fillId="5" borderId="0" xfId="12" applyFont="1" applyFill="1" applyAlignment="1">
      <alignment horizontal="left" vertical="top" wrapText="1"/>
    </xf>
    <xf numFmtId="0" fontId="19" fillId="0" borderId="97" xfId="12" applyFont="1" applyBorder="1" applyAlignment="1" applyProtection="1">
      <alignment horizontal="left" vertical="center" wrapText="1"/>
      <protection locked="0"/>
    </xf>
    <xf numFmtId="0" fontId="19" fillId="0" borderId="99" xfId="12" applyFont="1" applyBorder="1" applyAlignment="1" applyProtection="1">
      <alignment horizontal="left" vertical="center" wrapText="1"/>
      <protection locked="0"/>
    </xf>
    <xf numFmtId="0" fontId="88" fillId="5" borderId="53" xfId="12" applyFont="1" applyFill="1" applyBorder="1" applyAlignment="1">
      <alignment horizontal="center" vertical="center"/>
    </xf>
    <xf numFmtId="0" fontId="88" fillId="5" borderId="21" xfId="12" applyFont="1" applyFill="1" applyBorder="1" applyAlignment="1">
      <alignment horizontal="center" vertical="center"/>
    </xf>
    <xf numFmtId="0" fontId="88" fillId="5" borderId="124" xfId="12" applyFont="1" applyFill="1" applyBorder="1" applyAlignment="1">
      <alignment horizontal="center" vertical="center"/>
    </xf>
    <xf numFmtId="0" fontId="67" fillId="5" borderId="182" xfId="12" applyFont="1" applyFill="1" applyBorder="1" applyAlignment="1">
      <alignment horizontal="center" vertical="center"/>
    </xf>
    <xf numFmtId="0" fontId="67" fillId="5" borderId="69" xfId="12" applyFont="1" applyFill="1" applyBorder="1" applyAlignment="1">
      <alignment horizontal="center" vertical="center"/>
    </xf>
    <xf numFmtId="0" fontId="67" fillId="5" borderId="122" xfId="12" applyFont="1" applyFill="1" applyBorder="1" applyAlignment="1">
      <alignment horizontal="center" vertical="center"/>
    </xf>
    <xf numFmtId="0" fontId="67" fillId="5" borderId="188" xfId="12" applyFont="1" applyFill="1" applyBorder="1" applyAlignment="1">
      <alignment horizontal="center" vertical="center" wrapText="1"/>
    </xf>
    <xf numFmtId="0" fontId="67" fillId="5" borderId="189" xfId="12" applyFont="1" applyFill="1" applyBorder="1" applyAlignment="1">
      <alignment horizontal="center" vertical="center" wrapText="1"/>
    </xf>
    <xf numFmtId="0" fontId="67" fillId="5" borderId="207" xfId="12" applyFont="1" applyFill="1" applyBorder="1" applyAlignment="1">
      <alignment horizontal="center" vertical="center" wrapText="1"/>
    </xf>
    <xf numFmtId="0" fontId="67" fillId="5" borderId="231" xfId="12" applyFont="1" applyFill="1" applyBorder="1" applyAlignment="1">
      <alignment horizontal="center" vertical="center" wrapText="1"/>
    </xf>
    <xf numFmtId="10" fontId="67" fillId="5" borderId="229" xfId="12" applyNumberFormat="1" applyFont="1" applyFill="1" applyBorder="1" applyAlignment="1">
      <alignment horizontal="center" vertical="center"/>
    </xf>
    <xf numFmtId="10" fontId="67" fillId="5" borderId="230" xfId="12" applyNumberFormat="1" applyFont="1" applyFill="1" applyBorder="1" applyAlignment="1">
      <alignment horizontal="center" vertical="center"/>
    </xf>
    <xf numFmtId="10" fontId="67" fillId="5" borderId="155" xfId="12" applyNumberFormat="1" applyFont="1" applyFill="1" applyBorder="1" applyAlignment="1">
      <alignment horizontal="center" vertical="center"/>
    </xf>
    <xf numFmtId="0" fontId="19" fillId="5" borderId="35" xfId="119" applyFont="1" applyFill="1" applyBorder="1" applyAlignment="1">
      <alignment horizontal="center" vertical="center"/>
    </xf>
    <xf numFmtId="0" fontId="19" fillId="5" borderId="33" xfId="119" applyFont="1" applyFill="1" applyBorder="1" applyAlignment="1">
      <alignment horizontal="center" vertical="center"/>
    </xf>
    <xf numFmtId="0" fontId="19" fillId="5" borderId="34" xfId="119" applyFont="1" applyFill="1" applyBorder="1" applyAlignment="1">
      <alignment horizontal="center" vertical="center"/>
    </xf>
    <xf numFmtId="55" fontId="16" fillId="5" borderId="3" xfId="0" applyNumberFormat="1" applyFont="1" applyFill="1" applyBorder="1" applyAlignment="1">
      <alignment horizontal="left" vertical="center" wrapText="1"/>
    </xf>
    <xf numFmtId="0" fontId="16" fillId="5" borderId="96" xfId="0" applyFont="1" applyFill="1" applyBorder="1" applyAlignment="1">
      <alignment horizontal="center" vertical="center"/>
    </xf>
    <xf numFmtId="55" fontId="16" fillId="5" borderId="8" xfId="0" applyNumberFormat="1" applyFont="1" applyFill="1" applyBorder="1" applyAlignment="1">
      <alignment horizontal="left" vertical="center"/>
    </xf>
    <xf numFmtId="55" fontId="16" fillId="5" borderId="2" xfId="0" applyNumberFormat="1" applyFont="1" applyFill="1" applyBorder="1" applyAlignment="1">
      <alignment horizontal="left" vertical="center"/>
    </xf>
    <xf numFmtId="0" fontId="16" fillId="5" borderId="0" xfId="3" applyFont="1" applyFill="1" applyAlignment="1">
      <alignment horizontal="center" vertical="center" wrapText="1"/>
    </xf>
    <xf numFmtId="0" fontId="0" fillId="0" borderId="0" xfId="0" applyAlignment="1">
      <alignment horizontal="right" vertical="center"/>
    </xf>
    <xf numFmtId="0" fontId="0" fillId="0" borderId="13" xfId="0" applyBorder="1" applyAlignment="1">
      <alignment horizontal="right" vertical="center"/>
    </xf>
    <xf numFmtId="0" fontId="16" fillId="33" borderId="233" xfId="0" applyFont="1" applyFill="1" applyBorder="1" applyAlignment="1">
      <alignment horizontal="center" vertical="center" wrapText="1"/>
    </xf>
    <xf numFmtId="0" fontId="16" fillId="33" borderId="238" xfId="0" applyFont="1" applyFill="1" applyBorder="1" applyAlignment="1">
      <alignment horizontal="center" vertical="center" wrapText="1"/>
    </xf>
    <xf numFmtId="0" fontId="0" fillId="5" borderId="109" xfId="0" applyFill="1" applyBorder="1" applyAlignment="1">
      <alignment horizontal="center" vertical="center"/>
    </xf>
    <xf numFmtId="0" fontId="0" fillId="5" borderId="104" xfId="0" applyFill="1" applyBorder="1" applyAlignment="1">
      <alignment horizontal="center" vertical="center"/>
    </xf>
    <xf numFmtId="0" fontId="0" fillId="5" borderId="239" xfId="0" applyFill="1" applyBorder="1" applyAlignment="1">
      <alignment horizontal="center" vertical="center"/>
    </xf>
    <xf numFmtId="0" fontId="16" fillId="33" borderId="246" xfId="0" applyFont="1" applyFill="1" applyBorder="1" applyAlignment="1">
      <alignment horizontal="center" vertical="center" wrapText="1"/>
    </xf>
    <xf numFmtId="0" fontId="16" fillId="33" borderId="131" xfId="0" applyFont="1" applyFill="1" applyBorder="1" applyAlignment="1">
      <alignment horizontal="center" vertical="center" wrapText="1"/>
    </xf>
    <xf numFmtId="0" fontId="16" fillId="33" borderId="72" xfId="0" applyFont="1" applyFill="1" applyBorder="1" applyAlignment="1">
      <alignment horizontal="center" vertical="center" wrapText="1"/>
    </xf>
    <xf numFmtId="0" fontId="16" fillId="33" borderId="136" xfId="0" applyFont="1" applyFill="1" applyBorder="1" applyAlignment="1">
      <alignment horizontal="center" vertical="center" wrapText="1"/>
    </xf>
    <xf numFmtId="0" fontId="16" fillId="33" borderId="241" xfId="0" applyFont="1" applyFill="1" applyBorder="1" applyAlignment="1">
      <alignment horizontal="center" vertical="center" wrapText="1"/>
    </xf>
    <xf numFmtId="0" fontId="16" fillId="33" borderId="242" xfId="0" applyFont="1" applyFill="1" applyBorder="1" applyAlignment="1">
      <alignment horizontal="center" vertical="center" wrapText="1"/>
    </xf>
    <xf numFmtId="0" fontId="16" fillId="33" borderId="70" xfId="0" applyFont="1" applyFill="1" applyBorder="1" applyAlignment="1">
      <alignment horizontal="center" vertical="center" wrapText="1"/>
    </xf>
    <xf numFmtId="0" fontId="16" fillId="33" borderId="122" xfId="0" applyFont="1" applyFill="1" applyBorder="1" applyAlignment="1">
      <alignment horizontal="center" vertical="center" wrapText="1"/>
    </xf>
    <xf numFmtId="0" fontId="16" fillId="33" borderId="245" xfId="0" applyFont="1" applyFill="1" applyBorder="1" applyAlignment="1">
      <alignment horizontal="center" vertical="center" wrapText="1"/>
    </xf>
    <xf numFmtId="0" fontId="16" fillId="33" borderId="107" xfId="0" applyFont="1" applyFill="1" applyBorder="1" applyAlignment="1">
      <alignment horizontal="center" vertical="center" wrapText="1"/>
    </xf>
    <xf numFmtId="0" fontId="16" fillId="33" borderId="73" xfId="0" applyFont="1" applyFill="1" applyBorder="1" applyAlignment="1">
      <alignment horizontal="center" vertical="center" wrapText="1"/>
    </xf>
    <xf numFmtId="0" fontId="16" fillId="33" borderId="170" xfId="0" applyFont="1" applyFill="1" applyBorder="1" applyAlignment="1">
      <alignment horizontal="center" vertical="center" wrapText="1"/>
    </xf>
    <xf numFmtId="0" fontId="63" fillId="5" borderId="244" xfId="0" applyFont="1" applyFill="1" applyBorder="1" applyAlignment="1">
      <alignment horizontal="center" vertical="center" wrapText="1"/>
    </xf>
    <xf numFmtId="0" fontId="63" fillId="5" borderId="250" xfId="0" applyFont="1" applyFill="1" applyBorder="1" applyAlignment="1">
      <alignment horizontal="center" vertical="center" wrapText="1"/>
    </xf>
    <xf numFmtId="0" fontId="63" fillId="5" borderId="252" xfId="0" applyFont="1" applyFill="1" applyBorder="1" applyAlignment="1">
      <alignment horizontal="center" vertical="center" wrapText="1"/>
    </xf>
    <xf numFmtId="0" fontId="94" fillId="5" borderId="0" xfId="0" applyFont="1" applyFill="1" applyAlignment="1">
      <alignment horizontal="left" vertical="center" wrapText="1"/>
    </xf>
    <xf numFmtId="0" fontId="63" fillId="31" borderId="76" xfId="0" applyFont="1" applyFill="1" applyBorder="1" applyAlignment="1">
      <alignment horizontal="center" vertical="center" wrapText="1"/>
    </xf>
    <xf numFmtId="0" fontId="63" fillId="31" borderId="136" xfId="0" applyFont="1" applyFill="1" applyBorder="1" applyAlignment="1">
      <alignment horizontal="center" vertical="center" wrapText="1"/>
    </xf>
    <xf numFmtId="0" fontId="63" fillId="31" borderId="77" xfId="0" applyFont="1" applyFill="1" applyBorder="1" applyAlignment="1">
      <alignment horizontal="center" vertical="center" wrapText="1"/>
    </xf>
    <xf numFmtId="0" fontId="63" fillId="31" borderId="123" xfId="0" applyFont="1" applyFill="1" applyBorder="1" applyAlignment="1">
      <alignment horizontal="center" vertical="center" wrapText="1"/>
    </xf>
    <xf numFmtId="0" fontId="63" fillId="31" borderId="75" xfId="0" applyFont="1" applyFill="1" applyBorder="1" applyAlignment="1">
      <alignment horizontal="center" vertical="center" wrapText="1"/>
    </xf>
    <xf numFmtId="0" fontId="63" fillId="31" borderId="122" xfId="0" applyFont="1" applyFill="1" applyBorder="1" applyAlignment="1">
      <alignment horizontal="center" vertical="center" wrapText="1"/>
    </xf>
    <xf numFmtId="0" fontId="63" fillId="31" borderId="76" xfId="0" applyFont="1" applyFill="1" applyBorder="1" applyAlignment="1">
      <alignment horizontal="center" vertical="center"/>
    </xf>
    <xf numFmtId="0" fontId="63" fillId="31" borderId="136" xfId="0" applyFont="1" applyFill="1" applyBorder="1" applyAlignment="1">
      <alignment horizontal="center" vertical="center"/>
    </xf>
    <xf numFmtId="0" fontId="63" fillId="33" borderId="76" xfId="0" applyFont="1" applyFill="1" applyBorder="1" applyAlignment="1">
      <alignment horizontal="center" vertical="center" wrapText="1"/>
    </xf>
    <xf numFmtId="0" fontId="63" fillId="33" borderId="136" xfId="0" applyFont="1" applyFill="1" applyBorder="1" applyAlignment="1">
      <alignment horizontal="center" vertical="center" wrapText="1"/>
    </xf>
    <xf numFmtId="0" fontId="63" fillId="33" borderId="194" xfId="0" applyFont="1" applyFill="1" applyBorder="1" applyAlignment="1">
      <alignment horizontal="center" vertical="center" wrapText="1"/>
    </xf>
    <xf numFmtId="0" fontId="63" fillId="33" borderId="207" xfId="0" applyFont="1" applyFill="1"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xf>
    <xf numFmtId="0" fontId="63" fillId="31" borderId="173" xfId="0" applyFont="1" applyFill="1" applyBorder="1" applyAlignment="1">
      <alignment horizontal="center" vertical="center" wrapText="1"/>
    </xf>
    <xf numFmtId="0" fontId="63" fillId="31" borderId="131" xfId="0" applyFont="1" applyFill="1" applyBorder="1" applyAlignment="1">
      <alignment horizontal="center" vertical="center" wrapText="1"/>
    </xf>
    <xf numFmtId="0" fontId="90" fillId="5" borderId="0" xfId="0" applyFont="1" applyFill="1" applyAlignment="1">
      <alignment horizontal="left" vertical="center" wrapText="1"/>
    </xf>
    <xf numFmtId="0" fontId="110" fillId="5" borderId="262" xfId="118" applyFont="1" applyFill="1" applyBorder="1" applyAlignment="1">
      <alignment horizontal="center" vertical="center" wrapText="1"/>
    </xf>
    <xf numFmtId="0" fontId="110" fillId="5" borderId="36" xfId="118" applyFont="1" applyFill="1" applyBorder="1" applyAlignment="1">
      <alignment horizontal="center" vertical="center" wrapText="1"/>
    </xf>
    <xf numFmtId="0" fontId="61" fillId="5" borderId="268" xfId="12" applyFont="1" applyFill="1" applyBorder="1" applyAlignment="1">
      <alignment horizontal="center" vertical="center" wrapText="1"/>
    </xf>
    <xf numFmtId="0" fontId="60" fillId="5" borderId="268" xfId="12" applyFont="1" applyFill="1" applyBorder="1" applyAlignment="1">
      <alignment horizontal="center" vertical="center" wrapText="1"/>
    </xf>
    <xf numFmtId="0" fontId="60" fillId="5" borderId="269" xfId="12" applyFont="1" applyFill="1" applyBorder="1" applyAlignment="1">
      <alignment horizontal="center" vertical="center" wrapText="1"/>
    </xf>
    <xf numFmtId="0" fontId="0" fillId="5" borderId="104" xfId="118" applyFont="1" applyFill="1" applyBorder="1" applyAlignment="1">
      <alignment horizontal="center" vertical="center" wrapText="1"/>
    </xf>
    <xf numFmtId="0" fontId="11" fillId="5" borderId="104" xfId="118" applyFill="1" applyBorder="1" applyAlignment="1">
      <alignment horizontal="center" vertical="center" wrapText="1"/>
    </xf>
    <xf numFmtId="0" fontId="60" fillId="5" borderId="104" xfId="0" applyFont="1" applyFill="1" applyBorder="1" applyAlignment="1">
      <alignment horizontal="center" vertical="center"/>
    </xf>
    <xf numFmtId="0" fontId="60" fillId="5" borderId="103" xfId="0" applyFont="1" applyFill="1" applyBorder="1" applyAlignment="1">
      <alignment horizontal="center" vertical="center"/>
    </xf>
    <xf numFmtId="176" fontId="11" fillId="5" borderId="2" xfId="118" applyNumberFormat="1" applyFill="1" applyBorder="1" applyAlignment="1" applyProtection="1">
      <alignment horizontal="right" vertical="center" wrapText="1"/>
      <protection locked="0"/>
    </xf>
    <xf numFmtId="176" fontId="11" fillId="5" borderId="3" xfId="118" applyNumberFormat="1" applyFill="1" applyBorder="1" applyAlignment="1" applyProtection="1">
      <alignment horizontal="right" vertical="center" wrapText="1"/>
      <protection locked="0"/>
    </xf>
    <xf numFmtId="176" fontId="11" fillId="5" borderId="31" xfId="118" applyNumberFormat="1" applyFill="1" applyBorder="1" applyAlignment="1" applyProtection="1">
      <alignment horizontal="right" vertical="center" wrapText="1"/>
      <protection locked="0"/>
    </xf>
    <xf numFmtId="0" fontId="0" fillId="5" borderId="37" xfId="118" applyFont="1" applyFill="1" applyBorder="1" applyAlignment="1">
      <alignment horizontal="center" vertical="center" wrapText="1"/>
    </xf>
    <xf numFmtId="0" fontId="0" fillId="5" borderId="38" xfId="118" applyFont="1" applyFill="1" applyBorder="1" applyAlignment="1">
      <alignment horizontal="center" vertical="center" wrapText="1"/>
    </xf>
    <xf numFmtId="0" fontId="0" fillId="5" borderId="22" xfId="118" applyFont="1" applyFill="1" applyBorder="1" applyAlignment="1">
      <alignment horizontal="center" vertical="center" wrapText="1"/>
    </xf>
    <xf numFmtId="176" fontId="11" fillId="5" borderId="39" xfId="118" applyNumberFormat="1" applyFill="1" applyBorder="1" applyAlignment="1" applyProtection="1">
      <alignment horizontal="right" vertical="center" wrapText="1"/>
      <protection locked="0"/>
    </xf>
    <xf numFmtId="176" fontId="11" fillId="5" borderId="50" xfId="118" applyNumberFormat="1" applyFill="1" applyBorder="1" applyAlignment="1" applyProtection="1">
      <alignment horizontal="right" vertical="center" wrapText="1"/>
      <protection locked="0"/>
    </xf>
    <xf numFmtId="176" fontId="11" fillId="5" borderId="51" xfId="118" applyNumberFormat="1" applyFill="1" applyBorder="1" applyAlignment="1" applyProtection="1">
      <alignment horizontal="right" vertical="center" wrapText="1"/>
      <protection locked="0"/>
    </xf>
    <xf numFmtId="176" fontId="11" fillId="5" borderId="40" xfId="118" applyNumberFormat="1" applyFill="1" applyBorder="1" applyAlignment="1" applyProtection="1">
      <alignment horizontal="right" vertical="center" wrapText="1"/>
      <protection locked="0"/>
    </xf>
    <xf numFmtId="176" fontId="11" fillId="5" borderId="29" xfId="118" applyNumberFormat="1" applyFill="1" applyBorder="1" applyAlignment="1" applyProtection="1">
      <alignment horizontal="right" vertical="center" wrapText="1"/>
      <protection locked="0"/>
    </xf>
    <xf numFmtId="176" fontId="11" fillId="5" borderId="30" xfId="118" applyNumberFormat="1" applyFill="1" applyBorder="1" applyAlignment="1" applyProtection="1">
      <alignment horizontal="right" vertical="center" wrapText="1"/>
      <protection locked="0"/>
    </xf>
    <xf numFmtId="176" fontId="11" fillId="5" borderId="6" xfId="118" applyNumberFormat="1" applyFill="1" applyBorder="1" applyAlignment="1" applyProtection="1">
      <alignment horizontal="right" vertical="center" wrapText="1"/>
      <protection locked="0"/>
    </xf>
    <xf numFmtId="176" fontId="11" fillId="5" borderId="4" xfId="118" applyNumberFormat="1" applyFill="1" applyBorder="1" applyAlignment="1" applyProtection="1">
      <alignment horizontal="right" vertical="center" wrapText="1"/>
      <protection locked="0"/>
    </xf>
    <xf numFmtId="176" fontId="11" fillId="5" borderId="101" xfId="118" applyNumberFormat="1" applyFill="1" applyBorder="1" applyAlignment="1" applyProtection="1">
      <alignment horizontal="right" vertical="center" wrapText="1"/>
      <protection locked="0"/>
    </xf>
    <xf numFmtId="176" fontId="11" fillId="5" borderId="44" xfId="118" applyNumberFormat="1" applyFill="1" applyBorder="1" applyAlignment="1" applyProtection="1">
      <alignment horizontal="right" vertical="center" wrapText="1"/>
      <protection locked="0"/>
    </xf>
    <xf numFmtId="176" fontId="11" fillId="5" borderId="10" xfId="118" applyNumberFormat="1" applyFill="1" applyBorder="1" applyAlignment="1" applyProtection="1">
      <alignment horizontal="right" vertical="center" wrapText="1"/>
      <protection locked="0"/>
    </xf>
    <xf numFmtId="176" fontId="11" fillId="5" borderId="32" xfId="118" applyNumberFormat="1" applyFill="1" applyBorder="1" applyAlignment="1" applyProtection="1">
      <alignment horizontal="right" vertical="center" wrapText="1"/>
      <protection locked="0"/>
    </xf>
    <xf numFmtId="0" fontId="61" fillId="5" borderId="0" xfId="12" applyFont="1" applyFill="1" applyAlignment="1">
      <alignment horizontal="center" vertical="center" wrapText="1"/>
    </xf>
    <xf numFmtId="0" fontId="60" fillId="5" borderId="21" xfId="12" applyFont="1" applyFill="1" applyBorder="1" applyAlignment="1">
      <alignment horizontal="center" vertical="center" wrapText="1"/>
    </xf>
    <xf numFmtId="0" fontId="60" fillId="5" borderId="54" xfId="12" applyFont="1" applyFill="1" applyBorder="1" applyAlignment="1">
      <alignment horizontal="center" vertical="center" wrapText="1"/>
    </xf>
    <xf numFmtId="0" fontId="103" fillId="0" borderId="0" xfId="0" applyFont="1" applyAlignment="1">
      <alignment horizontal="left" vertical="center" wrapText="1"/>
    </xf>
    <xf numFmtId="0" fontId="111" fillId="42" borderId="0" xfId="0" applyFont="1" applyFill="1" applyAlignment="1">
      <alignment horizontal="center" vertical="center"/>
    </xf>
    <xf numFmtId="0" fontId="112" fillId="42" borderId="0" xfId="0" applyFont="1" applyFill="1" applyAlignment="1">
      <alignment horizontal="center" vertical="center"/>
    </xf>
    <xf numFmtId="0" fontId="103" fillId="5" borderId="0" xfId="0" applyFont="1" applyFill="1" applyAlignment="1">
      <alignment horizontal="left" vertical="center" wrapText="1"/>
    </xf>
    <xf numFmtId="0" fontId="113" fillId="5" borderId="0" xfId="0" applyFont="1" applyFill="1" applyAlignment="1">
      <alignment horizontal="left" vertical="top"/>
    </xf>
    <xf numFmtId="0" fontId="103" fillId="5" borderId="0" xfId="0" applyFont="1" applyFill="1" applyAlignment="1">
      <alignment horizontal="left" vertical="center"/>
    </xf>
    <xf numFmtId="0" fontId="103" fillId="0" borderId="5" xfId="0" applyFont="1" applyBorder="1" applyAlignment="1">
      <alignment horizontal="center" vertical="top"/>
    </xf>
    <xf numFmtId="0" fontId="103" fillId="0" borderId="17" xfId="0" applyFont="1" applyBorder="1" applyAlignment="1">
      <alignment horizontal="center" vertical="top"/>
    </xf>
    <xf numFmtId="0" fontId="103" fillId="0" borderId="4" xfId="0" applyFont="1" applyBorder="1" applyAlignment="1">
      <alignment horizontal="center" vertical="top"/>
    </xf>
    <xf numFmtId="0" fontId="103" fillId="0" borderId="5" xfId="0" applyFont="1" applyBorder="1" applyAlignment="1">
      <alignment vertical="top" wrapText="1"/>
    </xf>
    <xf numFmtId="0" fontId="103" fillId="0" borderId="4" xfId="0" applyFont="1" applyBorder="1" applyAlignment="1">
      <alignment vertical="top" wrapText="1"/>
    </xf>
    <xf numFmtId="0" fontId="101" fillId="0" borderId="97" xfId="0" applyFont="1" applyBorder="1" applyAlignment="1" applyProtection="1">
      <protection locked="0"/>
    </xf>
    <xf numFmtId="0" fontId="101" fillId="0" borderId="99" xfId="0" applyFont="1" applyBorder="1" applyAlignment="1" applyProtection="1">
      <protection locked="0"/>
    </xf>
    <xf numFmtId="0" fontId="101" fillId="0" borderId="98" xfId="0" applyFont="1" applyBorder="1" applyAlignment="1" applyProtection="1">
      <protection locked="0"/>
    </xf>
    <xf numFmtId="0" fontId="103" fillId="0" borderId="5" xfId="0" applyFont="1" applyBorder="1" applyAlignment="1">
      <alignment horizontal="center"/>
    </xf>
    <xf numFmtId="0" fontId="103" fillId="0" borderId="17" xfId="0" applyFont="1" applyBorder="1" applyAlignment="1">
      <alignment horizontal="center"/>
    </xf>
    <xf numFmtId="0" fontId="103" fillId="0" borderId="4" xfId="0" applyFont="1" applyBorder="1" applyAlignment="1">
      <alignment horizontal="center"/>
    </xf>
    <xf numFmtId="0" fontId="103" fillId="0" borderId="9" xfId="0" applyFont="1" applyBorder="1" applyAlignment="1">
      <alignment vertical="top" wrapText="1"/>
    </xf>
    <xf numFmtId="0" fontId="103" fillId="0" borderId="10" xfId="0" applyFont="1" applyBorder="1" applyAlignment="1">
      <alignment vertical="top" wrapText="1"/>
    </xf>
    <xf numFmtId="0" fontId="103" fillId="0" borderId="5" xfId="0" applyFont="1" applyBorder="1" applyAlignment="1">
      <alignment vertical="top"/>
    </xf>
    <xf numFmtId="0" fontId="103" fillId="0" borderId="4" xfId="0" applyFont="1" applyBorder="1" applyAlignment="1">
      <alignment vertical="top"/>
    </xf>
    <xf numFmtId="0" fontId="101" fillId="0" borderId="8" xfId="0" applyFont="1" applyBorder="1" applyAlignment="1">
      <alignment horizontal="center"/>
    </xf>
    <xf numFmtId="0" fontId="101" fillId="0" borderId="2" xfId="0" applyFont="1" applyBorder="1" applyAlignment="1">
      <alignment horizontal="center"/>
    </xf>
    <xf numFmtId="0" fontId="103" fillId="0" borderId="12" xfId="0" applyFont="1" applyBorder="1" applyAlignment="1">
      <alignment vertical="top"/>
    </xf>
    <xf numFmtId="0" fontId="103" fillId="0" borderId="14" xfId="0" applyFont="1" applyBorder="1" applyAlignment="1">
      <alignment vertical="top"/>
    </xf>
    <xf numFmtId="0" fontId="103" fillId="0" borderId="17" xfId="0" applyFont="1" applyBorder="1" applyAlignment="1">
      <alignment vertical="top" wrapText="1"/>
    </xf>
    <xf numFmtId="0" fontId="101" fillId="0" borderId="97" xfId="0" applyFont="1" applyBorder="1" applyAlignment="1">
      <alignment horizontal="center"/>
    </xf>
    <xf numFmtId="0" fontId="101" fillId="0" borderId="277" xfId="0" applyFont="1" applyBorder="1" applyAlignment="1">
      <alignment horizontal="center"/>
    </xf>
    <xf numFmtId="0" fontId="107" fillId="0" borderId="8" xfId="0" applyFont="1" applyBorder="1" applyAlignment="1">
      <alignment horizontal="center" vertical="center" wrapText="1"/>
    </xf>
    <xf numFmtId="0" fontId="107" fillId="0" borderId="2" xfId="0" applyFont="1" applyBorder="1" applyAlignment="1">
      <alignment horizontal="center" vertical="center" wrapText="1"/>
    </xf>
    <xf numFmtId="0" fontId="61" fillId="0" borderId="5" xfId="17" applyFont="1" applyBorder="1" applyAlignment="1">
      <alignment horizontal="center" vertical="center" wrapText="1"/>
    </xf>
    <xf numFmtId="0" fontId="61" fillId="0" borderId="4" xfId="17" applyFont="1" applyBorder="1" applyAlignment="1">
      <alignment horizontal="center" vertical="center" wrapText="1"/>
    </xf>
    <xf numFmtId="0" fontId="61" fillId="0" borderId="5" xfId="17" applyFont="1" applyBorder="1" applyAlignment="1">
      <alignment horizontal="center" vertical="center"/>
    </xf>
    <xf numFmtId="0" fontId="61" fillId="0" borderId="4" xfId="17" applyFont="1" applyBorder="1" applyAlignment="1">
      <alignment horizontal="center" vertical="center"/>
    </xf>
    <xf numFmtId="0" fontId="60" fillId="0" borderId="3" xfId="17" applyFont="1" applyBorder="1" applyAlignment="1">
      <alignment horizontal="center" vertical="center"/>
    </xf>
  </cellXfs>
  <cellStyles count="137">
    <cellStyle name="20% - アクセント 1 2" xfId="21" xr:uid="{00000000-0005-0000-0000-000000000000}"/>
    <cellStyle name="20% - アクセント 2 2" xfId="22" xr:uid="{00000000-0005-0000-0000-000001000000}"/>
    <cellStyle name="20% - アクセント 3 2" xfId="23" xr:uid="{00000000-0005-0000-0000-000002000000}"/>
    <cellStyle name="20% - アクセント 4 2" xfId="24" xr:uid="{00000000-0005-0000-0000-000003000000}"/>
    <cellStyle name="20% - アクセント 5 2" xfId="25" xr:uid="{00000000-0005-0000-0000-000004000000}"/>
    <cellStyle name="20% - アクセント 6 2" xfId="26" xr:uid="{00000000-0005-0000-0000-000005000000}"/>
    <cellStyle name="40% - アクセント 1 2" xfId="27" xr:uid="{00000000-0005-0000-0000-000006000000}"/>
    <cellStyle name="40% - アクセント 2 2" xfId="28" xr:uid="{00000000-0005-0000-0000-000007000000}"/>
    <cellStyle name="40% - アクセント 3 2" xfId="29" xr:uid="{00000000-0005-0000-0000-000008000000}"/>
    <cellStyle name="40% - アクセント 4 2" xfId="30" xr:uid="{00000000-0005-0000-0000-000009000000}"/>
    <cellStyle name="40% - アクセント 5 2" xfId="31" xr:uid="{00000000-0005-0000-0000-00000A000000}"/>
    <cellStyle name="40% - アクセント 6 2" xfId="32" xr:uid="{00000000-0005-0000-0000-00000B000000}"/>
    <cellStyle name="60% - アクセント 1 2" xfId="33" xr:uid="{00000000-0005-0000-0000-00000C000000}"/>
    <cellStyle name="60% - アクセント 2 2" xfId="34" xr:uid="{00000000-0005-0000-0000-00000D000000}"/>
    <cellStyle name="60% - アクセント 3 2" xfId="35" xr:uid="{00000000-0005-0000-0000-00000E000000}"/>
    <cellStyle name="60% - アクセント 4 2" xfId="36" xr:uid="{00000000-0005-0000-0000-00000F000000}"/>
    <cellStyle name="60% - アクセント 5 2" xfId="37" xr:uid="{00000000-0005-0000-0000-000010000000}"/>
    <cellStyle name="60% - アクセント 6 2" xfId="38" xr:uid="{00000000-0005-0000-0000-000011000000}"/>
    <cellStyle name="アクセント 1 2" xfId="39" xr:uid="{00000000-0005-0000-0000-000012000000}"/>
    <cellStyle name="アクセント 2 2" xfId="40" xr:uid="{00000000-0005-0000-0000-000013000000}"/>
    <cellStyle name="アクセント 3 2" xfId="41" xr:uid="{00000000-0005-0000-0000-000014000000}"/>
    <cellStyle name="アクセント 4 2" xfId="42" xr:uid="{00000000-0005-0000-0000-000015000000}"/>
    <cellStyle name="アクセント 5 2" xfId="43" xr:uid="{00000000-0005-0000-0000-000016000000}"/>
    <cellStyle name="アクセント 6 2" xfId="44" xr:uid="{00000000-0005-0000-0000-000017000000}"/>
    <cellStyle name="タイトル 2" xfId="45" xr:uid="{00000000-0005-0000-0000-000018000000}"/>
    <cellStyle name="タイトル 3" xfId="124" xr:uid="{00000000-0005-0000-0000-000019000000}"/>
    <cellStyle name="チェック セル 2" xfId="46" xr:uid="{00000000-0005-0000-0000-00001A000000}"/>
    <cellStyle name="どちらでもない 2" xfId="47" xr:uid="{00000000-0005-0000-0000-00001B000000}"/>
    <cellStyle name="パーセント" xfId="1" builtinId="5"/>
    <cellStyle name="パーセント 2" xfId="4" xr:uid="{00000000-0005-0000-0000-00001D000000}"/>
    <cellStyle name="パーセント 2 2" xfId="7" xr:uid="{00000000-0005-0000-0000-00001E000000}"/>
    <cellStyle name="パーセント 2 2 2" xfId="48" xr:uid="{00000000-0005-0000-0000-00001F000000}"/>
    <cellStyle name="パーセント 2 2 2 2" xfId="49" xr:uid="{00000000-0005-0000-0000-000020000000}"/>
    <cellStyle name="パーセント 2 2 3" xfId="50" xr:uid="{00000000-0005-0000-0000-000021000000}"/>
    <cellStyle name="パーセント 2 3" xfId="51" xr:uid="{00000000-0005-0000-0000-000022000000}"/>
    <cellStyle name="パーセント 2 3 2" xfId="52" xr:uid="{00000000-0005-0000-0000-000023000000}"/>
    <cellStyle name="パーセント 2 4" xfId="53" xr:uid="{00000000-0005-0000-0000-000024000000}"/>
    <cellStyle name="パーセント 3" xfId="18" xr:uid="{00000000-0005-0000-0000-000025000000}"/>
    <cellStyle name="パーセント 4" xfId="123" xr:uid="{00000000-0005-0000-0000-000026000000}"/>
    <cellStyle name="パーセント 4 2" xfId="127" xr:uid="{00000000-0005-0000-0000-000027000000}"/>
    <cellStyle name="パーセント 4 3" xfId="129" xr:uid="{00000000-0005-0000-0000-000028000000}"/>
    <cellStyle name="パーセント 5" xfId="133" xr:uid="{AE130F12-4626-4659-9210-E3B5CA2B9C39}"/>
    <cellStyle name="ハイパーリンク 2" xfId="132" xr:uid="{9F786967-6921-4F97-94CB-81E0913E4EC8}"/>
    <cellStyle name="メモ 2" xfId="54" xr:uid="{00000000-0005-0000-0000-00002A000000}"/>
    <cellStyle name="リンク セル 2" xfId="55" xr:uid="{00000000-0005-0000-0000-00002B000000}"/>
    <cellStyle name="悪い 2" xfId="56" xr:uid="{00000000-0005-0000-0000-00002C000000}"/>
    <cellStyle name="計算 2" xfId="57" xr:uid="{00000000-0005-0000-0000-00002D000000}"/>
    <cellStyle name="警告文 2" xfId="58" xr:uid="{00000000-0005-0000-0000-00002E000000}"/>
    <cellStyle name="桁区切り" xfId="2" builtinId="6"/>
    <cellStyle name="桁区切り 2" xfId="5" xr:uid="{00000000-0005-0000-0000-000030000000}"/>
    <cellStyle name="桁区切り 2 2" xfId="8" xr:uid="{00000000-0005-0000-0000-000031000000}"/>
    <cellStyle name="桁区切り 2 2 2" xfId="59" xr:uid="{00000000-0005-0000-0000-000032000000}"/>
    <cellStyle name="桁区切り 2 2 2 2" xfId="60" xr:uid="{00000000-0005-0000-0000-000033000000}"/>
    <cellStyle name="桁区切り 2 2 3" xfId="61" xr:uid="{00000000-0005-0000-0000-000034000000}"/>
    <cellStyle name="桁区切り 2 3" xfId="62" xr:uid="{00000000-0005-0000-0000-000035000000}"/>
    <cellStyle name="桁区切り 2 3 2" xfId="63" xr:uid="{00000000-0005-0000-0000-000036000000}"/>
    <cellStyle name="桁区切り 2 3 2 2" xfId="64" xr:uid="{00000000-0005-0000-0000-000037000000}"/>
    <cellStyle name="桁区切り 2 3 3" xfId="65" xr:uid="{00000000-0005-0000-0000-000038000000}"/>
    <cellStyle name="桁区切り 2 4" xfId="66" xr:uid="{00000000-0005-0000-0000-000039000000}"/>
    <cellStyle name="桁区切り 2 4 2" xfId="67" xr:uid="{00000000-0005-0000-0000-00003A000000}"/>
    <cellStyle name="桁区切り 2 5" xfId="68" xr:uid="{00000000-0005-0000-0000-00003B000000}"/>
    <cellStyle name="桁区切り 3" xfId="9" xr:uid="{00000000-0005-0000-0000-00003C000000}"/>
    <cellStyle name="桁区切り 3 2" xfId="20" xr:uid="{00000000-0005-0000-0000-00003D000000}"/>
    <cellStyle name="桁区切り 4" xfId="10" xr:uid="{00000000-0005-0000-0000-00003E000000}"/>
    <cellStyle name="桁区切り 5" xfId="19" xr:uid="{00000000-0005-0000-0000-00003F000000}"/>
    <cellStyle name="桁区切り 6" xfId="117" xr:uid="{00000000-0005-0000-0000-000040000000}"/>
    <cellStyle name="見出し 1 2" xfId="69" xr:uid="{00000000-0005-0000-0000-000042000000}"/>
    <cellStyle name="見出し 2 2" xfId="70" xr:uid="{00000000-0005-0000-0000-000044000000}"/>
    <cellStyle name="見出し 3 2" xfId="71" xr:uid="{00000000-0005-0000-0000-000045000000}"/>
    <cellStyle name="見出し 4 2" xfId="72" xr:uid="{00000000-0005-0000-0000-000046000000}"/>
    <cellStyle name="集計 2" xfId="73" xr:uid="{00000000-0005-0000-0000-000047000000}"/>
    <cellStyle name="出力 2" xfId="74" xr:uid="{00000000-0005-0000-0000-000048000000}"/>
    <cellStyle name="説明文 2" xfId="75" xr:uid="{00000000-0005-0000-0000-000049000000}"/>
    <cellStyle name="通貨 2" xfId="6" xr:uid="{00000000-0005-0000-0000-00004A000000}"/>
    <cellStyle name="通貨 2 2" xfId="76" xr:uid="{00000000-0005-0000-0000-00004B000000}"/>
    <cellStyle name="通貨 3" xfId="16" xr:uid="{00000000-0005-0000-0000-00004C000000}"/>
    <cellStyle name="入力 2" xfId="77" xr:uid="{00000000-0005-0000-0000-00004E000000}"/>
    <cellStyle name="標準" xfId="0" builtinId="0"/>
    <cellStyle name="標準 10" xfId="119" xr:uid="{00000000-0005-0000-0000-000050000000}"/>
    <cellStyle name="標準 11" xfId="120" xr:uid="{00000000-0005-0000-0000-000051000000}"/>
    <cellStyle name="標準 12" xfId="121" xr:uid="{00000000-0005-0000-0000-000052000000}"/>
    <cellStyle name="標準 12 2" xfId="125" xr:uid="{00000000-0005-0000-0000-000053000000}"/>
    <cellStyle name="標準 13" xfId="122" xr:uid="{00000000-0005-0000-0000-000054000000}"/>
    <cellStyle name="標準 13 2" xfId="126" xr:uid="{00000000-0005-0000-0000-000055000000}"/>
    <cellStyle name="標準 13 3" xfId="128" xr:uid="{00000000-0005-0000-0000-000056000000}"/>
    <cellStyle name="標準 14" xfId="131" xr:uid="{71D6BC20-3ECD-41C3-B756-665B09C82693}"/>
    <cellStyle name="標準 15" xfId="136" xr:uid="{2D576539-4689-459E-8E26-1D745A682832}"/>
    <cellStyle name="標準 18" xfId="134" xr:uid="{16342AB2-BA07-425B-A564-16CBE0E826BA}"/>
    <cellStyle name="標準 2" xfId="11" xr:uid="{00000000-0005-0000-0000-000057000000}"/>
    <cellStyle name="標準 2 2" xfId="78" xr:uid="{00000000-0005-0000-0000-000058000000}"/>
    <cellStyle name="標準 2 2 2" xfId="79" xr:uid="{00000000-0005-0000-0000-000059000000}"/>
    <cellStyle name="標準 2 2 2 2" xfId="80" xr:uid="{00000000-0005-0000-0000-00005A000000}"/>
    <cellStyle name="標準 2 2 3" xfId="81" xr:uid="{00000000-0005-0000-0000-00005B000000}"/>
    <cellStyle name="標準 2 2 4" xfId="130" xr:uid="{71E966E5-B5A5-4077-9906-50056A3519D3}"/>
    <cellStyle name="標準 2 3" xfId="82" xr:uid="{00000000-0005-0000-0000-00005C000000}"/>
    <cellStyle name="標準 2 3 2" xfId="83" xr:uid="{00000000-0005-0000-0000-00005D000000}"/>
    <cellStyle name="標準 2 3 2 2" xfId="84" xr:uid="{00000000-0005-0000-0000-00005E000000}"/>
    <cellStyle name="標準 2 3 3" xfId="85" xr:uid="{00000000-0005-0000-0000-00005F000000}"/>
    <cellStyle name="標準 2 4" xfId="86" xr:uid="{00000000-0005-0000-0000-000060000000}"/>
    <cellStyle name="標準 2 4 2" xfId="87" xr:uid="{00000000-0005-0000-0000-000061000000}"/>
    <cellStyle name="標準 2 5" xfId="88" xr:uid="{00000000-0005-0000-0000-000062000000}"/>
    <cellStyle name="標準 2 5 2" xfId="89" xr:uid="{00000000-0005-0000-0000-000063000000}"/>
    <cellStyle name="標準 2 6" xfId="90" xr:uid="{00000000-0005-0000-0000-000064000000}"/>
    <cellStyle name="標準 2 6 2" xfId="91" xr:uid="{00000000-0005-0000-0000-000065000000}"/>
    <cellStyle name="標準 2 7" xfId="92" xr:uid="{00000000-0005-0000-0000-000066000000}"/>
    <cellStyle name="標準 3" xfId="12" xr:uid="{00000000-0005-0000-0000-000067000000}"/>
    <cellStyle name="標準 3 2" xfId="93" xr:uid="{00000000-0005-0000-0000-000068000000}"/>
    <cellStyle name="標準 3 2 2" xfId="94" xr:uid="{00000000-0005-0000-0000-000069000000}"/>
    <cellStyle name="標準 3 2 2 2" xfId="95" xr:uid="{00000000-0005-0000-0000-00006A000000}"/>
    <cellStyle name="標準 3 2 2 2 2" xfId="96" xr:uid="{00000000-0005-0000-0000-00006B000000}"/>
    <cellStyle name="標準 3 2 2 3" xfId="97" xr:uid="{00000000-0005-0000-0000-00006C000000}"/>
    <cellStyle name="標準 3 2 3" xfId="98" xr:uid="{00000000-0005-0000-0000-00006D000000}"/>
    <cellStyle name="標準 3 2 3 2" xfId="99" xr:uid="{00000000-0005-0000-0000-00006E000000}"/>
    <cellStyle name="標準 3 2 4" xfId="100" xr:uid="{00000000-0005-0000-0000-00006F000000}"/>
    <cellStyle name="標準 3 3" xfId="101" xr:uid="{00000000-0005-0000-0000-000070000000}"/>
    <cellStyle name="標準 3 3 2" xfId="102" xr:uid="{00000000-0005-0000-0000-000071000000}"/>
    <cellStyle name="標準 3 3 2 2" xfId="103" xr:uid="{00000000-0005-0000-0000-000072000000}"/>
    <cellStyle name="標準 3 3 3" xfId="104" xr:uid="{00000000-0005-0000-0000-000073000000}"/>
    <cellStyle name="標準 3 4" xfId="105" xr:uid="{00000000-0005-0000-0000-000074000000}"/>
    <cellStyle name="標準 4" xfId="13" xr:uid="{00000000-0005-0000-0000-000075000000}"/>
    <cellStyle name="標準 4 2" xfId="106" xr:uid="{00000000-0005-0000-0000-000076000000}"/>
    <cellStyle name="標準 4 3" xfId="107" xr:uid="{00000000-0005-0000-0000-000077000000}"/>
    <cellStyle name="標準 4 3 2" xfId="108" xr:uid="{00000000-0005-0000-0000-000078000000}"/>
    <cellStyle name="標準 4 3 2 2" xfId="109" xr:uid="{00000000-0005-0000-0000-000079000000}"/>
    <cellStyle name="標準 4 3 3" xfId="110" xr:uid="{00000000-0005-0000-0000-00007A000000}"/>
    <cellStyle name="標準 4 4" xfId="111" xr:uid="{00000000-0005-0000-0000-00007B000000}"/>
    <cellStyle name="標準 4 4 2" xfId="112" xr:uid="{00000000-0005-0000-0000-00007C000000}"/>
    <cellStyle name="標準 4 5" xfId="113" xr:uid="{00000000-0005-0000-0000-00007D000000}"/>
    <cellStyle name="標準 5" xfId="14" xr:uid="{00000000-0005-0000-0000-00007E000000}"/>
    <cellStyle name="標準 5 2" xfId="114" xr:uid="{00000000-0005-0000-0000-00007F000000}"/>
    <cellStyle name="標準 6" xfId="15" xr:uid="{00000000-0005-0000-0000-000080000000}"/>
    <cellStyle name="標準 7" xfId="17" xr:uid="{00000000-0005-0000-0000-000081000000}"/>
    <cellStyle name="標準 7 2" xfId="135" xr:uid="{C4407F09-C236-4763-9B69-293E180C1D47}"/>
    <cellStyle name="標準 8" xfId="116" xr:uid="{00000000-0005-0000-0000-000082000000}"/>
    <cellStyle name="標準 9" xfId="118" xr:uid="{00000000-0005-0000-0000-000083000000}"/>
    <cellStyle name="標準_03 東京都新条例　排出係数050223" xfId="3" xr:uid="{00000000-0005-0000-0000-000084000000}"/>
    <cellStyle name="良い 2" xfId="115" xr:uid="{00000000-0005-0000-0000-000086000000}"/>
  </cellStyles>
  <dxfs count="6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0000"/>
        </patternFill>
      </fill>
    </dxf>
    <dxf>
      <fill>
        <patternFill>
          <bgColor theme="0"/>
        </patternFill>
      </fill>
    </dxf>
    <dxf>
      <font>
        <color theme="1"/>
      </font>
      <fill>
        <patternFill>
          <bgColor rgb="FFFF0000"/>
        </patternFill>
      </fill>
    </dxf>
    <dxf>
      <fill>
        <patternFill>
          <bgColor theme="0"/>
        </patternFill>
      </fill>
    </dxf>
    <dxf>
      <fill>
        <patternFill>
          <bgColor rgb="FFFFFF00"/>
        </patternFill>
      </fill>
    </dxf>
    <dxf>
      <fill>
        <patternFill>
          <bgColor rgb="FFFFFF00"/>
        </patternFill>
      </fill>
    </dxf>
    <dxf>
      <fill>
        <patternFill>
          <bgColor rgb="FFFF0000"/>
        </patternFill>
      </fill>
    </dxf>
    <dxf>
      <fill>
        <patternFill>
          <bgColor theme="0" tint="-0.24994659260841701"/>
        </patternFill>
      </fill>
    </dxf>
    <dxf>
      <fill>
        <patternFill>
          <bgColor rgb="FFFFFF00"/>
        </patternFill>
      </fill>
    </dxf>
    <dxf>
      <fill>
        <patternFill>
          <bgColor rgb="FFFFFF00"/>
        </patternFill>
      </fill>
    </dxf>
    <dxf>
      <fill>
        <patternFill>
          <bgColor theme="0" tint="-0.34998626667073579"/>
        </patternFill>
      </fill>
    </dxf>
    <dxf>
      <fill>
        <patternFill>
          <bgColor rgb="FFFFFF00"/>
        </patternFill>
      </fill>
    </dxf>
    <dxf>
      <fill>
        <patternFill>
          <bgColor theme="0" tint="-0.34998626667073579"/>
        </patternFill>
      </fill>
    </dxf>
    <dxf>
      <fill>
        <patternFill patternType="solid">
          <bgColor rgb="FFFFFF00"/>
        </patternFill>
      </fill>
    </dxf>
    <dxf>
      <fill>
        <patternFill>
          <bgColor theme="0"/>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tint="-0.34998626667073579"/>
        </patternFill>
      </fill>
    </dxf>
    <dxf>
      <fill>
        <patternFill>
          <bgColor theme="0" tint="-0.34998626667073579"/>
        </patternFill>
      </fill>
    </dxf>
    <dxf>
      <fill>
        <patternFill patternType="solid">
          <bgColor theme="0" tint="-0.34998626667073579"/>
        </patternFill>
      </fill>
    </dxf>
    <dxf>
      <fill>
        <patternFill patternType="solid">
          <bgColor rgb="FFFFFF00"/>
        </patternFill>
      </fill>
    </dxf>
    <dxf>
      <fill>
        <patternFill>
          <bgColor rgb="FFFFFF00"/>
        </patternFill>
      </fill>
    </dxf>
    <dxf>
      <fill>
        <patternFill>
          <bgColor theme="0" tint="-0.24994659260841701"/>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0000"/>
        </patternFill>
      </fill>
    </dxf>
    <dxf>
      <fill>
        <patternFill>
          <bgColor rgb="FFFFFF00"/>
        </patternFill>
      </fill>
    </dxf>
    <dxf>
      <fill>
        <patternFill>
          <bgColor theme="0"/>
        </patternFill>
      </fill>
    </dxf>
    <dxf>
      <fill>
        <patternFill>
          <bgColor rgb="FFFFFF00"/>
        </patternFill>
      </fill>
    </dxf>
    <dxf>
      <fill>
        <patternFill>
          <bgColor theme="0"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ill>
        <patternFill>
          <bgColor rgb="FFFFFF00"/>
        </patternFill>
      </fill>
    </dxf>
  </dxfs>
  <tableStyles count="0" defaultTableStyle="TableStyleMedium9" defaultPivotStyle="PivotStyleLight16"/>
  <colors>
    <mruColors>
      <color rgb="FFFFFF99"/>
      <color rgb="FFFFFFCC"/>
      <color rgb="FFFFFF66"/>
      <color rgb="FF006600"/>
      <color rgb="FF3366FF"/>
      <color rgb="FFFFCC99"/>
      <color rgb="FFCCFFCC"/>
      <color rgb="FFC0C0C0"/>
      <color rgb="FFFF9900"/>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microsoft.com/office/2023/09/relationships/Python" Target="pyth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a:t>電源構成</a:t>
            </a:r>
          </a:p>
        </c:rich>
      </c:tx>
      <c:layout>
        <c:manualLayout>
          <c:xMode val="edge"/>
          <c:yMode val="edge"/>
          <c:x val="2.3436262866191443E-3"/>
          <c:y val="1.1940298507462687E-2"/>
        </c:manualLayout>
      </c:layout>
      <c:overlay val="0"/>
      <c:spPr>
        <a:noFill/>
        <a:ln>
          <a:noFill/>
        </a:ln>
        <a:effectLst/>
      </c:spPr>
    </c:title>
    <c:autoTitleDeleted val="0"/>
    <c:plotArea>
      <c:layout>
        <c:manualLayout>
          <c:layoutTarget val="inner"/>
          <c:xMode val="edge"/>
          <c:yMode val="edge"/>
          <c:x val="0.21968331173793143"/>
          <c:y val="0.30166863288430407"/>
          <c:w val="0.51377945103800804"/>
          <c:h val="0.61402910002103395"/>
        </c:manualLayout>
      </c:layout>
      <c:pieChart>
        <c:varyColors val="1"/>
        <c:ser>
          <c:idx val="0"/>
          <c:order val="0"/>
          <c:dPt>
            <c:idx val="0"/>
            <c:bubble3D val="0"/>
            <c:spPr>
              <a:pattFill prst="wdDnDiag">
                <a:fgClr>
                  <a:schemeClr val="accent2">
                    <a:lumMod val="40000"/>
                    <a:lumOff val="60000"/>
                  </a:schemeClr>
                </a:fgClr>
                <a:bgClr>
                  <a:schemeClr val="bg1"/>
                </a:bgClr>
              </a:pattFill>
              <a:ln w="19050">
                <a:solidFill>
                  <a:schemeClr val="lt1"/>
                </a:solidFill>
              </a:ln>
              <a:effectLst/>
            </c:spPr>
            <c:extLst>
              <c:ext xmlns:c16="http://schemas.microsoft.com/office/drawing/2014/chart" uri="{C3380CC4-5D6E-409C-BE32-E72D297353CC}">
                <c16:uniqueId val="{00000001-36BE-41C1-9338-4AA262EC4451}"/>
              </c:ext>
            </c:extLst>
          </c:dPt>
          <c:dPt>
            <c:idx val="1"/>
            <c:bubble3D val="0"/>
            <c:spPr>
              <a:pattFill prst="ltUpDiag">
                <a:fgClr>
                  <a:schemeClr val="accent2">
                    <a:lumMod val="60000"/>
                    <a:lumOff val="40000"/>
                  </a:schemeClr>
                </a:fgClr>
                <a:bgClr>
                  <a:schemeClr val="bg1"/>
                </a:bgClr>
              </a:pattFill>
              <a:ln w="19050">
                <a:solidFill>
                  <a:schemeClr val="lt1"/>
                </a:solidFill>
              </a:ln>
              <a:effectLst/>
            </c:spPr>
            <c:extLst>
              <c:ext xmlns:c16="http://schemas.microsoft.com/office/drawing/2014/chart" uri="{C3380CC4-5D6E-409C-BE32-E72D297353CC}">
                <c16:uniqueId val="{00000003-36BE-41C1-9338-4AA262EC4451}"/>
              </c:ext>
            </c:extLst>
          </c:dPt>
          <c:dPt>
            <c:idx val="2"/>
            <c:bubble3D val="0"/>
            <c:spPr>
              <a:pattFill prst="pct25">
                <a:fgClr>
                  <a:schemeClr val="accent2">
                    <a:lumMod val="60000"/>
                    <a:lumOff val="40000"/>
                  </a:schemeClr>
                </a:fgClr>
                <a:bgClr>
                  <a:schemeClr val="bg1"/>
                </a:bgClr>
              </a:pattFill>
              <a:ln w="19050">
                <a:solidFill>
                  <a:schemeClr val="lt1"/>
                </a:solidFill>
              </a:ln>
              <a:effectLst/>
            </c:spPr>
            <c:extLst>
              <c:ext xmlns:c16="http://schemas.microsoft.com/office/drawing/2014/chart" uri="{C3380CC4-5D6E-409C-BE32-E72D297353CC}">
                <c16:uniqueId val="{00000005-36BE-41C1-9338-4AA262EC4451}"/>
              </c:ext>
            </c:extLst>
          </c:dPt>
          <c:dPt>
            <c:idx val="3"/>
            <c:bubble3D val="0"/>
            <c:spPr>
              <a:pattFill prst="wdDnDiag">
                <a:fgClr>
                  <a:schemeClr val="accent3">
                    <a:lumMod val="60000"/>
                    <a:lumOff val="40000"/>
                  </a:schemeClr>
                </a:fgClr>
                <a:bgClr>
                  <a:schemeClr val="bg1"/>
                </a:bgClr>
              </a:pattFill>
              <a:ln w="19050">
                <a:solidFill>
                  <a:schemeClr val="lt1"/>
                </a:solidFill>
              </a:ln>
              <a:effectLst/>
            </c:spPr>
            <c:extLst>
              <c:ext xmlns:c16="http://schemas.microsoft.com/office/drawing/2014/chart" uri="{C3380CC4-5D6E-409C-BE32-E72D297353CC}">
                <c16:uniqueId val="{00000007-36BE-41C1-9338-4AA262EC4451}"/>
              </c:ext>
            </c:extLst>
          </c:dPt>
          <c:dPt>
            <c:idx val="4"/>
            <c:bubble3D val="0"/>
            <c:spPr>
              <a:pattFill prst="ltUpDiag">
                <a:fgClr>
                  <a:schemeClr val="accent3">
                    <a:lumMod val="60000"/>
                    <a:lumOff val="40000"/>
                  </a:schemeClr>
                </a:fgClr>
                <a:bgClr>
                  <a:schemeClr val="bg1"/>
                </a:bgClr>
              </a:pattFill>
              <a:ln w="19050">
                <a:solidFill>
                  <a:schemeClr val="lt1"/>
                </a:solidFill>
              </a:ln>
              <a:effectLst/>
            </c:spPr>
            <c:extLst>
              <c:ext xmlns:c16="http://schemas.microsoft.com/office/drawing/2014/chart" uri="{C3380CC4-5D6E-409C-BE32-E72D297353CC}">
                <c16:uniqueId val="{00000009-36BE-41C1-9338-4AA262EC4451}"/>
              </c:ext>
            </c:extLst>
          </c:dPt>
          <c:dPt>
            <c:idx val="5"/>
            <c:bubble3D val="0"/>
            <c:spPr>
              <a:pattFill prst="pct25">
                <a:fgClr>
                  <a:schemeClr val="accent3">
                    <a:lumMod val="60000"/>
                    <a:lumOff val="40000"/>
                  </a:schemeClr>
                </a:fgClr>
                <a:bgClr>
                  <a:schemeClr val="bg1"/>
                </a:bgClr>
              </a:pattFill>
              <a:ln w="19050">
                <a:solidFill>
                  <a:schemeClr val="lt1"/>
                </a:solidFill>
              </a:ln>
              <a:effectLst/>
            </c:spPr>
            <c:extLst>
              <c:ext xmlns:c16="http://schemas.microsoft.com/office/drawing/2014/chart" uri="{C3380CC4-5D6E-409C-BE32-E72D297353CC}">
                <c16:uniqueId val="{0000000B-36BE-41C1-9338-4AA262EC4451}"/>
              </c:ext>
            </c:extLst>
          </c:dPt>
          <c:dPt>
            <c:idx val="6"/>
            <c:bubble3D val="0"/>
            <c:spPr>
              <a:pattFill prst="wdDnDiag">
                <a:fgClr>
                  <a:schemeClr val="accent1">
                    <a:lumMod val="40000"/>
                    <a:lumOff val="60000"/>
                  </a:schemeClr>
                </a:fgClr>
                <a:bgClr>
                  <a:schemeClr val="bg1"/>
                </a:bgClr>
              </a:pattFill>
              <a:ln w="19050">
                <a:solidFill>
                  <a:schemeClr val="lt1"/>
                </a:solidFill>
              </a:ln>
              <a:effectLst/>
            </c:spPr>
            <c:extLst>
              <c:ext xmlns:c16="http://schemas.microsoft.com/office/drawing/2014/chart" uri="{C3380CC4-5D6E-409C-BE32-E72D297353CC}">
                <c16:uniqueId val="{0000000D-36BE-41C1-9338-4AA262EC4451}"/>
              </c:ext>
            </c:extLst>
          </c:dPt>
          <c:dPt>
            <c:idx val="7"/>
            <c:bubble3D val="0"/>
            <c:spPr>
              <a:pattFill prst="ltUpDiag">
                <a:fgClr>
                  <a:schemeClr val="accent1">
                    <a:lumMod val="40000"/>
                    <a:lumOff val="60000"/>
                  </a:schemeClr>
                </a:fgClr>
                <a:bgClr>
                  <a:schemeClr val="bg1"/>
                </a:bgClr>
              </a:pattFill>
              <a:ln w="19050">
                <a:solidFill>
                  <a:schemeClr val="lt1"/>
                </a:solidFill>
              </a:ln>
              <a:effectLst/>
            </c:spPr>
            <c:extLst>
              <c:ext xmlns:c16="http://schemas.microsoft.com/office/drawing/2014/chart" uri="{C3380CC4-5D6E-409C-BE32-E72D297353CC}">
                <c16:uniqueId val="{0000000F-36BE-41C1-9338-4AA262EC4451}"/>
              </c:ext>
            </c:extLst>
          </c:dPt>
          <c:dPt>
            <c:idx val="8"/>
            <c:bubble3D val="0"/>
            <c:spPr>
              <a:pattFill prst="pct25">
                <a:fgClr>
                  <a:schemeClr val="accent1">
                    <a:lumMod val="40000"/>
                    <a:lumOff val="60000"/>
                  </a:schemeClr>
                </a:fgClr>
                <a:bgClr>
                  <a:schemeClr val="bg1"/>
                </a:bgClr>
              </a:pattFill>
              <a:ln w="19050">
                <a:solidFill>
                  <a:schemeClr val="lt1"/>
                </a:solidFill>
              </a:ln>
              <a:effectLst/>
            </c:spPr>
            <c:extLst>
              <c:ext xmlns:c16="http://schemas.microsoft.com/office/drawing/2014/chart" uri="{C3380CC4-5D6E-409C-BE32-E72D297353CC}">
                <c16:uniqueId val="{00000011-36BE-41C1-9338-4AA262EC4451}"/>
              </c:ext>
            </c:extLst>
          </c:dPt>
          <c:dPt>
            <c:idx val="9"/>
            <c:bubble3D val="0"/>
            <c:spPr>
              <a:pattFill prst="pct25">
                <a:fgClr>
                  <a:srgbClr val="4BACC6">
                    <a:lumMod val="60000"/>
                    <a:lumOff val="40000"/>
                  </a:srgbClr>
                </a:fgClr>
                <a:bgClr>
                  <a:sysClr val="window" lastClr="FFFFFF"/>
                </a:bgClr>
              </a:pattFill>
              <a:ln w="19050">
                <a:solidFill>
                  <a:schemeClr val="lt1"/>
                </a:solidFill>
              </a:ln>
              <a:effectLst/>
            </c:spPr>
            <c:extLst>
              <c:ext xmlns:c16="http://schemas.microsoft.com/office/drawing/2014/chart" uri="{C3380CC4-5D6E-409C-BE32-E72D297353CC}">
                <c16:uniqueId val="{00000013-36BE-41C1-9338-4AA262EC4451}"/>
              </c:ext>
            </c:extLst>
          </c:dPt>
          <c:dPt>
            <c:idx val="10"/>
            <c:bubble3D val="0"/>
            <c:spPr>
              <a:pattFill prst="wdDnDiag">
                <a:fgClr>
                  <a:srgbClr val="EEECE1">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15-36BE-41C1-9338-4AA262EC4451}"/>
              </c:ext>
            </c:extLst>
          </c:dPt>
          <c:dPt>
            <c:idx val="11"/>
            <c:bubble3D val="0"/>
            <c:spPr>
              <a:pattFill prst="ltUpDiag">
                <a:fgClr>
                  <a:srgbClr val="EEECE1">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17-36BE-41C1-9338-4AA262EC4451}"/>
              </c:ext>
            </c:extLst>
          </c:dPt>
          <c:dPt>
            <c:idx val="12"/>
            <c:bubble3D val="0"/>
            <c:spPr>
              <a:pattFill prst="pct25">
                <a:fgClr>
                  <a:srgbClr val="EEECE1">
                    <a:lumMod val="75000"/>
                  </a:srgbClr>
                </a:fgClr>
                <a:bgClr>
                  <a:sysClr val="window" lastClr="FFFFFF"/>
                </a:bgClr>
              </a:pattFill>
              <a:ln w="19050">
                <a:solidFill>
                  <a:schemeClr val="lt1"/>
                </a:solidFill>
              </a:ln>
              <a:effectLst/>
            </c:spPr>
            <c:extLst>
              <c:ext xmlns:c16="http://schemas.microsoft.com/office/drawing/2014/chart" uri="{C3380CC4-5D6E-409C-BE32-E72D297353CC}">
                <c16:uniqueId val="{00000019-36BE-41C1-9338-4AA262EC4451}"/>
              </c:ext>
            </c:extLst>
          </c:dPt>
          <c:dPt>
            <c:idx val="13"/>
            <c:bubble3D val="0"/>
            <c:spPr>
              <a:pattFill prst="wdDnDiag">
                <a:fgClr>
                  <a:srgbClr val="F79646">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1B-36BE-41C1-9338-4AA262EC4451}"/>
              </c:ext>
            </c:extLst>
          </c:dPt>
          <c:dPt>
            <c:idx val="14"/>
            <c:bubble3D val="0"/>
            <c:spPr>
              <a:pattFill prst="ltUpDiag">
                <a:fgClr>
                  <a:srgbClr val="F79646">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1D-36BE-41C1-9338-4AA262EC4451}"/>
              </c:ext>
            </c:extLst>
          </c:dPt>
          <c:dPt>
            <c:idx val="15"/>
            <c:bubble3D val="0"/>
            <c:spPr>
              <a:pattFill prst="pct25">
                <a:fgClr>
                  <a:srgbClr val="F79646">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1F-36BE-41C1-9338-4AA262EC4451}"/>
              </c:ext>
            </c:extLst>
          </c:dPt>
          <c:dPt>
            <c:idx val="16"/>
            <c:bubble3D val="0"/>
            <c:spPr>
              <a:solidFill>
                <a:sysClr val="window" lastClr="FFFFFF">
                  <a:lumMod val="85000"/>
                </a:sysClr>
              </a:solidFill>
              <a:ln w="19050">
                <a:solidFill>
                  <a:schemeClr val="lt1"/>
                </a:solidFill>
              </a:ln>
              <a:effectLst/>
            </c:spPr>
            <c:extLst>
              <c:ext xmlns:c16="http://schemas.microsoft.com/office/drawing/2014/chart" uri="{C3380CC4-5D6E-409C-BE32-E72D297353CC}">
                <c16:uniqueId val="{00000021-36BE-41C1-9338-4AA262EC4451}"/>
              </c:ext>
            </c:extLst>
          </c:dPt>
          <c:dPt>
            <c:idx val="17"/>
            <c:bubble3D val="0"/>
            <c:spPr>
              <a:pattFill prst="pct25">
                <a:fgClr>
                  <a:sysClr val="window" lastClr="FFFFFF">
                    <a:lumMod val="75000"/>
                  </a:sysClr>
                </a:fgClr>
                <a:bgClr>
                  <a:sysClr val="window" lastClr="FFFFFF"/>
                </a:bgClr>
              </a:pattFill>
              <a:ln w="19050">
                <a:solidFill>
                  <a:schemeClr val="lt1"/>
                </a:solidFill>
              </a:ln>
              <a:effectLst/>
            </c:spPr>
            <c:extLst>
              <c:ext xmlns:c16="http://schemas.microsoft.com/office/drawing/2014/chart" uri="{C3380CC4-5D6E-409C-BE32-E72D297353CC}">
                <c16:uniqueId val="{00000023-36BE-41C1-9338-4AA262EC4451}"/>
              </c:ext>
            </c:extLst>
          </c:dPt>
          <c:dPt>
            <c:idx val="18"/>
            <c:bubble3D val="0"/>
            <c:spPr>
              <a:pattFill prst="wdDn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5-36BE-41C1-9338-4AA262EC4451}"/>
              </c:ext>
            </c:extLst>
          </c:dPt>
          <c:dPt>
            <c:idx val="19"/>
            <c:bubble3D val="0"/>
            <c:spPr>
              <a:pattFill prst="ltUpDiag">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7-36BE-41C1-9338-4AA262EC4451}"/>
              </c:ext>
            </c:extLst>
          </c:dPt>
          <c:dPt>
            <c:idx val="20"/>
            <c:bubble3D val="0"/>
            <c:spPr>
              <a:pattFill prst="pct25">
                <a:fgClr>
                  <a:srgbClr val="8064A2">
                    <a:lumMod val="40000"/>
                    <a:lumOff val="60000"/>
                  </a:srgbClr>
                </a:fgClr>
                <a:bgClr>
                  <a:sysClr val="window" lastClr="FFFFFF"/>
                </a:bgClr>
              </a:pattFill>
              <a:ln w="19050">
                <a:solidFill>
                  <a:schemeClr val="lt1"/>
                </a:solidFill>
              </a:ln>
              <a:effectLst/>
            </c:spPr>
            <c:extLst>
              <c:ext xmlns:c16="http://schemas.microsoft.com/office/drawing/2014/chart" uri="{C3380CC4-5D6E-409C-BE32-E72D297353CC}">
                <c16:uniqueId val="{00000029-36BE-41C1-9338-4AA262EC4451}"/>
              </c:ext>
            </c:extLst>
          </c:dPt>
          <c:dPt>
            <c:idx val="21"/>
            <c:bubble3D val="0"/>
            <c:spPr>
              <a:solidFill>
                <a:srgbClr val="8064A2">
                  <a:lumMod val="60000"/>
                  <a:lumOff val="40000"/>
                </a:srgbClr>
              </a:solidFill>
              <a:ln w="19050">
                <a:solidFill>
                  <a:schemeClr val="lt1"/>
                </a:solidFill>
              </a:ln>
              <a:effectLst/>
            </c:spPr>
            <c:extLst>
              <c:ext xmlns:c16="http://schemas.microsoft.com/office/drawing/2014/chart" uri="{C3380CC4-5D6E-409C-BE32-E72D297353CC}">
                <c16:uniqueId val="{0000002B-36BE-41C1-9338-4AA262EC4451}"/>
              </c:ext>
            </c:extLst>
          </c:dPt>
          <c:dPt>
            <c:idx val="22"/>
            <c:bubble3D val="0"/>
            <c:spPr>
              <a:solidFill>
                <a:srgbClr val="00B0F0"/>
              </a:solidFill>
              <a:ln w="19050">
                <a:solidFill>
                  <a:schemeClr val="lt1"/>
                </a:solidFill>
              </a:ln>
              <a:effectLst/>
            </c:spPr>
            <c:extLst>
              <c:ext xmlns:c16="http://schemas.microsoft.com/office/drawing/2014/chart" uri="{C3380CC4-5D6E-409C-BE32-E72D297353CC}">
                <c16:uniqueId val="{0000002D-36BE-41C1-9338-4AA262EC4451}"/>
              </c:ext>
            </c:extLst>
          </c:dPt>
          <c:dPt>
            <c:idx val="23"/>
            <c:bubble3D val="0"/>
            <c:spPr>
              <a:solidFill>
                <a:srgbClr val="FFC000"/>
              </a:solidFill>
              <a:ln w="19050">
                <a:solidFill>
                  <a:schemeClr val="lt1"/>
                </a:solidFill>
              </a:ln>
              <a:effectLst/>
            </c:spPr>
            <c:extLst>
              <c:ext xmlns:c16="http://schemas.microsoft.com/office/drawing/2014/chart" uri="{C3380CC4-5D6E-409C-BE32-E72D297353CC}">
                <c16:uniqueId val="{0000002F-36BE-41C1-9338-4AA262EC4451}"/>
              </c:ext>
            </c:extLst>
          </c:dPt>
          <c:dPt>
            <c:idx val="24"/>
            <c:bubble3D val="0"/>
            <c:spPr>
              <a:solidFill>
                <a:srgbClr val="FFFF00"/>
              </a:solidFill>
              <a:ln w="19050">
                <a:solidFill>
                  <a:schemeClr val="lt1"/>
                </a:solidFill>
              </a:ln>
              <a:effectLst/>
            </c:spPr>
            <c:extLst>
              <c:ext xmlns:c16="http://schemas.microsoft.com/office/drawing/2014/chart" uri="{C3380CC4-5D6E-409C-BE32-E72D297353CC}">
                <c16:uniqueId val="{00000031-36BE-41C1-9338-4AA262EC4451}"/>
              </c:ext>
            </c:extLst>
          </c:dPt>
          <c:dPt>
            <c:idx val="25"/>
            <c:bubble3D val="0"/>
            <c:spPr>
              <a:solidFill>
                <a:srgbClr val="FFFF99"/>
              </a:solidFill>
              <a:ln w="19050">
                <a:solidFill>
                  <a:schemeClr val="lt1"/>
                </a:solidFill>
              </a:ln>
              <a:effectLst/>
            </c:spPr>
            <c:extLst>
              <c:ext xmlns:c16="http://schemas.microsoft.com/office/drawing/2014/chart" uri="{C3380CC4-5D6E-409C-BE32-E72D297353CC}">
                <c16:uniqueId val="{00000033-36BE-41C1-9338-4AA262EC4451}"/>
              </c:ext>
            </c:extLst>
          </c:dPt>
          <c:dPt>
            <c:idx val="26"/>
            <c:bubble3D val="0"/>
            <c:spPr>
              <a:solidFill>
                <a:srgbClr val="F79646">
                  <a:lumMod val="20000"/>
                  <a:lumOff val="80000"/>
                </a:srgbClr>
              </a:solidFill>
              <a:ln w="19050">
                <a:solidFill>
                  <a:schemeClr val="lt1"/>
                </a:solidFill>
              </a:ln>
              <a:effectLst/>
            </c:spPr>
            <c:extLst>
              <c:ext xmlns:c16="http://schemas.microsoft.com/office/drawing/2014/chart" uri="{C3380CC4-5D6E-409C-BE32-E72D297353CC}">
                <c16:uniqueId val="{00000035-36BE-41C1-9338-4AA262EC4451}"/>
              </c:ext>
            </c:extLst>
          </c:dPt>
          <c:dPt>
            <c:idx val="27"/>
            <c:bubble3D val="0"/>
            <c:spPr>
              <a:solidFill>
                <a:srgbClr val="EEECE1">
                  <a:lumMod val="75000"/>
                </a:srgbClr>
              </a:solidFill>
              <a:ln w="19050">
                <a:solidFill>
                  <a:schemeClr val="lt1"/>
                </a:solidFill>
              </a:ln>
              <a:effectLst/>
            </c:spPr>
            <c:extLst>
              <c:ext xmlns:c16="http://schemas.microsoft.com/office/drawing/2014/chart" uri="{C3380CC4-5D6E-409C-BE32-E72D297353CC}">
                <c16:uniqueId val="{00000037-36BE-41C1-9338-4AA262EC4451}"/>
              </c:ext>
            </c:extLst>
          </c:dPt>
          <c:dPt>
            <c:idx val="28"/>
            <c:bubble3D val="0"/>
            <c:spPr>
              <a:solidFill>
                <a:srgbClr val="9BBB59"/>
              </a:solidFill>
              <a:ln w="19050">
                <a:solidFill>
                  <a:schemeClr val="lt1"/>
                </a:solidFill>
              </a:ln>
              <a:effectLst/>
            </c:spPr>
            <c:extLst>
              <c:ext xmlns:c16="http://schemas.microsoft.com/office/drawing/2014/chart" uri="{C3380CC4-5D6E-409C-BE32-E72D297353CC}">
                <c16:uniqueId val="{00000039-36BE-41C1-9338-4AA262EC4451}"/>
              </c:ext>
            </c:extLst>
          </c:dPt>
          <c:dPt>
            <c:idx val="29"/>
            <c:bubble3D val="0"/>
            <c:spPr>
              <a:solidFill>
                <a:schemeClr val="accent3"/>
              </a:solidFill>
              <a:ln w="19050">
                <a:solidFill>
                  <a:schemeClr val="lt1"/>
                </a:solidFill>
              </a:ln>
              <a:effectLst/>
            </c:spPr>
            <c:extLst>
              <c:ext xmlns:c16="http://schemas.microsoft.com/office/drawing/2014/chart" uri="{C3380CC4-5D6E-409C-BE32-E72D297353CC}">
                <c16:uniqueId val="{0000003B-36BE-41C1-9338-4AA262EC4451}"/>
              </c:ext>
            </c:extLst>
          </c:dPt>
          <c:dPt>
            <c:idx val="30"/>
            <c:bubble3D val="0"/>
            <c:spPr>
              <a:solidFill>
                <a:schemeClr val="bg1">
                  <a:lumMod val="95000"/>
                </a:schemeClr>
              </a:solidFill>
              <a:ln w="19050">
                <a:solidFill>
                  <a:schemeClr val="lt1"/>
                </a:solidFill>
              </a:ln>
              <a:effectLst/>
            </c:spPr>
            <c:extLst>
              <c:ext xmlns:c16="http://schemas.microsoft.com/office/drawing/2014/chart" uri="{C3380CC4-5D6E-409C-BE32-E72D297353CC}">
                <c16:uniqueId val="{0000003D-36BE-41C1-9338-4AA262EC4451}"/>
              </c:ext>
            </c:extLst>
          </c:dPt>
          <c:dPt>
            <c:idx val="31"/>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3F-36BE-41C1-9338-4AA262EC4451}"/>
              </c:ext>
            </c:extLst>
          </c:dPt>
          <c:dLbls>
            <c:dLbl>
              <c:idx val="15"/>
              <c:layout>
                <c:manualLayout>
                  <c:x val="5.3894385650773244E-2"/>
                  <c:y val="0"/>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1F-36BE-41C1-9338-4AA262EC4451}"/>
                </c:ext>
              </c:extLst>
            </c:dLbl>
            <c:dLbl>
              <c:idx val="21"/>
              <c:layout>
                <c:manualLayout>
                  <c:x val="-8.3695660491418158E-3"/>
                  <c:y val="3.355325682328924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2B-36BE-41C1-9338-4AA262EC4451}"/>
                </c:ext>
              </c:extLst>
            </c:dLbl>
            <c:spPr>
              <a:noFill/>
              <a:ln>
                <a:noFill/>
              </a:ln>
              <a:effectLst/>
            </c:spPr>
            <c:txPr>
              <a:bodyPr wrap="square" lIns="38100" tIns="19050" rIns="38100" bIns="19050" anchor="ctr">
                <a:spAutoFit/>
              </a:bodyPr>
              <a:lstStyle/>
              <a:p>
                <a:pPr>
                  <a:defRPr sz="800">
                    <a:solidFill>
                      <a:sysClr val="windowText" lastClr="000000"/>
                    </a:solidFill>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'E1'!$M$15:$M$43</c:f>
              <c:strCache>
                <c:ptCount val="29"/>
                <c:pt idx="0">
                  <c:v>太陽光（FIT）</c:v>
                </c:pt>
                <c:pt idx="1">
                  <c:v>太陽光（FIP）</c:v>
                </c:pt>
                <c:pt idx="2">
                  <c:v>太陽光（非FIT非FIP）</c:v>
                </c:pt>
                <c:pt idx="3">
                  <c:v>風力（FIT）</c:v>
                </c:pt>
                <c:pt idx="4">
                  <c:v>風力（FIP）</c:v>
                </c:pt>
                <c:pt idx="5">
                  <c:v>風力（非FIT非FIP）</c:v>
                </c:pt>
                <c:pt idx="6">
                  <c:v>水力（3万kW未満）（FIT）</c:v>
                </c:pt>
                <c:pt idx="7">
                  <c:v>水力（3万kW未満）（FIP）</c:v>
                </c:pt>
                <c:pt idx="8">
                  <c:v>水力（3万kW未満）（非FIT非FIP）</c:v>
                </c:pt>
                <c:pt idx="9">
                  <c:v>水力（3万kW以上）（非FIT非FIP）</c:v>
                </c:pt>
                <c:pt idx="10">
                  <c:v>地熱（FIT）</c:v>
                </c:pt>
                <c:pt idx="11">
                  <c:v>地熱（FIP）</c:v>
                </c:pt>
                <c:pt idx="12">
                  <c:v>地熱（非FIT非FIP）</c:v>
                </c:pt>
                <c:pt idx="13">
                  <c:v>再生可能バイオマス（FIT）</c:v>
                </c:pt>
                <c:pt idx="14">
                  <c:v>再生可能バイオマス（FIP）</c:v>
                </c:pt>
                <c:pt idx="15">
                  <c:v>再生可能バイオマス（非FIT非FIP）</c:v>
                </c:pt>
                <c:pt idx="16">
                  <c:v>非再生可能バイオマス</c:v>
                </c:pt>
                <c:pt idx="17">
                  <c:v>その他再生可能（非FIT非FIP）</c:v>
                </c:pt>
                <c:pt idx="18">
                  <c:v>他社から（FIT）</c:v>
                </c:pt>
                <c:pt idx="19">
                  <c:v>他社から（FIP）</c:v>
                </c:pt>
                <c:pt idx="20">
                  <c:v>他社から（非FIT非FIP）</c:v>
                </c:pt>
                <c:pt idx="21">
                  <c:v>原子力</c:v>
                </c:pt>
                <c:pt idx="22">
                  <c:v>未利用エネルギー</c:v>
                </c:pt>
                <c:pt idx="23">
                  <c:v>火力（石炭）</c:v>
                </c:pt>
                <c:pt idx="24">
                  <c:v>火力（石油）</c:v>
                </c:pt>
                <c:pt idx="25">
                  <c:v>火力（LNG）</c:v>
                </c:pt>
                <c:pt idx="26">
                  <c:v>火力（その他）</c:v>
                </c:pt>
                <c:pt idx="27">
                  <c:v>他社から（非再エネ）</c:v>
                </c:pt>
                <c:pt idx="28">
                  <c:v>卸取引所</c:v>
                </c:pt>
              </c:strCache>
            </c:strRef>
          </c:cat>
          <c:val>
            <c:numRef>
              <c:f>'E1'!$N$15:$N$43</c:f>
              <c:numCache>
                <c:formatCode>0.0%</c:formatCode>
                <c:ptCount val="29"/>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pt idx="25">
                  <c:v>#N/A</c:v>
                </c:pt>
                <c:pt idx="26">
                  <c:v>#N/A</c:v>
                </c:pt>
                <c:pt idx="27">
                  <c:v>#N/A</c:v>
                </c:pt>
                <c:pt idx="28">
                  <c:v>#N/A</c:v>
                </c:pt>
              </c:numCache>
            </c:numRef>
          </c:val>
          <c:extLst>
            <c:ext xmlns:c16="http://schemas.microsoft.com/office/drawing/2014/chart" uri="{C3380CC4-5D6E-409C-BE32-E72D297353CC}">
              <c16:uniqueId val="{00000040-36BE-41C1-9338-4AA262EC4451}"/>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ja-JP" altLang="en-US" b="1"/>
              <a:t>再生可能エネルギー利用率</a:t>
            </a:r>
          </a:p>
        </c:rich>
      </c:tx>
      <c:layout>
        <c:manualLayout>
          <c:xMode val="edge"/>
          <c:yMode val="edge"/>
          <c:x val="1.5182302695067934E-2"/>
          <c:y val="1.3017203207766863E-2"/>
        </c:manualLayout>
      </c:layout>
      <c:overlay val="0"/>
      <c:spPr>
        <a:noFill/>
        <a:ln>
          <a:noFill/>
        </a:ln>
        <a:effectLst/>
      </c:spPr>
    </c:title>
    <c:autoTitleDeleted val="0"/>
    <c:plotArea>
      <c:layout>
        <c:manualLayout>
          <c:layoutTarget val="inner"/>
          <c:xMode val="edge"/>
          <c:yMode val="edge"/>
          <c:x val="0.27689617595424643"/>
          <c:y val="0.2579619011038255"/>
          <c:w val="0.50749125460366906"/>
          <c:h val="0.61889251648421995"/>
        </c:manualLayout>
      </c:layout>
      <c:pieChart>
        <c:varyColors val="1"/>
        <c:ser>
          <c:idx val="0"/>
          <c:order val="0"/>
          <c:dPt>
            <c:idx val="0"/>
            <c:bubble3D val="0"/>
            <c:spPr>
              <a:solidFill>
                <a:schemeClr val="tx2">
                  <a:lumMod val="60000"/>
                  <a:lumOff val="40000"/>
                </a:schemeClr>
              </a:solidFill>
              <a:ln w="19050">
                <a:solidFill>
                  <a:schemeClr val="lt1"/>
                </a:solidFill>
              </a:ln>
              <a:effectLst/>
            </c:spPr>
            <c:extLst>
              <c:ext xmlns:c16="http://schemas.microsoft.com/office/drawing/2014/chart" uri="{C3380CC4-5D6E-409C-BE32-E72D297353CC}">
                <c16:uniqueId val="{00000001-AE2E-492F-B8D8-5B5F7BA2ED67}"/>
              </c:ext>
            </c:extLst>
          </c:dPt>
          <c:dPt>
            <c:idx val="1"/>
            <c:bubble3D val="0"/>
            <c:spPr>
              <a:solidFill>
                <a:schemeClr val="accent2">
                  <a:lumMod val="60000"/>
                  <a:lumOff val="40000"/>
                </a:schemeClr>
              </a:solidFill>
              <a:ln w="19050">
                <a:solidFill>
                  <a:schemeClr val="lt1"/>
                </a:solidFill>
              </a:ln>
              <a:effectLst/>
            </c:spPr>
            <c:extLst>
              <c:ext xmlns:c16="http://schemas.microsoft.com/office/drawing/2014/chart" uri="{C3380CC4-5D6E-409C-BE32-E72D297353CC}">
                <c16:uniqueId val="{00000003-AE2E-492F-B8D8-5B5F7BA2ED67}"/>
              </c:ext>
            </c:extLst>
          </c:dPt>
          <c:dLbls>
            <c:spPr>
              <a:noFill/>
              <a:ln>
                <a:noFill/>
              </a:ln>
              <a:effectLst/>
            </c:spPr>
            <c:txPr>
              <a:bodyPr wrap="square" lIns="38100" tIns="19050" rIns="38100" bIns="19050" anchor="ctr">
                <a:spAutoFit/>
              </a:bodyPr>
              <a:lstStyle/>
              <a:p>
                <a:pPr>
                  <a:defRPr sz="800">
                    <a:latin typeface="BIZ UDゴシック" panose="020B0400000000000000" pitchFamily="49" charset="-128"/>
                    <a:ea typeface="BIZ UDゴシック" panose="020B0400000000000000" pitchFamily="49" charset="-128"/>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'E1'!$M$45:$M$46</c:f>
              <c:strCache>
                <c:ptCount val="2"/>
                <c:pt idx="0">
                  <c:v>再エネ</c:v>
                </c:pt>
                <c:pt idx="1">
                  <c:v>非再エネ</c:v>
                </c:pt>
              </c:strCache>
            </c:strRef>
          </c:cat>
          <c:val>
            <c:numRef>
              <c:f>'E1'!$N$45:$N$46</c:f>
              <c:numCache>
                <c:formatCode>0.0%</c:formatCode>
                <c:ptCount val="2"/>
                <c:pt idx="0">
                  <c:v>0</c:v>
                </c:pt>
                <c:pt idx="1">
                  <c:v>1</c:v>
                </c:pt>
              </c:numCache>
            </c:numRef>
          </c:val>
          <c:extLst>
            <c:ext xmlns:c16="http://schemas.microsoft.com/office/drawing/2014/chart" uri="{C3380CC4-5D6E-409C-BE32-E72D297353CC}">
              <c16:uniqueId val="{00000004-AE2E-492F-B8D8-5B5F7BA2ED67}"/>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showDLblsOverMax val="0"/>
    <c:extLst/>
  </c:chart>
  <c:spPr>
    <a:solidFill>
      <a:schemeClr val="bg1"/>
    </a:solidFill>
    <a:ln w="9525" cap="flat" cmpd="sng" algn="ctr">
      <a:solidFill>
        <a:schemeClr val="tx1">
          <a:lumMod val="50000"/>
          <a:lumOff val="50000"/>
        </a:schemeClr>
      </a:solidFill>
      <a:round/>
    </a:ln>
    <a:effectLst/>
  </c:spPr>
  <c:txPr>
    <a:bodyPr/>
    <a:lstStyle/>
    <a:p>
      <a:pPr>
        <a:defRPr/>
      </a:pPr>
      <a:endParaRPr lang="ja-JP"/>
    </a:p>
  </c:txPr>
  <c:printSettings>
    <c:headerFooter/>
    <c:pageMargins b="0.75" l="0.7" r="0.7" t="0.75" header="0.3" footer="0.3"/>
    <c:pageSetup orientation="portrait"/>
  </c:printSettings>
</c:chartSpac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fmlaLink="$Z$6" lockText="1" noThreeD="1"/>
</file>

<file path=xl/ctrlProps/ctrlProp11.xml><?xml version="1.0" encoding="utf-8"?>
<formControlPr xmlns="http://schemas.microsoft.com/office/spreadsheetml/2009/9/main" objectType="CheckBox" fmlaLink="$Z$9" lockText="1" noThreeD="1"/>
</file>

<file path=xl/ctrlProps/ctrlProp12.xml><?xml version="1.0" encoding="utf-8"?>
<formControlPr xmlns="http://schemas.microsoft.com/office/spreadsheetml/2009/9/main" objectType="CheckBox" fmlaLink="$Z$11"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fmlaLink="$P$14" lockText="1" noThreeD="1"/>
</file>

<file path=xl/ctrlProps/ctrlProp3.xml><?xml version="1.0" encoding="utf-8"?>
<formControlPr xmlns="http://schemas.microsoft.com/office/spreadsheetml/2009/9/main" objectType="CheckBox" fmlaLink="$Q$14" lockText="1" noThreeD="1"/>
</file>

<file path=xl/ctrlProps/ctrlProp4.xml><?xml version="1.0" encoding="utf-8"?>
<formControlPr xmlns="http://schemas.microsoft.com/office/spreadsheetml/2009/9/main" objectType="CheckBox" fmlaLink="$R$14" lockText="1" noThreeD="1"/>
</file>

<file path=xl/ctrlProps/ctrlProp5.xml><?xml version="1.0" encoding="utf-8"?>
<formControlPr xmlns="http://schemas.microsoft.com/office/spreadsheetml/2009/9/main" objectType="CheckBox" fmlaLink="$S$14" lockText="1"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Radio" firstButton="1" fmlaLink="$P$13" lockText="1"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fmlaLink="$Z$5" lockText="1" noThreeD="1"/>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57150</xdr:colOff>
      <xdr:row>7</xdr:row>
      <xdr:rowOff>93905</xdr:rowOff>
    </xdr:from>
    <xdr:to>
      <xdr:col>4</xdr:col>
      <xdr:colOff>152400</xdr:colOff>
      <xdr:row>9</xdr:row>
      <xdr:rowOff>295138</xdr:rowOff>
    </xdr:to>
    <xdr:sp macro="" textlink="">
      <xdr:nvSpPr>
        <xdr:cNvPr id="2" name="左中かっこ 1">
          <a:extLst>
            <a:ext uri="{FF2B5EF4-FFF2-40B4-BE49-F238E27FC236}">
              <a16:creationId xmlns:a16="http://schemas.microsoft.com/office/drawing/2014/main" id="{8959B78E-FE2D-4025-9BF0-2362445A5257}"/>
            </a:ext>
          </a:extLst>
        </xdr:cNvPr>
        <xdr:cNvSpPr/>
      </xdr:nvSpPr>
      <xdr:spPr>
        <a:xfrm>
          <a:off x="3114675" y="1522655"/>
          <a:ext cx="95250" cy="963233"/>
        </a:xfrm>
        <a:prstGeom prst="leftBrace">
          <a:avLst>
            <a:gd name="adj1" fmla="val 33081"/>
            <a:gd name="adj2"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49" name="Group Box 1" hidden="1">
              <a:extLst>
                <a:ext uri="{63B3BB69-23CF-44E3-9099-C40C66FF867C}">
                  <a14:compatExt spid="_x0000_s155649"/>
                </a:ext>
                <a:ext uri="{FF2B5EF4-FFF2-40B4-BE49-F238E27FC236}">
                  <a16:creationId xmlns:a16="http://schemas.microsoft.com/office/drawing/2014/main" id="{00000000-0008-0000-0200-000001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13</xdr:row>
          <xdr:rowOff>152400</xdr:rowOff>
        </xdr:from>
        <xdr:to>
          <xdr:col>6</xdr:col>
          <xdr:colOff>123825</xdr:colOff>
          <xdr:row>13</xdr:row>
          <xdr:rowOff>361950</xdr:rowOff>
        </xdr:to>
        <xdr:sp macro="" textlink="">
          <xdr:nvSpPr>
            <xdr:cNvPr id="155650" name="Check Box 2" hidden="1">
              <a:extLst>
                <a:ext uri="{63B3BB69-23CF-44E3-9099-C40C66FF867C}">
                  <a14:compatExt spid="_x0000_s155650"/>
                </a:ext>
                <a:ext uri="{FF2B5EF4-FFF2-40B4-BE49-F238E27FC236}">
                  <a16:creationId xmlns:a16="http://schemas.microsoft.com/office/drawing/2014/main" id="{00000000-0008-0000-0200-000002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942975</xdr:colOff>
          <xdr:row>13</xdr:row>
          <xdr:rowOff>152400</xdr:rowOff>
        </xdr:from>
        <xdr:to>
          <xdr:col>8</xdr:col>
          <xdr:colOff>47625</xdr:colOff>
          <xdr:row>13</xdr:row>
          <xdr:rowOff>371475</xdr:rowOff>
        </xdr:to>
        <xdr:sp macro="" textlink="">
          <xdr:nvSpPr>
            <xdr:cNvPr id="155651" name="Check Box 3" hidden="1">
              <a:extLst>
                <a:ext uri="{63B3BB69-23CF-44E3-9099-C40C66FF867C}">
                  <a14:compatExt spid="_x0000_s155651"/>
                </a:ext>
                <a:ext uri="{FF2B5EF4-FFF2-40B4-BE49-F238E27FC236}">
                  <a16:creationId xmlns:a16="http://schemas.microsoft.com/office/drawing/2014/main" id="{00000000-0008-0000-0200-000003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904875</xdr:colOff>
          <xdr:row>13</xdr:row>
          <xdr:rowOff>142875</xdr:rowOff>
        </xdr:from>
        <xdr:to>
          <xdr:col>10</xdr:col>
          <xdr:colOff>9525</xdr:colOff>
          <xdr:row>13</xdr:row>
          <xdr:rowOff>352425</xdr:rowOff>
        </xdr:to>
        <xdr:sp macro="" textlink="">
          <xdr:nvSpPr>
            <xdr:cNvPr id="155652" name="Check Box 4" hidden="1">
              <a:extLst>
                <a:ext uri="{63B3BB69-23CF-44E3-9099-C40C66FF867C}">
                  <a14:compatExt spid="_x0000_s155652"/>
                </a:ext>
                <a:ext uri="{FF2B5EF4-FFF2-40B4-BE49-F238E27FC236}">
                  <a16:creationId xmlns:a16="http://schemas.microsoft.com/office/drawing/2014/main" id="{00000000-0008-0000-0200-000004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1057275</xdr:colOff>
          <xdr:row>13</xdr:row>
          <xdr:rowOff>152400</xdr:rowOff>
        </xdr:from>
        <xdr:to>
          <xdr:col>12</xdr:col>
          <xdr:colOff>28575</xdr:colOff>
          <xdr:row>13</xdr:row>
          <xdr:rowOff>371475</xdr:rowOff>
        </xdr:to>
        <xdr:sp macro="" textlink="">
          <xdr:nvSpPr>
            <xdr:cNvPr id="155653" name="Check Box 5" hidden="1">
              <a:extLst>
                <a:ext uri="{63B3BB69-23CF-44E3-9099-C40C66FF867C}">
                  <a14:compatExt spid="_x0000_s155653"/>
                </a:ext>
                <a:ext uri="{FF2B5EF4-FFF2-40B4-BE49-F238E27FC236}">
                  <a16:creationId xmlns:a16="http://schemas.microsoft.com/office/drawing/2014/main" id="{00000000-0008-0000-0200-000005600200}"/>
                </a:ext>
              </a:extLst>
            </xdr:cNvPr>
            <xdr:cNvSpPr/>
          </xdr:nvSpPr>
          <xdr:spPr bwMode="auto">
            <a:xfrm>
              <a:off x="0" y="0"/>
              <a:ext cx="0" cy="0"/>
            </a:xfrm>
            <a:prstGeom prst="rect">
              <a:avLst/>
            </a:prstGeom>
            <a:noFill/>
            <a:ln>
              <a:noFill/>
            </a:ln>
            <a:effectLst/>
            <a:extLst>
              <a:ext uri="{909E8E84-426E-40DD-AFC4-6F175D3DCCD1}">
                <a14:hiddenFill>
                  <a:solidFill>
                    <a:srgbClr val="FFFFE1"/>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xdr:row>
          <xdr:rowOff>0</xdr:rowOff>
        </xdr:from>
        <xdr:to>
          <xdr:col>13</xdr:col>
          <xdr:colOff>0</xdr:colOff>
          <xdr:row>13</xdr:row>
          <xdr:rowOff>0</xdr:rowOff>
        </xdr:to>
        <xdr:sp macro="" textlink="">
          <xdr:nvSpPr>
            <xdr:cNvPr id="155654" name="Group Box 6" hidden="1">
              <a:extLst>
                <a:ext uri="{63B3BB69-23CF-44E3-9099-C40C66FF867C}">
                  <a14:compatExt spid="_x0000_s155654"/>
                </a:ext>
                <a:ext uri="{FF2B5EF4-FFF2-40B4-BE49-F238E27FC236}">
                  <a16:creationId xmlns:a16="http://schemas.microsoft.com/office/drawing/2014/main" id="{00000000-0008-0000-0200-0000066002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142875</xdr:colOff>
          <xdr:row>12</xdr:row>
          <xdr:rowOff>142875</xdr:rowOff>
        </xdr:from>
        <xdr:to>
          <xdr:col>6</xdr:col>
          <xdr:colOff>733425</xdr:colOff>
          <xdr:row>12</xdr:row>
          <xdr:rowOff>342900</xdr:rowOff>
        </xdr:to>
        <xdr:sp macro="" textlink="">
          <xdr:nvSpPr>
            <xdr:cNvPr id="155655" name="Option Button 7" hidden="1">
              <a:extLst>
                <a:ext uri="{63B3BB69-23CF-44E3-9099-C40C66FF867C}">
                  <a14:compatExt spid="_x0000_s155655"/>
                </a:ext>
                <a:ext uri="{FF2B5EF4-FFF2-40B4-BE49-F238E27FC236}">
                  <a16:creationId xmlns:a16="http://schemas.microsoft.com/office/drawing/2014/main" id="{00000000-0008-0000-0200-000007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12</xdr:row>
          <xdr:rowOff>152400</xdr:rowOff>
        </xdr:from>
        <xdr:to>
          <xdr:col>8</xdr:col>
          <xdr:colOff>838200</xdr:colOff>
          <xdr:row>12</xdr:row>
          <xdr:rowOff>352425</xdr:rowOff>
        </xdr:to>
        <xdr:sp macro="" textlink="">
          <xdr:nvSpPr>
            <xdr:cNvPr id="155656" name="Option Button 8" hidden="1">
              <a:extLst>
                <a:ext uri="{63B3BB69-23CF-44E3-9099-C40C66FF867C}">
                  <a14:compatExt spid="_x0000_s155656"/>
                </a:ext>
                <a:ext uri="{FF2B5EF4-FFF2-40B4-BE49-F238E27FC236}">
                  <a16:creationId xmlns:a16="http://schemas.microsoft.com/office/drawing/2014/main" id="{00000000-0008-0000-0200-0000086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宋体"/>
                  <a:ea typeface="宋体"/>
                </a:rPr>
                <a:t> 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19050</xdr:colOff>
          <xdr:row>4</xdr:row>
          <xdr:rowOff>9525</xdr:rowOff>
        </xdr:from>
        <xdr:to>
          <xdr:col>6</xdr:col>
          <xdr:colOff>85725</xdr:colOff>
          <xdr:row>4</xdr:row>
          <xdr:rowOff>219075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03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5</xdr:row>
          <xdr:rowOff>0</xdr:rowOff>
        </xdr:from>
        <xdr:to>
          <xdr:col>6</xdr:col>
          <xdr:colOff>85725</xdr:colOff>
          <xdr:row>5</xdr:row>
          <xdr:rowOff>209550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03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xdr:colOff>
          <xdr:row>8</xdr:row>
          <xdr:rowOff>9525</xdr:rowOff>
        </xdr:from>
        <xdr:to>
          <xdr:col>6</xdr:col>
          <xdr:colOff>85725</xdr:colOff>
          <xdr:row>8</xdr:row>
          <xdr:rowOff>219075</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03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xdr:colOff>
          <xdr:row>10</xdr:row>
          <xdr:rowOff>0</xdr:rowOff>
        </xdr:from>
        <xdr:to>
          <xdr:col>6</xdr:col>
          <xdr:colOff>76200</xdr:colOff>
          <xdr:row>10</xdr:row>
          <xdr:rowOff>209550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03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12</xdr:col>
      <xdr:colOff>0</xdr:colOff>
      <xdr:row>6</xdr:row>
      <xdr:rowOff>66675</xdr:rowOff>
    </xdr:from>
    <xdr:ext cx="184731" cy="264560"/>
    <xdr:sp macro="" textlink="">
      <xdr:nvSpPr>
        <xdr:cNvPr id="2" name="テキスト ボックス 1">
          <a:extLst>
            <a:ext uri="{FF2B5EF4-FFF2-40B4-BE49-F238E27FC236}">
              <a16:creationId xmlns:a16="http://schemas.microsoft.com/office/drawing/2014/main" id="{BA67CED4-3A7E-44DD-8311-ABCCC3E981D5}"/>
            </a:ext>
          </a:extLst>
        </xdr:cNvPr>
        <xdr:cNvSpPr txBox="1"/>
      </xdr:nvSpPr>
      <xdr:spPr>
        <a:xfrm>
          <a:off x="11715750" y="1590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2</xdr:col>
      <xdr:colOff>76200</xdr:colOff>
      <xdr:row>3</xdr:row>
      <xdr:rowOff>152400</xdr:rowOff>
    </xdr:from>
    <xdr:to>
      <xdr:col>8</xdr:col>
      <xdr:colOff>57150</xdr:colOff>
      <xdr:row>7</xdr:row>
      <xdr:rowOff>19050</xdr:rowOff>
    </xdr:to>
    <xdr:graphicFrame macro="">
      <xdr:nvGraphicFramePr>
        <xdr:cNvPr id="2" name="グラフ 1">
          <a:extLst>
            <a:ext uri="{FF2B5EF4-FFF2-40B4-BE49-F238E27FC236}">
              <a16:creationId xmlns:a16="http://schemas.microsoft.com/office/drawing/2014/main" id="{6587FD89-2DB2-46FD-AE5E-68B4D63D84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180975</xdr:colOff>
      <xdr:row>3</xdr:row>
      <xdr:rowOff>152400</xdr:rowOff>
    </xdr:from>
    <xdr:to>
      <xdr:col>12</xdr:col>
      <xdr:colOff>209550</xdr:colOff>
      <xdr:row>7</xdr:row>
      <xdr:rowOff>19050</xdr:rowOff>
    </xdr:to>
    <xdr:graphicFrame macro="">
      <xdr:nvGraphicFramePr>
        <xdr:cNvPr id="3" name="グラフ 2">
          <a:extLst>
            <a:ext uri="{FF2B5EF4-FFF2-40B4-BE49-F238E27FC236}">
              <a16:creationId xmlns:a16="http://schemas.microsoft.com/office/drawing/2014/main" id="{C72B8968-7D59-493F-AB73-7ADB003719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2009775</xdr:colOff>
          <xdr:row>7</xdr:row>
          <xdr:rowOff>0</xdr:rowOff>
        </xdr:from>
        <xdr:to>
          <xdr:col>4</xdr:col>
          <xdr:colOff>238125</xdr:colOff>
          <xdr:row>14</xdr:row>
          <xdr:rowOff>47625</xdr:rowOff>
        </xdr:to>
        <xdr:sp macro="" textlink="">
          <xdr:nvSpPr>
            <xdr:cNvPr id="20490" name="Group Box 10" hidden="1">
              <a:extLst>
                <a:ext uri="{63B3BB69-23CF-44E3-9099-C40C66FF867C}">
                  <a14:compatExt spid="_x0000_s20490"/>
                </a:ext>
                <a:ext uri="{FF2B5EF4-FFF2-40B4-BE49-F238E27FC236}">
                  <a16:creationId xmlns:a16="http://schemas.microsoft.com/office/drawing/2014/main" id="{00000000-0008-0000-0A00-00000A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2000250</xdr:colOff>
          <xdr:row>7</xdr:row>
          <xdr:rowOff>0</xdr:rowOff>
        </xdr:from>
        <xdr:to>
          <xdr:col>4</xdr:col>
          <xdr:colOff>247650</xdr:colOff>
          <xdr:row>14</xdr:row>
          <xdr:rowOff>142875</xdr:rowOff>
        </xdr:to>
        <xdr:sp macro="" textlink="">
          <xdr:nvSpPr>
            <xdr:cNvPr id="20492" name="Group Box 12" hidden="1">
              <a:extLst>
                <a:ext uri="{63B3BB69-23CF-44E3-9099-C40C66FF867C}">
                  <a14:compatExt spid="_x0000_s20492"/>
                </a:ext>
                <a:ext uri="{FF2B5EF4-FFF2-40B4-BE49-F238E27FC236}">
                  <a16:creationId xmlns:a16="http://schemas.microsoft.com/office/drawing/2014/main" id="{00000000-0008-0000-0A00-00000C5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2</xdr:col>
      <xdr:colOff>394138</xdr:colOff>
      <xdr:row>31</xdr:row>
      <xdr:rowOff>109482</xdr:rowOff>
    </xdr:from>
    <xdr:to>
      <xdr:col>4</xdr:col>
      <xdr:colOff>87586</xdr:colOff>
      <xdr:row>34</xdr:row>
      <xdr:rowOff>131379</xdr:rowOff>
    </xdr:to>
    <xdr:sp macro="" textlink="">
      <xdr:nvSpPr>
        <xdr:cNvPr id="2" name="テキスト ボックス 1">
          <a:extLst>
            <a:ext uri="{FF2B5EF4-FFF2-40B4-BE49-F238E27FC236}">
              <a16:creationId xmlns:a16="http://schemas.microsoft.com/office/drawing/2014/main" id="{84E3AAD0-251A-1B8E-1412-8552A2CB528C}"/>
            </a:ext>
          </a:extLst>
        </xdr:cNvPr>
        <xdr:cNvSpPr txBox="1"/>
      </xdr:nvSpPr>
      <xdr:spPr>
        <a:xfrm>
          <a:off x="667845" y="11528534"/>
          <a:ext cx="4138448" cy="547414"/>
        </a:xfrm>
        <a:prstGeom prst="rect">
          <a:avLst/>
        </a:prstGeom>
        <a:solidFill>
          <a:schemeClr val="lt1"/>
        </a:solidFill>
        <a:ln w="222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再エネ証書付与電気量</a:t>
          </a:r>
          <a:r>
            <a:rPr kumimoji="1" lang="ja-JP" altLang="en-US" sz="1100"/>
            <a:t>は、排出量調整無効化量</a:t>
          </a:r>
          <a:r>
            <a:rPr kumimoji="1" lang="ja-JP" altLang="en-US" sz="1100" b="1"/>
            <a:t>（</a:t>
          </a:r>
          <a:r>
            <a:rPr kumimoji="1" lang="en-US" altLang="ja-JP" sz="1100" b="1"/>
            <a:t>t-CO</a:t>
          </a:r>
          <a:r>
            <a:rPr kumimoji="1" lang="en-US" altLang="ja-JP" sz="1100" b="1" baseline="-25000"/>
            <a:t>2</a:t>
          </a:r>
          <a:r>
            <a:rPr kumimoji="1" lang="ja-JP" altLang="en-US" sz="1100" b="1"/>
            <a:t>）</a:t>
          </a:r>
          <a:r>
            <a:rPr kumimoji="1" lang="ja-JP" altLang="en-US" sz="1100"/>
            <a:t>を</a:t>
          </a:r>
          <a:r>
            <a:rPr kumimoji="1" lang="en-US" altLang="ja-JP" sz="1100" b="1"/>
            <a:t>(kWh)</a:t>
          </a:r>
          <a:r>
            <a:rPr kumimoji="1" lang="ja-JP" altLang="en-US" sz="1100"/>
            <a:t>に換算した値と、証書量</a:t>
          </a:r>
          <a:r>
            <a:rPr kumimoji="1" lang="en-US" altLang="ja-JP" sz="1100" b="1"/>
            <a:t>(kWh)</a:t>
          </a:r>
          <a:r>
            <a:rPr kumimoji="1" lang="ja-JP" altLang="en-US" sz="1100"/>
            <a:t>との合算</a:t>
          </a:r>
          <a:endParaRPr kumimoji="1" lang="en-US" altLang="ja-JP" sz="1100"/>
        </a:p>
        <a:p>
          <a:endParaRPr kumimoji="1" lang="ja-JP" altLang="en-US" sz="1100"/>
        </a:p>
      </xdr:txBody>
    </xdr:sp>
    <xdr:clientData/>
  </xdr:twoCellAnchor>
  <xdr:twoCellAnchor>
    <xdr:from>
      <xdr:col>2</xdr:col>
      <xdr:colOff>2524563</xdr:colOff>
      <xdr:row>34</xdr:row>
      <xdr:rowOff>129956</xdr:rowOff>
    </xdr:from>
    <xdr:to>
      <xdr:col>3</xdr:col>
      <xdr:colOff>9525</xdr:colOff>
      <xdr:row>38</xdr:row>
      <xdr:rowOff>114300</xdr:rowOff>
    </xdr:to>
    <xdr:cxnSp macro="">
      <xdr:nvCxnSpPr>
        <xdr:cNvPr id="5" name="直線矢印コネクタ 4">
          <a:extLst>
            <a:ext uri="{FF2B5EF4-FFF2-40B4-BE49-F238E27FC236}">
              <a16:creationId xmlns:a16="http://schemas.microsoft.com/office/drawing/2014/main" id="{4340FCE1-FAEC-ABDA-B639-948224789DDF}"/>
            </a:ext>
          </a:extLst>
        </xdr:cNvPr>
        <xdr:cNvCxnSpPr/>
      </xdr:nvCxnSpPr>
      <xdr:spPr>
        <a:xfrm>
          <a:off x="3267513" y="10216931"/>
          <a:ext cx="1047312" cy="86064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15</xdr:col>
      <xdr:colOff>151312</xdr:colOff>
      <xdr:row>9</xdr:row>
      <xdr:rowOff>155511</xdr:rowOff>
    </xdr:from>
    <xdr:to>
      <xdr:col>19</xdr:col>
      <xdr:colOff>96999</xdr:colOff>
      <xdr:row>17</xdr:row>
      <xdr:rowOff>93583</xdr:rowOff>
    </xdr:to>
    <xdr:sp macro="" textlink="">
      <xdr:nvSpPr>
        <xdr:cNvPr id="2" name="角丸四角形吹き出し 13">
          <a:extLst>
            <a:ext uri="{FF2B5EF4-FFF2-40B4-BE49-F238E27FC236}">
              <a16:creationId xmlns:a16="http://schemas.microsoft.com/office/drawing/2014/main" id="{10C0B79F-23D4-42B6-AE30-95ABB51FBB19}"/>
            </a:ext>
          </a:extLst>
        </xdr:cNvPr>
        <xdr:cNvSpPr/>
      </xdr:nvSpPr>
      <xdr:spPr>
        <a:xfrm>
          <a:off x="10266862" y="1955736"/>
          <a:ext cx="2650787" cy="1557322"/>
        </a:xfrm>
        <a:prstGeom prst="wedgeRoundRectCallout">
          <a:avLst>
            <a:gd name="adj1" fmla="val -109650"/>
            <a:gd name="adj2" fmla="val 6978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rtl="0"/>
          <a:r>
            <a:rPr kumimoji="1" lang="ja-JP" altLang="en-US" sz="1100"/>
            <a:t>（例）</a:t>
          </a:r>
          <a:endParaRPr kumimoji="1" lang="en-US" altLang="ja-JP" sz="1100"/>
        </a:p>
        <a:p>
          <a:pPr rtl="0"/>
          <a:r>
            <a:rPr lang="ja-JP" altLang="ja-JP" sz="1100" b="0" i="0" baseline="0">
              <a:solidFill>
                <a:schemeClr val="dk1"/>
              </a:solidFill>
              <a:effectLst/>
              <a:latin typeface="+mn-lt"/>
              <a:ea typeface="+mn-ea"/>
              <a:cs typeface="+mn-cs"/>
            </a:rPr>
            <a:t>・ 事務所ビル</a:t>
          </a:r>
          <a:endParaRPr lang="ja-JP" altLang="ja-JP">
            <a:effectLst/>
          </a:endParaRPr>
        </a:p>
        <a:p>
          <a:pPr rtl="0"/>
          <a:r>
            <a:rPr lang="ja-JP" altLang="ja-JP" sz="1100" b="0" i="0" baseline="0">
              <a:solidFill>
                <a:schemeClr val="dk1"/>
              </a:solidFill>
              <a:effectLst/>
              <a:latin typeface="+mn-lt"/>
              <a:ea typeface="+mn-ea"/>
              <a:cs typeface="+mn-cs"/>
            </a:rPr>
            <a:t>・ 商業ビル（百貨店、各種商品卸・小売業、飲食店、ホテル・旅館等）</a:t>
          </a:r>
          <a:endParaRPr lang="ja-JP" altLang="ja-JP">
            <a:effectLst/>
          </a:endParaRPr>
        </a:p>
        <a:p>
          <a:pPr rtl="0"/>
          <a:r>
            <a:rPr lang="ja-JP" altLang="ja-JP" sz="1100" b="0" i="0" baseline="0">
              <a:solidFill>
                <a:schemeClr val="dk1"/>
              </a:solidFill>
              <a:effectLst/>
              <a:latin typeface="+mn-lt"/>
              <a:ea typeface="+mn-ea"/>
              <a:cs typeface="+mn-cs"/>
            </a:rPr>
            <a:t>・ 学校</a:t>
          </a:r>
          <a:endParaRPr lang="ja-JP" altLang="ja-JP">
            <a:effectLst/>
          </a:endParaRPr>
        </a:p>
        <a:p>
          <a:pPr rtl="0"/>
          <a:r>
            <a:rPr lang="ja-JP" altLang="ja-JP" sz="1100" b="0" i="0" baseline="0">
              <a:solidFill>
                <a:schemeClr val="dk1"/>
              </a:solidFill>
              <a:effectLst/>
              <a:latin typeface="+mn-lt"/>
              <a:ea typeface="+mn-ea"/>
              <a:cs typeface="+mn-cs"/>
            </a:rPr>
            <a:t>・ 病院、医療施設、社会福祉施設</a:t>
          </a:r>
          <a:endParaRPr lang="ja-JP" altLang="ja-JP">
            <a:effectLst/>
          </a:endParaRPr>
        </a:p>
        <a:p>
          <a:pPr rtl="0">
            <a:lnSpc>
              <a:spcPts val="1300"/>
            </a:lnSpc>
          </a:pPr>
          <a:r>
            <a:rPr lang="ja-JP" altLang="ja-JP" sz="1100" b="0" i="0" baseline="0">
              <a:solidFill>
                <a:schemeClr val="dk1"/>
              </a:solidFill>
              <a:effectLst/>
              <a:latin typeface="+mn-lt"/>
              <a:ea typeface="+mn-ea"/>
              <a:cs typeface="+mn-cs"/>
            </a:rPr>
            <a:t>・ 公共施設</a:t>
          </a:r>
          <a:endParaRPr lang="ja-JP" altLang="ja-JP">
            <a:effectLst/>
          </a:endParaRPr>
        </a:p>
      </xdr:txBody>
    </xdr:sp>
    <xdr:clientData/>
  </xdr:twoCellAnchor>
  <xdr:twoCellAnchor>
    <xdr:from>
      <xdr:col>8</xdr:col>
      <xdr:colOff>58121</xdr:colOff>
      <xdr:row>15</xdr:row>
      <xdr:rowOff>46693</xdr:rowOff>
    </xdr:from>
    <xdr:to>
      <xdr:col>10</xdr:col>
      <xdr:colOff>544286</xdr:colOff>
      <xdr:row>17</xdr:row>
      <xdr:rowOff>171138</xdr:rowOff>
    </xdr:to>
    <xdr:sp macro="" textlink="">
      <xdr:nvSpPr>
        <xdr:cNvPr id="3" name="角丸四角形吹き出し 9">
          <a:extLst>
            <a:ext uri="{FF2B5EF4-FFF2-40B4-BE49-F238E27FC236}">
              <a16:creationId xmlns:a16="http://schemas.microsoft.com/office/drawing/2014/main" id="{761DDF92-0ACD-45C4-87C3-4088A8F688BB}"/>
            </a:ext>
          </a:extLst>
        </xdr:cNvPr>
        <xdr:cNvSpPr/>
      </xdr:nvSpPr>
      <xdr:spPr>
        <a:xfrm>
          <a:off x="5439746" y="3066118"/>
          <a:ext cx="1838715" cy="524495"/>
        </a:xfrm>
        <a:prstGeom prst="wedgeRoundRectCallout">
          <a:avLst>
            <a:gd name="adj1" fmla="val -67020"/>
            <a:gd name="adj2" fmla="val 9289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（例）小規模動力設備を所有する一般家庭等</a:t>
          </a:r>
        </a:p>
      </xdr:txBody>
    </xdr:sp>
    <xdr:clientData/>
  </xdr:twoCellAnchor>
  <xdr:twoCellAnchor>
    <xdr:from>
      <xdr:col>3</xdr:col>
      <xdr:colOff>402305</xdr:colOff>
      <xdr:row>15</xdr:row>
      <xdr:rowOff>38878</xdr:rowOff>
    </xdr:from>
    <xdr:to>
      <xdr:col>7</xdr:col>
      <xdr:colOff>531107</xdr:colOff>
      <xdr:row>17</xdr:row>
      <xdr:rowOff>21425</xdr:rowOff>
    </xdr:to>
    <xdr:sp macro="" textlink="">
      <xdr:nvSpPr>
        <xdr:cNvPr id="4" name="角丸四角形吹き出し 12">
          <a:extLst>
            <a:ext uri="{FF2B5EF4-FFF2-40B4-BE49-F238E27FC236}">
              <a16:creationId xmlns:a16="http://schemas.microsoft.com/office/drawing/2014/main" id="{EA454E3D-A6E0-4A90-9883-5BEB28EB2C5C}"/>
            </a:ext>
          </a:extLst>
        </xdr:cNvPr>
        <xdr:cNvSpPr/>
      </xdr:nvSpPr>
      <xdr:spPr>
        <a:xfrm>
          <a:off x="2402555" y="3058303"/>
          <a:ext cx="2833902" cy="382597"/>
        </a:xfrm>
        <a:prstGeom prst="wedgeRoundRectCallout">
          <a:avLst>
            <a:gd name="adj1" fmla="val -34206"/>
            <a:gd name="adj2" fmla="val 159019"/>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ja-JP" altLang="en-US"/>
        </a:p>
      </xdr:txBody>
    </xdr:sp>
    <xdr:clientData/>
  </xdr:twoCellAnchor>
  <xdr:twoCellAnchor>
    <xdr:from>
      <xdr:col>1</xdr:col>
      <xdr:colOff>19050</xdr:colOff>
      <xdr:row>18</xdr:row>
      <xdr:rowOff>38100</xdr:rowOff>
    </xdr:from>
    <xdr:to>
      <xdr:col>1</xdr:col>
      <xdr:colOff>1019175</xdr:colOff>
      <xdr:row>20</xdr:row>
      <xdr:rowOff>400050</xdr:rowOff>
    </xdr:to>
    <xdr:sp macro="" textlink="">
      <xdr:nvSpPr>
        <xdr:cNvPr id="5" name="Line 4">
          <a:extLst>
            <a:ext uri="{FF2B5EF4-FFF2-40B4-BE49-F238E27FC236}">
              <a16:creationId xmlns:a16="http://schemas.microsoft.com/office/drawing/2014/main" id="{592D7894-3445-4A41-92C2-ED327341E2B5}"/>
            </a:ext>
          </a:extLst>
        </xdr:cNvPr>
        <xdr:cNvSpPr>
          <a:spLocks noChangeShapeType="1"/>
        </xdr:cNvSpPr>
      </xdr:nvSpPr>
      <xdr:spPr bwMode="auto">
        <a:xfrm flipH="1" flipV="1">
          <a:off x="447675" y="3657600"/>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oneCellAnchor>
    <xdr:from>
      <xdr:col>0</xdr:col>
      <xdr:colOff>89536</xdr:colOff>
      <xdr:row>0</xdr:row>
      <xdr:rowOff>87630</xdr:rowOff>
    </xdr:from>
    <xdr:ext cx="7828772" cy="2228849"/>
    <xdr:sp macro="" textlink="">
      <xdr:nvSpPr>
        <xdr:cNvPr id="6" name="テキスト ボックス 5">
          <a:extLst>
            <a:ext uri="{FF2B5EF4-FFF2-40B4-BE49-F238E27FC236}">
              <a16:creationId xmlns:a16="http://schemas.microsoft.com/office/drawing/2014/main" id="{C55A598D-88B1-4E74-90F1-434DB4654FB4}"/>
            </a:ext>
          </a:extLst>
        </xdr:cNvPr>
        <xdr:cNvSpPr txBox="1"/>
      </xdr:nvSpPr>
      <xdr:spPr>
        <a:xfrm>
          <a:off x="89536" y="87630"/>
          <a:ext cx="7828772" cy="2228849"/>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ctr">
          <a:noAutofit/>
        </a:bodyPr>
        <a:lstStyle/>
        <a:p>
          <a:pPr>
            <a:lnSpc>
              <a:spcPts val="1300"/>
            </a:lnSpc>
          </a:pPr>
          <a:r>
            <a:rPr kumimoji="1" lang="ja-JP" altLang="en-US" sz="1100" b="1"/>
            <a:t>＜記入上の留意事項＞</a:t>
          </a:r>
          <a:endParaRPr kumimoji="1" lang="en-US" altLang="ja-JP" sz="1100" b="1"/>
        </a:p>
        <a:p>
          <a:pPr>
            <a:lnSpc>
              <a:spcPts val="1300"/>
            </a:lnSpc>
          </a:pPr>
          <a:r>
            <a:rPr kumimoji="1" lang="ja-JP" altLang="en-US" sz="1100"/>
            <a:t>○前年度の都内販売量について、</a:t>
          </a:r>
          <a:r>
            <a:rPr kumimoji="1" lang="en-US" altLang="ja-JP" sz="1100"/>
            <a:t>(1)</a:t>
          </a:r>
          <a:r>
            <a:rPr kumimoji="1" lang="ja-JP" altLang="en-US" sz="1100"/>
            <a:t>低圧電灯・</a:t>
          </a:r>
          <a:r>
            <a:rPr kumimoji="1" lang="en-US" altLang="ja-JP" sz="1100"/>
            <a:t>(2)</a:t>
          </a:r>
          <a:r>
            <a:rPr kumimoji="1" lang="ja-JP" altLang="en-US" sz="1100"/>
            <a:t>低圧電力・</a:t>
          </a:r>
          <a:r>
            <a:rPr kumimoji="1" lang="en-US" altLang="ja-JP" sz="1100"/>
            <a:t>(3)</a:t>
          </a:r>
          <a:r>
            <a:rPr kumimoji="1" lang="ja-JP" altLang="en-US" sz="1100"/>
            <a:t>高圧・特別高圧電力の内訳を、それぞれ（ア）</a:t>
          </a:r>
          <a:r>
            <a:rPr kumimoji="1" lang="ja-JP" altLang="ja-JP" sz="1100">
              <a:solidFill>
                <a:schemeClr val="dk1"/>
              </a:solidFill>
              <a:effectLst/>
              <a:latin typeface="+mn-lt"/>
              <a:ea typeface="+mn-ea"/>
              <a:cs typeface="+mn-cs"/>
            </a:rPr>
            <a:t>家庭用、</a:t>
          </a:r>
          <a:r>
            <a:rPr kumimoji="1" lang="ja-JP" altLang="en-US" sz="1100">
              <a:solidFill>
                <a:schemeClr val="dk1"/>
              </a:solidFill>
              <a:effectLst/>
              <a:latin typeface="+mn-lt"/>
              <a:ea typeface="+mn-ea"/>
              <a:cs typeface="+mn-cs"/>
            </a:rPr>
            <a:t>（イ）</a:t>
          </a:r>
          <a:r>
            <a:rPr kumimoji="1" lang="ja-JP" altLang="ja-JP" sz="1100">
              <a:solidFill>
                <a:schemeClr val="dk1"/>
              </a:solidFill>
              <a:effectLst/>
              <a:latin typeface="+mn-lt"/>
              <a:ea typeface="+mn-ea"/>
              <a:cs typeface="+mn-cs"/>
            </a:rPr>
            <a:t>業務用、</a:t>
          </a:r>
          <a:r>
            <a:rPr kumimoji="1" lang="ja-JP" altLang="en-US" sz="1100">
              <a:solidFill>
                <a:schemeClr val="dk1"/>
              </a:solidFill>
              <a:effectLst/>
              <a:latin typeface="+mn-lt"/>
              <a:ea typeface="+mn-ea"/>
              <a:cs typeface="+mn-cs"/>
            </a:rPr>
            <a:t>（ウ）</a:t>
          </a:r>
          <a:r>
            <a:rPr kumimoji="1" lang="ja-JP" altLang="ja-JP" sz="1100">
              <a:solidFill>
                <a:schemeClr val="dk1"/>
              </a:solidFill>
              <a:effectLst/>
              <a:latin typeface="+mn-lt"/>
              <a:ea typeface="+mn-ea"/>
              <a:cs typeface="+mn-cs"/>
            </a:rPr>
            <a:t>産業用の用途別の区分に分類</a:t>
          </a:r>
          <a:r>
            <a:rPr kumimoji="1" lang="ja-JP" altLang="en-US" sz="1100">
              <a:solidFill>
                <a:schemeClr val="dk1"/>
              </a:solidFill>
              <a:effectLst/>
              <a:latin typeface="+mn-lt"/>
              <a:ea typeface="+mn-ea"/>
              <a:cs typeface="+mn-cs"/>
            </a:rPr>
            <a:t>し記入をお願いします。</a:t>
          </a:r>
          <a:endParaRPr kumimoji="1" lang="en-US" altLang="ja-JP" sz="1100"/>
        </a:p>
        <a:p>
          <a:pPr>
            <a:lnSpc>
              <a:spcPts val="1300"/>
            </a:lnSpc>
          </a:pPr>
          <a:r>
            <a:rPr kumimoji="1" lang="ja-JP" altLang="en-US" sz="1100"/>
            <a:t>○加えて、区市町村別の内訳を記入してください。</a:t>
          </a:r>
          <a:endParaRPr kumimoji="1" lang="en-US" altLang="ja-JP" sz="1100"/>
        </a:p>
        <a:p>
          <a:pPr>
            <a:lnSpc>
              <a:spcPts val="1300"/>
            </a:lnSpc>
          </a:pPr>
          <a:r>
            <a:rPr kumimoji="1" lang="ja-JP" altLang="en-US" sz="1100"/>
            <a:t>○（ア）～（ウ）の分類をデータ抽出することができない場合には、一定の実績等に基づいて案分計算等により推計した数値を</a:t>
          </a:r>
          <a:r>
            <a:rPr kumimoji="1" lang="ja-JP" altLang="ja-JP" sz="1100">
              <a:solidFill>
                <a:schemeClr val="dk1"/>
              </a:solidFill>
              <a:effectLst/>
              <a:latin typeface="+mn-lt"/>
              <a:ea typeface="+mn-ea"/>
              <a:cs typeface="+mn-cs"/>
            </a:rPr>
            <a:t>記入してください。</a:t>
          </a:r>
          <a:endParaRPr kumimoji="1" lang="en-US" altLang="ja-JP" sz="1100">
            <a:solidFill>
              <a:schemeClr val="dk1"/>
            </a:solidFill>
            <a:effectLst/>
            <a:latin typeface="+mn-lt"/>
            <a:ea typeface="+mn-ea"/>
            <a:cs typeface="+mn-cs"/>
          </a:endParaRPr>
        </a:p>
        <a:p>
          <a:pPr>
            <a:lnSpc>
              <a:spcPts val="1300"/>
            </a:lnSpc>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（ア）～（ウ）の</a:t>
          </a:r>
          <a:r>
            <a:rPr kumimoji="1" lang="ja-JP" altLang="en-US" sz="1100">
              <a:solidFill>
                <a:schemeClr val="dk1"/>
              </a:solidFill>
              <a:effectLst/>
              <a:latin typeface="+mn-lt"/>
              <a:ea typeface="+mn-ea"/>
              <a:cs typeface="+mn-cs"/>
            </a:rPr>
            <a:t>項目について、案分計算等による推計も難しい場合は、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それぞれの合計欄（エクセル表の</a:t>
          </a: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G</a:t>
          </a:r>
          <a:r>
            <a:rPr kumimoji="1" lang="ja-JP" altLang="en-US" sz="1100">
              <a:solidFill>
                <a:schemeClr val="dk1"/>
              </a:solidFill>
              <a:effectLst/>
              <a:latin typeface="+mn-lt"/>
              <a:ea typeface="+mn-ea"/>
              <a:cs typeface="+mn-cs"/>
            </a:rPr>
            <a:t>列、</a:t>
          </a:r>
          <a:r>
            <a:rPr kumimoji="1" lang="en-US" altLang="ja-JP" sz="1100">
              <a:solidFill>
                <a:schemeClr val="dk1"/>
              </a:solidFill>
              <a:effectLst/>
              <a:latin typeface="+mn-lt"/>
              <a:ea typeface="+mn-ea"/>
              <a:cs typeface="+mn-cs"/>
            </a:rPr>
            <a:t>K</a:t>
          </a:r>
          <a:r>
            <a:rPr kumimoji="1" lang="ja-JP" altLang="en-US" sz="1100">
              <a:solidFill>
                <a:schemeClr val="dk1"/>
              </a:solidFill>
              <a:effectLst/>
              <a:latin typeface="+mn-lt"/>
              <a:ea typeface="+mn-ea"/>
              <a:cs typeface="+mn-cs"/>
            </a:rPr>
            <a:t>列）に直接入力してください。</a:t>
          </a:r>
          <a:endParaRPr lang="ja-JP" altLang="ja-JP">
            <a:effectLst/>
          </a:endParaRPr>
        </a:p>
        <a:p>
          <a:pPr>
            <a:lnSpc>
              <a:spcPts val="1300"/>
            </a:lnSpc>
          </a:pPr>
          <a:r>
            <a:rPr kumimoji="1" lang="ja-JP" altLang="en-US" sz="1100"/>
            <a:t>○鉄道業への供給がある場合は、その量を産業用とは別に記入してください。</a:t>
          </a:r>
          <a:r>
            <a:rPr kumimoji="1" lang="ja-JP" altLang="ja-JP" sz="1100">
              <a:solidFill>
                <a:schemeClr val="dk1"/>
              </a:solidFill>
              <a:effectLst/>
              <a:latin typeface="+mn-lt"/>
              <a:ea typeface="+mn-ea"/>
              <a:cs typeface="+mn-cs"/>
            </a:rPr>
            <a:t>（エクセル表の</a:t>
          </a:r>
          <a:r>
            <a:rPr kumimoji="1" lang="en-US" altLang="ja-JP" sz="1100">
              <a:solidFill>
                <a:schemeClr val="dk1"/>
              </a:solidFill>
              <a:effectLst/>
              <a:latin typeface="+mn-lt"/>
              <a:ea typeface="+mn-ea"/>
              <a:cs typeface="+mn-cs"/>
            </a:rPr>
            <a:t>S</a:t>
          </a:r>
          <a:r>
            <a:rPr kumimoji="1" lang="ja-JP" altLang="ja-JP" sz="1100">
              <a:solidFill>
                <a:schemeClr val="dk1"/>
              </a:solidFill>
              <a:effectLst/>
              <a:latin typeface="+mn-lt"/>
              <a:ea typeface="+mn-ea"/>
              <a:cs typeface="+mn-cs"/>
            </a:rPr>
            <a:t>列</a:t>
          </a:r>
          <a:r>
            <a:rPr kumimoji="1" lang="ja-JP" altLang="en-US" sz="1100">
              <a:solidFill>
                <a:schemeClr val="dk1"/>
              </a:solidFill>
              <a:effectLst/>
              <a:latin typeface="+mn-lt"/>
              <a:ea typeface="+mn-ea"/>
              <a:cs typeface="+mn-cs"/>
            </a:rPr>
            <a:t>）</a:t>
          </a:r>
          <a:endParaRPr kumimoji="1" lang="en-US" altLang="ja-JP" sz="1100"/>
        </a:p>
        <a:p>
          <a:pPr>
            <a:lnSpc>
              <a:spcPts val="1300"/>
            </a:lnSpc>
          </a:pPr>
          <a:r>
            <a:rPr kumimoji="1" lang="ja-JP" altLang="en-US" sz="1100">
              <a:solidFill>
                <a:srgbClr val="FF0000"/>
              </a:solidFill>
            </a:rPr>
            <a:t>○供給電力量の合計</a:t>
          </a:r>
          <a:r>
            <a:rPr kumimoji="1" lang="ja-JP" altLang="ja-JP" sz="1100">
              <a:solidFill>
                <a:srgbClr val="FF0000"/>
              </a:solidFill>
              <a:effectLst/>
              <a:latin typeface="+mn-lt"/>
              <a:ea typeface="+mn-ea"/>
              <a:cs typeface="+mn-cs"/>
            </a:rPr>
            <a:t>（下表セル番号</a:t>
          </a:r>
          <a:r>
            <a:rPr kumimoji="1" lang="en-US" altLang="ja-JP" sz="1100">
              <a:solidFill>
                <a:srgbClr val="FF0000"/>
              </a:solidFill>
              <a:effectLst/>
              <a:latin typeface="+mn-lt"/>
              <a:ea typeface="+mn-ea"/>
              <a:cs typeface="+mn-cs"/>
            </a:rPr>
            <a:t>T93</a:t>
          </a:r>
          <a:r>
            <a:rPr kumimoji="1" lang="ja-JP" altLang="ja-JP" sz="1100">
              <a:solidFill>
                <a:srgbClr val="FF0000"/>
              </a:solidFill>
              <a:effectLst/>
              <a:latin typeface="+mn-lt"/>
              <a:ea typeface="+mn-ea"/>
              <a:cs typeface="+mn-cs"/>
            </a:rPr>
            <a:t>（★印））</a:t>
          </a:r>
          <a:r>
            <a:rPr kumimoji="1" lang="ja-JP" altLang="en-US" sz="1100">
              <a:solidFill>
                <a:srgbClr val="FF0000"/>
              </a:solidFill>
            </a:rPr>
            <a:t>が、東京都エネルギー環境計画書制度における「エネルギー状況報告書」で報告された</a:t>
          </a:r>
          <a:r>
            <a:rPr kumimoji="1" lang="ja-JP" altLang="ja-JP" sz="1100">
              <a:solidFill>
                <a:srgbClr val="FF0000"/>
              </a:solidFill>
              <a:effectLst/>
              <a:latin typeface="+mn-lt"/>
              <a:ea typeface="+mn-ea"/>
              <a:cs typeface="+mn-cs"/>
            </a:rPr>
            <a:t>都内への供給電力量（年度計）</a:t>
          </a:r>
          <a:r>
            <a:rPr kumimoji="1" lang="ja-JP" altLang="en-US" sz="1100">
              <a:solidFill>
                <a:srgbClr val="FF0000"/>
              </a:solidFill>
            </a:rPr>
            <a:t>と一致することを確認してください（端数処理の影響等による誤差は問題ありません）。</a:t>
          </a:r>
        </a:p>
      </xdr:txBody>
    </xdr:sp>
    <xdr:clientData/>
  </xdr:oneCellAnchor>
  <xdr:twoCellAnchor>
    <xdr:from>
      <xdr:col>1</xdr:col>
      <xdr:colOff>19050</xdr:colOff>
      <xdr:row>48</xdr:row>
      <xdr:rowOff>38100</xdr:rowOff>
    </xdr:from>
    <xdr:to>
      <xdr:col>1</xdr:col>
      <xdr:colOff>1019175</xdr:colOff>
      <xdr:row>50</xdr:row>
      <xdr:rowOff>400050</xdr:rowOff>
    </xdr:to>
    <xdr:sp macro="" textlink="">
      <xdr:nvSpPr>
        <xdr:cNvPr id="7" name="Line 4">
          <a:extLst>
            <a:ext uri="{FF2B5EF4-FFF2-40B4-BE49-F238E27FC236}">
              <a16:creationId xmlns:a16="http://schemas.microsoft.com/office/drawing/2014/main" id="{CB4869D8-B435-44A8-8BD2-F1A5F8EF32ED}"/>
            </a:ext>
          </a:extLst>
        </xdr:cNvPr>
        <xdr:cNvSpPr>
          <a:spLocks noChangeShapeType="1"/>
        </xdr:cNvSpPr>
      </xdr:nvSpPr>
      <xdr:spPr bwMode="auto">
        <a:xfrm flipH="1" flipV="1">
          <a:off x="447675" y="9782175"/>
          <a:ext cx="87630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607470</xdr:colOff>
      <xdr:row>91</xdr:row>
      <xdr:rowOff>116541</xdr:rowOff>
    </xdr:from>
    <xdr:to>
      <xdr:col>19</xdr:col>
      <xdr:colOff>330317</xdr:colOff>
      <xdr:row>92</xdr:row>
      <xdr:rowOff>262218</xdr:rowOff>
    </xdr:to>
    <xdr:sp macro="" textlink="">
      <xdr:nvSpPr>
        <xdr:cNvPr id="8" name="テキスト ボックス 7">
          <a:extLst>
            <a:ext uri="{FF2B5EF4-FFF2-40B4-BE49-F238E27FC236}">
              <a16:creationId xmlns:a16="http://schemas.microsoft.com/office/drawing/2014/main" id="{4C1188FD-3B03-4507-B086-2DF1A0C22A39}"/>
            </a:ext>
          </a:extLst>
        </xdr:cNvPr>
        <xdr:cNvSpPr txBox="1"/>
      </xdr:nvSpPr>
      <xdr:spPr>
        <a:xfrm>
          <a:off x="12751845" y="18309291"/>
          <a:ext cx="399122" cy="307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a:t>
          </a:r>
        </a:p>
      </xdr:txBody>
    </xdr:sp>
    <xdr:clientData/>
  </xdr:twoCellAnchor>
  <xdr:twoCellAnchor>
    <xdr:from>
      <xdr:col>3</xdr:col>
      <xdr:colOff>400594</xdr:colOff>
      <xdr:row>15</xdr:row>
      <xdr:rowOff>38877</xdr:rowOff>
    </xdr:from>
    <xdr:to>
      <xdr:col>7</xdr:col>
      <xdr:colOff>550351</xdr:colOff>
      <xdr:row>17</xdr:row>
      <xdr:rowOff>17614</xdr:rowOff>
    </xdr:to>
    <xdr:sp macro="" textlink="">
      <xdr:nvSpPr>
        <xdr:cNvPr id="9" name="角丸四角形吹き出し 11">
          <a:extLst>
            <a:ext uri="{FF2B5EF4-FFF2-40B4-BE49-F238E27FC236}">
              <a16:creationId xmlns:a16="http://schemas.microsoft.com/office/drawing/2014/main" id="{EB24659D-34E5-4C39-B249-2B1A5E9D1758}"/>
            </a:ext>
          </a:extLst>
        </xdr:cNvPr>
        <xdr:cNvSpPr/>
      </xdr:nvSpPr>
      <xdr:spPr>
        <a:xfrm>
          <a:off x="2400844" y="3058302"/>
          <a:ext cx="2854857" cy="378787"/>
        </a:xfrm>
        <a:prstGeom prst="wedgeRoundRectCallout">
          <a:avLst>
            <a:gd name="adj1" fmla="val 64518"/>
            <a:gd name="adj2" fmla="val 15141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（例）小規模商店・事務所等</a:t>
          </a:r>
        </a:p>
      </xdr:txBody>
    </xdr:sp>
    <xdr:clientData/>
  </xdr:twoCellAnchor>
  <xdr:twoCellAnchor>
    <xdr:from>
      <xdr:col>10</xdr:col>
      <xdr:colOff>610222</xdr:colOff>
      <xdr:row>15</xdr:row>
      <xdr:rowOff>60219</xdr:rowOff>
    </xdr:from>
    <xdr:to>
      <xdr:col>15</xdr:col>
      <xdr:colOff>50502</xdr:colOff>
      <xdr:row>17</xdr:row>
      <xdr:rowOff>136070</xdr:rowOff>
    </xdr:to>
    <xdr:sp macro="" textlink="">
      <xdr:nvSpPr>
        <xdr:cNvPr id="10" name="角丸四角形吹き出し 3">
          <a:extLst>
            <a:ext uri="{FF2B5EF4-FFF2-40B4-BE49-F238E27FC236}">
              <a16:creationId xmlns:a16="http://schemas.microsoft.com/office/drawing/2014/main" id="{4E3AE4E9-8693-4691-913F-E6DDDB9C377A}"/>
            </a:ext>
          </a:extLst>
        </xdr:cNvPr>
        <xdr:cNvSpPr/>
      </xdr:nvSpPr>
      <xdr:spPr>
        <a:xfrm>
          <a:off x="7344397" y="3079644"/>
          <a:ext cx="2821655" cy="475901"/>
        </a:xfrm>
        <a:prstGeom prst="wedgeRoundRectCallout">
          <a:avLst>
            <a:gd name="adj1" fmla="val -41574"/>
            <a:gd name="adj2" fmla="val 109466"/>
            <a:gd name="adj3" fmla="val 16667"/>
          </a:avLst>
        </a:prstGeom>
        <a:solidFill>
          <a:schemeClr val="bg1"/>
        </a:solidFill>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300"/>
            </a:lnSpc>
          </a:pPr>
          <a:r>
            <a:rPr kumimoji="1" lang="ja-JP" altLang="en-US" sz="1100"/>
            <a:t>（例）マンション電力の</a:t>
          </a:r>
          <a:r>
            <a:rPr kumimoji="1" lang="ja-JP" altLang="ja-JP" sz="1100">
              <a:solidFill>
                <a:schemeClr val="dk1"/>
              </a:solidFill>
              <a:effectLst/>
              <a:latin typeface="+mn-lt"/>
              <a:ea typeface="+mn-ea"/>
              <a:cs typeface="+mn-cs"/>
            </a:rPr>
            <a:t>高圧</a:t>
          </a:r>
          <a:r>
            <a:rPr kumimoji="1" lang="ja-JP" altLang="en-US" sz="1100"/>
            <a:t>一括受電など、主に家庭用として使用される場合</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2.kankyo.metro.tokyo.jp/ondanka/seido/ondank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球温暖化対策事業者の概要"/>
      <sheetName val="温室効果ガスの排出の状況"/>
      <sheetName val="温室効果ガスの排出の抑制に係る目標"/>
      <sheetName val="温室効果ガスの排出の抑制に係る措置"/>
      <sheetName val="その他"/>
      <sheetName val="燃料・熱使用量の原油換算および電気の使用量結果"/>
      <sheetName val="温室効果ガス排出量集計結果"/>
      <sheetName val="燃料、熱及び電気の月別使用実績"/>
      <sheetName val="産業分類"/>
      <sheetName val="別表(計算用)"/>
      <sheetName val="自由記載"/>
      <sheetName val="定数"/>
    </sheetNames>
    <sheetDataSet>
      <sheetData sheetId="0"/>
      <sheetData sheetId="1"/>
      <sheetData sheetId="2"/>
      <sheetData sheetId="3"/>
      <sheetData sheetId="4"/>
      <sheetData sheetId="5"/>
      <sheetData sheetId="6"/>
      <sheetData sheetId="7"/>
      <sheetData sheetId="8"/>
      <sheetData sheetId="9">
        <row r="4">
          <cell r="B4" t="str">
            <v>１－ア</v>
          </cell>
          <cell r="C4" t="e">
            <v>#N/A</v>
          </cell>
          <cell r="D4" t="str">
            <v>１－ア</v>
          </cell>
          <cell r="E4" t="str">
            <v>燃料の使用</v>
          </cell>
          <cell r="G4" t="str">
            <v>１－ア原料炭</v>
          </cell>
          <cell r="H4" t="str">
            <v>㎏</v>
          </cell>
          <cell r="I4">
            <v>2.64</v>
          </cell>
        </row>
        <row r="5">
          <cell r="B5" t="e">
            <v>#N/A</v>
          </cell>
          <cell r="C5" t="e">
            <v>#N/A</v>
          </cell>
          <cell r="D5" t="e">
            <v>#N/A</v>
          </cell>
          <cell r="E5" t="str">
            <v>燃料の使用</v>
          </cell>
          <cell r="G5" t="str">
            <v>１－ア一般炭(国内炭)</v>
          </cell>
          <cell r="H5" t="str">
            <v>㎏</v>
          </cell>
          <cell r="I5">
            <v>1.9</v>
          </cell>
        </row>
        <row r="6">
          <cell r="B6" t="e">
            <v>#N/A</v>
          </cell>
          <cell r="C6" t="e">
            <v>#N/A</v>
          </cell>
          <cell r="D6" t="e">
            <v>#N/A</v>
          </cell>
          <cell r="E6" t="str">
            <v>燃料の使用</v>
          </cell>
          <cell r="G6" t="str">
            <v>１－ア一般炭(輸入炭)</v>
          </cell>
          <cell r="H6" t="str">
            <v>㎏</v>
          </cell>
          <cell r="I6">
            <v>2.37</v>
          </cell>
        </row>
        <row r="7">
          <cell r="B7" t="e">
            <v>#N/A</v>
          </cell>
          <cell r="C7" t="e">
            <v>#N/A</v>
          </cell>
          <cell r="D7" t="e">
            <v>#N/A</v>
          </cell>
          <cell r="E7" t="str">
            <v>燃料の使用</v>
          </cell>
          <cell r="G7" t="str">
            <v>１－ア石炭(原料炭及び一般炭を除く。)</v>
          </cell>
          <cell r="H7" t="str">
            <v>㎏</v>
          </cell>
          <cell r="I7">
            <v>2.4</v>
          </cell>
        </row>
        <row r="8">
          <cell r="B8" t="e">
            <v>#N/A</v>
          </cell>
          <cell r="C8" t="e">
            <v>#N/A</v>
          </cell>
          <cell r="D8" t="e">
            <v>#N/A</v>
          </cell>
          <cell r="E8" t="str">
            <v>燃料の使用</v>
          </cell>
          <cell r="G8" t="str">
            <v>１－アコークス</v>
          </cell>
          <cell r="H8" t="str">
            <v>㎏</v>
          </cell>
          <cell r="I8">
            <v>3.24</v>
          </cell>
        </row>
        <row r="9">
          <cell r="B9" t="e">
            <v>#N/A</v>
          </cell>
          <cell r="C9" t="e">
            <v>#N/A</v>
          </cell>
          <cell r="D9" t="e">
            <v>#N/A</v>
          </cell>
          <cell r="E9" t="str">
            <v>燃料の使用</v>
          </cell>
          <cell r="G9" t="str">
            <v>１－ア原油</v>
          </cell>
          <cell r="H9" t="e">
            <v>#N/A</v>
          </cell>
          <cell r="I9">
            <v>2.65</v>
          </cell>
        </row>
        <row r="10">
          <cell r="B10" t="e">
            <v>#N/A</v>
          </cell>
          <cell r="C10" t="e">
            <v>#N/A</v>
          </cell>
          <cell r="D10" t="e">
            <v>#N/A</v>
          </cell>
          <cell r="E10" t="str">
            <v>燃料の使用</v>
          </cell>
          <cell r="G10" t="str">
            <v>１－ア天然ガス液(ＮＧＬ)</v>
          </cell>
          <cell r="H10" t="e">
            <v>#N/A</v>
          </cell>
          <cell r="I10">
            <v>2.4</v>
          </cell>
        </row>
        <row r="11">
          <cell r="B11" t="e">
            <v>#N/A</v>
          </cell>
          <cell r="C11" t="e">
            <v>#N/A</v>
          </cell>
          <cell r="D11" t="e">
            <v>#N/A</v>
          </cell>
          <cell r="E11" t="str">
            <v>燃料の使用</v>
          </cell>
          <cell r="G11" t="str">
            <v>１－アガソリン</v>
          </cell>
          <cell r="H11" t="e">
            <v>#N/A</v>
          </cell>
          <cell r="I11">
            <v>2.31</v>
          </cell>
        </row>
        <row r="12">
          <cell r="B12" t="e">
            <v>#N/A</v>
          </cell>
          <cell r="C12" t="e">
            <v>#N/A</v>
          </cell>
          <cell r="D12" t="e">
            <v>#N/A</v>
          </cell>
          <cell r="E12" t="str">
            <v>燃料の使用</v>
          </cell>
          <cell r="G12" t="str">
            <v>１－アナフサ</v>
          </cell>
          <cell r="H12" t="e">
            <v>#N/A</v>
          </cell>
          <cell r="I12">
            <v>2.23</v>
          </cell>
        </row>
        <row r="13">
          <cell r="B13" t="e">
            <v>#N/A</v>
          </cell>
          <cell r="C13" t="e">
            <v>#N/A</v>
          </cell>
          <cell r="D13" t="e">
            <v>#N/A</v>
          </cell>
          <cell r="E13" t="str">
            <v>燃料の使用</v>
          </cell>
          <cell r="G13" t="str">
            <v>１－アジェット燃料油</v>
          </cell>
          <cell r="H13" t="e">
            <v>#N/A</v>
          </cell>
          <cell r="I13">
            <v>2.4</v>
          </cell>
        </row>
        <row r="14">
          <cell r="B14" t="e">
            <v>#N/A</v>
          </cell>
          <cell r="C14" t="e">
            <v>#N/A</v>
          </cell>
          <cell r="D14" t="e">
            <v>#N/A</v>
          </cell>
          <cell r="E14" t="str">
            <v>燃料の使用</v>
          </cell>
          <cell r="G14" t="str">
            <v>１－ア灯油</v>
          </cell>
          <cell r="H14" t="e">
            <v>#N/A</v>
          </cell>
          <cell r="I14">
            <v>2.5099999999999998</v>
          </cell>
        </row>
        <row r="15">
          <cell r="B15" t="e">
            <v>#N/A</v>
          </cell>
          <cell r="C15" t="e">
            <v>#N/A</v>
          </cell>
          <cell r="D15" t="e">
            <v>#N/A</v>
          </cell>
          <cell r="E15" t="str">
            <v>燃料の使用</v>
          </cell>
          <cell r="G15" t="str">
            <v>１－ア軽油</v>
          </cell>
          <cell r="H15" t="e">
            <v>#N/A</v>
          </cell>
          <cell r="I15">
            <v>2.64</v>
          </cell>
        </row>
        <row r="16">
          <cell r="B16" t="e">
            <v>#N/A</v>
          </cell>
          <cell r="C16" t="e">
            <v>#N/A</v>
          </cell>
          <cell r="D16" t="e">
            <v>#N/A</v>
          </cell>
          <cell r="E16" t="str">
            <v>燃料の使用</v>
          </cell>
          <cell r="G16" t="str">
            <v>１－アＡ重油</v>
          </cell>
          <cell r="H16" t="e">
            <v>#N/A</v>
          </cell>
          <cell r="I16">
            <v>2.77</v>
          </cell>
        </row>
        <row r="17">
          <cell r="B17" t="e">
            <v>#N/A</v>
          </cell>
          <cell r="C17" t="e">
            <v>#N/A</v>
          </cell>
          <cell r="D17" t="e">
            <v>#N/A</v>
          </cell>
          <cell r="E17" t="str">
            <v>燃料の使用</v>
          </cell>
          <cell r="G17" t="str">
            <v>１－アＢ重油</v>
          </cell>
          <cell r="H17" t="e">
            <v>#N/A</v>
          </cell>
          <cell r="I17">
            <v>2.9</v>
          </cell>
        </row>
        <row r="18">
          <cell r="B18" t="e">
            <v>#N/A</v>
          </cell>
          <cell r="C18" t="e">
            <v>#N/A</v>
          </cell>
          <cell r="D18" t="e">
            <v>#N/A</v>
          </cell>
          <cell r="E18" t="str">
            <v>燃料の使用</v>
          </cell>
          <cell r="G18" t="str">
            <v>１－アＣ重油</v>
          </cell>
          <cell r="H18" t="e">
            <v>#N/A</v>
          </cell>
          <cell r="I18">
            <v>2.96</v>
          </cell>
        </row>
        <row r="19">
          <cell r="B19" t="e">
            <v>#N/A</v>
          </cell>
          <cell r="C19" t="e">
            <v>#N/A</v>
          </cell>
          <cell r="D19" t="e">
            <v>#N/A</v>
          </cell>
          <cell r="E19" t="str">
            <v>燃料の使用</v>
          </cell>
          <cell r="G19" t="str">
            <v>１－ア潤滑油</v>
          </cell>
          <cell r="H19" t="e">
            <v>#N/A</v>
          </cell>
          <cell r="I19">
            <v>2.9</v>
          </cell>
        </row>
        <row r="20">
          <cell r="B20" t="e">
            <v>#N/A</v>
          </cell>
          <cell r="C20" t="e">
            <v>#N/A</v>
          </cell>
          <cell r="D20" t="e">
            <v>#N/A</v>
          </cell>
          <cell r="E20" t="str">
            <v>燃料の使用</v>
          </cell>
          <cell r="G20" t="str">
            <v>１－ア液化石油ガス（ＬＰＧ）</v>
          </cell>
          <cell r="H20" t="str">
            <v>㎏</v>
          </cell>
          <cell r="I20">
            <v>3.02</v>
          </cell>
        </row>
        <row r="21">
          <cell r="B21" t="e">
            <v>#N/A</v>
          </cell>
          <cell r="C21" t="e">
            <v>#N/A</v>
          </cell>
          <cell r="D21" t="e">
            <v>#N/A</v>
          </cell>
          <cell r="E21" t="str">
            <v>燃料の使用</v>
          </cell>
          <cell r="G21" t="str">
            <v>１－ア液化天然ガス（ＬＮＧ）</v>
          </cell>
          <cell r="H21" t="str">
            <v>㎏</v>
          </cell>
          <cell r="I21">
            <v>2.79</v>
          </cell>
        </row>
        <row r="22">
          <cell r="B22" t="e">
            <v>#N/A</v>
          </cell>
          <cell r="C22" t="e">
            <v>#N/A</v>
          </cell>
          <cell r="D22" t="e">
            <v>#N/A</v>
          </cell>
          <cell r="E22" t="str">
            <v>燃料の使用</v>
          </cell>
          <cell r="G22" t="str">
            <v>１－ア天然ガス（液化天然ガスを除く。）</v>
          </cell>
          <cell r="H22" t="e">
            <v>#N/A</v>
          </cell>
          <cell r="I22">
            <v>2.2000000000000002</v>
          </cell>
        </row>
        <row r="23">
          <cell r="B23" t="e">
            <v>#N/A</v>
          </cell>
          <cell r="C23" t="e">
            <v>#N/A</v>
          </cell>
          <cell r="D23" t="e">
            <v>#N/A</v>
          </cell>
          <cell r="E23" t="str">
            <v>燃料の使用</v>
          </cell>
          <cell r="G23" t="str">
            <v>１－ア製油所ガス</v>
          </cell>
          <cell r="H23" t="e">
            <v>#N/A</v>
          </cell>
          <cell r="I23">
            <v>2.04</v>
          </cell>
        </row>
        <row r="24">
          <cell r="B24" t="e">
            <v>#N/A</v>
          </cell>
          <cell r="C24" t="e">
            <v>#N/A</v>
          </cell>
          <cell r="D24" t="e">
            <v>#N/A</v>
          </cell>
          <cell r="E24" t="str">
            <v>燃料の使用</v>
          </cell>
          <cell r="G24" t="str">
            <v>１－ア都市ガス</v>
          </cell>
          <cell r="H24" t="e">
            <v>#N/A</v>
          </cell>
          <cell r="I24">
            <v>2.15</v>
          </cell>
        </row>
        <row r="25">
          <cell r="B25" t="e">
            <v>#N/A</v>
          </cell>
          <cell r="C25" t="e">
            <v>#N/A</v>
          </cell>
          <cell r="D25" t="e">
            <v>#N/A</v>
          </cell>
          <cell r="E25" t="str">
            <v>燃料の使用</v>
          </cell>
          <cell r="G25" t="str">
            <v>１－アその他の石油製品</v>
          </cell>
          <cell r="H25" t="e">
            <v>#N/A</v>
          </cell>
          <cell r="I25">
            <v>3.2</v>
          </cell>
        </row>
        <row r="26">
          <cell r="B26" t="e">
            <v>#N/A</v>
          </cell>
          <cell r="C26" t="e">
            <v>#N/A</v>
          </cell>
          <cell r="D26" t="e">
            <v>#N/A</v>
          </cell>
          <cell r="E26" t="str">
            <v>他人から供給された電気の使用</v>
          </cell>
          <cell r="G26" t="str">
            <v>１－イ一般電気事業者の供給による電気</v>
          </cell>
          <cell r="H26" t="e">
            <v>#N/A</v>
          </cell>
          <cell r="I26">
            <v>0.35699999999999998</v>
          </cell>
        </row>
        <row r="27">
          <cell r="B27" t="e">
            <v>#N/A</v>
          </cell>
          <cell r="C27" t="e">
            <v>#N/A</v>
          </cell>
          <cell r="D27" t="e">
            <v>#N/A</v>
          </cell>
          <cell r="E27" t="str">
            <v>他人から供給された電気の使用</v>
          </cell>
          <cell r="G27" t="str">
            <v>１－イその他の電気供給者の供給による電気</v>
          </cell>
          <cell r="H27" t="e">
            <v>#N/A</v>
          </cell>
          <cell r="I27">
            <v>0.60199999999999998</v>
          </cell>
        </row>
        <row r="28">
          <cell r="B28" t="e">
            <v>#N/A</v>
          </cell>
          <cell r="C28" t="e">
            <v>#N/A</v>
          </cell>
          <cell r="D28" t="e">
            <v>#N/A</v>
          </cell>
          <cell r="E28" t="str">
            <v>他人から供給された熱の使用</v>
          </cell>
          <cell r="G28" t="str">
            <v>１－ウ</v>
          </cell>
          <cell r="H28" t="e">
            <v>#N/A</v>
          </cell>
          <cell r="I28">
            <v>6.7000000000000004E-2</v>
          </cell>
        </row>
        <row r="29">
          <cell r="B29" t="e">
            <v>#N/A</v>
          </cell>
          <cell r="C29" t="e">
            <v>#N/A</v>
          </cell>
          <cell r="D29" t="e">
            <v>#N/A</v>
          </cell>
          <cell r="E29" t="str">
            <v>セメントの製造における原料としての石灰石の使用</v>
          </cell>
          <cell r="G29" t="str">
            <v>１－エ</v>
          </cell>
          <cell r="H29" t="str">
            <v>ｔ</v>
          </cell>
          <cell r="I29">
            <v>435</v>
          </cell>
        </row>
        <row r="30">
          <cell r="B30" t="e">
            <v>#N/A</v>
          </cell>
          <cell r="C30" t="e">
            <v>#N/A</v>
          </cell>
          <cell r="D30" t="e">
            <v>#N/A</v>
          </cell>
          <cell r="E30" t="str">
            <v>生石灰、ソーダ石灰ガラス又は鉄鋼の製造における原料(石灰石及びドロマイト)の使用</v>
          </cell>
          <cell r="G30" t="str">
            <v>１－オ石灰石</v>
          </cell>
          <cell r="H30" t="e">
            <v>#N/A</v>
          </cell>
          <cell r="I30">
            <v>433</v>
          </cell>
        </row>
        <row r="31">
          <cell r="B31" t="str">
            <v>１－オ</v>
          </cell>
          <cell r="C31" t="e">
            <v>#N/A</v>
          </cell>
          <cell r="D31" t="e">
            <v>#N/A</v>
          </cell>
          <cell r="E31" t="str">
            <v>生石灰、ソーダ石灰ガラス又は鉄鋼の製造における原料(石灰石及びドロマイト)の使用</v>
          </cell>
          <cell r="G31" t="str">
            <v>１－オドロマイト</v>
          </cell>
          <cell r="H31" t="e">
            <v>#N/A</v>
          </cell>
          <cell r="I31">
            <v>470</v>
          </cell>
        </row>
        <row r="32">
          <cell r="B32" t="e">
            <v>#N/A</v>
          </cell>
          <cell r="C32" t="e">
            <v>#N/A</v>
          </cell>
          <cell r="D32" t="e">
            <v>#N/A</v>
          </cell>
          <cell r="E32" t="str">
            <v>アンモニアの製造における原料(石炭、ナフサ、石油コークス、液化石油ガス、液化天然ガス、天然ガス(液化天然ガスを除く。)、コークス炉ガス及び石油系炭化水素ガス)の使用</v>
          </cell>
          <cell r="G32" t="str">
            <v>１－カ石炭</v>
          </cell>
          <cell r="H32" t="str">
            <v>㎏</v>
          </cell>
          <cell r="I32">
            <v>2.4</v>
          </cell>
        </row>
        <row r="33">
          <cell r="B33" t="str">
            <v>１－カ</v>
          </cell>
          <cell r="C33" t="e">
            <v>#N/A</v>
          </cell>
          <cell r="D33" t="e">
            <v>#N/A</v>
          </cell>
          <cell r="E33" t="str">
            <v>アンモニアの製造における原料(石炭、ナフサ、石油コークス、液化石油ガス、液化天然ガス、天然ガス(液化天然ガスを除く。)、コークス炉ガス及び石油系炭化水素ガス)の使用</v>
          </cell>
          <cell r="G33" t="str">
            <v>１－カナフサ</v>
          </cell>
          <cell r="H33" t="e">
            <v>#N/A</v>
          </cell>
          <cell r="I33">
            <v>2.23</v>
          </cell>
        </row>
        <row r="34">
          <cell r="B34" t="e">
            <v>#N/A</v>
          </cell>
          <cell r="C34" t="e">
            <v>#N/A</v>
          </cell>
          <cell r="D34" t="e">
            <v>#N/A</v>
          </cell>
          <cell r="E34" t="str">
            <v>アンモニアの製造における原料(石炭、ナフサ、石油コークス、液化石油ガス、液化天然ガス、天然ガス(液化天然ガスを除く。)、コークス炉ガス及び石油系炭化水素ガス)の使用</v>
          </cell>
          <cell r="G34" t="str">
            <v>１－カ石油コークス</v>
          </cell>
          <cell r="H34" t="str">
            <v>㎏</v>
          </cell>
          <cell r="I34">
            <v>3.3</v>
          </cell>
        </row>
        <row r="35">
          <cell r="B35" t="e">
            <v>#N/A</v>
          </cell>
          <cell r="C35" t="e">
            <v>#N/A</v>
          </cell>
          <cell r="D35" t="e">
            <v>#N/A</v>
          </cell>
          <cell r="E35" t="str">
            <v>アンモニアの製造における原料(石炭、ナフサ、石油コークス、液化石油ガス、液化天然ガス、天然ガス(液化天然ガスを除く。)、コークス炉ガス及び石油系炭化水素ガス)の使用</v>
          </cell>
          <cell r="G35" t="str">
            <v>１－カ液化石油ガス（ＬＰＧ）</v>
          </cell>
          <cell r="H35" t="str">
            <v>㎏</v>
          </cell>
          <cell r="I35">
            <v>3.02</v>
          </cell>
        </row>
        <row r="36">
          <cell r="B36" t="e">
            <v>#N/A</v>
          </cell>
          <cell r="C36" t="e">
            <v>#N/A</v>
          </cell>
          <cell r="D36" t="e">
            <v>#N/A</v>
          </cell>
          <cell r="E36" t="str">
            <v>アンモニアの製造における原料(石炭、ナフサ、石油コークス、液化石油ガス、液化天然ガス、天然ガス(液化天然ガスを除く。)、コークス炉ガス及び石油系炭化水素ガス)の使用</v>
          </cell>
          <cell r="G36" t="str">
            <v>１－カ液化天然ガス（ＬＮＧ）</v>
          </cell>
          <cell r="H36" t="str">
            <v>㎏</v>
          </cell>
          <cell r="I36">
            <v>2.79</v>
          </cell>
        </row>
        <row r="37">
          <cell r="B37" t="e">
            <v>#N/A</v>
          </cell>
          <cell r="C37" t="e">
            <v>#N/A</v>
          </cell>
          <cell r="D37" t="e">
            <v>#N/A</v>
          </cell>
          <cell r="E37" t="str">
            <v>アンモニアの製造における原料(石炭、ナフサ、石油コークス、液化石油ガス、液化天然ガス、天然ガス(液化天然ガスを除く。)、コークス炉ガス及び石油系炭化水素ガス)の使用</v>
          </cell>
          <cell r="G37" t="str">
            <v>１－カ天然ガス（液化天然ガスを除く。）</v>
          </cell>
          <cell r="H37" t="e">
            <v>#N/A</v>
          </cell>
          <cell r="I37">
            <v>2.2000000000000002</v>
          </cell>
        </row>
        <row r="38">
          <cell r="B38" t="e">
            <v>#N/A</v>
          </cell>
          <cell r="C38" t="e">
            <v>#N/A</v>
          </cell>
          <cell r="D38" t="e">
            <v>#N/A</v>
          </cell>
          <cell r="E38" t="str">
            <v>アンモニアの製造における原料(石炭、ナフサ、石油コークス、液化石油ガス、液化天然ガス、天然ガス(液化天然ガスを除く。)、コークス炉ガス及び石油系炭化水素ガス)の使用</v>
          </cell>
          <cell r="G38" t="str">
            <v>１－カコークス炉ガス</v>
          </cell>
          <cell r="H38" t="e">
            <v>#N/A</v>
          </cell>
          <cell r="I38">
            <v>0.85399999999999998</v>
          </cell>
        </row>
        <row r="39">
          <cell r="B39" t="e">
            <v>#N/A</v>
          </cell>
          <cell r="C39" t="e">
            <v>#N/A</v>
          </cell>
          <cell r="D39" t="e">
            <v>#N/A</v>
          </cell>
          <cell r="E39" t="str">
            <v>アンモニアの製造における原料(石炭、ナフサ、石油コークス、液化石油ガス、液化天然ガス、天然ガス(液化天然ガスを除く。)、コークス炉ガス及び石油系炭化水素ガス)の使用</v>
          </cell>
          <cell r="G39" t="str">
            <v>１－カ石油系炭化水素ガス</v>
          </cell>
          <cell r="H39" t="e">
            <v>#N/A</v>
          </cell>
          <cell r="I39">
            <v>2.04</v>
          </cell>
        </row>
        <row r="40">
          <cell r="B40" t="e">
            <v>#N/A</v>
          </cell>
          <cell r="C40" t="e">
            <v>#N/A</v>
          </cell>
          <cell r="D40" t="e">
            <v>#N/A</v>
          </cell>
          <cell r="E40" t="str">
            <v>一般廃棄物(廃プラスチック類に限る。）の焼却</v>
          </cell>
          <cell r="G40" t="str">
            <v>１－キ</v>
          </cell>
          <cell r="H40" t="str">
            <v>ｔ</v>
          </cell>
          <cell r="I40">
            <v>2640</v>
          </cell>
        </row>
        <row r="41">
          <cell r="B41" t="e">
            <v>#N/A</v>
          </cell>
          <cell r="C41" t="e">
            <v>#N/A</v>
          </cell>
          <cell r="D41" t="e">
            <v>#N/A</v>
          </cell>
          <cell r="E41" t="str">
            <v>産業廃棄物の焼却</v>
          </cell>
          <cell r="G41" t="str">
            <v>１－ク廃油（植物性及び動物性のものを除く。）</v>
          </cell>
          <cell r="H41" t="str">
            <v>ｔ</v>
          </cell>
          <cell r="I41">
            <v>2900</v>
          </cell>
        </row>
        <row r="42">
          <cell r="B42" t="e">
            <v>#N/A</v>
          </cell>
          <cell r="C42" t="e">
            <v>#N/A</v>
          </cell>
          <cell r="D42" t="e">
            <v>#N/A</v>
          </cell>
          <cell r="E42" t="str">
            <v>産業廃棄物の焼却</v>
          </cell>
          <cell r="G42" t="str">
            <v>１－ク廃プラスチック類</v>
          </cell>
          <cell r="H42" t="e">
            <v>#N/A</v>
          </cell>
          <cell r="I42">
            <v>2600</v>
          </cell>
        </row>
        <row r="43">
          <cell r="B43" t="e">
            <v>#N/A</v>
          </cell>
          <cell r="C43" t="e">
            <v>#N/A</v>
          </cell>
          <cell r="D43" t="e">
            <v>#N/A</v>
          </cell>
          <cell r="E43" t="str">
            <v>ボイラーにおける燃料の使用</v>
          </cell>
          <cell r="G43" t="str">
            <v>２－ア木材</v>
          </cell>
          <cell r="H43" t="str">
            <v>㎏</v>
          </cell>
          <cell r="I43">
            <v>8.1999999999999998E-4</v>
          </cell>
        </row>
        <row r="44">
          <cell r="B44" t="str">
            <v>２－ア</v>
          </cell>
          <cell r="C44" t="str">
            <v>メタン(CH4)</v>
          </cell>
          <cell r="D44" t="str">
            <v>２－ア</v>
          </cell>
          <cell r="E44" t="str">
            <v>ボイラーにおける燃料の使用</v>
          </cell>
          <cell r="G44" t="str">
            <v>２－ア木材パルプの製造時に生じる廃液</v>
          </cell>
          <cell r="H44" t="str">
            <v>㎏</v>
          </cell>
          <cell r="I44">
            <v>3.3000000000000003E-5</v>
          </cell>
        </row>
        <row r="45">
          <cell r="B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C45" t="str">
            <v>メタン(CH4)</v>
          </cell>
          <cell r="D45" t="str">
            <v>릎湬缰⡏ŵ⸀؀㔀̀ऀऀ꼀_xDE30_넰ꐰ뜰꘰0ఀĀ̀᐀Ȁ؀ᜀȀഀԀ8_x0000_船舶の航行による燃料の使用_x0001_4_x0006_5_x0003__x000C__x000C_コウコウネンリョウシヨウ_x0000__x0003__x0002__x0004__x0008__x0002_	_x000B__x0002__x0005_★_x0000_鼀륓湬㠰ƏƐ∀؀㔀Ȁ؀؀눀봰꘰0_x0000_Ȁ̀̀Ȁ؀Ԁ(_x0000_温室効果ガス_x0001_$#5_x0002__x0007__x0007_オンシツコウカ_x0000__x0000__x0002__x0004__x0002__x0002__x0005_Ⰵ_x0000_᠀ᅓ䇿Ŷ⠀⌀㔀̀؀؀관됰꘰넰뼰0_x0000_Ȁ̀̀ĀԀЀĀԀԀ_x001C__x0000_細目その２_x0001__x0018_#5_x0001__x0004__x0004_サイモク_x0000__x0000__x0002__x0005_Ⰵ_x0000_⤀陮ᙦ쉓灏ť⠀⌀㔀Ȁऀऀꨀ쀰ꬰ넰ꐰ뤰꘰0_x0000_̀Ԁ̀Ȁ̀Ѐ_x0010__x0000_佃Ĳఀ⌀㔀_x0000__x0000__x0000_̰Ѐ_x0010__x0000_䡃Ĵఀ⌀㔀_x0000__x0000__x0000_꬀̰Ѐ_x0010__x0000_㉎ŏఀ⌀㔀_x0000__x0000__x0000_Ȁ̀Ԁ</v>
          </cell>
          <cell r="E45" t="str">
            <v>金属(鉄、銅、鉛及び亜鉛を除く。)の精製又は鋳造の用にする溶解炉における燃料の使用_x0001_</v>
          </cell>
          <cell r="G45" t="str">
            <v>２－イ一般炭</v>
          </cell>
          <cell r="H45" t="str">
            <v>㎏</v>
          </cell>
          <cell r="I45">
            <v>1.7000000000000001E-4</v>
          </cell>
        </row>
        <row r="46">
          <cell r="B46" t="e">
            <v>#N/A</v>
          </cell>
          <cell r="C46" t="e">
            <v>#N/A</v>
          </cell>
          <cell r="D46" t="e">
            <v>#N/A</v>
          </cell>
          <cell r="E46" t="str">
            <v>金属(鉄、銅、鉛及び亜鉛を除く。)の精製又は鋳造の用に供する溶解炉における燃料の使用</v>
          </cell>
          <cell r="G46" t="str">
            <v>２－イコークス</v>
          </cell>
          <cell r="H46" t="str">
            <v>㎏</v>
          </cell>
          <cell r="I46">
            <v>2.0000000000000001E-4</v>
          </cell>
        </row>
        <row r="47">
          <cell r="B47" t="e">
            <v>#N/A</v>
          </cell>
          <cell r="C47" t="e">
            <v>#N/A</v>
          </cell>
          <cell r="D47" t="e">
            <v>#N/A</v>
          </cell>
          <cell r="E47" t="str">
            <v>金属(鉄、銅、鉛及び亜鉛を除く。)の精製又は鋳造の用に供する溶解炉における燃料の使用</v>
          </cell>
          <cell r="G47" t="str">
            <v>２－イ液化石油ガス（ＬＰＧ）</v>
          </cell>
          <cell r="H47" t="str">
            <v>㎏</v>
          </cell>
          <cell r="I47">
            <v>2.4000000000000001E-5</v>
          </cell>
        </row>
        <row r="48">
          <cell r="B48" t="e">
            <v>#N/A</v>
          </cell>
          <cell r="C48" t="e">
            <v>#N/A</v>
          </cell>
          <cell r="D48" t="e">
            <v>#N/A</v>
          </cell>
          <cell r="E48" t="str">
            <v>金属(鉄、銅、鉛及び亜鉛を除く。)の精製又は鋳造の用に供する溶解炉における燃料の使用</v>
          </cell>
          <cell r="G48" t="str">
            <v>２－イ都市ガス</v>
          </cell>
          <cell r="H48" t="e">
            <v>#N/A</v>
          </cell>
          <cell r="I48">
            <v>2.0999999999999999E-5</v>
          </cell>
        </row>
        <row r="49">
          <cell r="B49" t="e">
            <v>#N/A</v>
          </cell>
          <cell r="C49" t="e">
            <v>#N/A</v>
          </cell>
          <cell r="D49" t="e">
            <v>#N/A</v>
          </cell>
          <cell r="E49" t="str">
            <v>セメントの製造の用に供する焼成炉における燃料の使用</v>
          </cell>
          <cell r="G49" t="str">
            <v>２－ウ一般炭</v>
          </cell>
          <cell r="H49" t="str">
            <v>㎏</v>
          </cell>
          <cell r="I49">
            <v>1.7000000000000001E-4</v>
          </cell>
        </row>
        <row r="50">
          <cell r="B50" t="e">
            <v>#N/A</v>
          </cell>
          <cell r="C50" t="str">
            <v>メタン(CH4)</v>
          </cell>
          <cell r="D50" t="e">
            <v>#N/A</v>
          </cell>
          <cell r="E50" t="str">
            <v>セメントの製造の用に供する焼成炉における燃料の使用</v>
          </cell>
          <cell r="G50" t="str">
            <v>２－ウコークス</v>
          </cell>
          <cell r="H50" t="str">
            <v>㎏</v>
          </cell>
          <cell r="I50">
            <v>2.0000000000000001E-4</v>
          </cell>
        </row>
        <row r="51">
          <cell r="B51" t="e">
            <v>#N/A</v>
          </cell>
          <cell r="C51" t="str">
            <v>メタン(CH4)</v>
          </cell>
          <cell r="D51" t="e">
            <v>#N/A</v>
          </cell>
          <cell r="E51" t="str">
            <v>セメントの製造の用に供する焼成炉における燃料の使用</v>
          </cell>
          <cell r="G51" t="str">
            <v>２－ウ液化石油ガス（ＬＰＧ）</v>
          </cell>
          <cell r="H51" t="str">
            <v>㎏</v>
          </cell>
          <cell r="I51">
            <v>2.4000000000000001E-5</v>
          </cell>
        </row>
        <row r="52">
          <cell r="B52" t="e">
            <v>#N/A</v>
          </cell>
          <cell r="C52" t="str">
            <v>メタン(CH4)</v>
          </cell>
          <cell r="D52" t="e">
            <v>#N/A</v>
          </cell>
          <cell r="E52" t="str">
            <v>セメントの製造の用に供する焼成炉における燃料の使用</v>
          </cell>
          <cell r="G52" t="str">
            <v>２－ウ都市ガス</v>
          </cell>
          <cell r="H52" t="e">
            <v>#N/A</v>
          </cell>
          <cell r="I52">
            <v>2.0999999999999999E-5</v>
          </cell>
        </row>
        <row r="53">
          <cell r="B53" t="str">
            <v>２－エ</v>
          </cell>
          <cell r="C53" t="str">
            <v>メタン(CH4)</v>
          </cell>
          <cell r="D53" t="str">
            <v>２－エ</v>
          </cell>
          <cell r="E53" t="str">
            <v>窯業製品の製造の用に供する溶融炉における燃料の使用</v>
          </cell>
          <cell r="G53" t="str">
            <v>２－エ一般炭</v>
          </cell>
          <cell r="H53" t="str">
            <v>㎏</v>
          </cell>
          <cell r="I53">
            <v>1.7000000000000001E-4</v>
          </cell>
        </row>
        <row r="54">
          <cell r="B54" t="e">
            <v>#N/A</v>
          </cell>
          <cell r="C54" t="e">
            <v>#N/A</v>
          </cell>
          <cell r="D54" t="e">
            <v>#N/A</v>
          </cell>
          <cell r="E54" t="str">
            <v>窯業製品の製造の用に供する溶融炉における燃料の使用</v>
          </cell>
          <cell r="G54" t="str">
            <v>２－エコークス</v>
          </cell>
          <cell r="H54" t="str">
            <v>㎏</v>
          </cell>
          <cell r="I54">
            <v>2.0000000000000001E-4</v>
          </cell>
        </row>
        <row r="55">
          <cell r="B55" t="e">
            <v>#N/A</v>
          </cell>
          <cell r="C55" t="e">
            <v>#N/A</v>
          </cell>
          <cell r="D55" t="e">
            <v>#N/A</v>
          </cell>
          <cell r="E55" t="str">
            <v>窯業製品の製造の用に供する溶融炉における燃料の使用</v>
          </cell>
          <cell r="G55" t="str">
            <v>２－エ液化石油ガス（ＬＰＧ）</v>
          </cell>
          <cell r="H55" t="str">
            <v>㎏</v>
          </cell>
          <cell r="I55">
            <v>2.4000000000000001E-5</v>
          </cell>
        </row>
        <row r="56">
          <cell r="B56" t="e">
            <v>#N/A</v>
          </cell>
          <cell r="C56" t="e">
            <v>#N/A</v>
          </cell>
          <cell r="D56" t="e">
            <v>#N/A</v>
          </cell>
          <cell r="E56" t="str">
            <v>窯業製品の製造の用に供する溶融炉における燃料の使用</v>
          </cell>
          <cell r="G56" t="str">
            <v>２－エ都市ガス</v>
          </cell>
          <cell r="H56" t="e">
            <v>#N/A</v>
          </cell>
          <cell r="I56">
            <v>2.0999999999999999E-5</v>
          </cell>
        </row>
        <row r="57">
          <cell r="B57" t="e">
            <v>#N/A</v>
          </cell>
          <cell r="C57" t="e">
            <v>#N/A</v>
          </cell>
          <cell r="D57" t="e">
            <v>#N/A</v>
          </cell>
          <cell r="E57" t="e">
            <v>#N/A</v>
          </cell>
          <cell r="G57" t="str">
            <v>２－オ一般炭</v>
          </cell>
          <cell r="H57" t="str">
            <v>㎏</v>
          </cell>
          <cell r="I57">
            <v>5.5999999999999995E-4</v>
          </cell>
        </row>
        <row r="58">
          <cell r="B58" t="e">
            <v>#N/A</v>
          </cell>
          <cell r="C58" t="e">
            <v>#N/A</v>
          </cell>
          <cell r="D58" t="e">
            <v>#N/A</v>
          </cell>
          <cell r="E58" t="str">
            <v>セメント若しくはレンガの原料、骨材又は鋳型の乾燥の用に供する乾燥炉における燃料の使用</v>
          </cell>
          <cell r="G58" t="str">
            <v>２－オコークス</v>
          </cell>
          <cell r="H58" t="str">
            <v>㎏</v>
          </cell>
          <cell r="I58">
            <v>6.4000000000000005E-4</v>
          </cell>
        </row>
        <row r="59">
          <cell r="B59" t="e">
            <v>#N/A</v>
          </cell>
          <cell r="C59" t="e">
            <v>#N/A</v>
          </cell>
          <cell r="D59" t="e">
            <v>#N/A</v>
          </cell>
          <cell r="E59" t="str">
            <v>セメント若しくはレンガの原料、骨材又は鋳型の乾燥の用に供する乾燥炉における燃料の使用</v>
          </cell>
          <cell r="G59" t="str">
            <v>２－オ灯油</v>
          </cell>
          <cell r="H59" t="str">
            <v>ｌ</v>
          </cell>
          <cell r="I59">
            <v>7.6999999999999996E-4</v>
          </cell>
        </row>
        <row r="60">
          <cell r="B60" t="e">
            <v>#N/A</v>
          </cell>
          <cell r="C60" t="e">
            <v>#N/A</v>
          </cell>
          <cell r="D60" t="e">
            <v>#N/A</v>
          </cell>
          <cell r="E60" t="str">
            <v>セメント若しくはレンガの原料、骨材又は鋳型の乾燥の用に供する乾燥炉における燃料の使用</v>
          </cell>
          <cell r="G60" t="str">
            <v>２－オ軽油</v>
          </cell>
          <cell r="H60" t="str">
            <v>ｌ</v>
          </cell>
          <cell r="I60">
            <v>8.0999999999999996E-4</v>
          </cell>
        </row>
        <row r="61">
          <cell r="B61" t="e">
            <v>#N/A</v>
          </cell>
          <cell r="C61" t="e">
            <v>#N/A</v>
          </cell>
          <cell r="D61" t="e">
            <v>#N/A</v>
          </cell>
          <cell r="E61" t="str">
            <v>セメント若しくはレンガの原料、骨材又は鋳型の乾燥の用に供する乾燥炉における燃料の使用</v>
          </cell>
          <cell r="G61" t="str">
            <v>２－オＡ重油</v>
          </cell>
          <cell r="H61" t="str">
            <v>ｌ</v>
          </cell>
          <cell r="I61">
            <v>8.1999999999999998E-4</v>
          </cell>
        </row>
        <row r="62">
          <cell r="B62" t="e">
            <v>#N/A</v>
          </cell>
          <cell r="C62" t="e">
            <v>#N/A</v>
          </cell>
          <cell r="D62" t="e">
            <v>#N/A</v>
          </cell>
          <cell r="E62" t="str">
            <v>セメント若しくはレンガの原料、骨材又は鋳型の乾燥の用に供する乾燥炉における燃料の使用</v>
          </cell>
          <cell r="G62" t="str">
            <v>２－オＢ重油</v>
          </cell>
          <cell r="H62" t="str">
            <v>ｌ</v>
          </cell>
          <cell r="I62">
            <v>8.4999999999999995E-4</v>
          </cell>
        </row>
        <row r="63">
          <cell r="B63" t="e">
            <v>#N/A</v>
          </cell>
          <cell r="C63" t="e">
            <v>#N/A</v>
          </cell>
          <cell r="D63" t="e">
            <v>#N/A</v>
          </cell>
          <cell r="E63" t="str">
            <v>セメント若しくはレンガの原料、骨材又は鋳型の乾燥の用に供する乾燥炉における燃料の使用</v>
          </cell>
          <cell r="G63" t="str">
            <v>２－オＣ重油</v>
          </cell>
          <cell r="H63" t="str">
            <v>ｌ</v>
          </cell>
          <cell r="I63">
            <v>8.7000000000000001E-4</v>
          </cell>
        </row>
        <row r="64">
          <cell r="B64" t="e">
            <v>#N/A</v>
          </cell>
          <cell r="C64" t="e">
            <v>#N/A</v>
          </cell>
          <cell r="D64" t="e">
            <v>#N/A</v>
          </cell>
          <cell r="E64" t="str">
            <v>セメント若しくはレンガの原料、骨材又は鋳型の乾燥の用に供する乾燥炉における燃料の使用</v>
          </cell>
          <cell r="G64" t="str">
            <v>２－オ液化石油ガス（ＬＰＧ）</v>
          </cell>
          <cell r="H64" t="str">
            <v>㎏</v>
          </cell>
          <cell r="I64">
            <v>1.1000000000000001E-3</v>
          </cell>
        </row>
        <row r="65">
          <cell r="B65" t="e">
            <v>#N/A</v>
          </cell>
          <cell r="C65" t="e">
            <v>#N/A</v>
          </cell>
          <cell r="D65" t="e">
            <v>#N/A</v>
          </cell>
          <cell r="E65" t="str">
            <v>セメント若しくはレンガの原料、骨材又は鋳型の乾燥の用に供する乾燥炉における燃料の使用</v>
          </cell>
          <cell r="G65" t="str">
            <v>２－オ都市ガス</v>
          </cell>
          <cell r="H65" t="e">
            <v>#N/A</v>
          </cell>
          <cell r="I65">
            <v>9.7000000000000005E-4</v>
          </cell>
        </row>
        <row r="66">
          <cell r="B66" t="e">
            <v>#N/A</v>
          </cell>
          <cell r="C66" t="e">
            <v>#N/A</v>
          </cell>
          <cell r="D66" t="e">
            <v>#N/A</v>
          </cell>
          <cell r="E66" t="e">
            <v>#N/A</v>
          </cell>
          <cell r="G66" t="str">
            <v>２－カ一般炭</v>
          </cell>
          <cell r="H66" t="str">
            <v>㎏</v>
          </cell>
          <cell r="I66">
            <v>7.4999999999999993E-5</v>
          </cell>
        </row>
        <row r="67">
          <cell r="B67" t="e">
            <v>#N/A</v>
          </cell>
          <cell r="C67" t="e">
            <v>#N/A</v>
          </cell>
          <cell r="D67" t="e">
            <v>#N/A</v>
          </cell>
          <cell r="E67" t="str">
            <v>その他の乾燥炉(２－オに掲げるセメント等の乾燥の用に供するものを除く。)における燃料の使用</v>
          </cell>
          <cell r="G67" t="str">
            <v>２－カコークス</v>
          </cell>
          <cell r="H67" t="str">
            <v>㎏</v>
          </cell>
          <cell r="I67">
            <v>8.5000000000000006E-5</v>
          </cell>
        </row>
        <row r="68">
          <cell r="B68" t="e">
            <v>#N/A</v>
          </cell>
          <cell r="C68" t="e">
            <v>#N/A</v>
          </cell>
          <cell r="D68" t="e">
            <v>#N/A</v>
          </cell>
          <cell r="E68" t="str">
            <v>その他の乾燥炉(２－オに掲げるセメント等の乾燥の用に供するものを除く。)における燃料の使用</v>
          </cell>
          <cell r="G68" t="str">
            <v>２－カ灯油</v>
          </cell>
          <cell r="H68" t="e">
            <v>#N/A</v>
          </cell>
          <cell r="I68">
            <v>1E-4</v>
          </cell>
        </row>
        <row r="69">
          <cell r="B69" t="e">
            <v>#N/A</v>
          </cell>
          <cell r="C69" t="e">
            <v>#N/A</v>
          </cell>
          <cell r="D69" t="e">
            <v>#N/A</v>
          </cell>
          <cell r="E69" t="str">
            <v>その他の乾燥炉(２－オに掲げるセメント等の乾燥の用に供するものを除く。)における燃料の使用</v>
          </cell>
          <cell r="G69" t="str">
            <v>２－カ軽油</v>
          </cell>
          <cell r="H69" t="e">
            <v>#N/A</v>
          </cell>
          <cell r="I69">
            <v>1.1E-4</v>
          </cell>
        </row>
        <row r="70">
          <cell r="B70" t="e">
            <v>#N/A</v>
          </cell>
          <cell r="C70" t="e">
            <v>#N/A</v>
          </cell>
          <cell r="D70" t="e">
            <v>#N/A</v>
          </cell>
          <cell r="E70" t="str">
            <v>その他の乾燥炉(２－オに掲げるセメント等の乾燥の用に供するものを除く。)における燃料の使用</v>
          </cell>
          <cell r="G70" t="str">
            <v>２－カＡ重油</v>
          </cell>
          <cell r="H70" t="e">
            <v>#N/A</v>
          </cell>
          <cell r="I70">
            <v>1.1E-4</v>
          </cell>
        </row>
        <row r="71">
          <cell r="B71" t="e">
            <v>#N/A</v>
          </cell>
          <cell r="C71" t="e">
            <v>#N/A</v>
          </cell>
          <cell r="D71" t="e">
            <v>#N/A</v>
          </cell>
          <cell r="E71" t="str">
            <v>その他の乾燥炉(２－オに掲げるセメント等の乾燥の用に供するものを除く。)における燃料の使用</v>
          </cell>
          <cell r="G71" t="str">
            <v>２－カＢ重油</v>
          </cell>
          <cell r="H71" t="e">
            <v>#N/A</v>
          </cell>
          <cell r="I71">
            <v>1.1E-4</v>
          </cell>
        </row>
        <row r="72">
          <cell r="B72" t="e">
            <v>#N/A</v>
          </cell>
          <cell r="C72" t="e">
            <v>#N/A</v>
          </cell>
          <cell r="D72" t="e">
            <v>#N/A</v>
          </cell>
          <cell r="E72" t="str">
            <v>その他の乾燥炉(２－オに掲げるセメント等の乾燥の用に供するものを除く。)における燃料の使用</v>
          </cell>
          <cell r="G72" t="str">
            <v>２－カＣ重油</v>
          </cell>
          <cell r="H72" t="e">
            <v>#N/A</v>
          </cell>
          <cell r="I72">
            <v>1.2E-4</v>
          </cell>
        </row>
        <row r="73">
          <cell r="B73" t="e">
            <v>#N/A</v>
          </cell>
          <cell r="C73" t="e">
            <v>#N/A</v>
          </cell>
          <cell r="D73" t="e">
            <v>#N/A</v>
          </cell>
          <cell r="E73" t="str">
            <v>その他の乾燥炉(２－オに掲げるセメント等の乾燥の用に供するものを除く。)における燃料の使用</v>
          </cell>
          <cell r="G73" t="str">
            <v>２－カ液化石油ガス（ＬＰＧ）</v>
          </cell>
          <cell r="H73" t="str">
            <v>㎏</v>
          </cell>
          <cell r="I73">
            <v>1.4999999999999999E-4</v>
          </cell>
        </row>
        <row r="74">
          <cell r="B74" t="e">
            <v>#N/A</v>
          </cell>
          <cell r="C74" t="e">
            <v>#N/A</v>
          </cell>
          <cell r="D74" t="e">
            <v>#N/A</v>
          </cell>
          <cell r="E74" t="str">
            <v>その他の乾燥炉(２－オに掲げるセメント等の乾燥の用に供するものを除く。)における燃料の使用</v>
          </cell>
          <cell r="G74" t="str">
            <v>２－カ都市ガス</v>
          </cell>
          <cell r="H74" t="e">
            <v>#N/A</v>
          </cell>
          <cell r="I74">
            <v>1.2999999999999999E-4</v>
          </cell>
        </row>
        <row r="75">
          <cell r="B75" t="e">
            <v>#N/A</v>
          </cell>
          <cell r="C75" t="e">
            <v>#N/A</v>
          </cell>
          <cell r="D75" t="e">
            <v>#N/A</v>
          </cell>
          <cell r="E75" t="str">
            <v>電気炉(アーク炉に限る。)における電気の使用</v>
          </cell>
          <cell r="G75" t="str">
            <v>２－キ</v>
          </cell>
          <cell r="H75" t="e">
            <v>#N/A</v>
          </cell>
          <cell r="I75">
            <v>7.4000000000000003E-6</v>
          </cell>
        </row>
        <row r="76">
          <cell r="B76" t="e">
            <v>#N/A</v>
          </cell>
          <cell r="C76" t="e">
            <v>#N/A</v>
          </cell>
          <cell r="D76" t="e">
            <v>#N/A</v>
          </cell>
          <cell r="E76" t="str">
            <v>ガス機関又はガソリン機関(航空機、自動車又は船舶に用いられるものを除く。)における燃料の使用</v>
          </cell>
          <cell r="G76" t="str">
            <v>２－クナフサ</v>
          </cell>
          <cell r="H76" t="str">
            <v>ｌ</v>
          </cell>
          <cell r="I76">
            <v>5.7000000000000002E-3</v>
          </cell>
        </row>
        <row r="77">
          <cell r="B77" t="str">
            <v>２－ク</v>
          </cell>
          <cell r="C77" t="e">
            <v>#N/A</v>
          </cell>
          <cell r="D77" t="str">
            <v>２－ク</v>
          </cell>
          <cell r="E77" t="str">
            <v>ガス機関又はガソリン機関(航空機、自動車又は船舶に用いられるものを除く。)における燃料の使用</v>
          </cell>
          <cell r="G77" t="str">
            <v>２－ク灯油</v>
          </cell>
          <cell r="H77" t="str">
            <v>ｌ</v>
          </cell>
          <cell r="I77">
            <v>6.1000000000000004E-3</v>
          </cell>
        </row>
        <row r="78">
          <cell r="B78" t="str">
            <v>２－ク</v>
          </cell>
          <cell r="C78" t="e">
            <v>#N/A</v>
          </cell>
          <cell r="D78" t="str">
            <v>２－ク</v>
          </cell>
          <cell r="E78" t="str">
            <v>ガス機関又はガソリン機関(航空機、自動車又は船舶に用いられるものを除く。)における燃料の使用</v>
          </cell>
          <cell r="G78" t="str">
            <v>２－ク軽油</v>
          </cell>
          <cell r="H78" t="str">
            <v>ｌ</v>
          </cell>
          <cell r="I78">
            <v>6.4000000000000003E-3</v>
          </cell>
        </row>
        <row r="79">
          <cell r="B79" t="str">
            <v>２－ク</v>
          </cell>
          <cell r="C79" t="e">
            <v>#N/A</v>
          </cell>
          <cell r="D79" t="str">
            <v>２－ク</v>
          </cell>
          <cell r="E79" t="str">
            <v>ガス機関又はガソリン機関(航空機、自動車又は船舶に用いられるものを除く。)における燃料の使用</v>
          </cell>
          <cell r="G79" t="str">
            <v>２－クＡ重油</v>
          </cell>
          <cell r="H79" t="str">
            <v>ｌ</v>
          </cell>
          <cell r="I79">
            <v>6.4999999999999997E-3</v>
          </cell>
        </row>
        <row r="80">
          <cell r="B80" t="str">
            <v>２－ク</v>
          </cell>
          <cell r="C80" t="e">
            <v>#N/A</v>
          </cell>
          <cell r="D80" t="str">
            <v>２－ク</v>
          </cell>
          <cell r="E80" t="str">
            <v>ガス機関又はガソリン機関(航空機、自動車又は船舶に用いられるものを除く。)における燃料の使用</v>
          </cell>
          <cell r="G80" t="str">
            <v>２－クＢ重油</v>
          </cell>
          <cell r="H80" t="str">
            <v>ｌ</v>
          </cell>
          <cell r="I80">
            <v>6.7000000000000002E-3</v>
          </cell>
        </row>
        <row r="81">
          <cell r="B81" t="str">
            <v>２－ク</v>
          </cell>
          <cell r="C81" t="e">
            <v>#N/A</v>
          </cell>
          <cell r="D81" t="str">
            <v>２－ク</v>
          </cell>
          <cell r="E81" t="str">
            <v>ガス機関又はガソリン機関(航空機、自動車又は船舶に用いられるものを除く。)における燃料の使用</v>
          </cell>
          <cell r="G81" t="str">
            <v>２－クＣ重油</v>
          </cell>
          <cell r="H81" t="str">
            <v>ｌ</v>
          </cell>
          <cell r="I81">
            <v>6.8999999999999999E-3</v>
          </cell>
        </row>
        <row r="82">
          <cell r="B82" t="str">
            <v>２－ク</v>
          </cell>
          <cell r="C82" t="e">
            <v>#N/A</v>
          </cell>
          <cell r="D82" t="str">
            <v>２－ク</v>
          </cell>
          <cell r="E82" t="str">
            <v>ガス機関又はガソリン機関(航空機、自動車又は船舶に用いられるものを除く。)における燃料の使用</v>
          </cell>
          <cell r="G82" t="str">
            <v>２－ク液化石油ガス（ＬＰＧ）</v>
          </cell>
          <cell r="H82" t="str">
            <v>㎏</v>
          </cell>
          <cell r="I82">
            <v>8.6E-3</v>
          </cell>
        </row>
        <row r="83">
          <cell r="B83" t="str">
            <v>２－ク</v>
          </cell>
          <cell r="C83" t="e">
            <v>#N/A</v>
          </cell>
          <cell r="D83" t="str">
            <v>２－ク</v>
          </cell>
          <cell r="E83" t="str">
            <v>ガス機関又はガソリン機関(航空機、自動車又は船舶に用いられるものを除く。)における燃料の使用</v>
          </cell>
          <cell r="G83" t="str">
            <v>２－ク液化天然ガス（ＬＮＧ）</v>
          </cell>
          <cell r="H83" t="str">
            <v>㎏</v>
          </cell>
          <cell r="I83">
            <v>9.1999999999999998E-3</v>
          </cell>
        </row>
        <row r="84">
          <cell r="B84" t="str">
            <v>２－ク</v>
          </cell>
          <cell r="C84" t="e">
            <v>#N/A</v>
          </cell>
          <cell r="D84" t="str">
            <v>２－ク</v>
          </cell>
          <cell r="E84" t="str">
            <v>ガス機関又はガソリン機関(航空機、自動車又は船舶に用いられるものを除く。)における燃料の使用</v>
          </cell>
          <cell r="G84" t="str">
            <v>２－ク都市ガス</v>
          </cell>
          <cell r="H84" t="e">
            <v>#N/A</v>
          </cell>
          <cell r="I84">
            <v>7.7000000000000002E-3</v>
          </cell>
        </row>
        <row r="85">
          <cell r="B85" t="e">
            <v>#N/A</v>
          </cell>
          <cell r="C85" t="e">
            <v>#N/A</v>
          </cell>
          <cell r="D85" t="e">
            <v>#N/A</v>
          </cell>
          <cell r="E85" t="str">
            <v>航空機（ジェット機）の飛行によるジェット燃料油の使用</v>
          </cell>
          <cell r="G85" t="str">
            <v>２－ケ</v>
          </cell>
          <cell r="H85" t="str">
            <v>kl</v>
          </cell>
          <cell r="I85">
            <v>6.9000000000000006E-2</v>
          </cell>
        </row>
        <row r="86">
          <cell r="B86" t="e">
            <v>#N/A</v>
          </cell>
          <cell r="C86" t="e">
            <v>#N/A</v>
          </cell>
          <cell r="D86" t="e">
            <v>#N/A</v>
          </cell>
          <cell r="E86" t="str">
            <v>自動車の走行</v>
          </cell>
          <cell r="G86" t="str">
            <v>２－コガソリン・液化石油ガス（ＬＰＧ）／乗用車</v>
          </cell>
          <cell r="H86" t="str">
            <v>㎞</v>
          </cell>
          <cell r="I86">
            <v>1.2E-5</v>
          </cell>
        </row>
        <row r="87">
          <cell r="B87" t="e">
            <v>#N/A</v>
          </cell>
          <cell r="C87" t="e">
            <v>#N/A</v>
          </cell>
          <cell r="D87" t="e">
            <v>#N/A</v>
          </cell>
          <cell r="E87" t="str">
            <v>自動車の走行</v>
          </cell>
          <cell r="G87" t="str">
            <v>２－コガソリン／バス</v>
          </cell>
          <cell r="H87" t="str">
            <v>㎞</v>
          </cell>
          <cell r="I87">
            <v>3.4999999999999997E-5</v>
          </cell>
        </row>
        <row r="88">
          <cell r="B88" t="e">
            <v>#N/A</v>
          </cell>
          <cell r="C88" t="e">
            <v>#N/A</v>
          </cell>
          <cell r="D88" t="e">
            <v>#N/A</v>
          </cell>
          <cell r="E88" t="str">
            <v>自動車の走行</v>
          </cell>
          <cell r="G88" t="str">
            <v>２－コガソリン／軽自動車</v>
          </cell>
          <cell r="H88" t="str">
            <v>㎞</v>
          </cell>
          <cell r="I88">
            <v>1.1E-5</v>
          </cell>
        </row>
        <row r="89">
          <cell r="B89" t="e">
            <v>#N/A</v>
          </cell>
          <cell r="C89" t="e">
            <v>#N/A</v>
          </cell>
          <cell r="D89" t="e">
            <v>#N/A</v>
          </cell>
          <cell r="E89" t="str">
            <v>自動車の走行</v>
          </cell>
          <cell r="G89" t="str">
            <v>２－コガソリン／普通貨物車</v>
          </cell>
          <cell r="H89" t="str">
            <v>㎞</v>
          </cell>
          <cell r="I89">
            <v>3.4999999999999997E-5</v>
          </cell>
        </row>
        <row r="90">
          <cell r="B90" t="e">
            <v>#N/A</v>
          </cell>
          <cell r="C90" t="e">
            <v>#N/A</v>
          </cell>
          <cell r="D90" t="e">
            <v>#N/A</v>
          </cell>
          <cell r="E90" t="str">
            <v>自動車の走行</v>
          </cell>
          <cell r="G90" t="str">
            <v>２－コガソリン／小型貨物車</v>
          </cell>
          <cell r="H90" t="str">
            <v>㎞</v>
          </cell>
          <cell r="I90">
            <v>3.4999999999999997E-5</v>
          </cell>
        </row>
        <row r="91">
          <cell r="B91" t="e">
            <v>#N/A</v>
          </cell>
          <cell r="C91" t="e">
            <v>#N/A</v>
          </cell>
          <cell r="D91" t="e">
            <v>#N/A</v>
          </cell>
          <cell r="E91" t="str">
            <v>自動車の走行</v>
          </cell>
          <cell r="G91" t="str">
            <v>２－コガソリン／軽貨物車</v>
          </cell>
          <cell r="H91" t="str">
            <v>㎞</v>
          </cell>
          <cell r="I91">
            <v>1.2999999999999999E-5</v>
          </cell>
        </row>
        <row r="92">
          <cell r="B92" t="e">
            <v>#N/A</v>
          </cell>
          <cell r="C92" t="e">
            <v>#N/A</v>
          </cell>
          <cell r="D92" t="e">
            <v>#N/A</v>
          </cell>
          <cell r="E92" t="str">
            <v>自動車の走行</v>
          </cell>
          <cell r="G92" t="str">
            <v>２－コガソリン／特種用途車</v>
          </cell>
          <cell r="H92" t="str">
            <v>㎞</v>
          </cell>
          <cell r="I92">
            <v>3.4999999999999997E-5</v>
          </cell>
        </row>
        <row r="93">
          <cell r="B93" t="e">
            <v>#N/A</v>
          </cell>
          <cell r="C93" t="e">
            <v>#N/A</v>
          </cell>
          <cell r="D93" t="e">
            <v>#N/A</v>
          </cell>
          <cell r="E93" t="str">
            <v>自動車の走行</v>
          </cell>
          <cell r="G93" t="str">
            <v>２－コディーゼル／乗用車</v>
          </cell>
          <cell r="H93" t="str">
            <v>㎞</v>
          </cell>
          <cell r="I93">
            <v>2.0999999999999998E-6</v>
          </cell>
        </row>
        <row r="94">
          <cell r="B94" t="e">
            <v>#N/A</v>
          </cell>
          <cell r="C94" t="e">
            <v>#N/A</v>
          </cell>
          <cell r="D94" t="e">
            <v>#N/A</v>
          </cell>
          <cell r="E94" t="str">
            <v>自動車の走行</v>
          </cell>
          <cell r="G94" t="str">
            <v>２－コディーゼル／バス</v>
          </cell>
          <cell r="H94" t="str">
            <v>㎞</v>
          </cell>
          <cell r="I94">
            <v>1.2E-5</v>
          </cell>
        </row>
        <row r="95">
          <cell r="B95" t="e">
            <v>#N/A</v>
          </cell>
          <cell r="C95" t="e">
            <v>#N/A</v>
          </cell>
          <cell r="D95" t="e">
            <v>#N/A</v>
          </cell>
          <cell r="E95" t="str">
            <v>自動車の走行</v>
          </cell>
          <cell r="G95" t="str">
            <v>２－コディーゼル／普通貨物車</v>
          </cell>
          <cell r="H95" t="str">
            <v>㎞</v>
          </cell>
          <cell r="I95">
            <v>1.4E-5</v>
          </cell>
        </row>
        <row r="96">
          <cell r="B96" t="e">
            <v>#N/A</v>
          </cell>
          <cell r="C96" t="e">
            <v>#N/A</v>
          </cell>
          <cell r="D96" t="e">
            <v>#N/A</v>
          </cell>
          <cell r="E96" t="str">
            <v>自動車の走行</v>
          </cell>
          <cell r="G96" t="str">
            <v>２－コディーゼル／小型貨物車</v>
          </cell>
          <cell r="H96" t="str">
            <v>㎞</v>
          </cell>
          <cell r="I96">
            <v>8.4999999999999999E-6</v>
          </cell>
        </row>
        <row r="97">
          <cell r="B97" t="e">
            <v>#N/A</v>
          </cell>
          <cell r="C97" t="e">
            <v>#N/A</v>
          </cell>
          <cell r="D97" t="e">
            <v>#N/A</v>
          </cell>
          <cell r="E97" t="str">
            <v>自動車の走行</v>
          </cell>
          <cell r="G97" t="str">
            <v>２－コディーゼル／特種用途車</v>
          </cell>
          <cell r="H97" t="str">
            <v>㎞</v>
          </cell>
          <cell r="I97">
            <v>1.1E-5</v>
          </cell>
        </row>
        <row r="98">
          <cell r="B98" t="e">
            <v>#N/A</v>
          </cell>
          <cell r="C98" t="e">
            <v>#N/A</v>
          </cell>
          <cell r="D98" t="e">
            <v>#N/A</v>
          </cell>
          <cell r="E98" t="str">
            <v>鉄道車両（ディーゼル機関車）の運行による軽油の使用</v>
          </cell>
          <cell r="G98" t="str">
            <v>２－サ</v>
          </cell>
          <cell r="H98" t="e">
            <v>#N/A</v>
          </cell>
          <cell r="I98">
            <v>0.15</v>
          </cell>
        </row>
        <row r="99">
          <cell r="B99" t="e">
            <v>#N/A</v>
          </cell>
          <cell r="C99" t="e">
            <v>#N/A</v>
          </cell>
          <cell r="D99" t="e">
            <v>#N/A</v>
          </cell>
          <cell r="E99" t="str">
            <v>船舶の航行による燃料の使用</v>
          </cell>
          <cell r="G99" t="str">
            <v>２－シ軽油</v>
          </cell>
          <cell r="H99" t="str">
            <v>kl</v>
          </cell>
          <cell r="I99">
            <v>0.26</v>
          </cell>
        </row>
        <row r="100">
          <cell r="B100" t="e">
            <v>#N/A</v>
          </cell>
          <cell r="C100" t="e">
            <v>#N/A</v>
          </cell>
          <cell r="D100" t="e">
            <v>#N/A</v>
          </cell>
          <cell r="E100" t="str">
            <v>船舶の航行による燃料の使用</v>
          </cell>
          <cell r="G100" t="str">
            <v>２－シＡ重油</v>
          </cell>
          <cell r="H100" t="str">
            <v>kl</v>
          </cell>
          <cell r="I100">
            <v>0.26</v>
          </cell>
        </row>
        <row r="101">
          <cell r="B101" t="e">
            <v>#N/A</v>
          </cell>
          <cell r="C101" t="e">
            <v>#N/A</v>
          </cell>
          <cell r="D101" t="e">
            <v>#N/A</v>
          </cell>
          <cell r="E101" t="str">
            <v>船舶の航行による燃料の使用</v>
          </cell>
          <cell r="G101" t="str">
            <v>２－シＢ重油</v>
          </cell>
          <cell r="H101" t="str">
            <v>kl</v>
          </cell>
          <cell r="I101">
            <v>0.27</v>
          </cell>
        </row>
        <row r="102">
          <cell r="B102" t="e">
            <v>#N/A</v>
          </cell>
          <cell r="C102" t="e">
            <v>#N/A</v>
          </cell>
          <cell r="D102" t="e">
            <v>#N/A</v>
          </cell>
          <cell r="E102" t="str">
            <v>船舶の航行による燃料の使用</v>
          </cell>
          <cell r="G102" t="str">
            <v>２－シＣ重油</v>
          </cell>
          <cell r="H102" t="str">
            <v>kl</v>
          </cell>
          <cell r="I102">
            <v>0.27</v>
          </cell>
        </row>
        <row r="103">
          <cell r="B103" t="e">
            <v>#N/A</v>
          </cell>
          <cell r="C103" t="e">
            <v>#N/A</v>
          </cell>
          <cell r="D103" t="e">
            <v>#N/A</v>
          </cell>
          <cell r="E103" t="str">
            <v>原油の輸送</v>
          </cell>
          <cell r="G103" t="str">
            <v>２－ス</v>
          </cell>
          <cell r="H103" t="e">
            <v>#N/A</v>
          </cell>
          <cell r="I103">
            <v>750</v>
          </cell>
        </row>
        <row r="104">
          <cell r="B104" t="str">
            <v>２－セ</v>
          </cell>
          <cell r="C104" t="str">
            <v>メタン(CH4)</v>
          </cell>
          <cell r="D104" t="str">
            <v>２－セ</v>
          </cell>
          <cell r="E104" t="str">
            <v>都市ガスの生産における原料(液化天然ガス及び天然ガス(液化天然ガスを除く。))の使用</v>
          </cell>
          <cell r="G104" t="str">
            <v>２－セ</v>
          </cell>
          <cell r="H104" t="e">
            <v>#N/A</v>
          </cell>
          <cell r="I104">
            <v>910</v>
          </cell>
        </row>
        <row r="105">
          <cell r="B105" t="e">
            <v>#N/A</v>
          </cell>
          <cell r="C105" t="e">
            <v>#N/A</v>
          </cell>
          <cell r="D105" t="e">
            <v>#N/A</v>
          </cell>
          <cell r="E105" t="str">
            <v>化学製品（カーボンブラック、コークス、エチレン、１，２－ジクロロエタン、スチレン及びメタノール）の製造</v>
          </cell>
          <cell r="G105" t="str">
            <v>２－ソカーボンブラック</v>
          </cell>
          <cell r="H105" t="str">
            <v>ｔ</v>
          </cell>
          <cell r="I105">
            <v>0.35</v>
          </cell>
        </row>
        <row r="106">
          <cell r="B106" t="e">
            <v>#N/A</v>
          </cell>
          <cell r="C106" t="e">
            <v>#N/A</v>
          </cell>
          <cell r="D106" t="e">
            <v>#N/A</v>
          </cell>
          <cell r="E106" t="str">
            <v>化学製品（カーボンブラック、コークス、エチレン、１，２－ジクロロエタン、スチレン及びメタノール）の製造</v>
          </cell>
          <cell r="G106" t="str">
            <v>２－ソコークス</v>
          </cell>
          <cell r="H106" t="str">
            <v>ｔ</v>
          </cell>
          <cell r="I106">
            <v>0.09</v>
          </cell>
        </row>
        <row r="107">
          <cell r="B107" t="e">
            <v>#N/A</v>
          </cell>
          <cell r="C107" t="e">
            <v>#N/A</v>
          </cell>
          <cell r="D107" t="e">
            <v>#N/A</v>
          </cell>
          <cell r="E107" t="str">
            <v>化学製品（カーボンブラック、コークス、エチレン、１，２－ジクロロエタン、スチレン及びメタノール）の製造</v>
          </cell>
          <cell r="G107" t="str">
            <v>２－ソエチレン</v>
          </cell>
          <cell r="H107" t="str">
            <v>ｔ</v>
          </cell>
          <cell r="I107">
            <v>1.4999999999999999E-2</v>
          </cell>
        </row>
        <row r="108">
          <cell r="B108" t="e">
            <v>#N/A</v>
          </cell>
          <cell r="C108" t="e">
            <v>#N/A</v>
          </cell>
          <cell r="D108" t="e">
            <v>#N/A</v>
          </cell>
          <cell r="E108" t="str">
            <v>化学製品（カーボンブラック、コークス、エチレン、１，２－ジクロロエタン、スチレン及びメタノール）の製造</v>
          </cell>
          <cell r="G108" t="str">
            <v>２－ソ１，２－ジクロロエタン</v>
          </cell>
          <cell r="H108" t="str">
            <v>ｔ</v>
          </cell>
          <cell r="I108">
            <v>5.0000000000000001E-3</v>
          </cell>
        </row>
        <row r="109">
          <cell r="B109" t="e">
            <v>#N/A</v>
          </cell>
          <cell r="C109" t="e">
            <v>#N/A</v>
          </cell>
          <cell r="D109" t="e">
            <v>#N/A</v>
          </cell>
          <cell r="E109" t="str">
            <v>化学製品（カーボンブラック、コークス、エチレン、１，２－ジクロロエタン、スチレン及びメタノール）の製造</v>
          </cell>
          <cell r="G109" t="str">
            <v>２－ソスチレン</v>
          </cell>
          <cell r="H109" t="str">
            <v>ｔ</v>
          </cell>
          <cell r="I109">
            <v>3.1E-2</v>
          </cell>
        </row>
        <row r="110">
          <cell r="B110" t="e">
            <v>#N/A</v>
          </cell>
          <cell r="C110" t="e">
            <v>#N/A</v>
          </cell>
          <cell r="D110" t="e">
            <v>#N/A</v>
          </cell>
          <cell r="E110" t="str">
            <v>化学製品（カーボンブラック、コークス、エチレン、１，２－ジクロロエタン、スチレン及びメタノール）の製造</v>
          </cell>
          <cell r="G110" t="str">
            <v>２－ソメタノール</v>
          </cell>
          <cell r="H110" t="str">
            <v>ｔ</v>
          </cell>
          <cell r="I110">
            <v>2</v>
          </cell>
        </row>
        <row r="111">
          <cell r="B111" t="e">
            <v>#N/A</v>
          </cell>
          <cell r="C111" t="e">
            <v>#N/A</v>
          </cell>
          <cell r="D111" t="e">
            <v>#N/A</v>
          </cell>
          <cell r="E111" t="str">
            <v>終末処理場における下水の処理</v>
          </cell>
          <cell r="G111" t="str">
            <v>２－タ</v>
          </cell>
          <cell r="H111" t="e">
            <v>#N/A</v>
          </cell>
          <cell r="I111">
            <v>8.8000000000000003E-4</v>
          </cell>
        </row>
        <row r="112">
          <cell r="B112" t="e">
            <v>#N/A</v>
          </cell>
          <cell r="C112" t="e">
            <v>#N/A</v>
          </cell>
          <cell r="D112" t="e">
            <v>#N/A</v>
          </cell>
          <cell r="E112" t="str">
            <v>一般廃棄物の焼却</v>
          </cell>
          <cell r="G112" t="str">
            <v>２－チ連続燃焼式焼却施設</v>
          </cell>
          <cell r="H112" t="str">
            <v>ｔ</v>
          </cell>
          <cell r="I112">
            <v>4.3000000000000002E-5</v>
          </cell>
        </row>
        <row r="113">
          <cell r="B113" t="str">
            <v>２－チ</v>
          </cell>
          <cell r="C113" t="str">
            <v>メタン(CH4)</v>
          </cell>
          <cell r="D113" t="str">
            <v>２－チ</v>
          </cell>
          <cell r="E113" t="str">
            <v>一般廃棄物の焼却</v>
          </cell>
          <cell r="G113" t="str">
            <v>２－チ准連続燃焼式焼却施設</v>
          </cell>
          <cell r="H113" t="str">
            <v>ｔ</v>
          </cell>
          <cell r="I113">
            <v>8.9999999999999993E-3</v>
          </cell>
        </row>
        <row r="114">
          <cell r="B114" t="str">
            <v>２－チ</v>
          </cell>
          <cell r="C114" t="str">
            <v>メタン(CH4)</v>
          </cell>
          <cell r="D114" t="str">
            <v>２－チ</v>
          </cell>
          <cell r="E114" t="str">
            <v>一般廃棄物の焼却</v>
          </cell>
          <cell r="G114" t="str">
            <v>２－チバッチ燃焼式焼却施設</v>
          </cell>
          <cell r="H114" t="str">
            <v>ｔ</v>
          </cell>
          <cell r="I114">
            <v>0.11</v>
          </cell>
        </row>
        <row r="115">
          <cell r="B115" t="str">
            <v>２－ツ</v>
          </cell>
          <cell r="C115" t="str">
            <v>メタン(CH4)</v>
          </cell>
          <cell r="D115" t="str">
            <v>２－ツ</v>
          </cell>
          <cell r="E115" t="str">
            <v>産業廃棄物の焼却</v>
          </cell>
          <cell r="G115" t="str">
            <v>２－ツ廃油</v>
          </cell>
          <cell r="H115" t="str">
            <v>ｔ</v>
          </cell>
          <cell r="I115">
            <v>5.5999999999999995E-4</v>
          </cell>
        </row>
        <row r="116">
          <cell r="B116" t="e">
            <v>#N/A</v>
          </cell>
          <cell r="C116" t="e">
            <v>#N/A</v>
          </cell>
          <cell r="D116" t="e">
            <v>#N/A</v>
          </cell>
          <cell r="E116" t="str">
            <v>産業廃棄物の焼却</v>
          </cell>
          <cell r="G116" t="str">
            <v>２－ツ汚泥</v>
          </cell>
          <cell r="H116" t="str">
            <v>ｔ</v>
          </cell>
          <cell r="I116">
            <v>9.7000000000000003E-3</v>
          </cell>
        </row>
        <row r="117">
          <cell r="B117" t="e">
            <v>#N/A</v>
          </cell>
          <cell r="C117" t="e">
            <v>#N/A</v>
          </cell>
          <cell r="D117" t="e">
            <v>#N/A</v>
          </cell>
          <cell r="E117" t="str">
            <v>ボイラーにおける燃料の使用</v>
          </cell>
          <cell r="G117" t="str">
            <v>３－ア一般炭</v>
          </cell>
          <cell r="H117" t="str">
            <v>㎏</v>
          </cell>
          <cell r="I117">
            <v>1.2E-4</v>
          </cell>
        </row>
        <row r="118">
          <cell r="B118" t="e">
            <v>#N/A</v>
          </cell>
          <cell r="C118" t="e">
            <v>#N/A</v>
          </cell>
          <cell r="D118" t="e">
            <v>#N/A</v>
          </cell>
          <cell r="E118" t="str">
            <v>ボイラーにおける燃料の使用</v>
          </cell>
          <cell r="G118" t="str">
            <v>３－アコークス</v>
          </cell>
          <cell r="H118" t="str">
            <v>㎏</v>
          </cell>
          <cell r="I118">
            <v>1.2999999999999999E-4</v>
          </cell>
        </row>
        <row r="119">
          <cell r="B119" t="e">
            <v>#N/A</v>
          </cell>
          <cell r="C119" t="e">
            <v>#N/A</v>
          </cell>
          <cell r="D119" t="e">
            <v>#N/A</v>
          </cell>
          <cell r="E119" t="str">
            <v>ボイラーにおける燃料の使用</v>
          </cell>
          <cell r="G119" t="str">
            <v>３－ア木材</v>
          </cell>
          <cell r="H119" t="str">
            <v>㎏</v>
          </cell>
          <cell r="I119">
            <v>6.3E-5</v>
          </cell>
        </row>
        <row r="120">
          <cell r="B120" t="e">
            <v>#N/A</v>
          </cell>
          <cell r="C120" t="e">
            <v>#N/A</v>
          </cell>
          <cell r="D120" t="e">
            <v>#N/A</v>
          </cell>
          <cell r="E120" t="str">
            <v>ボイラーにおける燃料の使用</v>
          </cell>
          <cell r="G120" t="str">
            <v>３－アＢ重油</v>
          </cell>
          <cell r="H120" t="e">
            <v>#N/A</v>
          </cell>
          <cell r="I120">
            <v>5.5000000000000003E-7</v>
          </cell>
        </row>
        <row r="121">
          <cell r="B121" t="e">
            <v>#N/A</v>
          </cell>
          <cell r="C121" t="e">
            <v>#N/A</v>
          </cell>
          <cell r="D121" t="e">
            <v>#N/A</v>
          </cell>
          <cell r="E121" t="str">
            <v>ボイラーにおける燃料の使用</v>
          </cell>
          <cell r="G121" t="str">
            <v>３－アＣ重油</v>
          </cell>
          <cell r="H121" t="e">
            <v>#N/A</v>
          </cell>
          <cell r="I121">
            <v>5.6000000000000004E-7</v>
          </cell>
        </row>
        <row r="122">
          <cell r="B122" t="e">
            <v>#N/A</v>
          </cell>
          <cell r="C122" t="e">
            <v>#N/A</v>
          </cell>
          <cell r="D122" t="e">
            <v>#N/A</v>
          </cell>
          <cell r="E122" t="str">
            <v>金属(鉄、銅、鉛及び亜鉛を除く。)の精製又は鋳造の用にする溶解炉における燃料の使用_x0001_</v>
          </cell>
          <cell r="G122" t="str">
            <v>３－イ一般炭</v>
          </cell>
          <cell r="H122" t="str">
            <v>㎏</v>
          </cell>
          <cell r="I122">
            <v>1.5999999999999999E-5</v>
          </cell>
        </row>
        <row r="123">
          <cell r="B123" t="e">
            <v>#N/A</v>
          </cell>
          <cell r="C123" t="e">
            <v>#N/A</v>
          </cell>
          <cell r="D123" t="e">
            <v>#N/A</v>
          </cell>
          <cell r="E123" t="str">
            <v>金属(鉄、銅、鉛及び亜鉛を除く。)の精製又は鋳造の用に供する溶解炉における燃料の使用</v>
          </cell>
          <cell r="G123" t="str">
            <v>３－イコークス</v>
          </cell>
          <cell r="H123" t="str">
            <v>㎏</v>
          </cell>
          <cell r="I123">
            <v>1.9000000000000001E-5</v>
          </cell>
        </row>
        <row r="124">
          <cell r="B124" t="e">
            <v>#N/A</v>
          </cell>
          <cell r="C124" t="e">
            <v>#N/A</v>
          </cell>
          <cell r="D124" t="e">
            <v>#N/A</v>
          </cell>
          <cell r="E124" t="str">
            <v>金属(鉄、銅、鉛及び亜鉛を除く。)の精製又は鋳造の用に供する溶解炉における燃料の使用</v>
          </cell>
          <cell r="G124" t="str">
            <v>３－イ灯油</v>
          </cell>
          <cell r="H124" t="e">
            <v>#N/A</v>
          </cell>
          <cell r="I124">
            <v>3.4E-5</v>
          </cell>
        </row>
        <row r="125">
          <cell r="B125" t="e">
            <v>#N/A</v>
          </cell>
          <cell r="C125" t="e">
            <v>#N/A</v>
          </cell>
          <cell r="D125" t="e">
            <v>#N/A</v>
          </cell>
          <cell r="E125" t="str">
            <v>金属(鉄、銅、鉛及び亜鉛を除く。)の精製又は鋳造の用に供する溶解炉における燃料の使用</v>
          </cell>
          <cell r="G125" t="str">
            <v>３－イ軽油</v>
          </cell>
          <cell r="H125" t="e">
            <v>#N/A</v>
          </cell>
          <cell r="I125">
            <v>3.6000000000000001E-5</v>
          </cell>
        </row>
        <row r="126">
          <cell r="B126" t="e">
            <v>#N/A</v>
          </cell>
          <cell r="C126" t="e">
            <v>#N/A</v>
          </cell>
          <cell r="D126" t="e">
            <v>#N/A</v>
          </cell>
          <cell r="E126" t="str">
            <v>金属(鉄、銅、鉛及び亜鉛を除く。)の精製又は鋳造の用に供する溶解炉における燃料の使用</v>
          </cell>
          <cell r="G126" t="str">
            <v>３－イＡ重油</v>
          </cell>
          <cell r="H126" t="e">
            <v>#N/A</v>
          </cell>
          <cell r="I126">
            <v>3.6000000000000001E-5</v>
          </cell>
        </row>
        <row r="127">
          <cell r="B127" t="str">
            <v>３－イ</v>
          </cell>
          <cell r="C127" t="e">
            <v>#N/A</v>
          </cell>
          <cell r="D127" t="str">
            <v>３－イ</v>
          </cell>
          <cell r="E127" t="str">
            <v>金属(鉄、銅、鉛及び亜鉛を除く。)の精製又は鋳造の用に供する溶解炉における燃料の使用</v>
          </cell>
          <cell r="G127" t="str">
            <v>３－イＢ重油</v>
          </cell>
          <cell r="H127" t="e">
            <v>#N/A</v>
          </cell>
          <cell r="I127">
            <v>3.6999999999999998E-5</v>
          </cell>
        </row>
        <row r="128">
          <cell r="B128" t="str">
            <v>３－イ</v>
          </cell>
          <cell r="C128" t="e">
            <v>#N/A</v>
          </cell>
          <cell r="D128" t="str">
            <v>３－イ</v>
          </cell>
          <cell r="E128" t="str">
            <v>金属(鉄、銅、鉛及び亜鉛を除く。)の精製又は鋳造の用に供する溶解炉における燃料の使用</v>
          </cell>
          <cell r="G128" t="str">
            <v>３－イＣ重油</v>
          </cell>
          <cell r="H128" t="e">
            <v>#N/A</v>
          </cell>
          <cell r="I128">
            <v>3.8999999999999999E-5</v>
          </cell>
        </row>
        <row r="129">
          <cell r="B129" t="str">
            <v>３－イ</v>
          </cell>
          <cell r="C129" t="e">
            <v>#N/A</v>
          </cell>
          <cell r="D129" t="str">
            <v>３－イ</v>
          </cell>
          <cell r="E129" t="str">
            <v>金属(鉄、銅、鉛及び亜鉛を除く。)の精製又は鋳造の用に供する溶解炉における燃料の使用</v>
          </cell>
          <cell r="G129" t="str">
            <v>３－イ液化石油ガス（ＬＰＧ）</v>
          </cell>
          <cell r="H129" t="str">
            <v>㎏</v>
          </cell>
          <cell r="I129">
            <v>1.9999999999999999E-6</v>
          </cell>
        </row>
        <row r="130">
          <cell r="B130" t="str">
            <v>３－イ</v>
          </cell>
          <cell r="C130" t="e">
            <v>#N/A</v>
          </cell>
          <cell r="D130" t="str">
            <v>３－イ</v>
          </cell>
          <cell r="E130" t="str">
            <v>金属(鉄、銅、鉛及び亜鉛を除く。)の精製又は鋳造の用に供する溶解炉における燃料の使用</v>
          </cell>
          <cell r="G130" t="str">
            <v>３－イ都市ガス</v>
          </cell>
          <cell r="H130" t="e">
            <v>#N/A</v>
          </cell>
          <cell r="I130">
            <v>1.7999999999999999E-6</v>
          </cell>
        </row>
        <row r="131">
          <cell r="B131" t="e">
            <v>#N/A</v>
          </cell>
          <cell r="C131" t="e">
            <v>#N/A</v>
          </cell>
          <cell r="D131" t="e">
            <v>#N/A</v>
          </cell>
          <cell r="E131" t="str">
            <v>セメントの製造の用に供する焼成炉における燃料の使用</v>
          </cell>
          <cell r="G131" t="str">
            <v>３－ウ一般炭</v>
          </cell>
          <cell r="H131" t="str">
            <v>㎏</v>
          </cell>
          <cell r="I131">
            <v>1.5999999999999999E-5</v>
          </cell>
        </row>
        <row r="132">
          <cell r="B132" t="e">
            <v>#N/A</v>
          </cell>
          <cell r="C132" t="e">
            <v>#N/A</v>
          </cell>
          <cell r="D132" t="e">
            <v>#N/A</v>
          </cell>
          <cell r="E132" t="str">
            <v>セメントの製造の用に供する焼成炉における燃料の使用</v>
          </cell>
          <cell r="G132" t="str">
            <v>３－ウコークス</v>
          </cell>
          <cell r="H132" t="str">
            <v>㎏</v>
          </cell>
          <cell r="I132">
            <v>1.9000000000000001E-5</v>
          </cell>
        </row>
        <row r="133">
          <cell r="B133" t="str">
            <v>３－ウ</v>
          </cell>
          <cell r="C133" t="e">
            <v>#N/A</v>
          </cell>
          <cell r="D133" t="str">
            <v>３－ウ</v>
          </cell>
          <cell r="E133" t="str">
            <v>セメントの製造の用に供する焼成炉における燃料の使用</v>
          </cell>
          <cell r="G133" t="str">
            <v>３－ウ灯油</v>
          </cell>
          <cell r="H133" t="str">
            <v>ｌ</v>
          </cell>
          <cell r="I133">
            <v>3.4E-5</v>
          </cell>
        </row>
        <row r="134">
          <cell r="B134" t="str">
            <v>３－ウ</v>
          </cell>
          <cell r="C134" t="e">
            <v>#N/A</v>
          </cell>
          <cell r="D134" t="str">
            <v>３－ウ</v>
          </cell>
          <cell r="E134" t="str">
            <v>セメントの製造の用に供する焼成炉における燃料の使用</v>
          </cell>
          <cell r="G134" t="str">
            <v>３－ウ軽油</v>
          </cell>
          <cell r="H134" t="str">
            <v>ｌ</v>
          </cell>
          <cell r="I134">
            <v>3.6000000000000001E-5</v>
          </cell>
        </row>
        <row r="135">
          <cell r="B135" t="str">
            <v>３－ウ</v>
          </cell>
          <cell r="C135" t="e">
            <v>#N/A</v>
          </cell>
          <cell r="D135" t="str">
            <v>３－ウ</v>
          </cell>
          <cell r="E135" t="str">
            <v>セメントの製造の用に供する焼成炉における燃料の使用</v>
          </cell>
          <cell r="G135" t="str">
            <v>３－ウＡ重油</v>
          </cell>
          <cell r="H135" t="str">
            <v>ｌ</v>
          </cell>
          <cell r="I135">
            <v>3.6000000000000001E-5</v>
          </cell>
        </row>
        <row r="136">
          <cell r="B136" t="str">
            <v>３－ウ</v>
          </cell>
          <cell r="C136" t="e">
            <v>#N/A</v>
          </cell>
          <cell r="D136" t="str">
            <v>３－ウ</v>
          </cell>
          <cell r="E136" t="str">
            <v>セメントの製造の用に供する焼成炉における燃料の使用</v>
          </cell>
          <cell r="G136" t="str">
            <v>３－ウＢ重油</v>
          </cell>
          <cell r="H136" t="str">
            <v>ｌ</v>
          </cell>
          <cell r="I136">
            <v>3.6999999999999998E-5</v>
          </cell>
        </row>
        <row r="137">
          <cell r="B137" t="str">
            <v>３－ウ</v>
          </cell>
          <cell r="C137" t="e">
            <v>#N/A</v>
          </cell>
          <cell r="D137" t="str">
            <v>３－ウ</v>
          </cell>
          <cell r="E137" t="str">
            <v>セメントの製造の用に供する焼成炉における燃料の使用</v>
          </cell>
          <cell r="G137" t="str">
            <v>３－ウＣ重油</v>
          </cell>
          <cell r="H137" t="str">
            <v>ｌ</v>
          </cell>
          <cell r="I137">
            <v>3.8999999999999999E-5</v>
          </cell>
        </row>
        <row r="138">
          <cell r="B138" t="str">
            <v>３－ウ</v>
          </cell>
          <cell r="C138" t="e">
            <v>#N/A</v>
          </cell>
          <cell r="D138" t="str">
            <v>３－ウ</v>
          </cell>
          <cell r="E138" t="str">
            <v>セメントの製造の用に供する焼成炉における燃料の使用</v>
          </cell>
          <cell r="G138" t="str">
            <v>３－ウ液化石油ガス（ＬＰＧ）</v>
          </cell>
          <cell r="H138" t="str">
            <v>㎏</v>
          </cell>
          <cell r="I138">
            <v>1.9999999999999999E-6</v>
          </cell>
        </row>
        <row r="139">
          <cell r="B139" t="str">
            <v>３－ウ</v>
          </cell>
          <cell r="C139" t="e">
            <v>#N/A</v>
          </cell>
          <cell r="D139" t="str">
            <v>３－ウ</v>
          </cell>
          <cell r="E139" t="str">
            <v>セメントの製造の用に供する焼成炉における燃料の使用</v>
          </cell>
          <cell r="G139" t="str">
            <v>３－ウ都市ガス</v>
          </cell>
          <cell r="H139" t="str">
            <v>m3</v>
          </cell>
          <cell r="I139">
            <v>1.7999999999999999E-6</v>
          </cell>
        </row>
        <row r="140">
          <cell r="B140" t="e">
            <v>#N/A</v>
          </cell>
          <cell r="C140" t="e">
            <v>#N/A</v>
          </cell>
          <cell r="D140" t="e">
            <v>#N/A</v>
          </cell>
          <cell r="E140" t="e">
            <v>#N/A</v>
          </cell>
          <cell r="G140" t="str">
            <v>３－エ一般炭</v>
          </cell>
          <cell r="H140" t="str">
            <v>㎏</v>
          </cell>
          <cell r="I140">
            <v>1.5999999999999999E-5</v>
          </cell>
        </row>
        <row r="141">
          <cell r="B141" t="str">
            <v>３－エ</v>
          </cell>
          <cell r="C141" t="e">
            <v>#N/A</v>
          </cell>
          <cell r="D141" t="e">
            <v>#N/A</v>
          </cell>
          <cell r="E141" t="str">
            <v>窯業製品の製造の用に供する焼成炉(３－ウに掲げるセメントの製造の用に供するものを除く。）における燃料の使用</v>
          </cell>
          <cell r="G141" t="str">
            <v>３－エコークス</v>
          </cell>
          <cell r="H141" t="str">
            <v>㎏</v>
          </cell>
          <cell r="I141">
            <v>1.9000000000000001E-5</v>
          </cell>
        </row>
        <row r="142">
          <cell r="B142" t="str">
            <v>３－エ</v>
          </cell>
          <cell r="C142" t="e">
            <v>#N/A</v>
          </cell>
          <cell r="D142" t="str">
            <v>３－エ</v>
          </cell>
          <cell r="E142" t="str">
            <v>窯業製品の製造の用に供する焼成炉(３－ウに掲げるセメントの製造の用に供するものを除く。）における燃料の使用</v>
          </cell>
          <cell r="G142" t="str">
            <v>３－エ灯油</v>
          </cell>
          <cell r="H142" t="str">
            <v>ｌ</v>
          </cell>
          <cell r="I142">
            <v>3.4E-5</v>
          </cell>
        </row>
        <row r="143">
          <cell r="B143" t="str">
            <v>３－エ</v>
          </cell>
          <cell r="C143" t="e">
            <v>#N/A</v>
          </cell>
          <cell r="D143" t="str">
            <v>３－エ</v>
          </cell>
          <cell r="E143" t="str">
            <v>窯業製品の製造の用に供する焼成炉(３－ウに掲げるセメントの製造の用に供するものを除く。）における燃料の使用</v>
          </cell>
          <cell r="G143" t="str">
            <v>３－エ軽油</v>
          </cell>
          <cell r="H143" t="str">
            <v>ｌ</v>
          </cell>
          <cell r="I143">
            <v>3.6000000000000001E-5</v>
          </cell>
        </row>
        <row r="144">
          <cell r="B144" t="str">
            <v>３－エ</v>
          </cell>
          <cell r="C144" t="e">
            <v>#N/A</v>
          </cell>
          <cell r="D144" t="str">
            <v>３－エ</v>
          </cell>
          <cell r="E144" t="str">
            <v>窯業製品の製造の用に供する焼成炉(３－ウに掲げるセメントの製造の用に供するものを除く。）における燃料の使用</v>
          </cell>
          <cell r="G144" t="str">
            <v>３－エＡ重油</v>
          </cell>
          <cell r="H144" t="str">
            <v>ｌ</v>
          </cell>
          <cell r="I144">
            <v>3.6000000000000001E-5</v>
          </cell>
        </row>
        <row r="145">
          <cell r="B145" t="str">
            <v>３－エ</v>
          </cell>
          <cell r="C145" t="e">
            <v>#N/A</v>
          </cell>
          <cell r="D145" t="str">
            <v>３－エ</v>
          </cell>
          <cell r="E145" t="str">
            <v>窯業製品の製造の用に供する焼成炉(３－ウに掲げるセメントの製造の用に供するものを除く。）における燃料の使用</v>
          </cell>
          <cell r="G145" t="str">
            <v>３－エＢ重油</v>
          </cell>
          <cell r="H145" t="str">
            <v>ｌ</v>
          </cell>
          <cell r="I145">
            <v>3.6999999999999998E-5</v>
          </cell>
        </row>
        <row r="146">
          <cell r="B146" t="str">
            <v>３－エ</v>
          </cell>
          <cell r="C146" t="e">
            <v>#N/A</v>
          </cell>
          <cell r="D146" t="str">
            <v>３－エ</v>
          </cell>
          <cell r="E146" t="str">
            <v>窯業製品の製造の用に供する焼成炉(３－ウに掲げるセメントの製造の用に供するものを除く。）における燃料の使用</v>
          </cell>
          <cell r="G146" t="str">
            <v>３－エＣ重油</v>
          </cell>
          <cell r="H146" t="str">
            <v>ｌ</v>
          </cell>
          <cell r="I146">
            <v>3.8999999999999999E-5</v>
          </cell>
        </row>
        <row r="147">
          <cell r="B147" t="str">
            <v>３－エ</v>
          </cell>
          <cell r="C147" t="e">
            <v>#N/A</v>
          </cell>
          <cell r="D147" t="str">
            <v>３－エ</v>
          </cell>
          <cell r="E147" t="str">
            <v>窯業製品の製造の用に供する焼成炉(３－ウに掲げるセメントの製造の用に供するものを除く。）における燃料の使用</v>
          </cell>
          <cell r="G147" t="str">
            <v>３－エ液化石油ガス（ＬＰＧ）</v>
          </cell>
          <cell r="H147" t="str">
            <v>㎏</v>
          </cell>
          <cell r="I147">
            <v>1.9999999999999999E-6</v>
          </cell>
        </row>
        <row r="148">
          <cell r="B148" t="str">
            <v>３－エ</v>
          </cell>
          <cell r="C148" t="e">
            <v>#N/A</v>
          </cell>
          <cell r="D148" t="str">
            <v>３－エ</v>
          </cell>
          <cell r="E148" t="str">
            <v>窯業製品の製造の用に供する焼成炉(３－ウに掲げるセメントの製造の用に供するものを除く。）における燃料の使用</v>
          </cell>
          <cell r="G148" t="str">
            <v>３－エ都市ガス</v>
          </cell>
          <cell r="H148" t="str">
            <v>m3</v>
          </cell>
          <cell r="I148">
            <v>1.7999999999999999E-6</v>
          </cell>
        </row>
        <row r="149">
          <cell r="B149" t="str">
            <v>３－オ</v>
          </cell>
          <cell r="C149" t="e">
            <v>#N/A</v>
          </cell>
          <cell r="D149" t="str">
            <v>３－オ</v>
          </cell>
          <cell r="E149" t="str">
            <v>窯業製品の製造の用に供する溶融炉における燃料の使用</v>
          </cell>
          <cell r="G149" t="str">
            <v>３－オ一般炭</v>
          </cell>
          <cell r="H149" t="str">
            <v>㎏</v>
          </cell>
          <cell r="I149">
            <v>1.5999999999999999E-5</v>
          </cell>
        </row>
        <row r="150">
          <cell r="B150" t="str">
            <v>３－オ</v>
          </cell>
          <cell r="C150" t="e">
            <v>#N/A</v>
          </cell>
          <cell r="D150" t="str">
            <v>３－オ</v>
          </cell>
          <cell r="E150" t="str">
            <v>窯業製品の製造の用に供する溶融炉における燃料の使用</v>
          </cell>
          <cell r="G150" t="str">
            <v>３－オコークス</v>
          </cell>
          <cell r="H150" t="str">
            <v>㎏</v>
          </cell>
          <cell r="I150">
            <v>1.9000000000000001E-5</v>
          </cell>
        </row>
        <row r="151">
          <cell r="B151" t="str">
            <v>３－オ</v>
          </cell>
          <cell r="C151" t="e">
            <v>#N/A</v>
          </cell>
          <cell r="D151" t="str">
            <v>３－オ</v>
          </cell>
          <cell r="E151" t="str">
            <v>窯業製品の製造の用に供する溶融炉における燃料の使用</v>
          </cell>
          <cell r="G151" t="str">
            <v>３－オ灯油</v>
          </cell>
          <cell r="H151" t="str">
            <v>ｌ</v>
          </cell>
          <cell r="I151">
            <v>3.4E-5</v>
          </cell>
        </row>
        <row r="152">
          <cell r="B152" t="str">
            <v>３－オ</v>
          </cell>
          <cell r="C152" t="e">
            <v>#N/A</v>
          </cell>
          <cell r="D152" t="str">
            <v>３－オ</v>
          </cell>
          <cell r="E152" t="str">
            <v>窯業製品の製造の用に供する溶融炉における燃料の使用</v>
          </cell>
          <cell r="G152" t="str">
            <v>３－オ軽油</v>
          </cell>
          <cell r="H152" t="str">
            <v>ｌ</v>
          </cell>
          <cell r="I152">
            <v>3.6000000000000001E-5</v>
          </cell>
        </row>
        <row r="153">
          <cell r="B153" t="str">
            <v>３－オ</v>
          </cell>
          <cell r="C153" t="e">
            <v>#N/A</v>
          </cell>
          <cell r="D153" t="str">
            <v>３－オ</v>
          </cell>
          <cell r="E153" t="str">
            <v>窯業製品の製造の用に供する溶融炉における燃料の使用</v>
          </cell>
          <cell r="G153" t="str">
            <v>３－オＡ重油</v>
          </cell>
          <cell r="H153" t="str">
            <v>ｌ</v>
          </cell>
          <cell r="I153">
            <v>3.6000000000000001E-5</v>
          </cell>
        </row>
        <row r="154">
          <cell r="B154" t="str">
            <v>３－オ</v>
          </cell>
          <cell r="C154" t="e">
            <v>#N/A</v>
          </cell>
          <cell r="D154" t="str">
            <v>３－オ</v>
          </cell>
          <cell r="E154" t="str">
            <v>窯業製品の製造の用に供する溶融炉における燃料の使用</v>
          </cell>
          <cell r="G154" t="str">
            <v>３－オＢ重油</v>
          </cell>
          <cell r="H154" t="str">
            <v>ｌ</v>
          </cell>
          <cell r="I154">
            <v>3.6999999999999998E-5</v>
          </cell>
        </row>
        <row r="155">
          <cell r="B155" t="str">
            <v>３－オ</v>
          </cell>
          <cell r="C155" t="e">
            <v>#N/A</v>
          </cell>
          <cell r="D155" t="str">
            <v>３－オ</v>
          </cell>
          <cell r="E155" t="str">
            <v>窯業製品の製造の用に供する溶融炉における燃料の使用</v>
          </cell>
          <cell r="G155" t="str">
            <v>３－オＣ重油</v>
          </cell>
          <cell r="H155" t="str">
            <v>ｌ</v>
          </cell>
          <cell r="I155">
            <v>3.8999999999999999E-5</v>
          </cell>
        </row>
        <row r="156">
          <cell r="B156" t="str">
            <v>３－オ</v>
          </cell>
          <cell r="C156" t="e">
            <v>#N/A</v>
          </cell>
          <cell r="D156" t="str">
            <v>３－オ</v>
          </cell>
          <cell r="E156" t="str">
            <v>窯業製品の製造の用に供する溶融炉における燃料の使用</v>
          </cell>
          <cell r="G156" t="str">
            <v>３－オ液化石油ガス（ＬＰＧ）</v>
          </cell>
          <cell r="H156" t="str">
            <v>㎏</v>
          </cell>
          <cell r="I156">
            <v>1.9999999999999999E-6</v>
          </cell>
        </row>
        <row r="157">
          <cell r="B157" t="str">
            <v>３－オ</v>
          </cell>
          <cell r="C157" t="e">
            <v>#N/A</v>
          </cell>
          <cell r="D157" t="str">
            <v>３－オ</v>
          </cell>
          <cell r="E157" t="str">
            <v>窯業製品の製造の用に供する溶融炉における燃料の使用</v>
          </cell>
          <cell r="G157" t="str">
            <v>３－オ都市ガス</v>
          </cell>
          <cell r="H157" t="str">
            <v>m3</v>
          </cell>
          <cell r="I157">
            <v>1.7999999999999999E-6</v>
          </cell>
        </row>
        <row r="158">
          <cell r="B158" t="str">
            <v>３－カ</v>
          </cell>
          <cell r="C158" t="e">
            <v>#N/A</v>
          </cell>
          <cell r="D158" t="str">
            <v>３－カ</v>
          </cell>
          <cell r="E158" t="e">
            <v>#N/A</v>
          </cell>
          <cell r="G158" t="str">
            <v>３－カ一般炭</v>
          </cell>
          <cell r="H158" t="str">
            <v>㎏</v>
          </cell>
          <cell r="I158">
            <v>1.5999999999999999E-5</v>
          </cell>
        </row>
        <row r="159">
          <cell r="B159" t="str">
            <v>３－カ</v>
          </cell>
          <cell r="C159" t="e">
            <v>#N/A</v>
          </cell>
          <cell r="D159" t="str">
            <v>３－カ</v>
          </cell>
          <cell r="E159" t="str">
            <v>セメント若しくはレンガの原料、骨材又は鋳型の乾燥の用に供する乾燥炉における燃料の使用</v>
          </cell>
          <cell r="G159" t="str">
            <v>３－カコークス</v>
          </cell>
          <cell r="H159" t="str">
            <v>㎏</v>
          </cell>
          <cell r="I159">
            <v>1.9000000000000001E-5</v>
          </cell>
        </row>
        <row r="160">
          <cell r="B160" t="str">
            <v>３－カ</v>
          </cell>
          <cell r="C160" t="e">
            <v>#N/A</v>
          </cell>
          <cell r="D160" t="str">
            <v>３－カ</v>
          </cell>
          <cell r="E160" t="str">
            <v>セメント若しくはレンガの原料、骨材又は鋳型の乾燥の用に供する乾燥炉における燃料の使用</v>
          </cell>
          <cell r="G160" t="str">
            <v>３－カ灯油</v>
          </cell>
          <cell r="H160" t="str">
            <v>ｌ</v>
          </cell>
          <cell r="I160">
            <v>3.4E-5</v>
          </cell>
        </row>
        <row r="161">
          <cell r="B161" t="str">
            <v>３－カ</v>
          </cell>
          <cell r="C161" t="e">
            <v>#N/A</v>
          </cell>
          <cell r="D161" t="str">
            <v>３－カ</v>
          </cell>
          <cell r="E161" t="str">
            <v>セメント若しくはレンガの原料、骨材又は鋳型の乾燥の用に供する乾燥炉における燃料の使用</v>
          </cell>
          <cell r="G161" t="str">
            <v>３－カ軽油</v>
          </cell>
          <cell r="H161" t="str">
            <v>ｌ</v>
          </cell>
          <cell r="I161">
            <v>3.6000000000000001E-5</v>
          </cell>
        </row>
        <row r="162">
          <cell r="B162" t="str">
            <v>３－カ</v>
          </cell>
          <cell r="C162" t="e">
            <v>#N/A</v>
          </cell>
          <cell r="D162" t="str">
            <v>３－カ</v>
          </cell>
          <cell r="E162" t="str">
            <v>セメント若しくはレンガの原料、骨材又は鋳型の乾燥の用に供する乾燥炉における燃料の使用</v>
          </cell>
          <cell r="G162" t="str">
            <v>３－カＡ重油</v>
          </cell>
          <cell r="H162" t="str">
            <v>ｌ</v>
          </cell>
          <cell r="I162">
            <v>3.6000000000000001E-5</v>
          </cell>
        </row>
        <row r="163">
          <cell r="B163" t="str">
            <v>３－カ</v>
          </cell>
          <cell r="C163" t="e">
            <v>#N/A</v>
          </cell>
          <cell r="D163" t="str">
            <v>３－カ</v>
          </cell>
          <cell r="E163" t="str">
            <v>セメント若しくはレンガの原料、骨材又は鋳型の乾燥の用に供する乾燥炉における燃料の使用</v>
          </cell>
          <cell r="G163" t="str">
            <v>３－カＢ重油</v>
          </cell>
          <cell r="H163" t="str">
            <v>ｌ</v>
          </cell>
          <cell r="I163">
            <v>3.6999999999999998E-5</v>
          </cell>
        </row>
        <row r="164">
          <cell r="B164" t="str">
            <v>３－カ</v>
          </cell>
          <cell r="C164" t="e">
            <v>#N/A</v>
          </cell>
          <cell r="D164" t="str">
            <v>３－カ</v>
          </cell>
          <cell r="E164" t="str">
            <v>セメント若しくはレンガの原料、骨材又は鋳型の乾燥の用に供する乾燥炉における燃料の使用</v>
          </cell>
          <cell r="G164" t="str">
            <v>３－カＣ重油</v>
          </cell>
          <cell r="H164" t="str">
            <v>ｌ</v>
          </cell>
          <cell r="I164">
            <v>3.8999999999999999E-5</v>
          </cell>
        </row>
        <row r="165">
          <cell r="B165" t="str">
            <v>３－カ</v>
          </cell>
          <cell r="C165" t="e">
            <v>#N/A</v>
          </cell>
          <cell r="D165" t="str">
            <v>３－カ</v>
          </cell>
          <cell r="E165" t="str">
            <v>セメント若しくはレンガの原料、骨材又は鋳型の乾燥の用に供する乾燥炉における燃料の使用</v>
          </cell>
          <cell r="G165" t="str">
            <v>３－カ液化石油ガス（ＬＰＧ）</v>
          </cell>
          <cell r="H165" t="str">
            <v>㎏</v>
          </cell>
          <cell r="I165">
            <v>1.9999999999999999E-6</v>
          </cell>
        </row>
        <row r="166">
          <cell r="B166" t="str">
            <v>３－カ</v>
          </cell>
          <cell r="C166" t="e">
            <v>#N/A</v>
          </cell>
          <cell r="D166" t="str">
            <v>３－カ</v>
          </cell>
          <cell r="E166" t="str">
            <v>セメント若しくはレンガの原料、骨材又は鋳型の乾燥の用に供する乾燥炉における燃料の使用</v>
          </cell>
          <cell r="G166" t="str">
            <v>３－カ都市ガス</v>
          </cell>
          <cell r="H166" t="str">
            <v>m3</v>
          </cell>
          <cell r="I166">
            <v>1.7999999999999999E-6</v>
          </cell>
        </row>
        <row r="167">
          <cell r="B167" t="str">
            <v>３－キ</v>
          </cell>
          <cell r="C167" t="e">
            <v>#N/A</v>
          </cell>
          <cell r="D167" t="str">
            <v>３－キ</v>
          </cell>
          <cell r="E167" t="e">
            <v>#N/A</v>
          </cell>
          <cell r="G167" t="str">
            <v>３－キ一般炭</v>
          </cell>
          <cell r="H167" t="str">
            <v>㎏</v>
          </cell>
          <cell r="I167">
            <v>1.5999999999999999E-5</v>
          </cell>
        </row>
        <row r="168">
          <cell r="B168" t="str">
            <v>３－キ</v>
          </cell>
          <cell r="C168" t="e">
            <v>#N/A</v>
          </cell>
          <cell r="D168" t="str">
            <v>３－キ</v>
          </cell>
          <cell r="E168" t="str">
            <v>その他の乾燥炉(３－カに掲げるセメント等の乾燥の用に供するものを除く。)における燃料の使用</v>
          </cell>
          <cell r="G168" t="str">
            <v>３－キコークス</v>
          </cell>
          <cell r="H168" t="str">
            <v>㎏</v>
          </cell>
          <cell r="I168">
            <v>1.9000000000000001E-5</v>
          </cell>
        </row>
        <row r="169">
          <cell r="B169" t="str">
            <v>３－キ</v>
          </cell>
          <cell r="C169" t="e">
            <v>#N/A</v>
          </cell>
          <cell r="D169" t="str">
            <v>３－キ</v>
          </cell>
          <cell r="E169" t="str">
            <v>その他の乾燥炉(３－カに掲げるセメント等の乾燥の用に供するものを除く。)における燃料の使用</v>
          </cell>
          <cell r="G169" t="str">
            <v>３－キ灯油</v>
          </cell>
          <cell r="H169" t="str">
            <v>ｌ</v>
          </cell>
          <cell r="I169">
            <v>3.4E-5</v>
          </cell>
        </row>
        <row r="170">
          <cell r="B170" t="str">
            <v>３－キ</v>
          </cell>
          <cell r="C170" t="e">
            <v>#N/A</v>
          </cell>
          <cell r="D170" t="str">
            <v>３－キ</v>
          </cell>
          <cell r="E170" t="str">
            <v>その他の乾燥炉(３－カに掲げるセメント等の乾燥の用に供するものを除く。)における燃料の使用</v>
          </cell>
          <cell r="G170" t="str">
            <v>３－キ軽油</v>
          </cell>
          <cell r="H170" t="str">
            <v>ｌ</v>
          </cell>
          <cell r="I170">
            <v>3.6000000000000001E-5</v>
          </cell>
        </row>
        <row r="171">
          <cell r="B171" t="str">
            <v>３－キ</v>
          </cell>
          <cell r="C171" t="e">
            <v>#N/A</v>
          </cell>
          <cell r="D171" t="str">
            <v>３－キ</v>
          </cell>
          <cell r="E171" t="str">
            <v>その他の乾燥炉(３－カに掲げるセメント等の乾燥の用に供するものを除く。)における燃料の使用</v>
          </cell>
          <cell r="G171" t="str">
            <v>３－キＡ重油</v>
          </cell>
          <cell r="H171" t="str">
            <v>ｌ</v>
          </cell>
          <cell r="I171">
            <v>3.6000000000000001E-5</v>
          </cell>
        </row>
        <row r="172">
          <cell r="B172" t="str">
            <v>３－キ</v>
          </cell>
          <cell r="C172" t="e">
            <v>#N/A</v>
          </cell>
          <cell r="D172" t="str">
            <v>３－キ</v>
          </cell>
          <cell r="E172" t="str">
            <v>その他の乾燥炉(３－カに掲げるセメント等の乾燥の用に供するものを除く。)における燃料の使用</v>
          </cell>
          <cell r="G172" t="str">
            <v>３－キＢ重油</v>
          </cell>
          <cell r="H172" t="str">
            <v>ｌ</v>
          </cell>
          <cell r="I172">
            <v>3.6999999999999998E-5</v>
          </cell>
        </row>
        <row r="173">
          <cell r="B173" t="str">
            <v>３－キ</v>
          </cell>
          <cell r="C173" t="e">
            <v>#N/A</v>
          </cell>
          <cell r="D173" t="str">
            <v>３－キ</v>
          </cell>
          <cell r="E173" t="str">
            <v>その他の乾燥炉(３－カに掲げるセメント等の乾燥の用に供するものを除く。)における燃料の使用</v>
          </cell>
          <cell r="G173" t="str">
            <v>３－キＣ重油</v>
          </cell>
          <cell r="H173" t="str">
            <v>ｌ</v>
          </cell>
          <cell r="I173">
            <v>3.8999999999999999E-5</v>
          </cell>
        </row>
        <row r="174">
          <cell r="B174" t="str">
            <v>３－キ</v>
          </cell>
          <cell r="C174" t="e">
            <v>#N/A</v>
          </cell>
          <cell r="D174" t="str">
            <v>３－キ</v>
          </cell>
          <cell r="E174" t="str">
            <v>その他の乾燥炉(３－カに掲げるセメント等の乾燥の用に供するものを除く。)における燃料の使用</v>
          </cell>
          <cell r="G174" t="str">
            <v>３－キ液化石油ガス（ＬＰＧ）</v>
          </cell>
          <cell r="H174" t="str">
            <v>㎏</v>
          </cell>
          <cell r="I174">
            <v>1.9999999999999999E-6</v>
          </cell>
        </row>
        <row r="175">
          <cell r="B175" t="str">
            <v>３－キ</v>
          </cell>
          <cell r="C175" t="e">
            <v>#N/A</v>
          </cell>
          <cell r="D175" t="str">
            <v>３－キ</v>
          </cell>
          <cell r="E175" t="str">
            <v>その他の乾燥炉(３－カに掲げるセメント等の乾燥の用に供するものを除く。)における燃料の使用</v>
          </cell>
          <cell r="G175" t="str">
            <v>３－キ都市ガス</v>
          </cell>
          <cell r="H175" t="str">
            <v>m3</v>
          </cell>
          <cell r="I175">
            <v>1.7999999999999999E-6</v>
          </cell>
        </row>
        <row r="176">
          <cell r="B176" t="str">
            <v>３－ク</v>
          </cell>
          <cell r="C176" t="e">
            <v>#N/A</v>
          </cell>
          <cell r="D176" t="str">
            <v>３－ク</v>
          </cell>
          <cell r="E176" t="str">
            <v>金属の鍛造若しくは圧延又は金属若しくは金属製品の熱処理の用に供する加熱炉における燃料の使用</v>
          </cell>
          <cell r="G176" t="str">
            <v>３－ク灯油</v>
          </cell>
          <cell r="H176" t="e">
            <v>#N/A</v>
          </cell>
          <cell r="I176">
            <v>3.4E-5</v>
          </cell>
        </row>
        <row r="177">
          <cell r="B177" t="e">
            <v>#N/A</v>
          </cell>
          <cell r="C177" t="e">
            <v>#N/A</v>
          </cell>
          <cell r="D177" t="str">
            <v>３－ク</v>
          </cell>
          <cell r="E177" t="str">
            <v>金属の鍛造若しくは圧延又は金属若しくは金属製品の熱処理の用に供する加熱炉における燃料の使用</v>
          </cell>
          <cell r="G177" t="str">
            <v>３－ク軽油</v>
          </cell>
          <cell r="H177" t="e">
            <v>#N/A</v>
          </cell>
          <cell r="I177">
            <v>3.6000000000000001E-5</v>
          </cell>
        </row>
        <row r="178">
          <cell r="B178" t="str">
            <v>３－ク</v>
          </cell>
          <cell r="C178" t="e">
            <v>#N/A</v>
          </cell>
          <cell r="D178" t="str">
            <v>３－ク</v>
          </cell>
          <cell r="E178" t="str">
            <v>金属の鍛造若しくは圧延又は金属若しくは金属製品の熱処理の用に供する加熱炉における燃料の使用</v>
          </cell>
          <cell r="G178" t="str">
            <v>３－クＡ重油</v>
          </cell>
          <cell r="H178" t="e">
            <v>#N/A</v>
          </cell>
          <cell r="I178">
            <v>3.6000000000000001E-5</v>
          </cell>
        </row>
        <row r="179">
          <cell r="B179" t="str">
            <v>３－ク</v>
          </cell>
          <cell r="C179" t="e">
            <v>#N/A</v>
          </cell>
          <cell r="D179" t="str">
            <v>３－ク</v>
          </cell>
          <cell r="E179" t="str">
            <v>金属の鍛造若しくは圧延又は金属若しくは金属製品の熱処理の用に供する加熱炉における燃料の使用</v>
          </cell>
          <cell r="G179" t="str">
            <v>３－クＢ重油</v>
          </cell>
          <cell r="H179" t="e">
            <v>#N/A</v>
          </cell>
          <cell r="I179">
            <v>3.6999999999999998E-5</v>
          </cell>
        </row>
        <row r="180">
          <cell r="B180" t="str">
            <v>３－ク</v>
          </cell>
          <cell r="C180" t="e">
            <v>#N/A</v>
          </cell>
          <cell r="D180" t="str">
            <v>３－ク</v>
          </cell>
          <cell r="E180" t="str">
            <v>金属の鍛造若しくは圧延又は金属若しくは金属製品の熱処理の用に供する加熱炉における燃料の使用</v>
          </cell>
          <cell r="G180" t="str">
            <v>３－クＣ重油</v>
          </cell>
          <cell r="H180" t="e">
            <v>#N/A</v>
          </cell>
          <cell r="I180">
            <v>3.8999999999999999E-5</v>
          </cell>
        </row>
        <row r="181">
          <cell r="B181" t="str">
            <v>３－ク</v>
          </cell>
          <cell r="C181" t="e">
            <v>#N/A</v>
          </cell>
          <cell r="D181" t="str">
            <v>３－ク</v>
          </cell>
          <cell r="E181" t="str">
            <v>金属の鍛造若しくは圧延又は金属若しくは金属製品の熱処理の用に供する加熱炉における燃料の使用</v>
          </cell>
          <cell r="G181" t="str">
            <v>３－ク液化石油ガス（ＬＰＧ）</v>
          </cell>
          <cell r="H181" t="str">
            <v>㎏</v>
          </cell>
          <cell r="I181">
            <v>1.9999999999999999E-6</v>
          </cell>
        </row>
        <row r="182">
          <cell r="B182" t="str">
            <v>３－ク</v>
          </cell>
          <cell r="C182" t="e">
            <v>#N/A</v>
          </cell>
          <cell r="D182" t="str">
            <v>３－ク</v>
          </cell>
          <cell r="E182" t="str">
            <v>金属の鍛造若しくは圧延又は金属若しくは金属製品の熱処理の用に供する加熱炉における燃料の使用</v>
          </cell>
          <cell r="G182" t="str">
            <v>３－ク都市ガス</v>
          </cell>
          <cell r="H182" t="e">
            <v>#N/A</v>
          </cell>
          <cell r="I182">
            <v>1.7999999999999999E-6</v>
          </cell>
        </row>
        <row r="183">
          <cell r="B183" t="str">
            <v>３－ケ</v>
          </cell>
          <cell r="C183" t="e">
            <v>#N/A</v>
          </cell>
          <cell r="D183" t="str">
            <v>３－ケ</v>
          </cell>
          <cell r="E183" t="str">
            <v>石油製品、石油化学製品又はコールタール製品の製造の用に供する加熱炉における燃料の使用</v>
          </cell>
          <cell r="G183" t="str">
            <v>３－ケ灯油</v>
          </cell>
          <cell r="H183" t="e">
            <v>#N/A</v>
          </cell>
          <cell r="I183">
            <v>6.0999999999999998E-7</v>
          </cell>
        </row>
        <row r="184">
          <cell r="B184" t="e">
            <v>#N/A</v>
          </cell>
          <cell r="C184" t="e">
            <v>#N/A</v>
          </cell>
          <cell r="D184" t="str">
            <v>３－ケ</v>
          </cell>
          <cell r="E184" t="str">
            <v>石油製品、石油化学製品又はコールタール製品の製造の用に供する加熱炉における燃料の使用</v>
          </cell>
          <cell r="G184" t="str">
            <v>３－ケ軽油</v>
          </cell>
          <cell r="H184" t="e">
            <v>#N/A</v>
          </cell>
          <cell r="I184">
            <v>6.4000000000000001E-7</v>
          </cell>
        </row>
        <row r="185">
          <cell r="B185" t="str">
            <v>３－ケ</v>
          </cell>
          <cell r="C185" t="e">
            <v>#N/A</v>
          </cell>
          <cell r="D185" t="str">
            <v>３－ケ</v>
          </cell>
          <cell r="E185" t="str">
            <v>石油製品、石油化学製品又はコールタール製品の製造の用に供する加熱炉における燃料の使用</v>
          </cell>
          <cell r="G185" t="str">
            <v>３－ケＡ重油</v>
          </cell>
          <cell r="H185" t="e">
            <v>#N/A</v>
          </cell>
          <cell r="I185">
            <v>6.5000000000000002E-7</v>
          </cell>
        </row>
        <row r="186">
          <cell r="B186" t="str">
            <v>３－ケ</v>
          </cell>
          <cell r="C186" t="e">
            <v>#N/A</v>
          </cell>
          <cell r="D186" t="str">
            <v>３－ケ</v>
          </cell>
          <cell r="E186" t="str">
            <v>石油製品、石油化学製品又はコールタール製品の製造の用に供する加熱炉における燃料の使用</v>
          </cell>
          <cell r="G186" t="str">
            <v>３－ケＢ重油</v>
          </cell>
          <cell r="H186" t="e">
            <v>#N/A</v>
          </cell>
          <cell r="I186">
            <v>6.7000000000000004E-7</v>
          </cell>
        </row>
        <row r="187">
          <cell r="B187" t="str">
            <v>３－ケ</v>
          </cell>
          <cell r="C187" t="e">
            <v>#N/A</v>
          </cell>
          <cell r="D187" t="str">
            <v>３－ケ</v>
          </cell>
          <cell r="E187" t="str">
            <v>石油製品、石油化学製品又はコールタール製品の製造の用に供する加熱炉における燃料の使用</v>
          </cell>
          <cell r="G187" t="str">
            <v>３－ケＣ重油</v>
          </cell>
          <cell r="H187" t="e">
            <v>#N/A</v>
          </cell>
          <cell r="I187">
            <v>6.8999999999999996E-7</v>
          </cell>
        </row>
        <row r="188">
          <cell r="B188" t="str">
            <v>３－ケ</v>
          </cell>
          <cell r="C188" t="e">
            <v>#N/A</v>
          </cell>
          <cell r="D188" t="str">
            <v>３－ケ</v>
          </cell>
          <cell r="E188" t="str">
            <v>石油製品、石油化学製品又はコールタール製品の製造の用に供する加熱炉における燃料の使用</v>
          </cell>
          <cell r="G188" t="str">
            <v>３－ケ液化石油ガス（ＬＰＧ）</v>
          </cell>
          <cell r="H188" t="str">
            <v>㎏</v>
          </cell>
          <cell r="I188">
            <v>8.6000000000000002E-7</v>
          </cell>
        </row>
        <row r="189">
          <cell r="B189" t="str">
            <v>３－ケ</v>
          </cell>
          <cell r="C189" t="e">
            <v>#N/A</v>
          </cell>
          <cell r="D189" t="str">
            <v>３－ケ</v>
          </cell>
          <cell r="E189" t="str">
            <v>石油製品、石油化学製品又はコールタール製品の製造の用に供する加熱炉における燃料の使用</v>
          </cell>
          <cell r="G189" t="str">
            <v>３－ケ都市ガス</v>
          </cell>
          <cell r="H189" t="e">
            <v>#N/A</v>
          </cell>
          <cell r="I189">
            <v>7.7000000000000004E-7</v>
          </cell>
        </row>
        <row r="190">
          <cell r="B190" t="str">
            <v>３－コ</v>
          </cell>
          <cell r="C190" t="e">
            <v>#N/A</v>
          </cell>
          <cell r="D190" t="str">
            <v>３－コ</v>
          </cell>
          <cell r="E190" t="str">
            <v>ガスタービン(航空機又は船舶に用いられるものを除く。)における燃料の使用</v>
          </cell>
          <cell r="G190" t="str">
            <v>３－コナフサ</v>
          </cell>
          <cell r="H190" t="str">
            <v>ｌ</v>
          </cell>
          <cell r="I190">
            <v>9.5000000000000001E-7</v>
          </cell>
        </row>
        <row r="191">
          <cell r="B191" t="e">
            <v>#N/A</v>
          </cell>
          <cell r="C191" t="e">
            <v>#N/A</v>
          </cell>
          <cell r="D191" t="str">
            <v>３－コ</v>
          </cell>
          <cell r="E191" t="str">
            <v>ガスタービン(航空機又は船舶に用いられるものを除く。)における燃料の使用</v>
          </cell>
          <cell r="G191" t="str">
            <v>３－コ灯油</v>
          </cell>
          <cell r="H191" t="e">
            <v>#N/A</v>
          </cell>
          <cell r="I191">
            <v>9.9999999999999995E-7</v>
          </cell>
        </row>
        <row r="192">
          <cell r="B192" t="str">
            <v>３－コ</v>
          </cell>
          <cell r="C192" t="e">
            <v>#N/A</v>
          </cell>
          <cell r="D192" t="str">
            <v>３－コ</v>
          </cell>
          <cell r="E192" t="str">
            <v>ガスタービン(航空機又は船舶に用いられるものを除く。)における燃料の使用</v>
          </cell>
          <cell r="G192" t="str">
            <v>３－コ軽油</v>
          </cell>
          <cell r="H192" t="e">
            <v>#N/A</v>
          </cell>
          <cell r="I192">
            <v>1.1000000000000001E-6</v>
          </cell>
        </row>
        <row r="193">
          <cell r="B193" t="str">
            <v>３－コ</v>
          </cell>
          <cell r="C193" t="e">
            <v>#N/A</v>
          </cell>
          <cell r="D193" t="str">
            <v>３－コ</v>
          </cell>
          <cell r="E193" t="str">
            <v>ガスタービン(航空機又は船舶に用いられるものを除く。)における燃料の使用</v>
          </cell>
          <cell r="G193" t="str">
            <v>３－コＡ重油</v>
          </cell>
          <cell r="H193" t="e">
            <v>#N/A</v>
          </cell>
          <cell r="I193">
            <v>1.1000000000000001E-6</v>
          </cell>
        </row>
        <row r="194">
          <cell r="B194" t="str">
            <v>３－コ</v>
          </cell>
          <cell r="C194" t="e">
            <v>#N/A</v>
          </cell>
          <cell r="D194" t="str">
            <v>３－コ</v>
          </cell>
          <cell r="E194" t="str">
            <v>ガスタービン(航空機又は船舶に用いられるものを除く。)における燃料の使用</v>
          </cell>
          <cell r="G194" t="str">
            <v>３－コＢ重油</v>
          </cell>
          <cell r="H194" t="e">
            <v>#N/A</v>
          </cell>
          <cell r="I194">
            <v>1.1000000000000001E-6</v>
          </cell>
        </row>
        <row r="195">
          <cell r="B195" t="str">
            <v>３－コ</v>
          </cell>
          <cell r="C195" t="e">
            <v>#N/A</v>
          </cell>
          <cell r="D195" t="str">
            <v>３－コ</v>
          </cell>
          <cell r="E195" t="str">
            <v>ガスタービン(航空機又は船舶に用いられるものを除く。)における燃料の使用</v>
          </cell>
          <cell r="G195" t="str">
            <v>３－コＣ重油</v>
          </cell>
          <cell r="H195" t="e">
            <v>#N/A</v>
          </cell>
          <cell r="I195">
            <v>1.1000000000000001E-6</v>
          </cell>
        </row>
        <row r="196">
          <cell r="B196" t="str">
            <v>３－コ</v>
          </cell>
          <cell r="C196" t="e">
            <v>#N/A</v>
          </cell>
          <cell r="D196" t="str">
            <v>３－コ</v>
          </cell>
          <cell r="E196" t="str">
            <v>ガスタービン(航空機又は船舶に用いられるものを除く。)における燃料の使用</v>
          </cell>
          <cell r="G196" t="str">
            <v>３－コ液化石油ガス（ＬＰＧ）</v>
          </cell>
          <cell r="H196" t="str">
            <v>㎏</v>
          </cell>
          <cell r="I196">
            <v>1.3999999999999999E-6</v>
          </cell>
        </row>
        <row r="197">
          <cell r="B197" t="str">
            <v>３－コ</v>
          </cell>
          <cell r="C197" t="e">
            <v>#N/A</v>
          </cell>
          <cell r="D197" t="str">
            <v>３－コ</v>
          </cell>
          <cell r="E197" t="str">
            <v>ガスタービン(航空機又は船舶に用いられるものを除く。)における燃料の使用</v>
          </cell>
          <cell r="G197" t="str">
            <v>３－コ都市ガス</v>
          </cell>
          <cell r="H197" t="e">
            <v>#N/A</v>
          </cell>
          <cell r="I197">
            <v>1.3E-6</v>
          </cell>
        </row>
        <row r="198">
          <cell r="B198" t="e">
            <v>#N/A</v>
          </cell>
          <cell r="C198" t="e">
            <v>#N/A</v>
          </cell>
          <cell r="D198" t="e">
            <v>#N/A</v>
          </cell>
          <cell r="E198" t="str">
            <v>ディーゼル機関(自動車、鉄道車両又は船舶に用いられるものを除く。)における燃料の使用</v>
          </cell>
          <cell r="G198" t="str">
            <v>３－サナフサ</v>
          </cell>
          <cell r="H198" t="e">
            <v>#N/A</v>
          </cell>
          <cell r="I198">
            <v>5.5000000000000002E-5</v>
          </cell>
        </row>
        <row r="199">
          <cell r="B199" t="str">
            <v>３－サ</v>
          </cell>
          <cell r="C199" t="e">
            <v>#N/A</v>
          </cell>
          <cell r="D199" t="e">
            <v>#N/A</v>
          </cell>
          <cell r="E199" t="str">
            <v>ディーゼル機関(自動車、鉄道車両又は船舶に用いられるものを除く。)における燃料の使用</v>
          </cell>
          <cell r="G199" t="str">
            <v>３－サ灯油</v>
          </cell>
          <cell r="H199" t="e">
            <v>#N/A</v>
          </cell>
          <cell r="I199">
            <v>5.8999999999999998E-5</v>
          </cell>
        </row>
        <row r="200">
          <cell r="B200" t="str">
            <v>３－サ</v>
          </cell>
          <cell r="C200" t="e">
            <v>#N/A</v>
          </cell>
          <cell r="D200" t="str">
            <v>３－サ</v>
          </cell>
          <cell r="E200" t="str">
            <v>ディーゼル機関(自動車、鉄道車両又は船舶に用いられるものを除く。)における燃料の使用</v>
          </cell>
          <cell r="G200" t="str">
            <v>３－サ軽油</v>
          </cell>
          <cell r="H200" t="e">
            <v>#N/A</v>
          </cell>
          <cell r="I200">
            <v>6.2000000000000003E-5</v>
          </cell>
        </row>
        <row r="201">
          <cell r="B201" t="str">
            <v>３－サ</v>
          </cell>
          <cell r="C201" t="e">
            <v>#N/A</v>
          </cell>
          <cell r="D201" t="str">
            <v>３－サ</v>
          </cell>
          <cell r="E201" t="str">
            <v>ディーゼル機関(自動車、鉄道車両又は船舶に用いられるものを除く。)における燃料の使用</v>
          </cell>
          <cell r="G201" t="str">
            <v>３－サＡ重油</v>
          </cell>
          <cell r="H201" t="e">
            <v>#N/A</v>
          </cell>
          <cell r="I201">
            <v>6.2000000000000003E-5</v>
          </cell>
        </row>
        <row r="202">
          <cell r="B202" t="str">
            <v>３－サ</v>
          </cell>
          <cell r="C202" t="e">
            <v>#N/A</v>
          </cell>
          <cell r="D202" t="str">
            <v>３－サ</v>
          </cell>
          <cell r="E202" t="str">
            <v>ディーゼル機関(自動車、鉄道車両又は船舶に用いられるものを除く。)における燃料の使用</v>
          </cell>
          <cell r="G202" t="str">
            <v>３－サＢ重油</v>
          </cell>
          <cell r="H202" t="e">
            <v>#N/A</v>
          </cell>
          <cell r="I202">
            <v>6.4999999999999994E-5</v>
          </cell>
        </row>
        <row r="203">
          <cell r="B203" t="str">
            <v>３－サ</v>
          </cell>
          <cell r="C203" t="e">
            <v>#N/A</v>
          </cell>
          <cell r="D203" t="str">
            <v>３－サ</v>
          </cell>
          <cell r="E203" t="str">
            <v>ディーゼル機関(自動車、鉄道車両又は船舶に用いられるものを除く。)における燃料の使用</v>
          </cell>
          <cell r="G203" t="str">
            <v>３－サＣ重油</v>
          </cell>
          <cell r="H203" t="e">
            <v>#N/A</v>
          </cell>
          <cell r="I203">
            <v>6.7000000000000002E-5</v>
          </cell>
        </row>
        <row r="204">
          <cell r="B204" t="str">
            <v>３－サ</v>
          </cell>
          <cell r="C204" t="e">
            <v>#N/A</v>
          </cell>
          <cell r="D204" t="str">
            <v>３－サ</v>
          </cell>
          <cell r="E204" t="str">
            <v>ディーゼル機関(自動車、鉄道車両又は船舶に用いられるものを除く。)における燃料の使用</v>
          </cell>
          <cell r="G204" t="str">
            <v>３－サ液化石油ガス（ＬＰＧ）</v>
          </cell>
          <cell r="H204" t="str">
            <v>㎏</v>
          </cell>
          <cell r="I204">
            <v>8.2999999999999998E-5</v>
          </cell>
        </row>
        <row r="205">
          <cell r="B205" t="str">
            <v>３－サ</v>
          </cell>
          <cell r="C205" t="e">
            <v>#N/A</v>
          </cell>
          <cell r="D205" t="str">
            <v>３－サ</v>
          </cell>
          <cell r="E205" t="str">
            <v>ディーゼル機関(自動車、鉄道車両又は船舶に用いられるものを除く。)における燃料の使用</v>
          </cell>
          <cell r="G205" t="str">
            <v>３－サ都市ガス</v>
          </cell>
          <cell r="H205" t="e">
            <v>#N/A</v>
          </cell>
          <cell r="I205">
            <v>7.3999999999999996E-5</v>
          </cell>
        </row>
        <row r="206">
          <cell r="B206" t="str">
            <v>３－シ</v>
          </cell>
          <cell r="C206" t="e">
            <v>#N/A</v>
          </cell>
          <cell r="D206" t="str">
            <v>３－シ</v>
          </cell>
          <cell r="E206" t="str">
            <v>ガス機関又はガソリン機関(航空機、自動車又は船舶に用いられるものを除く。)における燃料の使用</v>
          </cell>
          <cell r="G206" t="str">
            <v>３－シナフサ</v>
          </cell>
          <cell r="H206" t="str">
            <v>ｌ</v>
          </cell>
          <cell r="I206">
            <v>2.0000000000000002E-5</v>
          </cell>
        </row>
        <row r="207">
          <cell r="B207" t="e">
            <v>#N/A</v>
          </cell>
          <cell r="C207" t="e">
            <v>#N/A</v>
          </cell>
          <cell r="D207" t="str">
            <v>３－シ</v>
          </cell>
          <cell r="E207" t="str">
            <v>ガス機関又はガソリン機関(航空機、自動車又は船舶に用いられるものを除く。)における燃料の使用</v>
          </cell>
          <cell r="G207" t="str">
            <v>３－シ灯油</v>
          </cell>
          <cell r="H207" t="e">
            <v>#N/A</v>
          </cell>
          <cell r="I207">
            <v>2.1999999999999999E-5</v>
          </cell>
        </row>
        <row r="208">
          <cell r="B208" t="str">
            <v>３－シ</v>
          </cell>
          <cell r="C208" t="e">
            <v>#N/A</v>
          </cell>
          <cell r="D208" t="str">
            <v>３－シ</v>
          </cell>
          <cell r="E208" t="str">
            <v>ガス機関又はガソリン機関(航空機、自動車又は船舶に用いられるものを除く。)における燃料の使用</v>
          </cell>
          <cell r="G208" t="str">
            <v>３－シ軽油</v>
          </cell>
          <cell r="H208" t="e">
            <v>#N/A</v>
          </cell>
          <cell r="I208">
            <v>2.3E-5</v>
          </cell>
        </row>
        <row r="209">
          <cell r="B209" t="str">
            <v>３－シ</v>
          </cell>
          <cell r="C209" t="e">
            <v>#N/A</v>
          </cell>
          <cell r="D209" t="str">
            <v>３－シ</v>
          </cell>
          <cell r="E209" t="str">
            <v>ガス機関又はガソリン機関(航空機、自動車又は船舶に用いられるものを除く。)における燃料の使用</v>
          </cell>
          <cell r="G209" t="str">
            <v>３－シＡ重油</v>
          </cell>
          <cell r="H209" t="e">
            <v>#N/A</v>
          </cell>
          <cell r="I209">
            <v>2.3E-5</v>
          </cell>
        </row>
        <row r="210">
          <cell r="B210" t="str">
            <v>３－シ</v>
          </cell>
          <cell r="C210" t="e">
            <v>#N/A</v>
          </cell>
          <cell r="D210" t="str">
            <v>３－シ</v>
          </cell>
          <cell r="E210" t="str">
            <v>ガス機関又はガソリン機関(航空機、自動車又は船舶に用いられるものを除く。)における燃料の使用</v>
          </cell>
          <cell r="G210" t="str">
            <v>３－シＢ重油</v>
          </cell>
          <cell r="H210" t="e">
            <v>#N/A</v>
          </cell>
          <cell r="I210">
            <v>2.4000000000000001E-5</v>
          </cell>
        </row>
        <row r="211">
          <cell r="B211" t="str">
            <v>３－シ</v>
          </cell>
          <cell r="C211" t="e">
            <v>#N/A</v>
          </cell>
          <cell r="D211" t="str">
            <v>３－シ</v>
          </cell>
          <cell r="E211" t="str">
            <v>ガス機関又はガソリン機関(航空機、自動車又は船舶に用いられるものを除く。)における燃料の使用</v>
          </cell>
          <cell r="G211" t="str">
            <v>３－シＣ重油</v>
          </cell>
          <cell r="H211" t="e">
            <v>#N/A</v>
          </cell>
          <cell r="I211">
            <v>2.5000000000000001E-5</v>
          </cell>
        </row>
        <row r="212">
          <cell r="B212" t="str">
            <v>３－シ</v>
          </cell>
          <cell r="C212" t="e">
            <v>#N/A</v>
          </cell>
          <cell r="D212" t="str">
            <v>３－シ</v>
          </cell>
          <cell r="E212" t="str">
            <v>ガス機関又はガソリン機関(航空機、自動車又は船舶に用いられるものを除く。)における燃料の使用</v>
          </cell>
          <cell r="G212" t="str">
            <v>３－シ液化石油ガス（ＬＰＧ）</v>
          </cell>
          <cell r="H212" t="str">
            <v>㎏</v>
          </cell>
          <cell r="I212">
            <v>3.1000000000000001E-5</v>
          </cell>
        </row>
        <row r="213">
          <cell r="B213" t="str">
            <v>３－シ</v>
          </cell>
          <cell r="C213" t="e">
            <v>#N/A</v>
          </cell>
          <cell r="D213" t="str">
            <v>３－シ</v>
          </cell>
          <cell r="E213" t="str">
            <v>ガス機関又はガソリン機関(航空機、自動車又は船舶に用いられるものを除く。)における燃料の使用</v>
          </cell>
          <cell r="G213" t="str">
            <v>３－シ都市ガス</v>
          </cell>
          <cell r="H213" t="e">
            <v>#N/A</v>
          </cell>
          <cell r="I213">
            <v>2.6999999999999999E-5</v>
          </cell>
        </row>
        <row r="214">
          <cell r="B214" t="e">
            <v>#N/A</v>
          </cell>
          <cell r="C214" t="e">
            <v>#N/A</v>
          </cell>
          <cell r="D214" t="e">
            <v>#N/A</v>
          </cell>
          <cell r="E214" t="e">
            <v>#N/A</v>
          </cell>
          <cell r="G214" t="str">
            <v>３－スガソリン・液化石油ガス（ＬＰＧ）／乗用車</v>
          </cell>
          <cell r="H214" t="str">
            <v>㎞</v>
          </cell>
          <cell r="I214">
            <v>2.9E-5</v>
          </cell>
        </row>
        <row r="215">
          <cell r="B215" t="e">
            <v>#N/A</v>
          </cell>
          <cell r="C215" t="e">
            <v>#N/A</v>
          </cell>
          <cell r="D215" t="e">
            <v>#N/A</v>
          </cell>
          <cell r="E215" t="str">
            <v>自動車の走行</v>
          </cell>
          <cell r="G215" t="str">
            <v>３－スガソリン／バス</v>
          </cell>
          <cell r="H215" t="str">
            <v>㎞</v>
          </cell>
          <cell r="I215">
            <v>4.6999999999999997E-5</v>
          </cell>
        </row>
        <row r="216">
          <cell r="B216" t="str">
            <v>３－ス</v>
          </cell>
          <cell r="C216" t="e">
            <v>#N/A</v>
          </cell>
          <cell r="D216" t="str">
            <v>３－ス</v>
          </cell>
          <cell r="E216" t="str">
            <v>自動車の走行</v>
          </cell>
          <cell r="G216" t="str">
            <v>３－スガソリン／軽自動車</v>
          </cell>
          <cell r="H216" t="str">
            <v>㎞</v>
          </cell>
          <cell r="I216">
            <v>2.1999999999999999E-5</v>
          </cell>
        </row>
        <row r="217">
          <cell r="B217" t="str">
            <v>３－ス</v>
          </cell>
          <cell r="C217" t="e">
            <v>#N/A</v>
          </cell>
          <cell r="D217" t="str">
            <v>３－ス</v>
          </cell>
          <cell r="E217" t="str">
            <v>自動車の走行</v>
          </cell>
          <cell r="G217" t="str">
            <v>３－スガソリン／普通貨物車</v>
          </cell>
          <cell r="H217" t="str">
            <v>㎞</v>
          </cell>
          <cell r="I217">
            <v>3.8999999999999999E-5</v>
          </cell>
        </row>
        <row r="218">
          <cell r="B218" t="str">
            <v>３－ス</v>
          </cell>
          <cell r="C218" t="e">
            <v>#N/A</v>
          </cell>
          <cell r="D218" t="str">
            <v>３－ス</v>
          </cell>
          <cell r="E218" t="str">
            <v>自動車の走行</v>
          </cell>
          <cell r="G218" t="str">
            <v>３－スガソリン／小型貨物車</v>
          </cell>
          <cell r="H218" t="str">
            <v>㎞</v>
          </cell>
          <cell r="I218">
            <v>2.6999999999999999E-5</v>
          </cell>
        </row>
        <row r="219">
          <cell r="B219" t="str">
            <v>３－ス</v>
          </cell>
          <cell r="C219" t="e">
            <v>#N/A</v>
          </cell>
          <cell r="D219" t="str">
            <v>３－ス</v>
          </cell>
          <cell r="E219" t="str">
            <v>自動車の走行</v>
          </cell>
          <cell r="G219" t="str">
            <v>３－スガソリン／軽貨物車</v>
          </cell>
          <cell r="H219" t="str">
            <v>㎞</v>
          </cell>
          <cell r="I219">
            <v>2.3E-5</v>
          </cell>
        </row>
        <row r="220">
          <cell r="B220" t="str">
            <v>３－ス</v>
          </cell>
          <cell r="C220" t="e">
            <v>#N/A</v>
          </cell>
          <cell r="D220" t="str">
            <v>３－ス</v>
          </cell>
          <cell r="E220" t="str">
            <v>自動車の走行</v>
          </cell>
          <cell r="G220" t="str">
            <v>３－スガソリン／特種用途車</v>
          </cell>
          <cell r="H220" t="str">
            <v>㎞</v>
          </cell>
          <cell r="I220">
            <v>3.8000000000000002E-5</v>
          </cell>
        </row>
        <row r="221">
          <cell r="B221" t="str">
            <v>３－ス</v>
          </cell>
          <cell r="C221" t="e">
            <v>#N/A</v>
          </cell>
          <cell r="D221" t="str">
            <v>３－ス</v>
          </cell>
          <cell r="E221" t="str">
            <v>自動車の走行</v>
          </cell>
          <cell r="G221" t="str">
            <v>３－スディーゼル／乗用車</v>
          </cell>
          <cell r="H221" t="str">
            <v>㎞</v>
          </cell>
          <cell r="I221">
            <v>6.9999999999999999E-6</v>
          </cell>
        </row>
        <row r="222">
          <cell r="B222" t="str">
            <v>３－ス</v>
          </cell>
          <cell r="C222" t="e">
            <v>#N/A</v>
          </cell>
          <cell r="D222" t="str">
            <v>３－ス</v>
          </cell>
          <cell r="E222" t="str">
            <v>自動車の走行</v>
          </cell>
          <cell r="G222" t="str">
            <v>３－スディーゼル／バス</v>
          </cell>
          <cell r="H222" t="str">
            <v>㎞</v>
          </cell>
          <cell r="I222">
            <v>2.5000000000000001E-5</v>
          </cell>
        </row>
        <row r="223">
          <cell r="B223" t="str">
            <v>３－ス</v>
          </cell>
          <cell r="C223" t="e">
            <v>#N/A</v>
          </cell>
          <cell r="D223" t="str">
            <v>３－ス</v>
          </cell>
          <cell r="E223" t="str">
            <v>自動車の走行</v>
          </cell>
          <cell r="G223" t="str">
            <v>３－スディーゼル／普通貨物車</v>
          </cell>
          <cell r="H223" t="str">
            <v>㎞</v>
          </cell>
          <cell r="I223">
            <v>2.5000000000000001E-5</v>
          </cell>
        </row>
        <row r="224">
          <cell r="B224" t="str">
            <v>３－ス</v>
          </cell>
          <cell r="C224" t="e">
            <v>#N/A</v>
          </cell>
          <cell r="D224" t="str">
            <v>３－ス</v>
          </cell>
          <cell r="E224" t="str">
            <v>自動車の走行</v>
          </cell>
          <cell r="G224" t="str">
            <v>３－スディーゼル／小型貨物車</v>
          </cell>
          <cell r="H224" t="str">
            <v>㎞</v>
          </cell>
          <cell r="I224">
            <v>2.5000000000000001E-5</v>
          </cell>
        </row>
        <row r="225">
          <cell r="B225" t="str">
            <v>３－ス</v>
          </cell>
          <cell r="C225" t="e">
            <v>#N/A</v>
          </cell>
          <cell r="D225" t="str">
            <v>３－ス</v>
          </cell>
          <cell r="E225" t="str">
            <v>自動車の走行</v>
          </cell>
          <cell r="G225" t="str">
            <v>３－スディーゼル／特種用途車</v>
          </cell>
          <cell r="H225" t="str">
            <v>㎞</v>
          </cell>
          <cell r="I225">
            <v>2.5000000000000001E-5</v>
          </cell>
        </row>
        <row r="226">
          <cell r="B226" t="str">
            <v>３－セ</v>
          </cell>
          <cell r="C226" t="e">
            <v>#N/A</v>
          </cell>
          <cell r="D226" t="str">
            <v>３－セ</v>
          </cell>
          <cell r="E226" t="str">
            <v>鉄道車両（ディーゼル機関車）の運行による軽油の使用</v>
          </cell>
          <cell r="G226" t="str">
            <v>３－セ</v>
          </cell>
          <cell r="H226" t="str">
            <v>kl</v>
          </cell>
          <cell r="I226">
            <v>1.1000000000000001</v>
          </cell>
        </row>
        <row r="227">
          <cell r="B227" t="e">
            <v>#N/A</v>
          </cell>
          <cell r="C227" t="e">
            <v>#N/A</v>
          </cell>
          <cell r="D227" t="e">
            <v>#N/A</v>
          </cell>
          <cell r="E227" t="str">
            <v>船舶の航行における燃料の使用</v>
          </cell>
          <cell r="G227" t="str">
            <v>３－ソ軽油</v>
          </cell>
          <cell r="H227" t="str">
            <v>kl</v>
          </cell>
          <cell r="I227">
            <v>7.2999999999999995E-2</v>
          </cell>
        </row>
        <row r="228">
          <cell r="B228" t="e">
            <v>#N/A</v>
          </cell>
          <cell r="C228" t="e">
            <v>#N/A</v>
          </cell>
          <cell r="D228" t="e">
            <v>#N/A</v>
          </cell>
          <cell r="E228" t="str">
            <v>船舶の航行における燃料の使用</v>
          </cell>
          <cell r="G228" t="str">
            <v>３－ソＡ重油</v>
          </cell>
          <cell r="H228" t="e">
            <v>#N/A</v>
          </cell>
          <cell r="I228">
            <v>7.3999999999999996E-2</v>
          </cell>
        </row>
        <row r="229">
          <cell r="B229" t="e">
            <v>#N/A</v>
          </cell>
          <cell r="C229" t="e">
            <v>#N/A</v>
          </cell>
          <cell r="D229" t="e">
            <v>#N/A</v>
          </cell>
          <cell r="E229" t="str">
            <v>船舶の航行における燃料の使用</v>
          </cell>
          <cell r="G229" t="str">
            <v>３－ソＢ重油</v>
          </cell>
          <cell r="H229" t="e">
            <v>#N/A</v>
          </cell>
          <cell r="I229">
            <v>7.5999999999999998E-2</v>
          </cell>
        </row>
        <row r="230">
          <cell r="B230" t="e">
            <v>#N/A</v>
          </cell>
          <cell r="C230" t="e">
            <v>#N/A</v>
          </cell>
          <cell r="D230" t="e">
            <v>#N/A</v>
          </cell>
          <cell r="E230" t="str">
            <v>船舶の航行における燃料の使用</v>
          </cell>
          <cell r="G230" t="str">
            <v>３－ソＣ重油</v>
          </cell>
          <cell r="H230" t="e">
            <v>#N/A</v>
          </cell>
          <cell r="I230">
            <v>7.8E-2</v>
          </cell>
        </row>
        <row r="231">
          <cell r="B231" t="e">
            <v>#N/A</v>
          </cell>
          <cell r="C231" t="e">
            <v>#N/A</v>
          </cell>
          <cell r="D231" t="e">
            <v>#N/A</v>
          </cell>
          <cell r="E231" t="str">
            <v>アジピン酸又は硝酸の製造</v>
          </cell>
          <cell r="G231" t="str">
            <v>３－タアジピン酸</v>
          </cell>
          <cell r="H231" t="e">
            <v>#N/A</v>
          </cell>
          <cell r="I231">
            <v>25</v>
          </cell>
        </row>
        <row r="232">
          <cell r="B232" t="e">
            <v>#N/A</v>
          </cell>
          <cell r="C232" t="e">
            <v>#N/A</v>
          </cell>
          <cell r="D232" t="e">
            <v>#N/A</v>
          </cell>
          <cell r="E232" t="str">
            <v>アジピン酸又は硝酸の製造</v>
          </cell>
          <cell r="G232" t="str">
            <v>３－タ硝酸</v>
          </cell>
          <cell r="H232" t="str">
            <v>ｔ</v>
          </cell>
          <cell r="I232">
            <v>3.7</v>
          </cell>
        </row>
        <row r="233">
          <cell r="B233" t="e">
            <v>#N/A</v>
          </cell>
          <cell r="C233" t="e">
            <v>#N/A</v>
          </cell>
          <cell r="D233" t="e">
            <v>#N/A</v>
          </cell>
          <cell r="E233" t="str">
            <v>一般廃棄物の焼却</v>
          </cell>
          <cell r="G233" t="str">
            <v>３－チ連続燃焼式焼却施設</v>
          </cell>
          <cell r="H233" t="str">
            <v>ｔ</v>
          </cell>
          <cell r="I233">
            <v>4.99E-2</v>
          </cell>
        </row>
        <row r="234">
          <cell r="B234" t="e">
            <v>#N/A</v>
          </cell>
          <cell r="C234" t="e">
            <v>#N/A</v>
          </cell>
          <cell r="D234" t="e">
            <v>#N/A</v>
          </cell>
          <cell r="E234" t="str">
            <v>一般廃棄物の焼却</v>
          </cell>
          <cell r="G234" t="str">
            <v>３－チ准連続燃焼式焼却施設</v>
          </cell>
          <cell r="H234" t="str">
            <v>ｔ</v>
          </cell>
          <cell r="I234">
            <v>4.1500000000000002E-2</v>
          </cell>
        </row>
        <row r="235">
          <cell r="B235" t="e">
            <v>#N/A</v>
          </cell>
          <cell r="C235" t="e">
            <v>#N/A</v>
          </cell>
          <cell r="D235" t="e">
            <v>#N/A</v>
          </cell>
          <cell r="E235" t="str">
            <v>一般廃棄物の焼却</v>
          </cell>
          <cell r="G235" t="str">
            <v>３－チバッチ燃焼式焼却施設</v>
          </cell>
          <cell r="H235" t="str">
            <v>ｔ</v>
          </cell>
          <cell r="I235">
            <v>0.107</v>
          </cell>
        </row>
        <row r="236">
          <cell r="B236" t="str">
            <v>３－ツ</v>
          </cell>
          <cell r="C236" t="e">
            <v>#N/A</v>
          </cell>
          <cell r="D236" t="str">
            <v>３－ツ</v>
          </cell>
          <cell r="E236" t="str">
            <v>産業廃棄物の焼却</v>
          </cell>
          <cell r="G236" t="str">
            <v>３－ツ紙くず又は木くず</v>
          </cell>
          <cell r="H236" t="str">
            <v>ｔ</v>
          </cell>
          <cell r="I236">
            <v>0.01</v>
          </cell>
        </row>
        <row r="237">
          <cell r="B237" t="e">
            <v>#N/A</v>
          </cell>
          <cell r="C237" t="e">
            <v>#N/A</v>
          </cell>
          <cell r="D237" t="str">
            <v>３－ツ</v>
          </cell>
          <cell r="E237" t="str">
            <v>産業廃棄物の焼却</v>
          </cell>
          <cell r="G237" t="str">
            <v>３－ツ廃油</v>
          </cell>
          <cell r="H237" t="str">
            <v>ｔ</v>
          </cell>
          <cell r="I237">
            <v>9.7999999999999997E-3</v>
          </cell>
        </row>
        <row r="238">
          <cell r="B238" t="str">
            <v>３－ツ</v>
          </cell>
          <cell r="C238" t="e">
            <v>#N/A</v>
          </cell>
          <cell r="D238" t="str">
            <v>３－ツ</v>
          </cell>
          <cell r="E238" t="str">
            <v>産業廃棄物の焼却</v>
          </cell>
          <cell r="G238" t="str">
            <v>３－ツ廃プラスチック類</v>
          </cell>
          <cell r="H238" t="str">
            <v>ｔ</v>
          </cell>
          <cell r="I238">
            <v>0.17</v>
          </cell>
        </row>
        <row r="239">
          <cell r="B239" t="str">
            <v>３－ツ</v>
          </cell>
          <cell r="C239" t="e">
            <v>#N/A</v>
          </cell>
          <cell r="D239" t="str">
            <v>３－ツ</v>
          </cell>
          <cell r="E239" t="str">
            <v>産業廃棄物の焼却</v>
          </cell>
          <cell r="G239" t="str">
            <v>３－ツ下水汚泥</v>
          </cell>
          <cell r="H239" t="str">
            <v>ｔ</v>
          </cell>
          <cell r="I239">
            <v>0.89200000000000002</v>
          </cell>
        </row>
        <row r="240">
          <cell r="B240" t="str">
            <v>３－ツ</v>
          </cell>
          <cell r="C240" t="e">
            <v>#N/A</v>
          </cell>
          <cell r="D240" t="str">
            <v>３－ツ</v>
          </cell>
          <cell r="E240" t="str">
            <v>産業廃棄物の焼却</v>
          </cell>
          <cell r="G240" t="str">
            <v>３－ツ汚泥（下水汚泥を除く。）</v>
          </cell>
          <cell r="H240" t="str">
            <v>ｔ</v>
          </cell>
          <cell r="I240">
            <v>0.45</v>
          </cell>
        </row>
        <row r="241">
          <cell r="B241" t="e">
            <v>#N/A</v>
          </cell>
          <cell r="C241" t="e">
            <v>#N/A</v>
          </cell>
          <cell r="D241" t="e">
            <v>#N/A</v>
          </cell>
          <cell r="E241" t="str">
            <v>各ハイドロフルオロカーボンの生産　　　　　　　　　　　　　　　　　　　　　　　　　　　　　　　</v>
          </cell>
          <cell r="G241" t="str">
            <v>４－ア</v>
          </cell>
          <cell r="H241" t="str">
            <v>㎏</v>
          </cell>
          <cell r="I241">
            <v>2.8999999999999998E-3</v>
          </cell>
        </row>
        <row r="242">
          <cell r="B242" t="str">
            <v>４－イ</v>
          </cell>
          <cell r="C242" t="str">
            <v>ハイドロフルオロカーボン(HFC)</v>
          </cell>
          <cell r="D242" t="str">
            <v>４－イ</v>
          </cell>
          <cell r="E242" t="e">
            <v>#N/A</v>
          </cell>
          <cell r="G242" t="str">
            <v>４－イ家庭用電気冷蔵庫(製造・使用開始)</v>
          </cell>
          <cell r="H242" t="str">
            <v>㎏</v>
          </cell>
          <cell r="I242">
            <v>0.01</v>
          </cell>
        </row>
        <row r="243">
          <cell r="B243" t="str">
            <v>４－イ</v>
          </cell>
          <cell r="C243" t="e">
            <v>#N/A</v>
          </cell>
          <cell r="D243" t="str">
            <v>４－イ</v>
          </cell>
          <cell r="E243" t="str">
            <v>ハイドロフルオロカーボンが封入された製品(冷蔵庫等)の製造時又は当該製品の使用開始時におけるハイドロフルオロカーボンの封入</v>
          </cell>
          <cell r="G243" t="str">
            <v>４－イ家庭用エアコンディショナー(製造・使用開始)</v>
          </cell>
          <cell r="H243" t="str">
            <v>㎏</v>
          </cell>
          <cell r="I243">
            <v>4.1000000000000002E-2</v>
          </cell>
        </row>
        <row r="244">
          <cell r="B244" t="str">
            <v>４－イ</v>
          </cell>
          <cell r="C244" t="e">
            <v>#N/A</v>
          </cell>
          <cell r="D244" t="str">
            <v>４－イ</v>
          </cell>
          <cell r="E244" t="str">
            <v>ハイドロフルオロカーボンが封入された製品(冷蔵庫等)の製造時又は当該製品の使用開始時におけるハイドロフルオロカーボンの封入</v>
          </cell>
          <cell r="G244" t="str">
            <v>４－イ業務用冷凍空気調和機器(製造・使用開始)</v>
          </cell>
          <cell r="H244" t="str">
            <v>㎏</v>
          </cell>
          <cell r="I244">
            <v>0.01</v>
          </cell>
        </row>
        <row r="245">
          <cell r="B245" t="e">
            <v>#N/A</v>
          </cell>
          <cell r="C245" t="e">
            <v>#N/A</v>
          </cell>
          <cell r="D245" t="e">
            <v>#N/A</v>
          </cell>
          <cell r="E245" t="str">
            <v>自動車用エアコンディショナー(ハイドロフルオロカーボンが封入されたものに限る。)の製造</v>
          </cell>
          <cell r="G245" t="str">
            <v>４－ウ</v>
          </cell>
          <cell r="H245" t="str">
            <v>台</v>
          </cell>
          <cell r="I245">
            <v>3.3E-3</v>
          </cell>
        </row>
        <row r="246">
          <cell r="B246" t="str">
            <v>４－エ</v>
          </cell>
          <cell r="C246" t="e">
            <v>#N/A</v>
          </cell>
          <cell r="D246" t="str">
            <v>４－エ</v>
          </cell>
          <cell r="E246" t="e">
            <v>#N/A</v>
          </cell>
          <cell r="G246" t="str">
            <v>４－エポリエチレンフォーム</v>
          </cell>
          <cell r="H246" t="str">
            <v>㎏</v>
          </cell>
          <cell r="I246">
            <v>1</v>
          </cell>
        </row>
        <row r="247">
          <cell r="B247" t="str">
            <v>５－ア</v>
          </cell>
          <cell r="C247" t="str">
            <v>パーフルオロカーボン(PFC)</v>
          </cell>
          <cell r="D247" t="str">
            <v>５－ア</v>
          </cell>
          <cell r="E247" t="str">
            <v>各パーフルオロカーボンの生産　　　　　　　　　　　　　　　　　　　　　　　</v>
          </cell>
          <cell r="G247" t="str">
            <v>５－ア</v>
          </cell>
          <cell r="H247" t="str">
            <v>㎏</v>
          </cell>
          <cell r="I247">
            <v>8.8999999999999996E-2</v>
          </cell>
        </row>
        <row r="248">
          <cell r="B248" t="str">
            <v>６－ア</v>
          </cell>
          <cell r="C248" t="str">
            <v>六ふっ化いおう(SF6)</v>
          </cell>
          <cell r="D248" t="str">
            <v>６－ア</v>
          </cell>
          <cell r="E248" t="e">
            <v>#N/A</v>
          </cell>
          <cell r="G248" t="str">
            <v>６－ア</v>
          </cell>
          <cell r="H248" t="str">
            <v>㎏</v>
          </cell>
          <cell r="I248">
            <v>0.18</v>
          </cell>
        </row>
        <row r="249">
          <cell r="B249" t="e">
            <v>#N/A</v>
          </cell>
          <cell r="C249" t="e">
            <v>#N/A</v>
          </cell>
          <cell r="D249" t="str">
            <v>３－テ</v>
          </cell>
          <cell r="E249" t="str">
            <v>麻酔剤としての一酸化二窒素の使用</v>
          </cell>
          <cell r="G249" t="str">
            <v>３－テ</v>
          </cell>
          <cell r="H249" t="str">
            <v>㎏</v>
          </cell>
          <cell r="I249">
            <v>1</v>
          </cell>
        </row>
        <row r="250">
          <cell r="B250" t="str">
            <v>４－オ</v>
          </cell>
          <cell r="C250" t="e">
            <v>#N/A</v>
          </cell>
          <cell r="D250" t="str">
            <v>４－オ</v>
          </cell>
          <cell r="E250" t="e">
            <v>#N/A</v>
          </cell>
          <cell r="G250" t="str">
            <v>４－オ</v>
          </cell>
          <cell r="H250" t="str">
            <v>㎏</v>
          </cell>
          <cell r="I250">
            <v>0.01</v>
          </cell>
        </row>
        <row r="251">
          <cell r="B251" t="e">
            <v>#N/A</v>
          </cell>
          <cell r="C251" t="str">
            <v>ハイドロフルオロカーボン(HFC)</v>
          </cell>
          <cell r="D251" t="e">
            <v>#N/A</v>
          </cell>
          <cell r="E251" t="str">
            <v>噴霧器の使用又は廃棄</v>
          </cell>
          <cell r="G251" t="str">
            <v>４－カ</v>
          </cell>
          <cell r="H251" t="str">
            <v>㎏</v>
          </cell>
          <cell r="I251">
            <v>1</v>
          </cell>
        </row>
        <row r="252">
          <cell r="B252" t="str">
            <v>４－キ</v>
          </cell>
          <cell r="C252" t="str">
            <v>ハイドロフルオロカーボン(HFC)</v>
          </cell>
          <cell r="D252" t="str">
            <v>４－キ</v>
          </cell>
          <cell r="E252" t="str">
            <v>溶剤の用途としての使用</v>
          </cell>
          <cell r="G252" t="str">
            <v>４－キ</v>
          </cell>
          <cell r="H252" t="str">
            <v>㎏</v>
          </cell>
          <cell r="I252">
            <v>1</v>
          </cell>
        </row>
        <row r="253">
          <cell r="B253" t="e">
            <v>#N/A</v>
          </cell>
          <cell r="C253" t="str">
            <v>ハイドロフルオロカーボン(HFC)</v>
          </cell>
          <cell r="D253" t="e">
            <v>#N/A</v>
          </cell>
          <cell r="E253" t="str">
            <v>洗浄の用途としての使用</v>
          </cell>
          <cell r="G253" t="str">
            <v>４－ク</v>
          </cell>
          <cell r="H253" t="str">
            <v>㎏</v>
          </cell>
          <cell r="I253">
            <v>1</v>
          </cell>
        </row>
        <row r="254">
          <cell r="B254" t="e">
            <v>#N/A</v>
          </cell>
          <cell r="C254" t="e">
            <v>#N/A</v>
          </cell>
          <cell r="D254" t="e">
            <v>#N/A</v>
          </cell>
          <cell r="E254" t="str">
            <v>溶剤の用途としての使用</v>
          </cell>
          <cell r="G254" t="str">
            <v>５－イ</v>
          </cell>
          <cell r="H254" t="str">
            <v>㎏</v>
          </cell>
          <cell r="I254">
            <v>1</v>
          </cell>
        </row>
        <row r="255">
          <cell r="B255" t="str">
            <v>５－ウ</v>
          </cell>
          <cell r="C255" t="str">
            <v>パーフルオロカーボン(PFC)</v>
          </cell>
          <cell r="D255" t="str">
            <v>５－ウ</v>
          </cell>
          <cell r="E255" t="e">
            <v>#N/A</v>
          </cell>
          <cell r="G255" t="str">
            <v>５－ウ</v>
          </cell>
          <cell r="H255" t="str">
            <v>㎏</v>
          </cell>
          <cell r="I255">
            <v>1</v>
          </cell>
        </row>
        <row r="256">
          <cell r="B256" t="str">
            <v>５－エ</v>
          </cell>
          <cell r="C256" t="str">
            <v>パーフルオロカーボン(PFC)</v>
          </cell>
          <cell r="D256" t="str">
            <v>５－エ</v>
          </cell>
          <cell r="E256" t="e">
            <v>#N/A</v>
          </cell>
          <cell r="G256" t="str">
            <v>５－エ</v>
          </cell>
          <cell r="H256" t="str">
            <v>㎏</v>
          </cell>
          <cell r="I256">
            <v>0.71</v>
          </cell>
        </row>
        <row r="257">
          <cell r="B257" t="str">
            <v>６－イ</v>
          </cell>
          <cell r="C257" t="str">
            <v>六ふっ化いおう(SF6)</v>
          </cell>
          <cell r="D257" t="str">
            <v>６－イ</v>
          </cell>
          <cell r="E257" t="str">
            <v>変圧器、開閉器、遮断器その他の電気機械器具（六ふっ化いおうが封入されたものに限る。以下「電気機械器具」という。）の点検</v>
          </cell>
          <cell r="G257" t="str">
            <v>６－イ</v>
          </cell>
          <cell r="H257" t="str">
            <v>㎏</v>
          </cell>
          <cell r="I257">
            <v>1</v>
          </cell>
        </row>
        <row r="258">
          <cell r="B258" t="str">
            <v>６－ウ</v>
          </cell>
          <cell r="C258" t="str">
            <v>六ふっ化いおう(SF6)</v>
          </cell>
          <cell r="D258" t="str">
            <v>６－ウ</v>
          </cell>
          <cell r="E258" t="str">
            <v>電気機械器具の廃棄</v>
          </cell>
          <cell r="G258" t="str">
            <v>６－ウ</v>
          </cell>
          <cell r="H258" t="str">
            <v>㎏</v>
          </cell>
          <cell r="I258">
            <v>1</v>
          </cell>
        </row>
        <row r="259">
          <cell r="B259" t="str">
            <v>６－エ</v>
          </cell>
          <cell r="C259" t="str">
            <v>六ふっ化いおう(SF6)</v>
          </cell>
          <cell r="D259" t="str">
            <v>６－エ</v>
          </cell>
          <cell r="E259" t="e">
            <v>#N/A</v>
          </cell>
          <cell r="G259" t="str">
            <v>６－エ</v>
          </cell>
          <cell r="H259" t="str">
            <v>㎏</v>
          </cell>
          <cell r="I259">
            <v>0.76</v>
          </cell>
        </row>
        <row r="260">
          <cell r="B260" t="str">
            <v>７－ア</v>
          </cell>
          <cell r="C260" t="e">
            <v>#N/A</v>
          </cell>
          <cell r="D260" t="str">
            <v>７－ア</v>
          </cell>
          <cell r="E260" t="str">
            <v>他人から供給された水の使用</v>
          </cell>
          <cell r="G260" t="str">
            <v>７－ア水道水</v>
          </cell>
          <cell r="H260" t="str">
            <v>ｍ3</v>
          </cell>
          <cell r="I260">
            <v>0.18</v>
          </cell>
        </row>
        <row r="261">
          <cell r="B261" t="e">
            <v>#N/A</v>
          </cell>
          <cell r="C261" t="e">
            <v>#N/A</v>
          </cell>
          <cell r="D261" t="str">
            <v>７－イ</v>
          </cell>
          <cell r="E261" t="str">
            <v>公共下水道への排水</v>
          </cell>
          <cell r="G261" t="str">
            <v>７－イ</v>
          </cell>
          <cell r="H261" t="str">
            <v>ｍ3</v>
          </cell>
          <cell r="I261">
            <v>0.39600000000000002</v>
          </cell>
        </row>
        <row r="262">
          <cell r="B262" t="str">
            <v>７－ウ</v>
          </cell>
          <cell r="C262" t="e">
            <v>#N/A</v>
          </cell>
          <cell r="D262" t="str">
            <v>７－ウ</v>
          </cell>
          <cell r="E262" t="e">
            <v>#N/A</v>
          </cell>
          <cell r="G262" t="str">
            <v>７－ウ一般廃棄物(廃プラスチック類を除く。)／都内(島しょ地域を除く。)に設置された連続燃焼式焼却施設</v>
          </cell>
          <cell r="H262" t="str">
            <v>ｔ</v>
          </cell>
          <cell r="I262">
            <v>23.5</v>
          </cell>
        </row>
        <row r="263">
          <cell r="B263" t="e">
            <v>#N/A</v>
          </cell>
          <cell r="C263" t="e">
            <v>#N/A</v>
          </cell>
          <cell r="D263" t="str">
            <v>７－ウ</v>
          </cell>
          <cell r="E263" t="str">
            <v>他人への委託による一般廃棄物の焼却</v>
          </cell>
          <cell r="G263" t="str">
            <v>７－ウ一般廃棄物(廃プラスチック類を除く。)／島しょ地域に設置されたバッチ燃焼式焼却施設</v>
          </cell>
          <cell r="H263" t="e">
            <v>#N/A</v>
          </cell>
          <cell r="I263">
            <v>67.3</v>
          </cell>
        </row>
      </sheetData>
      <sheetData sheetId="10"/>
      <sheetData sheetId="11">
        <row r="2">
          <cell r="A2" t="e">
            <v>#N/A</v>
          </cell>
        </row>
        <row r="3">
          <cell r="A3" t="e">
            <v>#N/A</v>
          </cell>
        </row>
        <row r="4">
          <cell r="A4" t="str">
            <v>１－ウ</v>
          </cell>
        </row>
        <row r="5">
          <cell r="A5" t="str">
            <v>１－エ</v>
          </cell>
        </row>
        <row r="6">
          <cell r="A6" t="str">
            <v>１－オ</v>
          </cell>
        </row>
        <row r="7">
          <cell r="A7" t="str">
            <v>１－カ</v>
          </cell>
        </row>
        <row r="8">
          <cell r="A8" t="str">
            <v>１－キ</v>
          </cell>
        </row>
        <row r="9">
          <cell r="A9" t="str">
            <v>１－ク</v>
          </cell>
        </row>
        <row r="10">
          <cell r="A10" t="e">
            <v>#N/A</v>
          </cell>
        </row>
        <row r="11">
          <cell r="A11" t="str">
            <v>２－イ</v>
          </cell>
        </row>
        <row r="12">
          <cell r="A12" t="str">
            <v>２－ウ</v>
          </cell>
        </row>
        <row r="13">
          <cell r="A13" t="str">
            <v>２－エ</v>
          </cell>
        </row>
        <row r="14">
          <cell r="A14" t="str">
            <v>２－オ</v>
          </cell>
        </row>
        <row r="15">
          <cell r="A15" t="str">
            <v>２－カ</v>
          </cell>
        </row>
        <row r="16">
          <cell r="A16" t="str">
            <v>２－キ</v>
          </cell>
        </row>
        <row r="17">
          <cell r="A17" t="str">
            <v>２－ク</v>
          </cell>
        </row>
        <row r="18">
          <cell r="A18" t="str">
            <v>２－ケ</v>
          </cell>
        </row>
        <row r="19">
          <cell r="A19" t="e">
            <v>#N/A</v>
          </cell>
        </row>
        <row r="20">
          <cell r="A20" t="str">
            <v>２－サ</v>
          </cell>
        </row>
        <row r="21">
          <cell r="A21" t="str">
            <v>２－シ</v>
          </cell>
        </row>
        <row r="22">
          <cell r="A22" t="str">
            <v>２－ス</v>
          </cell>
        </row>
        <row r="23">
          <cell r="A23" t="str">
            <v>２－セ</v>
          </cell>
        </row>
        <row r="24">
          <cell r="A24" t="str">
            <v>２－ソ</v>
          </cell>
        </row>
        <row r="25">
          <cell r="A25" t="str">
            <v>２－タ</v>
          </cell>
        </row>
        <row r="26">
          <cell r="A26" t="str">
            <v>２－チ</v>
          </cell>
        </row>
        <row r="27">
          <cell r="A27" t="str">
            <v>２－ツ</v>
          </cell>
        </row>
        <row r="28">
          <cell r="A28" t="str">
            <v>３－ア</v>
          </cell>
        </row>
        <row r="29">
          <cell r="A29" t="str">
            <v>３－イ</v>
          </cell>
        </row>
        <row r="30">
          <cell r="A30" t="str">
            <v>３－ウ</v>
          </cell>
        </row>
        <row r="31">
          <cell r="A31" t="str">
            <v>３－エ</v>
          </cell>
        </row>
        <row r="32">
          <cell r="A32" t="str">
            <v>３－オ</v>
          </cell>
        </row>
        <row r="33">
          <cell r="A33" t="str">
            <v>３－カ</v>
          </cell>
        </row>
        <row r="34">
          <cell r="A34" t="str">
            <v>３－キ</v>
          </cell>
        </row>
        <row r="35">
          <cell r="A35" t="str">
            <v>３－ク</v>
          </cell>
        </row>
        <row r="36">
          <cell r="A36" t="str">
            <v>３－ケ</v>
          </cell>
        </row>
        <row r="37">
          <cell r="A37" t="str">
            <v>３－コ</v>
          </cell>
        </row>
        <row r="38">
          <cell r="A38" t="str">
            <v>３－サ</v>
          </cell>
        </row>
        <row r="39">
          <cell r="A39" t="str">
            <v>３－シ</v>
          </cell>
        </row>
        <row r="40">
          <cell r="A40" t="str">
            <v>３－ス</v>
          </cell>
        </row>
        <row r="41">
          <cell r="A41" t="str">
            <v>３－セ</v>
          </cell>
        </row>
        <row r="42">
          <cell r="A42" t="str">
            <v>３－ソ</v>
          </cell>
        </row>
        <row r="43">
          <cell r="A43" t="str">
            <v>３－タ</v>
          </cell>
        </row>
        <row r="44">
          <cell r="A44" t="str">
            <v>３－チ</v>
          </cell>
        </row>
        <row r="45">
          <cell r="A45" t="str">
            <v>３－ツ</v>
          </cell>
        </row>
        <row r="46">
          <cell r="A46" t="str">
            <v>３－テ</v>
          </cell>
        </row>
        <row r="47">
          <cell r="A47" t="str">
            <v>４－ア</v>
          </cell>
        </row>
        <row r="48">
          <cell r="A48" t="str">
            <v>４－イ</v>
          </cell>
        </row>
        <row r="49">
          <cell r="A49" t="str">
            <v>４－ウ</v>
          </cell>
        </row>
        <row r="50">
          <cell r="A50" t="str">
            <v>４－エ</v>
          </cell>
        </row>
        <row r="51">
          <cell r="A51" t="str">
            <v>４－オ</v>
          </cell>
        </row>
        <row r="52">
          <cell r="A52" t="str">
            <v>４－カ</v>
          </cell>
        </row>
        <row r="53">
          <cell r="A53" t="str">
            <v>４－キ</v>
          </cell>
        </row>
        <row r="54">
          <cell r="A54" t="str">
            <v>４－ク</v>
          </cell>
        </row>
        <row r="55">
          <cell r="A55" t="str">
            <v>５－ア</v>
          </cell>
        </row>
        <row r="56">
          <cell r="A56" t="str">
            <v>５－イ</v>
          </cell>
        </row>
        <row r="57">
          <cell r="A57" t="str">
            <v>５－ウ</v>
          </cell>
        </row>
        <row r="58">
          <cell r="A58" t="str">
            <v>５－エ</v>
          </cell>
        </row>
        <row r="59">
          <cell r="A59" t="str">
            <v>６－ア</v>
          </cell>
        </row>
        <row r="60">
          <cell r="A60" t="str">
            <v>６－イ</v>
          </cell>
        </row>
        <row r="61">
          <cell r="A61" t="str">
            <v>６－ウ</v>
          </cell>
        </row>
        <row r="62">
          <cell r="A62" t="str">
            <v>６－エ</v>
          </cell>
        </row>
        <row r="63">
          <cell r="A63" t="str">
            <v>７－ア</v>
          </cell>
        </row>
        <row r="64">
          <cell r="A64" t="str">
            <v>７－イ</v>
          </cell>
        </row>
        <row r="65">
          <cell r="A65" t="str">
            <v>７－ウ</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6.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3.bin"/><Relationship Id="rId1" Type="http://schemas.microsoft.com/office/2006/relationships/xlExternalLinkPath/xlPathMissing" Target="2022energy-keikakusyo_&#26696;1.xlsx"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3.vml"/><Relationship Id="rId7" Type="http://schemas.openxmlformats.org/officeDocument/2006/relationships/ctrlProp" Target="../ctrlProps/ctrlProp12.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FCB3E-15F0-4FD5-A198-97B2CBACAA47}">
  <sheetPr codeName="Sheet1">
    <tabColor rgb="FFFF0000"/>
    <pageSetUpPr fitToPage="1"/>
  </sheetPr>
  <dimension ref="A1:P31"/>
  <sheetViews>
    <sheetView tabSelected="1" workbookViewId="0"/>
  </sheetViews>
  <sheetFormatPr defaultRowHeight="13.5" outlineLevelCol="1"/>
  <cols>
    <col min="1" max="1" width="2.875" customWidth="1"/>
    <col min="2" max="2" width="5.25" customWidth="1"/>
    <col min="3" max="3" width="8.625" customWidth="1"/>
    <col min="4" max="4" width="16.75" customWidth="1"/>
    <col min="5" max="5" width="71.625" customWidth="1"/>
    <col min="6" max="9" width="9.25" customWidth="1"/>
    <col min="10" max="10" width="9.25" hidden="1" customWidth="1" outlineLevel="1"/>
    <col min="11" max="11" width="9.25" customWidth="1" collapsed="1"/>
  </cols>
  <sheetData>
    <row r="1" spans="1:16" ht="14.25" thickBot="1">
      <c r="A1" s="2"/>
      <c r="B1" s="2" t="s">
        <v>79</v>
      </c>
      <c r="C1" s="2"/>
      <c r="D1" s="2"/>
      <c r="E1" s="2"/>
      <c r="F1" s="2"/>
      <c r="G1" s="2"/>
      <c r="H1" s="2"/>
      <c r="I1" s="184" t="s">
        <v>2483</v>
      </c>
      <c r="J1" s="185"/>
      <c r="K1" s="185"/>
      <c r="L1" s="2"/>
      <c r="M1" s="2"/>
      <c r="N1" s="2"/>
      <c r="O1" s="2"/>
      <c r="P1" s="2"/>
    </row>
    <row r="2" spans="1:16" ht="18.75" customHeight="1">
      <c r="A2" s="2"/>
      <c r="B2" s="680" t="s">
        <v>77</v>
      </c>
      <c r="C2" s="681"/>
      <c r="D2" s="682"/>
      <c r="E2" s="65"/>
      <c r="F2" s="2"/>
      <c r="G2" s="2"/>
      <c r="H2" s="2"/>
      <c r="I2" s="2"/>
      <c r="J2" s="2" t="str">
        <f>PROPER(ASC(E2))</f>
        <v/>
      </c>
      <c r="K2" s="2"/>
      <c r="L2" s="2"/>
      <c r="M2" s="2"/>
      <c r="N2" s="2"/>
      <c r="O2" s="2"/>
      <c r="P2" s="2"/>
    </row>
    <row r="3" spans="1:16" ht="18.75" customHeight="1" thickBot="1">
      <c r="A3" s="2"/>
      <c r="B3" s="683" t="s">
        <v>76</v>
      </c>
      <c r="C3" s="684"/>
      <c r="D3" s="685"/>
      <c r="E3" s="186" t="str">
        <f>IFERROR(VLOOKUP($J$2,報告書事業者リスト!$A$5:$L$1000,2,FALSE),"")</f>
        <v/>
      </c>
      <c r="F3" s="2"/>
      <c r="G3" s="2"/>
      <c r="H3" s="2"/>
      <c r="I3" s="2"/>
      <c r="J3" s="2" t="s">
        <v>1969</v>
      </c>
      <c r="K3" s="2"/>
      <c r="L3" s="2"/>
      <c r="M3" s="2"/>
      <c r="N3" s="2"/>
      <c r="O3" s="2"/>
      <c r="P3" s="2"/>
    </row>
    <row r="4" spans="1:16" ht="27">
      <c r="A4" s="2"/>
      <c r="B4" s="2"/>
      <c r="C4" s="2"/>
      <c r="D4" s="2"/>
      <c r="E4" s="187" t="s">
        <v>494</v>
      </c>
      <c r="F4" s="2"/>
      <c r="G4" s="2"/>
      <c r="H4" s="2"/>
      <c r="I4" s="2"/>
      <c r="J4" s="2"/>
      <c r="K4" s="2"/>
      <c r="L4" s="2"/>
      <c r="M4" s="2"/>
      <c r="N4" s="2"/>
      <c r="O4" s="2"/>
      <c r="P4" s="2"/>
    </row>
    <row r="5" spans="1:16">
      <c r="A5" s="2"/>
      <c r="B5" s="2"/>
      <c r="C5" s="2"/>
      <c r="D5" s="2"/>
      <c r="E5" s="2"/>
      <c r="F5" s="2"/>
      <c r="G5" s="2"/>
      <c r="H5" s="2"/>
      <c r="I5" s="2"/>
      <c r="J5" s="2"/>
      <c r="K5" s="2"/>
      <c r="L5" s="2"/>
      <c r="M5" s="2"/>
      <c r="N5" s="2"/>
      <c r="O5" s="2"/>
      <c r="P5" s="2"/>
    </row>
    <row r="6" spans="1:16">
      <c r="A6" s="2"/>
      <c r="B6" s="2"/>
      <c r="C6" s="2"/>
      <c r="D6" s="188"/>
      <c r="E6" s="2" t="s">
        <v>1856</v>
      </c>
      <c r="F6" s="2"/>
      <c r="G6" s="2"/>
      <c r="H6" s="2"/>
      <c r="I6" s="2"/>
      <c r="J6" s="2"/>
      <c r="K6" s="2"/>
      <c r="L6" s="2"/>
      <c r="M6" s="2"/>
      <c r="N6" s="2"/>
      <c r="O6" s="2"/>
      <c r="P6" s="2"/>
    </row>
    <row r="7" spans="1:16">
      <c r="A7" s="2"/>
      <c r="B7" s="2"/>
      <c r="C7" s="2"/>
      <c r="D7" s="189"/>
      <c r="E7" s="2" t="s">
        <v>1857</v>
      </c>
      <c r="F7" s="2"/>
      <c r="G7" s="2"/>
      <c r="H7" s="2"/>
      <c r="I7" s="2"/>
      <c r="J7" s="2"/>
      <c r="K7" s="2"/>
      <c r="L7" s="2"/>
      <c r="M7" s="2"/>
      <c r="N7" s="2"/>
      <c r="O7" s="2"/>
      <c r="P7" s="2"/>
    </row>
    <row r="8" spans="1:16" ht="14.25">
      <c r="A8" s="2"/>
      <c r="B8" s="2"/>
      <c r="C8" s="2"/>
      <c r="D8" s="190"/>
      <c r="E8" s="2" t="s">
        <v>1858</v>
      </c>
      <c r="F8" s="2"/>
      <c r="G8" s="2"/>
      <c r="H8" s="2"/>
      <c r="I8" s="2"/>
      <c r="J8" s="2"/>
      <c r="K8" s="2"/>
      <c r="L8" s="2"/>
      <c r="M8" s="2"/>
      <c r="N8" s="2"/>
      <c r="O8" s="2"/>
      <c r="P8" s="2"/>
    </row>
    <row r="9" spans="1:16">
      <c r="A9" s="2"/>
      <c r="B9" s="2"/>
      <c r="C9" s="2"/>
      <c r="D9" s="191"/>
      <c r="E9" s="2" t="s">
        <v>1855</v>
      </c>
      <c r="F9" s="2"/>
      <c r="G9" s="2"/>
      <c r="H9" s="2"/>
      <c r="I9" s="2"/>
      <c r="J9" s="2"/>
      <c r="K9" s="2"/>
      <c r="L9" s="2"/>
      <c r="M9" s="2"/>
      <c r="N9" s="2"/>
      <c r="O9" s="2"/>
      <c r="P9" s="2"/>
    </row>
    <row r="10" spans="1:16">
      <c r="A10" s="2"/>
      <c r="B10" s="2"/>
      <c r="C10" s="2"/>
      <c r="D10" s="2"/>
      <c r="E10" s="2"/>
      <c r="F10" s="2"/>
      <c r="G10" s="2"/>
      <c r="H10" s="2"/>
      <c r="I10" s="2"/>
      <c r="J10" s="2"/>
      <c r="K10" s="2"/>
      <c r="L10" s="2"/>
      <c r="M10" s="2"/>
      <c r="N10" s="2"/>
      <c r="O10" s="2"/>
      <c r="P10" s="2"/>
    </row>
    <row r="11" spans="1:16">
      <c r="A11" s="2"/>
      <c r="B11" s="2" t="s">
        <v>78</v>
      </c>
      <c r="C11" s="2"/>
      <c r="D11" s="2"/>
      <c r="E11" s="2"/>
      <c r="F11" s="2"/>
      <c r="G11" s="2"/>
      <c r="H11" s="2"/>
      <c r="I11" s="2"/>
      <c r="J11" s="2"/>
      <c r="K11" s="2"/>
      <c r="L11" s="2"/>
      <c r="M11" s="2"/>
      <c r="N11" s="2"/>
      <c r="O11" s="2"/>
      <c r="P11" s="2"/>
    </row>
    <row r="12" spans="1:16" ht="49.5">
      <c r="A12" s="2"/>
      <c r="B12" s="192" t="s">
        <v>1684</v>
      </c>
      <c r="C12" s="193" t="s">
        <v>1685</v>
      </c>
      <c r="D12" s="194" t="s">
        <v>1686</v>
      </c>
      <c r="E12" s="193" t="s">
        <v>1687</v>
      </c>
      <c r="F12" s="193" t="s">
        <v>1688</v>
      </c>
      <c r="G12" s="193" t="s">
        <v>1689</v>
      </c>
      <c r="H12" s="2"/>
      <c r="I12" s="2"/>
      <c r="J12" s="2"/>
      <c r="K12" s="2"/>
      <c r="L12" s="2"/>
      <c r="M12" s="2"/>
      <c r="N12" s="2"/>
      <c r="O12" s="2"/>
      <c r="P12" s="2"/>
    </row>
    <row r="13" spans="1:16" ht="15" customHeight="1">
      <c r="A13" s="2"/>
      <c r="B13" s="678" t="s">
        <v>1690</v>
      </c>
      <c r="C13" s="195" t="s">
        <v>1691</v>
      </c>
      <c r="D13" s="196" t="s">
        <v>1692</v>
      </c>
      <c r="E13" s="197" t="s">
        <v>1693</v>
      </c>
      <c r="F13" s="198" t="s">
        <v>1700</v>
      </c>
      <c r="G13" s="198" t="s">
        <v>1694</v>
      </c>
      <c r="H13" s="2"/>
      <c r="I13" s="2"/>
      <c r="J13" s="2"/>
      <c r="K13" s="2"/>
      <c r="L13" s="2"/>
      <c r="M13" s="2"/>
      <c r="N13" s="2"/>
      <c r="O13" s="2"/>
      <c r="P13" s="2"/>
    </row>
    <row r="14" spans="1:16" ht="15" customHeight="1">
      <c r="A14" s="2"/>
      <c r="B14" s="679"/>
      <c r="C14" s="195" t="s">
        <v>1695</v>
      </c>
      <c r="D14" s="196" t="s">
        <v>1696</v>
      </c>
      <c r="E14" s="197" t="s">
        <v>1697</v>
      </c>
      <c r="F14" s="198" t="s">
        <v>1700</v>
      </c>
      <c r="G14" s="198" t="s">
        <v>1694</v>
      </c>
      <c r="H14" s="2"/>
      <c r="I14" s="2"/>
      <c r="J14" s="2"/>
      <c r="K14" s="2"/>
      <c r="L14" s="2"/>
      <c r="M14" s="2"/>
      <c r="N14" s="2"/>
      <c r="O14" s="2"/>
      <c r="P14" s="2"/>
    </row>
    <row r="15" spans="1:16" ht="15" customHeight="1">
      <c r="A15" s="2"/>
      <c r="B15" s="690" t="s">
        <v>1698</v>
      </c>
      <c r="C15" s="196" t="s">
        <v>1957</v>
      </c>
      <c r="D15" s="196" t="s">
        <v>1699</v>
      </c>
      <c r="E15" s="197" t="s">
        <v>1850</v>
      </c>
      <c r="F15" s="198" t="s">
        <v>1700</v>
      </c>
      <c r="G15" s="198" t="s">
        <v>1700</v>
      </c>
      <c r="H15" s="2"/>
      <c r="I15" s="2"/>
      <c r="J15" s="2"/>
      <c r="K15" s="2"/>
      <c r="L15" s="2"/>
      <c r="M15" s="2"/>
      <c r="N15" s="2"/>
      <c r="O15" s="2"/>
      <c r="P15" s="2"/>
    </row>
    <row r="16" spans="1:16" ht="73.5" customHeight="1">
      <c r="A16" s="2"/>
      <c r="B16" s="691"/>
      <c r="C16" s="196" t="s">
        <v>1958</v>
      </c>
      <c r="D16" s="196" t="s">
        <v>1701</v>
      </c>
      <c r="E16" s="199" t="s">
        <v>1867</v>
      </c>
      <c r="F16" s="198" t="s">
        <v>1700</v>
      </c>
      <c r="G16" s="198" t="s">
        <v>1700</v>
      </c>
      <c r="H16" s="2"/>
      <c r="I16" s="2"/>
      <c r="J16" s="2"/>
      <c r="K16" s="2"/>
      <c r="L16" s="2"/>
      <c r="M16" s="2"/>
      <c r="N16" s="2"/>
      <c r="O16" s="2"/>
      <c r="P16" s="2"/>
    </row>
    <row r="17" spans="1:16" ht="17.25" customHeight="1">
      <c r="A17" s="2"/>
      <c r="B17" s="200" t="s">
        <v>1863</v>
      </c>
      <c r="C17" s="196" t="s">
        <v>1708</v>
      </c>
      <c r="D17" s="201" t="s">
        <v>2410</v>
      </c>
      <c r="E17" s="202" t="s">
        <v>1848</v>
      </c>
      <c r="F17" s="198" t="s">
        <v>1694</v>
      </c>
      <c r="G17" s="198" t="s">
        <v>1694</v>
      </c>
      <c r="H17" s="2"/>
      <c r="I17" s="2"/>
      <c r="J17" s="2"/>
      <c r="K17" s="2"/>
      <c r="L17" s="2"/>
      <c r="M17" s="2"/>
      <c r="N17" s="2"/>
      <c r="O17" s="2"/>
      <c r="P17" s="2"/>
    </row>
    <row r="18" spans="1:16" ht="45.75" customHeight="1">
      <c r="A18" s="2"/>
      <c r="B18" s="690" t="s">
        <v>1698</v>
      </c>
      <c r="C18" s="196" t="s">
        <v>1959</v>
      </c>
      <c r="D18" s="203" t="s">
        <v>2418</v>
      </c>
      <c r="E18" s="204" t="s">
        <v>1866</v>
      </c>
      <c r="F18" s="198" t="s">
        <v>1700</v>
      </c>
      <c r="G18" s="198" t="s">
        <v>1700</v>
      </c>
      <c r="H18" s="2"/>
      <c r="I18" s="2"/>
      <c r="J18" s="2"/>
      <c r="K18" s="2"/>
      <c r="L18" s="2"/>
      <c r="M18" s="2"/>
      <c r="N18" s="2"/>
      <c r="O18" s="2"/>
      <c r="P18" s="2"/>
    </row>
    <row r="19" spans="1:16" ht="15" customHeight="1">
      <c r="A19" s="2"/>
      <c r="B19" s="691"/>
      <c r="C19" s="196" t="s">
        <v>1960</v>
      </c>
      <c r="D19" s="203" t="s">
        <v>2419</v>
      </c>
      <c r="E19" s="202" t="s">
        <v>1851</v>
      </c>
      <c r="F19" s="198" t="s">
        <v>1700</v>
      </c>
      <c r="G19" s="198" t="s">
        <v>1700</v>
      </c>
      <c r="H19" s="2"/>
      <c r="I19" s="2"/>
      <c r="J19" s="2"/>
      <c r="K19" s="2"/>
      <c r="L19" s="2"/>
      <c r="M19" s="2"/>
      <c r="N19" s="2"/>
      <c r="O19" s="2"/>
      <c r="P19" s="2"/>
    </row>
    <row r="20" spans="1:16" ht="17.25" customHeight="1">
      <c r="A20" s="2"/>
      <c r="B20" s="200" t="s">
        <v>1863</v>
      </c>
      <c r="C20" s="196" t="s">
        <v>1709</v>
      </c>
      <c r="D20" s="201" t="s">
        <v>2411</v>
      </c>
      <c r="E20" s="205" t="s">
        <v>1779</v>
      </c>
      <c r="F20" s="198" t="s">
        <v>1700</v>
      </c>
      <c r="G20" s="198" t="s">
        <v>1694</v>
      </c>
      <c r="H20" s="2"/>
      <c r="I20" s="2"/>
      <c r="J20" s="2"/>
      <c r="K20" s="2"/>
      <c r="L20" s="2"/>
      <c r="M20" s="2"/>
      <c r="N20" s="2"/>
      <c r="O20" s="2"/>
      <c r="P20" s="2"/>
    </row>
    <row r="21" spans="1:16" ht="15" customHeight="1">
      <c r="A21" s="2"/>
      <c r="B21" s="690" t="s">
        <v>1698</v>
      </c>
      <c r="C21" s="196" t="s">
        <v>1961</v>
      </c>
      <c r="D21" s="196" t="s">
        <v>1702</v>
      </c>
      <c r="E21" s="202" t="s">
        <v>1852</v>
      </c>
      <c r="F21" s="198" t="s">
        <v>1700</v>
      </c>
      <c r="G21" s="198" t="s">
        <v>1700</v>
      </c>
      <c r="H21" s="2"/>
      <c r="I21" s="2"/>
      <c r="J21" s="2"/>
      <c r="K21" s="2"/>
      <c r="L21" s="2"/>
      <c r="M21" s="2"/>
      <c r="N21" s="2"/>
      <c r="O21" s="2"/>
      <c r="P21" s="2"/>
    </row>
    <row r="22" spans="1:16" ht="15" customHeight="1">
      <c r="A22" s="2"/>
      <c r="B22" s="691"/>
      <c r="C22" s="196" t="s">
        <v>1962</v>
      </c>
      <c r="D22" s="196" t="s">
        <v>1703</v>
      </c>
      <c r="E22" s="202" t="s">
        <v>1853</v>
      </c>
      <c r="F22" s="198" t="s">
        <v>1700</v>
      </c>
      <c r="G22" s="198" t="s">
        <v>1700</v>
      </c>
      <c r="H22" s="2"/>
      <c r="I22" s="2"/>
      <c r="J22" s="2"/>
      <c r="K22" s="2"/>
      <c r="L22" s="2"/>
      <c r="M22" s="2"/>
      <c r="N22" s="2"/>
      <c r="O22" s="2"/>
      <c r="P22" s="2"/>
    </row>
    <row r="23" spans="1:16" ht="15" customHeight="1">
      <c r="A23" s="2"/>
      <c r="B23" s="692" t="s">
        <v>1864</v>
      </c>
      <c r="C23" s="196" t="s">
        <v>1704</v>
      </c>
      <c r="D23" s="201" t="s">
        <v>2412</v>
      </c>
      <c r="E23" s="202" t="s">
        <v>1965</v>
      </c>
      <c r="F23" s="198" t="s">
        <v>1700</v>
      </c>
      <c r="G23" s="198" t="s">
        <v>1694</v>
      </c>
      <c r="H23" s="2"/>
      <c r="I23" s="2"/>
      <c r="J23" s="2"/>
      <c r="K23" s="2"/>
      <c r="L23" s="2"/>
      <c r="M23" s="2"/>
      <c r="N23" s="2"/>
      <c r="O23" s="2"/>
      <c r="P23" s="2"/>
    </row>
    <row r="24" spans="1:16" ht="15" customHeight="1">
      <c r="A24" s="2"/>
      <c r="B24" s="693"/>
      <c r="C24" s="196" t="s">
        <v>1705</v>
      </c>
      <c r="D24" s="201" t="s">
        <v>2413</v>
      </c>
      <c r="E24" s="202" t="s">
        <v>1966</v>
      </c>
      <c r="F24" s="198" t="s">
        <v>1700</v>
      </c>
      <c r="G24" s="198" t="s">
        <v>1694</v>
      </c>
      <c r="H24" s="2"/>
      <c r="I24" s="2"/>
      <c r="J24" s="2"/>
      <c r="K24" s="2"/>
      <c r="L24" s="2"/>
      <c r="M24" s="2"/>
      <c r="N24" s="2"/>
      <c r="O24" s="2"/>
      <c r="P24" s="2"/>
    </row>
    <row r="25" spans="1:16" ht="15" customHeight="1">
      <c r="A25" s="2"/>
      <c r="B25" s="693"/>
      <c r="C25" s="196" t="s">
        <v>1706</v>
      </c>
      <c r="D25" s="201" t="s">
        <v>2414</v>
      </c>
      <c r="E25" s="202" t="s">
        <v>1967</v>
      </c>
      <c r="F25" s="198" t="s">
        <v>1700</v>
      </c>
      <c r="G25" s="198" t="s">
        <v>1694</v>
      </c>
      <c r="H25" s="2"/>
      <c r="I25" s="2"/>
      <c r="J25" s="2"/>
      <c r="K25" s="2"/>
      <c r="L25" s="2"/>
      <c r="M25" s="2"/>
      <c r="N25" s="2"/>
      <c r="O25" s="2"/>
      <c r="P25" s="2"/>
    </row>
    <row r="26" spans="1:16" ht="15" customHeight="1">
      <c r="A26" s="2"/>
      <c r="B26" s="693"/>
      <c r="C26" s="196" t="s">
        <v>1707</v>
      </c>
      <c r="D26" s="201" t="s">
        <v>2415</v>
      </c>
      <c r="E26" s="202" t="s">
        <v>1968</v>
      </c>
      <c r="F26" s="198" t="s">
        <v>1700</v>
      </c>
      <c r="G26" s="198" t="s">
        <v>1694</v>
      </c>
      <c r="H26" s="2"/>
      <c r="I26" s="2"/>
      <c r="J26" s="2"/>
      <c r="K26" s="2"/>
      <c r="L26" s="2"/>
      <c r="M26" s="2"/>
      <c r="N26" s="2"/>
      <c r="O26" s="2"/>
      <c r="P26" s="2"/>
    </row>
    <row r="27" spans="1:16" ht="15" customHeight="1">
      <c r="A27" s="2"/>
      <c r="B27" s="693"/>
      <c r="C27" s="196" t="s">
        <v>1963</v>
      </c>
      <c r="D27" s="201" t="s">
        <v>2416</v>
      </c>
      <c r="E27" s="202" t="s">
        <v>1849</v>
      </c>
      <c r="F27" s="198" t="s">
        <v>1694</v>
      </c>
      <c r="G27" s="198" t="s">
        <v>1694</v>
      </c>
      <c r="H27" s="2"/>
      <c r="I27" s="2"/>
      <c r="J27" s="2"/>
      <c r="K27" s="2"/>
      <c r="L27" s="2"/>
      <c r="M27" s="2"/>
      <c r="N27" s="2"/>
      <c r="O27" s="2"/>
      <c r="P27" s="2"/>
    </row>
    <row r="28" spans="1:16" ht="15" customHeight="1">
      <c r="A28" s="2"/>
      <c r="B28" s="694"/>
      <c r="C28" s="196" t="s">
        <v>1964</v>
      </c>
      <c r="D28" s="201" t="s">
        <v>2417</v>
      </c>
      <c r="E28" s="206" t="s">
        <v>2108</v>
      </c>
      <c r="F28" s="198" t="s">
        <v>1700</v>
      </c>
      <c r="G28" s="198" t="s">
        <v>1694</v>
      </c>
      <c r="H28" s="2"/>
      <c r="I28" s="2"/>
      <c r="J28" s="2"/>
      <c r="K28" s="2"/>
      <c r="L28" s="2"/>
      <c r="M28" s="2"/>
      <c r="N28" s="2"/>
      <c r="O28" s="2"/>
      <c r="P28" s="2"/>
    </row>
    <row r="29" spans="1:16">
      <c r="A29" s="2"/>
      <c r="B29" s="2"/>
      <c r="C29" s="2"/>
      <c r="D29" s="2"/>
      <c r="E29" s="686"/>
      <c r="F29" s="687"/>
      <c r="G29" s="687"/>
      <c r="H29" s="2"/>
      <c r="I29" s="2"/>
      <c r="J29" s="2"/>
      <c r="K29" s="2"/>
      <c r="L29" s="2"/>
      <c r="M29" s="2"/>
      <c r="N29" s="2"/>
      <c r="O29" s="2"/>
      <c r="P29" s="2"/>
    </row>
    <row r="30" spans="1:16">
      <c r="A30" s="2"/>
      <c r="B30" s="2"/>
      <c r="C30" s="2"/>
      <c r="D30" s="2"/>
      <c r="E30" s="688"/>
      <c r="F30" s="689"/>
      <c r="G30" s="689"/>
      <c r="H30" s="2"/>
      <c r="I30" s="2"/>
      <c r="J30" s="2"/>
      <c r="K30" s="2"/>
      <c r="L30" s="2"/>
      <c r="M30" s="2"/>
      <c r="N30" s="2"/>
      <c r="O30" s="2"/>
      <c r="P30" s="2"/>
    </row>
    <row r="31" spans="1:16">
      <c r="A31" s="2"/>
      <c r="B31" s="2"/>
      <c r="C31" s="2"/>
      <c r="D31" s="2"/>
      <c r="E31" s="2"/>
      <c r="F31" s="2"/>
      <c r="G31" s="2"/>
      <c r="H31" s="2"/>
      <c r="I31" s="2"/>
      <c r="J31" s="2"/>
      <c r="K31" s="2"/>
      <c r="L31" s="2"/>
      <c r="M31" s="2"/>
      <c r="N31" s="2"/>
      <c r="O31" s="2"/>
      <c r="P31" s="2"/>
    </row>
  </sheetData>
  <sheetProtection algorithmName="SHA-512" hashValue="5IiN1nzMSltxxAFAbiVUsao8UGkfee/695JPv42e5RIyGXCrFD3AVyUI86486EZt0OX3fQzqCID1F1phfPqP0Q==" saltValue="2846mmk745q0GKZNvdn4rw==" spinCount="100000" sheet="1" formatCells="0"/>
  <mergeCells count="9">
    <mergeCell ref="B13:B14"/>
    <mergeCell ref="B2:D2"/>
    <mergeCell ref="B3:D3"/>
    <mergeCell ref="E29:G29"/>
    <mergeCell ref="E30:G30"/>
    <mergeCell ref="B15:B16"/>
    <mergeCell ref="B23:B28"/>
    <mergeCell ref="B18:B19"/>
    <mergeCell ref="B21:B22"/>
  </mergeCells>
  <phoneticPr fontId="13"/>
  <conditionalFormatting sqref="E2">
    <cfRule type="containsBlanks" dxfId="61" priority="8">
      <formula>LEN(TRIM(E2))=0</formula>
    </cfRule>
  </conditionalFormatting>
  <dataValidations count="1">
    <dataValidation imeMode="halfAlpha" allowBlank="1" showInputMessage="1" showErrorMessage="1" sqref="E2" xr:uid="{4827E081-46F6-475C-9CA2-C02887B4D208}"/>
  </dataValidations>
  <pageMargins left="0.70866141732283472" right="0.70866141732283472" top="0.74803149606299213" bottom="0.74803149606299213" header="0.31496062992125984" footer="0.31496062992125984"/>
  <pageSetup paperSize="9" scale="71" orientation="landscape" r:id="rId1"/>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924AA-D0AC-409B-991C-B86477133B3F}">
  <sheetPr codeName="Sheet21">
    <tabColor rgb="FFFFC000"/>
    <pageSetUpPr fitToPage="1"/>
  </sheetPr>
  <dimension ref="A1:J30"/>
  <sheetViews>
    <sheetView workbookViewId="0"/>
  </sheetViews>
  <sheetFormatPr defaultColWidth="9" defaultRowHeight="12"/>
  <cols>
    <col min="1" max="1" width="2.125" style="230" customWidth="1"/>
    <col min="2" max="2" width="1.125" style="230" customWidth="1"/>
    <col min="3" max="6" width="16.625" style="230" customWidth="1"/>
    <col min="7" max="8" width="10.625" style="230" customWidth="1"/>
    <col min="9" max="9" width="2.25" style="230" customWidth="1"/>
    <col min="10" max="10" width="80.625" style="230" customWidth="1"/>
    <col min="11" max="16384" width="9" style="230"/>
  </cols>
  <sheetData>
    <row r="1" spans="1:10" ht="7.5" customHeight="1">
      <c r="A1" s="229"/>
    </row>
    <row r="2" spans="1:10" ht="15.95" customHeight="1">
      <c r="A2" s="229"/>
      <c r="C2" s="230" t="s">
        <v>1805</v>
      </c>
      <c r="J2" s="462" t="s">
        <v>2491</v>
      </c>
    </row>
    <row r="3" spans="1:10" ht="27" customHeight="1" thickBot="1">
      <c r="A3" s="229"/>
      <c r="C3" s="230" t="s">
        <v>1806</v>
      </c>
      <c r="J3" s="463"/>
    </row>
    <row r="4" spans="1:10" ht="15.95" customHeight="1">
      <c r="A4" s="229"/>
      <c r="C4" s="1095" t="s">
        <v>64</v>
      </c>
      <c r="D4" s="1096"/>
      <c r="E4" s="1096" t="s">
        <v>18</v>
      </c>
      <c r="F4" s="1097"/>
      <c r="J4" s="463"/>
    </row>
    <row r="5" spans="1:10" ht="30" customHeight="1">
      <c r="A5" s="229"/>
      <c r="C5" s="464" t="s">
        <v>28</v>
      </c>
      <c r="D5" s="245" t="s">
        <v>29</v>
      </c>
      <c r="E5" s="245" t="s">
        <v>28</v>
      </c>
      <c r="F5" s="465" t="s">
        <v>29</v>
      </c>
    </row>
    <row r="6" spans="1:10" ht="30" customHeight="1" thickBot="1">
      <c r="A6" s="229"/>
      <c r="C6" s="466" t="str">
        <f>IFERROR(VLOOKUP(報_はじめに!$J$2,報告書事業者リスト!$A$5:$L$1001,11,FALSE),"")</f>
        <v/>
      </c>
      <c r="D6" s="60" t="str">
        <f>IFERROR(VLOOKUP(報_はじめに!$J$2,報告書事業者リスト!$A$5:$L$1001,12,FALSE),"")</f>
        <v/>
      </c>
      <c r="E6" s="467">
        <f>'D5'!P26</f>
        <v>0</v>
      </c>
      <c r="F6" s="61">
        <f>'D5'!O26</f>
        <v>0</v>
      </c>
      <c r="J6" s="468"/>
    </row>
    <row r="7" spans="1:10" ht="27" customHeight="1" thickBot="1">
      <c r="C7" s="265" t="s">
        <v>19</v>
      </c>
      <c r="J7" s="469"/>
    </row>
    <row r="8" spans="1:10" ht="122.25" customHeight="1" thickBot="1">
      <c r="C8" s="973"/>
      <c r="D8" s="974"/>
      <c r="E8" s="974"/>
      <c r="F8" s="974"/>
      <c r="G8" s="974"/>
      <c r="H8" s="975"/>
    </row>
    <row r="9" spans="1:10" ht="24" customHeight="1">
      <c r="A9" s="229"/>
      <c r="C9" s="253"/>
      <c r="J9" s="470"/>
    </row>
    <row r="10" spans="1:10" ht="18" customHeight="1">
      <c r="C10" s="265" t="s">
        <v>74</v>
      </c>
      <c r="J10" s="471"/>
    </row>
    <row r="11" spans="1:10" ht="15" customHeight="1" thickBot="1">
      <c r="A11" s="229"/>
      <c r="C11" s="472" t="s">
        <v>1807</v>
      </c>
      <c r="D11" s="59"/>
      <c r="E11" s="473"/>
      <c r="F11" s="59"/>
      <c r="G11" s="473"/>
      <c r="H11" s="59"/>
      <c r="J11" s="469"/>
    </row>
    <row r="12" spans="1:10" ht="122.25" customHeight="1" thickBot="1">
      <c r="C12" s="973"/>
      <c r="D12" s="974"/>
      <c r="E12" s="974"/>
      <c r="F12" s="974"/>
      <c r="G12" s="974"/>
      <c r="H12" s="975"/>
      <c r="J12" s="235" t="s">
        <v>1937</v>
      </c>
    </row>
    <row r="13" spans="1:10" ht="24" customHeight="1">
      <c r="C13" s="257"/>
      <c r="D13" s="257"/>
      <c r="E13" s="257"/>
      <c r="F13" s="257"/>
      <c r="G13" s="257"/>
      <c r="H13" s="257"/>
      <c r="J13" s="244"/>
    </row>
    <row r="14" spans="1:10" ht="15" customHeight="1" thickBot="1">
      <c r="C14" s="474" t="s">
        <v>1681</v>
      </c>
      <c r="J14" s="244"/>
    </row>
    <row r="15" spans="1:10" ht="122.25" customHeight="1" thickBot="1">
      <c r="C15" s="973"/>
      <c r="D15" s="974"/>
      <c r="E15" s="974"/>
      <c r="F15" s="974"/>
      <c r="G15" s="974"/>
      <c r="H15" s="975"/>
      <c r="J15" s="244"/>
    </row>
    <row r="16" spans="1:10" ht="24" customHeight="1">
      <c r="C16" s="257"/>
      <c r="D16" s="257"/>
      <c r="E16" s="257"/>
      <c r="F16" s="257"/>
      <c r="G16" s="257"/>
      <c r="H16" s="257"/>
      <c r="J16" s="244"/>
    </row>
    <row r="17" spans="3:10" ht="15" customHeight="1" thickBot="1">
      <c r="C17" s="474" t="s">
        <v>73</v>
      </c>
      <c r="J17" s="244"/>
    </row>
    <row r="18" spans="3:10" ht="122.25" customHeight="1" thickBot="1">
      <c r="C18" s="973"/>
      <c r="D18" s="974"/>
      <c r="E18" s="974"/>
      <c r="F18" s="974"/>
      <c r="G18" s="974"/>
      <c r="H18" s="975"/>
      <c r="J18" s="335"/>
    </row>
    <row r="19" spans="3:10" ht="3.75" customHeight="1"/>
    <row r="20" spans="3:10">
      <c r="I20" s="255"/>
    </row>
    <row r="21" spans="3:10" ht="18" customHeight="1"/>
    <row r="22" spans="3:10" ht="18" customHeight="1"/>
    <row r="23" spans="3:10" ht="18" customHeight="1"/>
    <row r="24" spans="3:10" ht="18" customHeight="1"/>
    <row r="25" spans="3:10" ht="18" customHeight="1"/>
    <row r="26" spans="3:10" ht="18" customHeight="1"/>
    <row r="27" spans="3:10" ht="18" customHeight="1"/>
    <row r="28" spans="3:10" ht="18" customHeight="1"/>
    <row r="29" spans="3:10" ht="18" customHeight="1"/>
    <row r="30" spans="3:10" ht="18" customHeight="1"/>
  </sheetData>
  <sheetProtection algorithmName="SHA-512" hashValue="jaLCL38kDRiKZB/wTh+J1JZMdrekcNNKwEDemhKEUYNH1A09ASXe6EnIw3NQi+gfS5OSEIJlVJtRl0aFntWLVg==" saltValue="p33mqCbNCn8dPSgpy2FLCg==" spinCount="100000" sheet="1" formatCells="0"/>
  <mergeCells count="6">
    <mergeCell ref="C18:H18"/>
    <mergeCell ref="C4:D4"/>
    <mergeCell ref="E4:F4"/>
    <mergeCell ref="C8:H8"/>
    <mergeCell ref="C12:H12"/>
    <mergeCell ref="C15:H15"/>
  </mergeCells>
  <phoneticPr fontId="13"/>
  <conditionalFormatting sqref="C8 C12 C15 C18">
    <cfRule type="containsBlanks" dxfId="16" priority="3" stopIfTrue="1">
      <formula>LEN(TRIM(C8))=0</formula>
    </cfRule>
  </conditionalFormatting>
  <dataValidations count="1">
    <dataValidation type="custom" allowBlank="1" showInputMessage="1" showErrorMessage="1" error="「－」は入力できません。_x000a_目標値がない場合は「0」を入力してください。" sqref="D11:H11 C6:D6" xr:uid="{6D1654DF-9EB1-41BE-982E-9AD121B17F17}">
      <formula1>NOT(OR(C6="ー",C6="-",C6="－",C6="‐",C6="—",C6="⁻"))</formula1>
    </dataValidation>
  </dataValidations>
  <printOptions horizontalCentered="1"/>
  <pageMargins left="0.39370078740157483" right="0.39370078740157483" top="0.39370078740157483" bottom="0.31496062992125984" header="0.23622047244094491" footer="0.19685039370078741"/>
  <pageSetup paperSize="9" orientation="portrait" r:id="rId1"/>
  <headerFooter alignWithMargins="0">
    <oddHeader>&amp;L第２号様式　その５</oddHead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5">
    <tabColor rgb="FF006600"/>
    <pageSetUpPr fitToPage="1"/>
  </sheetPr>
  <dimension ref="A1:E12"/>
  <sheetViews>
    <sheetView workbookViewId="0"/>
  </sheetViews>
  <sheetFormatPr defaultColWidth="9" defaultRowHeight="12"/>
  <cols>
    <col min="1" max="1" width="3.25" style="475" customWidth="1"/>
    <col min="2" max="2" width="30.75" style="475" customWidth="1"/>
    <col min="3" max="3" width="25.25" style="475" customWidth="1"/>
    <col min="4" max="4" width="16.375" style="475" customWidth="1"/>
    <col min="5" max="5" width="40.75" style="475" customWidth="1"/>
    <col min="6" max="6" width="9" style="475" customWidth="1"/>
    <col min="7" max="16384" width="9" style="475"/>
  </cols>
  <sheetData>
    <row r="1" spans="1:5" ht="15.75" customHeight="1">
      <c r="A1" s="86" t="s">
        <v>1949</v>
      </c>
      <c r="C1" s="476"/>
      <c r="D1" s="476"/>
      <c r="E1" s="462" t="s">
        <v>2493</v>
      </c>
    </row>
    <row r="2" spans="1:5" ht="12.75" customHeight="1">
      <c r="A2" s="477"/>
      <c r="B2" s="476"/>
      <c r="C2" s="476"/>
      <c r="D2" s="476"/>
      <c r="E2" s="476"/>
    </row>
    <row r="3" spans="1:5" ht="21.75" customHeight="1" thickBot="1">
      <c r="A3" s="477"/>
      <c r="B3" s="1099"/>
      <c r="C3" s="1099"/>
      <c r="D3" s="478" t="s">
        <v>2105</v>
      </c>
      <c r="E3" s="476"/>
    </row>
    <row r="4" spans="1:5" ht="38.25" customHeight="1" thickTop="1">
      <c r="A4" s="477"/>
      <c r="B4" s="479" t="s">
        <v>2095</v>
      </c>
      <c r="C4" s="480"/>
      <c r="D4" s="83"/>
      <c r="E4" s="481"/>
    </row>
    <row r="5" spans="1:5" ht="38.25" customHeight="1">
      <c r="A5" s="477"/>
      <c r="B5" s="1100" t="s">
        <v>2096</v>
      </c>
      <c r="C5" s="1101"/>
      <c r="D5" s="30"/>
      <c r="E5" s="483" t="str">
        <f>IF(D5="","",IF(D4&gt;D5,"全国の供給電力量が、都内の供給電力量を下回っているので、修正してください。",""))</f>
        <v/>
      </c>
    </row>
    <row r="6" spans="1:5" ht="38.25" customHeight="1">
      <c r="A6" s="477"/>
      <c r="B6" s="482" t="s">
        <v>1975</v>
      </c>
      <c r="C6" s="484"/>
      <c r="D6" s="31">
        <f>'D5'!N33</f>
        <v>0</v>
      </c>
      <c r="E6" s="485"/>
    </row>
    <row r="7" spans="1:5" ht="38.25" customHeight="1">
      <c r="A7" s="477"/>
      <c r="B7" s="1098" t="s">
        <v>1976</v>
      </c>
      <c r="C7" s="1098"/>
      <c r="D7" s="75" t="str">
        <f>IFERROR(1-D5/D6,"-")</f>
        <v>-</v>
      </c>
      <c r="E7" s="485" t="str" cm="1">
        <f t="array" ref="E7">_xlfn.IFS(AND(D10=1,D11=0),"②供給電力量(全国)を入力してください",AND(D10=0,D11=1),"①供給電力量(都内)を入力してください",OR(AND(D10=0,D11=0),AND(D10=1,D11=1)),"")</f>
        <v/>
      </c>
    </row>
    <row r="8" spans="1:5">
      <c r="A8" s="477"/>
      <c r="B8" s="477"/>
      <c r="C8" s="477"/>
      <c r="D8" s="477"/>
      <c r="E8" s="477"/>
    </row>
    <row r="9" spans="1:5">
      <c r="A9" s="477"/>
      <c r="B9" s="476"/>
      <c r="C9" s="476"/>
      <c r="D9" s="476"/>
      <c r="E9" s="476"/>
    </row>
    <row r="10" spans="1:5" hidden="1">
      <c r="A10" s="477"/>
      <c r="B10" s="476"/>
      <c r="C10" s="476" t="s">
        <v>854</v>
      </c>
      <c r="D10" s="476">
        <f>IF(D4&gt;0,1,0)</f>
        <v>0</v>
      </c>
      <c r="E10" s="476"/>
    </row>
    <row r="11" spans="1:5" hidden="1">
      <c r="A11" s="476"/>
      <c r="B11" s="476"/>
      <c r="C11" s="476" t="s">
        <v>855</v>
      </c>
      <c r="D11" s="476">
        <f>IF(D5&gt;0,1,0)</f>
        <v>0</v>
      </c>
      <c r="E11" s="476"/>
    </row>
    <row r="12" spans="1:5">
      <c r="A12" s="476"/>
      <c r="B12" s="476"/>
      <c r="C12" s="476"/>
      <c r="D12" s="476"/>
      <c r="E12" s="476"/>
    </row>
  </sheetData>
  <sheetProtection algorithmName="SHA-512" hashValue="vEfV2qHfHSIlhEI8dtLS3PHKyOpvxPJbDMqeLLHQYhSCcEIvPndfBSKA/bzvGsVTkK5IMCodXXQSW1xAalNF5w==" saltValue="Re69pLOHZOzUnnO56WAulw==" spinCount="100000" sheet="1" formatCells="0"/>
  <mergeCells count="3">
    <mergeCell ref="B7:C7"/>
    <mergeCell ref="B3:C3"/>
    <mergeCell ref="B5:C5"/>
  </mergeCells>
  <phoneticPr fontId="13"/>
  <conditionalFormatting sqref="D4:D5">
    <cfRule type="containsBlanks" dxfId="15" priority="8">
      <formula>LEN(TRIM(D4))=0</formula>
    </cfRule>
  </conditionalFormatting>
  <conditionalFormatting sqref="D7">
    <cfRule type="expression" dxfId="14" priority="2">
      <formula>$D$7="-"</formula>
    </cfRule>
    <cfRule type="expression" dxfId="13" priority="3">
      <formula>OR($D$7&lt;0,$D$7&gt;15%)</formula>
    </cfRule>
  </conditionalFormatting>
  <dataValidations count="1">
    <dataValidation type="decimal" operator="greaterThanOrEqual" allowBlank="1" showInputMessage="1" showErrorMessage="1" error="正の値で入力してください。" sqref="D4:D6" xr:uid="{00000000-0002-0000-0700-000000000000}">
      <formula1>0</formula1>
    </dataValidation>
  </dataValidations>
  <pageMargins left="0.74803149606299213" right="0.74803149606299213" top="0.98425196850393704" bottom="0.98425196850393704" header="0.51181102362204722" footer="0.51181102362204722"/>
  <pageSetup paperSize="9" scale="77"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0490" r:id="rId4" name="Group Box 10">
              <controlPr defaultSize="0" autoFill="0" autoPict="0">
                <anchor moveWithCells="1">
                  <from>
                    <xdr:col>2</xdr:col>
                    <xdr:colOff>2009775</xdr:colOff>
                    <xdr:row>7</xdr:row>
                    <xdr:rowOff>0</xdr:rowOff>
                  </from>
                  <to>
                    <xdr:col>4</xdr:col>
                    <xdr:colOff>238125</xdr:colOff>
                    <xdr:row>14</xdr:row>
                    <xdr:rowOff>47625</xdr:rowOff>
                  </to>
                </anchor>
              </controlPr>
            </control>
          </mc:Choice>
        </mc:AlternateContent>
        <mc:AlternateContent xmlns:mc="http://schemas.openxmlformats.org/markup-compatibility/2006">
          <mc:Choice Requires="x14">
            <control shapeId="20492" r:id="rId5" name="Group Box 12">
              <controlPr defaultSize="0" autoFill="0" autoPict="0">
                <anchor moveWithCells="1">
                  <from>
                    <xdr:col>2</xdr:col>
                    <xdr:colOff>2000250</xdr:colOff>
                    <xdr:row>7</xdr:row>
                    <xdr:rowOff>0</xdr:rowOff>
                  </from>
                  <to>
                    <xdr:col>4</xdr:col>
                    <xdr:colOff>247650</xdr:colOff>
                    <xdr:row>14</xdr:row>
                    <xdr:rowOff>142875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7">
    <tabColor rgb="FF006600"/>
  </sheetPr>
  <dimension ref="A1:FF149"/>
  <sheetViews>
    <sheetView workbookViewId="0"/>
  </sheetViews>
  <sheetFormatPr defaultColWidth="9" defaultRowHeight="12" outlineLevelRow="1" outlineLevelCol="1"/>
  <cols>
    <col min="1" max="1" width="3.125" style="476" customWidth="1"/>
    <col min="2" max="2" width="34.75" style="544" customWidth="1"/>
    <col min="3" max="3" width="12.25" style="475" customWidth="1"/>
    <col min="4" max="153" width="16.625" style="475" customWidth="1"/>
    <col min="154" max="154" width="1.25" style="475" customWidth="1"/>
    <col min="155" max="155" width="4" style="475" customWidth="1"/>
    <col min="156" max="156" width="20.625" style="475" hidden="1" customWidth="1" outlineLevel="1"/>
    <col min="157" max="157" width="4.625" style="475" hidden="1" customWidth="1" outlineLevel="1"/>
    <col min="158" max="158" width="30.875" style="475" hidden="1" customWidth="1" outlineLevel="1"/>
    <col min="159" max="159" width="4.875" style="475" hidden="1" customWidth="1" outlineLevel="1"/>
    <col min="160" max="160" width="11.875" style="475" hidden="1" customWidth="1" outlineLevel="1"/>
    <col min="161" max="161" width="0" style="475" hidden="1" customWidth="1" outlineLevel="1"/>
    <col min="162" max="162" width="11.25" style="475" customWidth="1" collapsed="1"/>
    <col min="163" max="16384" width="9" style="475"/>
  </cols>
  <sheetData>
    <row r="1" spans="1:162" ht="20.25" customHeight="1">
      <c r="A1" s="86" t="s">
        <v>2085</v>
      </c>
      <c r="B1" s="486"/>
      <c r="C1" s="487"/>
      <c r="D1" s="462" t="s">
        <v>2494</v>
      </c>
      <c r="E1" s="476"/>
      <c r="F1" s="476"/>
      <c r="G1" s="476"/>
      <c r="H1" s="476"/>
      <c r="I1" s="476"/>
      <c r="J1" s="476"/>
      <c r="K1" s="476"/>
      <c r="L1" s="476"/>
      <c r="M1" s="476"/>
      <c r="N1" s="476"/>
      <c r="O1" s="476"/>
      <c r="P1" s="476"/>
      <c r="Q1" s="476"/>
      <c r="R1" s="476"/>
      <c r="S1" s="476"/>
      <c r="T1" s="476"/>
      <c r="U1" s="476"/>
      <c r="V1" s="476"/>
      <c r="W1" s="476"/>
      <c r="X1" s="476"/>
      <c r="Y1" s="476"/>
      <c r="Z1" s="476"/>
      <c r="AA1" s="476"/>
      <c r="AB1" s="476"/>
      <c r="AC1" s="476"/>
      <c r="AD1" s="476"/>
      <c r="AE1" s="476"/>
      <c r="AF1" s="476"/>
      <c r="AG1" s="476"/>
      <c r="AH1" s="476"/>
      <c r="AI1" s="476"/>
      <c r="AJ1" s="476"/>
      <c r="AK1" s="476"/>
      <c r="AL1" s="476"/>
      <c r="AM1" s="476"/>
      <c r="AN1" s="476"/>
      <c r="AO1" s="476"/>
      <c r="AP1" s="476"/>
      <c r="AQ1" s="476"/>
      <c r="AR1" s="476"/>
      <c r="AS1" s="476"/>
      <c r="AT1" s="476"/>
      <c r="AU1" s="476"/>
      <c r="AV1" s="476"/>
      <c r="AW1" s="476"/>
      <c r="AX1" s="476"/>
      <c r="AY1" s="476"/>
      <c r="AZ1" s="476"/>
      <c r="BA1" s="476"/>
      <c r="BB1" s="476"/>
      <c r="BC1" s="476"/>
      <c r="BD1" s="476"/>
      <c r="BE1" s="476"/>
      <c r="BF1" s="476"/>
      <c r="BG1" s="476"/>
      <c r="BH1" s="476"/>
      <c r="BI1" s="476"/>
      <c r="BJ1" s="476"/>
      <c r="BK1" s="476"/>
      <c r="BL1" s="476"/>
      <c r="BM1" s="476"/>
      <c r="BN1" s="476"/>
      <c r="BO1" s="476"/>
      <c r="BP1" s="476"/>
      <c r="BQ1" s="476"/>
      <c r="BR1" s="476"/>
      <c r="BS1" s="476"/>
      <c r="BT1" s="476"/>
      <c r="BU1" s="476"/>
      <c r="BV1" s="476"/>
      <c r="BW1" s="476"/>
      <c r="BX1" s="476"/>
      <c r="BY1" s="476"/>
      <c r="BZ1" s="476"/>
      <c r="CA1" s="476"/>
      <c r="CB1" s="476"/>
      <c r="CC1" s="476"/>
      <c r="CD1" s="476"/>
      <c r="CE1" s="476"/>
      <c r="CF1" s="476"/>
      <c r="CG1" s="476"/>
      <c r="CH1" s="476"/>
      <c r="CI1" s="476"/>
      <c r="CJ1" s="476"/>
      <c r="CK1" s="476"/>
      <c r="CL1" s="476"/>
      <c r="CM1" s="476"/>
      <c r="CN1" s="476"/>
      <c r="CO1" s="476"/>
      <c r="CP1" s="476"/>
      <c r="CQ1" s="476"/>
      <c r="CR1" s="476"/>
      <c r="CS1" s="476"/>
      <c r="CT1" s="476"/>
      <c r="CU1" s="476"/>
      <c r="CV1" s="476"/>
      <c r="CW1" s="476"/>
      <c r="CX1" s="476"/>
      <c r="CY1" s="476"/>
      <c r="CZ1" s="476"/>
      <c r="DA1" s="476"/>
      <c r="DB1" s="476"/>
      <c r="DC1" s="476"/>
      <c r="DD1" s="476"/>
      <c r="DE1" s="476"/>
      <c r="DF1" s="476"/>
      <c r="DG1" s="476"/>
      <c r="DH1" s="476"/>
      <c r="DI1" s="476"/>
      <c r="DJ1" s="476"/>
      <c r="DK1" s="476"/>
      <c r="DL1" s="476"/>
      <c r="DM1" s="476"/>
      <c r="DN1" s="476"/>
      <c r="DO1" s="476"/>
      <c r="DP1" s="476"/>
      <c r="DQ1" s="476"/>
      <c r="DR1" s="476"/>
      <c r="DS1" s="476"/>
      <c r="DT1" s="476"/>
      <c r="DU1" s="476"/>
      <c r="DV1" s="476"/>
      <c r="DW1" s="476"/>
      <c r="DX1" s="476"/>
      <c r="DY1" s="476"/>
      <c r="DZ1" s="476"/>
      <c r="EA1" s="476"/>
      <c r="EB1" s="476"/>
      <c r="EC1" s="476"/>
      <c r="ED1" s="476"/>
      <c r="EE1" s="476"/>
      <c r="EF1" s="476"/>
      <c r="EG1" s="476"/>
      <c r="EH1" s="476"/>
      <c r="EI1" s="476"/>
      <c r="EJ1" s="476"/>
      <c r="EK1" s="476"/>
      <c r="EL1" s="476"/>
      <c r="EM1" s="476"/>
      <c r="EN1" s="476"/>
      <c r="EO1" s="476"/>
      <c r="EP1" s="476"/>
      <c r="EQ1" s="476"/>
      <c r="ER1" s="476"/>
      <c r="ES1" s="476"/>
      <c r="ET1" s="476"/>
      <c r="EU1" s="476"/>
      <c r="EV1" s="476"/>
      <c r="EW1" s="476"/>
      <c r="EX1" s="476"/>
      <c r="EY1" s="476"/>
      <c r="EZ1" s="476"/>
      <c r="FA1" s="476"/>
      <c r="FB1" s="476"/>
      <c r="FC1" s="476"/>
      <c r="FD1" s="476"/>
      <c r="FE1" s="476"/>
      <c r="FF1" s="476"/>
    </row>
    <row r="2" spans="1:162" s="476" customFormat="1">
      <c r="B2" s="488" t="s">
        <v>1953</v>
      </c>
    </row>
    <row r="3" spans="1:162" customFormat="1" ht="13.5">
      <c r="A3" s="2"/>
      <c r="B3" s="2"/>
      <c r="C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row>
    <row r="4" spans="1:162" ht="13.5" customHeight="1">
      <c r="B4" s="489" t="s">
        <v>0</v>
      </c>
      <c r="C4" s="490" t="s">
        <v>1</v>
      </c>
      <c r="D4" s="491">
        <v>1</v>
      </c>
      <c r="E4" s="491">
        <v>2</v>
      </c>
      <c r="F4" s="491">
        <v>3</v>
      </c>
      <c r="G4" s="491">
        <v>4</v>
      </c>
      <c r="H4" s="491">
        <v>5</v>
      </c>
      <c r="I4" s="491">
        <v>6</v>
      </c>
      <c r="J4" s="491">
        <v>7</v>
      </c>
      <c r="K4" s="491">
        <v>8</v>
      </c>
      <c r="L4" s="491">
        <v>9</v>
      </c>
      <c r="M4" s="491">
        <v>10</v>
      </c>
      <c r="N4" s="491">
        <v>11</v>
      </c>
      <c r="O4" s="491">
        <v>12</v>
      </c>
      <c r="P4" s="491">
        <v>13</v>
      </c>
      <c r="Q4" s="491">
        <v>14</v>
      </c>
      <c r="R4" s="491">
        <v>15</v>
      </c>
      <c r="S4" s="491">
        <v>16</v>
      </c>
      <c r="T4" s="491">
        <v>17</v>
      </c>
      <c r="U4" s="491">
        <v>18</v>
      </c>
      <c r="V4" s="491">
        <v>19</v>
      </c>
      <c r="W4" s="491">
        <v>20</v>
      </c>
      <c r="X4" s="491">
        <v>21</v>
      </c>
      <c r="Y4" s="491">
        <v>22</v>
      </c>
      <c r="Z4" s="491">
        <v>23</v>
      </c>
      <c r="AA4" s="491">
        <v>24</v>
      </c>
      <c r="AB4" s="491">
        <v>25</v>
      </c>
      <c r="AC4" s="491">
        <v>26</v>
      </c>
      <c r="AD4" s="491">
        <v>27</v>
      </c>
      <c r="AE4" s="491">
        <v>28</v>
      </c>
      <c r="AF4" s="491">
        <v>29</v>
      </c>
      <c r="AG4" s="491">
        <v>30</v>
      </c>
      <c r="AH4" s="491">
        <v>31</v>
      </c>
      <c r="AI4" s="491">
        <v>32</v>
      </c>
      <c r="AJ4" s="491">
        <v>33</v>
      </c>
      <c r="AK4" s="491">
        <v>34</v>
      </c>
      <c r="AL4" s="491">
        <v>35</v>
      </c>
      <c r="AM4" s="491">
        <v>36</v>
      </c>
      <c r="AN4" s="491">
        <v>37</v>
      </c>
      <c r="AO4" s="491">
        <v>38</v>
      </c>
      <c r="AP4" s="491">
        <v>39</v>
      </c>
      <c r="AQ4" s="491">
        <v>40</v>
      </c>
      <c r="AR4" s="491">
        <v>41</v>
      </c>
      <c r="AS4" s="491">
        <v>42</v>
      </c>
      <c r="AT4" s="491">
        <v>43</v>
      </c>
      <c r="AU4" s="491">
        <v>44</v>
      </c>
      <c r="AV4" s="491">
        <v>45</v>
      </c>
      <c r="AW4" s="491">
        <v>46</v>
      </c>
      <c r="AX4" s="491">
        <v>47</v>
      </c>
      <c r="AY4" s="491">
        <v>48</v>
      </c>
      <c r="AZ4" s="491">
        <v>49</v>
      </c>
      <c r="BA4" s="491">
        <v>50</v>
      </c>
      <c r="BB4" s="491">
        <v>51</v>
      </c>
      <c r="BC4" s="491">
        <v>52</v>
      </c>
      <c r="BD4" s="491">
        <v>53</v>
      </c>
      <c r="BE4" s="491">
        <v>54</v>
      </c>
      <c r="BF4" s="491">
        <v>55</v>
      </c>
      <c r="BG4" s="491">
        <v>56</v>
      </c>
      <c r="BH4" s="491">
        <v>57</v>
      </c>
      <c r="BI4" s="491">
        <v>58</v>
      </c>
      <c r="BJ4" s="491">
        <v>59</v>
      </c>
      <c r="BK4" s="491">
        <v>60</v>
      </c>
      <c r="BL4" s="491">
        <v>61</v>
      </c>
      <c r="BM4" s="491">
        <v>62</v>
      </c>
      <c r="BN4" s="491">
        <v>63</v>
      </c>
      <c r="BO4" s="491">
        <v>64</v>
      </c>
      <c r="BP4" s="491">
        <v>65</v>
      </c>
      <c r="BQ4" s="491">
        <v>66</v>
      </c>
      <c r="BR4" s="491">
        <v>67</v>
      </c>
      <c r="BS4" s="491">
        <v>68</v>
      </c>
      <c r="BT4" s="491">
        <v>69</v>
      </c>
      <c r="BU4" s="491">
        <v>70</v>
      </c>
      <c r="BV4" s="491">
        <v>71</v>
      </c>
      <c r="BW4" s="491">
        <v>72</v>
      </c>
      <c r="BX4" s="491">
        <v>73</v>
      </c>
      <c r="BY4" s="491">
        <v>74</v>
      </c>
      <c r="BZ4" s="491">
        <v>75</v>
      </c>
      <c r="CA4" s="491">
        <v>76</v>
      </c>
      <c r="CB4" s="491">
        <v>77</v>
      </c>
      <c r="CC4" s="491">
        <v>78</v>
      </c>
      <c r="CD4" s="491">
        <v>79</v>
      </c>
      <c r="CE4" s="491">
        <v>80</v>
      </c>
      <c r="CF4" s="491">
        <v>81</v>
      </c>
      <c r="CG4" s="491">
        <v>82</v>
      </c>
      <c r="CH4" s="491">
        <v>83</v>
      </c>
      <c r="CI4" s="491">
        <v>84</v>
      </c>
      <c r="CJ4" s="491">
        <v>85</v>
      </c>
      <c r="CK4" s="491">
        <v>86</v>
      </c>
      <c r="CL4" s="491">
        <v>87</v>
      </c>
      <c r="CM4" s="491">
        <v>88</v>
      </c>
      <c r="CN4" s="491">
        <v>89</v>
      </c>
      <c r="CO4" s="491">
        <v>90</v>
      </c>
      <c r="CP4" s="491">
        <v>91</v>
      </c>
      <c r="CQ4" s="491">
        <v>92</v>
      </c>
      <c r="CR4" s="491">
        <v>93</v>
      </c>
      <c r="CS4" s="491">
        <v>94</v>
      </c>
      <c r="CT4" s="491">
        <v>95</v>
      </c>
      <c r="CU4" s="491">
        <v>96</v>
      </c>
      <c r="CV4" s="491">
        <v>97</v>
      </c>
      <c r="CW4" s="491">
        <v>98</v>
      </c>
      <c r="CX4" s="491">
        <v>99</v>
      </c>
      <c r="CY4" s="491">
        <v>100</v>
      </c>
      <c r="CZ4" s="491">
        <v>101</v>
      </c>
      <c r="DA4" s="491">
        <v>102</v>
      </c>
      <c r="DB4" s="491">
        <v>103</v>
      </c>
      <c r="DC4" s="491">
        <v>104</v>
      </c>
      <c r="DD4" s="491">
        <v>105</v>
      </c>
      <c r="DE4" s="491">
        <v>106</v>
      </c>
      <c r="DF4" s="491">
        <v>107</v>
      </c>
      <c r="DG4" s="491">
        <v>108</v>
      </c>
      <c r="DH4" s="491">
        <v>109</v>
      </c>
      <c r="DI4" s="491">
        <v>110</v>
      </c>
      <c r="DJ4" s="491">
        <v>111</v>
      </c>
      <c r="DK4" s="491">
        <v>112</v>
      </c>
      <c r="DL4" s="491">
        <v>113</v>
      </c>
      <c r="DM4" s="491">
        <v>114</v>
      </c>
      <c r="DN4" s="491">
        <v>115</v>
      </c>
      <c r="DO4" s="491">
        <v>116</v>
      </c>
      <c r="DP4" s="491">
        <v>117</v>
      </c>
      <c r="DQ4" s="491">
        <v>118</v>
      </c>
      <c r="DR4" s="491">
        <v>119</v>
      </c>
      <c r="DS4" s="491">
        <v>120</v>
      </c>
      <c r="DT4" s="491">
        <v>121</v>
      </c>
      <c r="DU4" s="491">
        <v>122</v>
      </c>
      <c r="DV4" s="491">
        <v>123</v>
      </c>
      <c r="DW4" s="491">
        <v>124</v>
      </c>
      <c r="DX4" s="491">
        <v>125</v>
      </c>
      <c r="DY4" s="491">
        <v>126</v>
      </c>
      <c r="DZ4" s="491">
        <v>127</v>
      </c>
      <c r="EA4" s="491">
        <v>128</v>
      </c>
      <c r="EB4" s="491">
        <v>129</v>
      </c>
      <c r="EC4" s="491">
        <v>130</v>
      </c>
      <c r="ED4" s="491">
        <v>131</v>
      </c>
      <c r="EE4" s="491">
        <v>132</v>
      </c>
      <c r="EF4" s="491">
        <v>133</v>
      </c>
      <c r="EG4" s="491">
        <v>134</v>
      </c>
      <c r="EH4" s="491">
        <v>135</v>
      </c>
      <c r="EI4" s="491">
        <v>136</v>
      </c>
      <c r="EJ4" s="491">
        <v>137</v>
      </c>
      <c r="EK4" s="491">
        <v>138</v>
      </c>
      <c r="EL4" s="491">
        <v>139</v>
      </c>
      <c r="EM4" s="491">
        <v>140</v>
      </c>
      <c r="EN4" s="491">
        <v>141</v>
      </c>
      <c r="EO4" s="491">
        <v>142</v>
      </c>
      <c r="EP4" s="491">
        <v>143</v>
      </c>
      <c r="EQ4" s="491">
        <v>144</v>
      </c>
      <c r="ER4" s="491">
        <v>145</v>
      </c>
      <c r="ES4" s="491">
        <v>146</v>
      </c>
      <c r="ET4" s="491">
        <v>147</v>
      </c>
      <c r="EU4" s="491">
        <v>148</v>
      </c>
      <c r="EV4" s="491">
        <v>149</v>
      </c>
      <c r="EW4" s="491">
        <v>150</v>
      </c>
      <c r="EX4" s="492"/>
      <c r="EY4" s="476"/>
      <c r="EZ4" s="476"/>
      <c r="FA4" s="476"/>
      <c r="FB4" s="476"/>
      <c r="FC4" s="476"/>
      <c r="FD4" s="1102"/>
      <c r="FE4" s="1102"/>
      <c r="FF4" s="1102"/>
    </row>
    <row r="5" spans="1:162" ht="20.100000000000001" customHeight="1">
      <c r="B5" s="493" t="s">
        <v>1808</v>
      </c>
      <c r="C5" s="494" t="s">
        <v>861</v>
      </c>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c r="DM5" s="82"/>
      <c r="DN5" s="82"/>
      <c r="DO5" s="82"/>
      <c r="DP5" s="82"/>
      <c r="DQ5" s="82"/>
      <c r="DR5" s="82"/>
      <c r="DS5" s="82"/>
      <c r="DT5" s="82"/>
      <c r="DU5" s="82"/>
      <c r="DV5" s="82"/>
      <c r="DW5" s="82"/>
      <c r="DX5" s="82"/>
      <c r="DY5" s="82"/>
      <c r="DZ5" s="82"/>
      <c r="EA5" s="82"/>
      <c r="EB5" s="82"/>
      <c r="EC5" s="82"/>
      <c r="ED5" s="82"/>
      <c r="EE5" s="82"/>
      <c r="EF5" s="82"/>
      <c r="EG5" s="82"/>
      <c r="EH5" s="82"/>
      <c r="EI5" s="82"/>
      <c r="EJ5" s="82"/>
      <c r="EK5" s="82"/>
      <c r="EL5" s="82"/>
      <c r="EM5" s="82"/>
      <c r="EN5" s="82"/>
      <c r="EO5" s="82"/>
      <c r="EP5" s="82"/>
      <c r="EQ5" s="82"/>
      <c r="ER5" s="82"/>
      <c r="ES5" s="82"/>
      <c r="ET5" s="82"/>
      <c r="EU5" s="82"/>
      <c r="EV5" s="82"/>
      <c r="EW5" s="82"/>
      <c r="EX5" s="495"/>
      <c r="EY5" s="476"/>
      <c r="EZ5" s="476"/>
      <c r="FA5" s="476"/>
      <c r="FB5" s="476"/>
      <c r="FC5" s="476"/>
      <c r="FD5" s="1102"/>
      <c r="FE5" s="1102"/>
      <c r="FF5" s="1102"/>
    </row>
    <row r="6" spans="1:162" ht="20.100000000000001" customHeight="1">
      <c r="B6" s="493" t="s">
        <v>1940</v>
      </c>
      <c r="C6" s="494" t="s">
        <v>862</v>
      </c>
      <c r="D6" s="8" t="s">
        <v>2</v>
      </c>
      <c r="E6" s="8" t="s">
        <v>2</v>
      </c>
      <c r="F6" s="8" t="s">
        <v>2</v>
      </c>
      <c r="G6" s="8" t="s">
        <v>2</v>
      </c>
      <c r="H6" s="8" t="s">
        <v>2</v>
      </c>
      <c r="I6" s="8" t="s">
        <v>2</v>
      </c>
      <c r="J6" s="8" t="s">
        <v>2</v>
      </c>
      <c r="K6" s="8" t="s">
        <v>2</v>
      </c>
      <c r="L6" s="8" t="s">
        <v>2</v>
      </c>
      <c r="M6" s="8" t="s">
        <v>2</v>
      </c>
      <c r="N6" s="8" t="s">
        <v>2</v>
      </c>
      <c r="O6" s="8" t="s">
        <v>2</v>
      </c>
      <c r="P6" s="8" t="s">
        <v>2</v>
      </c>
      <c r="Q6" s="8" t="s">
        <v>2</v>
      </c>
      <c r="R6" s="8" t="s">
        <v>2</v>
      </c>
      <c r="S6" s="8" t="s">
        <v>2</v>
      </c>
      <c r="T6" s="8" t="s">
        <v>2</v>
      </c>
      <c r="U6" s="8" t="s">
        <v>2</v>
      </c>
      <c r="V6" s="8" t="s">
        <v>2</v>
      </c>
      <c r="W6" s="8" t="s">
        <v>2</v>
      </c>
      <c r="X6" s="8" t="s">
        <v>2</v>
      </c>
      <c r="Y6" s="8" t="s">
        <v>2</v>
      </c>
      <c r="Z6" s="8" t="s">
        <v>2</v>
      </c>
      <c r="AA6" s="8" t="s">
        <v>2</v>
      </c>
      <c r="AB6" s="8" t="s">
        <v>2</v>
      </c>
      <c r="AC6" s="8" t="s">
        <v>2</v>
      </c>
      <c r="AD6" s="8" t="s">
        <v>2</v>
      </c>
      <c r="AE6" s="8" t="s">
        <v>2</v>
      </c>
      <c r="AF6" s="8" t="s">
        <v>2</v>
      </c>
      <c r="AG6" s="8" t="s">
        <v>2</v>
      </c>
      <c r="AH6" s="8" t="s">
        <v>2</v>
      </c>
      <c r="AI6" s="8" t="s">
        <v>2</v>
      </c>
      <c r="AJ6" s="8" t="s">
        <v>2</v>
      </c>
      <c r="AK6" s="8" t="s">
        <v>2</v>
      </c>
      <c r="AL6" s="8" t="s">
        <v>2</v>
      </c>
      <c r="AM6" s="8" t="s">
        <v>2</v>
      </c>
      <c r="AN6" s="8" t="s">
        <v>2</v>
      </c>
      <c r="AO6" s="8" t="s">
        <v>2</v>
      </c>
      <c r="AP6" s="8" t="s">
        <v>2</v>
      </c>
      <c r="AQ6" s="8" t="s">
        <v>2</v>
      </c>
      <c r="AR6" s="8" t="s">
        <v>2</v>
      </c>
      <c r="AS6" s="8" t="s">
        <v>2</v>
      </c>
      <c r="AT6" s="8" t="s">
        <v>2</v>
      </c>
      <c r="AU6" s="8" t="s">
        <v>2</v>
      </c>
      <c r="AV6" s="8" t="s">
        <v>2</v>
      </c>
      <c r="AW6" s="8" t="s">
        <v>2</v>
      </c>
      <c r="AX6" s="8" t="s">
        <v>2</v>
      </c>
      <c r="AY6" s="8" t="s">
        <v>2</v>
      </c>
      <c r="AZ6" s="8" t="s">
        <v>2</v>
      </c>
      <c r="BA6" s="8" t="s">
        <v>2</v>
      </c>
      <c r="BB6" s="8" t="s">
        <v>2</v>
      </c>
      <c r="BC6" s="8" t="s">
        <v>2</v>
      </c>
      <c r="BD6" s="8" t="s">
        <v>2</v>
      </c>
      <c r="BE6" s="8" t="s">
        <v>2</v>
      </c>
      <c r="BF6" s="8" t="s">
        <v>2</v>
      </c>
      <c r="BG6" s="8" t="s">
        <v>2</v>
      </c>
      <c r="BH6" s="8" t="s">
        <v>2</v>
      </c>
      <c r="BI6" s="8" t="s">
        <v>2</v>
      </c>
      <c r="BJ6" s="8" t="s">
        <v>2</v>
      </c>
      <c r="BK6" s="8" t="s">
        <v>2</v>
      </c>
      <c r="BL6" s="8" t="s">
        <v>2</v>
      </c>
      <c r="BM6" s="8" t="s">
        <v>2</v>
      </c>
      <c r="BN6" s="8" t="s">
        <v>2</v>
      </c>
      <c r="BO6" s="8" t="s">
        <v>2</v>
      </c>
      <c r="BP6" s="8" t="s">
        <v>2</v>
      </c>
      <c r="BQ6" s="8" t="s">
        <v>2</v>
      </c>
      <c r="BR6" s="8" t="s">
        <v>2</v>
      </c>
      <c r="BS6" s="8" t="s">
        <v>2</v>
      </c>
      <c r="BT6" s="8" t="s">
        <v>2</v>
      </c>
      <c r="BU6" s="8" t="s">
        <v>2</v>
      </c>
      <c r="BV6" s="8" t="s">
        <v>2</v>
      </c>
      <c r="BW6" s="8" t="s">
        <v>2</v>
      </c>
      <c r="BX6" s="8" t="s">
        <v>2</v>
      </c>
      <c r="BY6" s="8" t="s">
        <v>2</v>
      </c>
      <c r="BZ6" s="8" t="s">
        <v>2</v>
      </c>
      <c r="CA6" s="8" t="s">
        <v>2</v>
      </c>
      <c r="CB6" s="8" t="s">
        <v>2</v>
      </c>
      <c r="CC6" s="8" t="s">
        <v>2</v>
      </c>
      <c r="CD6" s="8" t="s">
        <v>2</v>
      </c>
      <c r="CE6" s="8" t="s">
        <v>2</v>
      </c>
      <c r="CF6" s="8" t="s">
        <v>2</v>
      </c>
      <c r="CG6" s="8" t="s">
        <v>2</v>
      </c>
      <c r="CH6" s="8" t="s">
        <v>2</v>
      </c>
      <c r="CI6" s="8" t="s">
        <v>2</v>
      </c>
      <c r="CJ6" s="8" t="s">
        <v>2</v>
      </c>
      <c r="CK6" s="8" t="s">
        <v>2</v>
      </c>
      <c r="CL6" s="8" t="s">
        <v>2</v>
      </c>
      <c r="CM6" s="8" t="s">
        <v>2</v>
      </c>
      <c r="CN6" s="8" t="s">
        <v>2</v>
      </c>
      <c r="CO6" s="8" t="s">
        <v>2</v>
      </c>
      <c r="CP6" s="8" t="s">
        <v>2</v>
      </c>
      <c r="CQ6" s="8" t="s">
        <v>2</v>
      </c>
      <c r="CR6" s="8" t="s">
        <v>2</v>
      </c>
      <c r="CS6" s="8" t="s">
        <v>2</v>
      </c>
      <c r="CT6" s="8" t="s">
        <v>2</v>
      </c>
      <c r="CU6" s="8" t="s">
        <v>2</v>
      </c>
      <c r="CV6" s="8" t="s">
        <v>2</v>
      </c>
      <c r="CW6" s="8" t="s">
        <v>2</v>
      </c>
      <c r="CX6" s="8" t="s">
        <v>2</v>
      </c>
      <c r="CY6" s="8" t="s">
        <v>2</v>
      </c>
      <c r="CZ6" s="8" t="s">
        <v>2</v>
      </c>
      <c r="DA6" s="8" t="s">
        <v>2</v>
      </c>
      <c r="DB6" s="8" t="s">
        <v>2</v>
      </c>
      <c r="DC6" s="8" t="s">
        <v>2</v>
      </c>
      <c r="DD6" s="8" t="s">
        <v>2</v>
      </c>
      <c r="DE6" s="8" t="s">
        <v>2</v>
      </c>
      <c r="DF6" s="8" t="s">
        <v>2</v>
      </c>
      <c r="DG6" s="8" t="s">
        <v>2</v>
      </c>
      <c r="DH6" s="8" t="s">
        <v>2</v>
      </c>
      <c r="DI6" s="8" t="s">
        <v>2</v>
      </c>
      <c r="DJ6" s="8" t="s">
        <v>2</v>
      </c>
      <c r="DK6" s="8" t="s">
        <v>2</v>
      </c>
      <c r="DL6" s="8" t="s">
        <v>2</v>
      </c>
      <c r="DM6" s="8" t="s">
        <v>2</v>
      </c>
      <c r="DN6" s="8" t="s">
        <v>2</v>
      </c>
      <c r="DO6" s="8" t="s">
        <v>2</v>
      </c>
      <c r="DP6" s="8" t="s">
        <v>2</v>
      </c>
      <c r="DQ6" s="8" t="s">
        <v>2</v>
      </c>
      <c r="DR6" s="8" t="s">
        <v>2</v>
      </c>
      <c r="DS6" s="8" t="s">
        <v>2</v>
      </c>
      <c r="DT6" s="8" t="s">
        <v>2</v>
      </c>
      <c r="DU6" s="8" t="s">
        <v>2</v>
      </c>
      <c r="DV6" s="8" t="s">
        <v>2</v>
      </c>
      <c r="DW6" s="8" t="s">
        <v>2</v>
      </c>
      <c r="DX6" s="8" t="s">
        <v>2</v>
      </c>
      <c r="DY6" s="8" t="s">
        <v>2</v>
      </c>
      <c r="DZ6" s="8" t="s">
        <v>2</v>
      </c>
      <c r="EA6" s="8" t="s">
        <v>2</v>
      </c>
      <c r="EB6" s="8" t="s">
        <v>2</v>
      </c>
      <c r="EC6" s="8" t="s">
        <v>2</v>
      </c>
      <c r="ED6" s="8" t="s">
        <v>2</v>
      </c>
      <c r="EE6" s="8" t="s">
        <v>2</v>
      </c>
      <c r="EF6" s="8" t="s">
        <v>2</v>
      </c>
      <c r="EG6" s="8" t="s">
        <v>2</v>
      </c>
      <c r="EH6" s="8" t="s">
        <v>2</v>
      </c>
      <c r="EI6" s="8" t="s">
        <v>2</v>
      </c>
      <c r="EJ6" s="8" t="s">
        <v>2</v>
      </c>
      <c r="EK6" s="8" t="s">
        <v>2</v>
      </c>
      <c r="EL6" s="8" t="s">
        <v>2</v>
      </c>
      <c r="EM6" s="8" t="s">
        <v>2</v>
      </c>
      <c r="EN6" s="8" t="s">
        <v>2</v>
      </c>
      <c r="EO6" s="8" t="s">
        <v>2</v>
      </c>
      <c r="EP6" s="8" t="s">
        <v>2</v>
      </c>
      <c r="EQ6" s="8" t="s">
        <v>2</v>
      </c>
      <c r="ER6" s="8" t="s">
        <v>2</v>
      </c>
      <c r="ES6" s="8" t="s">
        <v>2</v>
      </c>
      <c r="ET6" s="8" t="s">
        <v>2</v>
      </c>
      <c r="EU6" s="8" t="s">
        <v>2</v>
      </c>
      <c r="EV6" s="8" t="s">
        <v>2</v>
      </c>
      <c r="EW6" s="8" t="s">
        <v>2</v>
      </c>
      <c r="EX6" s="492"/>
      <c r="EY6" s="476"/>
      <c r="EZ6" s="476"/>
      <c r="FA6" s="476"/>
      <c r="FB6" s="476"/>
      <c r="FC6" s="476"/>
      <c r="FD6" s="496"/>
      <c r="FE6" s="497"/>
      <c r="FF6" s="496"/>
    </row>
    <row r="7" spans="1:162" ht="20.100000000000001" customHeight="1">
      <c r="B7" s="493" t="s">
        <v>1939</v>
      </c>
      <c r="C7" s="498" t="s">
        <v>860</v>
      </c>
      <c r="D7" s="9" t="s">
        <v>2</v>
      </c>
      <c r="E7" s="9" t="s">
        <v>2</v>
      </c>
      <c r="F7" s="9" t="s">
        <v>2</v>
      </c>
      <c r="G7" s="9" t="s">
        <v>2</v>
      </c>
      <c r="H7" s="9" t="s">
        <v>2</v>
      </c>
      <c r="I7" s="9" t="s">
        <v>2</v>
      </c>
      <c r="J7" s="9" t="s">
        <v>2</v>
      </c>
      <c r="K7" s="9" t="s">
        <v>2</v>
      </c>
      <c r="L7" s="9" t="s">
        <v>2</v>
      </c>
      <c r="M7" s="9" t="s">
        <v>2</v>
      </c>
      <c r="N7" s="9" t="s">
        <v>2</v>
      </c>
      <c r="O7" s="9" t="s">
        <v>2</v>
      </c>
      <c r="P7" s="9" t="s">
        <v>2</v>
      </c>
      <c r="Q7" s="9" t="s">
        <v>2</v>
      </c>
      <c r="R7" s="9" t="s">
        <v>2</v>
      </c>
      <c r="S7" s="9" t="s">
        <v>2</v>
      </c>
      <c r="T7" s="9" t="s">
        <v>2</v>
      </c>
      <c r="U7" s="9" t="s">
        <v>2</v>
      </c>
      <c r="V7" s="9" t="s">
        <v>2</v>
      </c>
      <c r="W7" s="9" t="s">
        <v>2</v>
      </c>
      <c r="X7" s="9" t="s">
        <v>2</v>
      </c>
      <c r="Y7" s="9" t="s">
        <v>2</v>
      </c>
      <c r="Z7" s="9" t="s">
        <v>2</v>
      </c>
      <c r="AA7" s="9" t="s">
        <v>2</v>
      </c>
      <c r="AB7" s="9" t="s">
        <v>2</v>
      </c>
      <c r="AC7" s="9" t="s">
        <v>2</v>
      </c>
      <c r="AD7" s="9" t="s">
        <v>2</v>
      </c>
      <c r="AE7" s="9" t="s">
        <v>2</v>
      </c>
      <c r="AF7" s="9" t="s">
        <v>2</v>
      </c>
      <c r="AG7" s="9" t="s">
        <v>2</v>
      </c>
      <c r="AH7" s="9" t="s">
        <v>2</v>
      </c>
      <c r="AI7" s="9" t="s">
        <v>2</v>
      </c>
      <c r="AJ7" s="9" t="s">
        <v>2</v>
      </c>
      <c r="AK7" s="9" t="s">
        <v>2</v>
      </c>
      <c r="AL7" s="9" t="s">
        <v>2</v>
      </c>
      <c r="AM7" s="9" t="s">
        <v>2</v>
      </c>
      <c r="AN7" s="9" t="s">
        <v>2</v>
      </c>
      <c r="AO7" s="9" t="s">
        <v>2</v>
      </c>
      <c r="AP7" s="9" t="s">
        <v>2</v>
      </c>
      <c r="AQ7" s="9" t="s">
        <v>2</v>
      </c>
      <c r="AR7" s="9" t="s">
        <v>2</v>
      </c>
      <c r="AS7" s="9" t="s">
        <v>2</v>
      </c>
      <c r="AT7" s="9" t="s">
        <v>2</v>
      </c>
      <c r="AU7" s="9" t="s">
        <v>2</v>
      </c>
      <c r="AV7" s="9" t="s">
        <v>2</v>
      </c>
      <c r="AW7" s="9" t="s">
        <v>2</v>
      </c>
      <c r="AX7" s="9" t="s">
        <v>2</v>
      </c>
      <c r="AY7" s="9" t="s">
        <v>2</v>
      </c>
      <c r="AZ7" s="9" t="s">
        <v>2</v>
      </c>
      <c r="BA7" s="9" t="s">
        <v>2</v>
      </c>
      <c r="BB7" s="9" t="s">
        <v>2</v>
      </c>
      <c r="BC7" s="9" t="s">
        <v>2</v>
      </c>
      <c r="BD7" s="9" t="s">
        <v>2</v>
      </c>
      <c r="BE7" s="9" t="s">
        <v>2</v>
      </c>
      <c r="BF7" s="9" t="s">
        <v>2</v>
      </c>
      <c r="BG7" s="9" t="s">
        <v>2</v>
      </c>
      <c r="BH7" s="9" t="s">
        <v>2</v>
      </c>
      <c r="BI7" s="9" t="s">
        <v>2</v>
      </c>
      <c r="BJ7" s="9" t="s">
        <v>2</v>
      </c>
      <c r="BK7" s="9" t="s">
        <v>2</v>
      </c>
      <c r="BL7" s="9" t="s">
        <v>2</v>
      </c>
      <c r="BM7" s="9" t="s">
        <v>2</v>
      </c>
      <c r="BN7" s="9" t="s">
        <v>2</v>
      </c>
      <c r="BO7" s="9" t="s">
        <v>2</v>
      </c>
      <c r="BP7" s="9" t="s">
        <v>2</v>
      </c>
      <c r="BQ7" s="9" t="s">
        <v>2</v>
      </c>
      <c r="BR7" s="9" t="s">
        <v>2</v>
      </c>
      <c r="BS7" s="9" t="s">
        <v>2</v>
      </c>
      <c r="BT7" s="9" t="s">
        <v>2</v>
      </c>
      <c r="BU7" s="9" t="s">
        <v>2</v>
      </c>
      <c r="BV7" s="9" t="s">
        <v>2</v>
      </c>
      <c r="BW7" s="9" t="s">
        <v>2</v>
      </c>
      <c r="BX7" s="9" t="s">
        <v>2</v>
      </c>
      <c r="BY7" s="9" t="s">
        <v>2</v>
      </c>
      <c r="BZ7" s="9" t="s">
        <v>2</v>
      </c>
      <c r="CA7" s="9" t="s">
        <v>2</v>
      </c>
      <c r="CB7" s="9" t="s">
        <v>2</v>
      </c>
      <c r="CC7" s="9" t="s">
        <v>2</v>
      </c>
      <c r="CD7" s="9" t="s">
        <v>2</v>
      </c>
      <c r="CE7" s="9" t="s">
        <v>2</v>
      </c>
      <c r="CF7" s="9" t="s">
        <v>2</v>
      </c>
      <c r="CG7" s="9" t="s">
        <v>2</v>
      </c>
      <c r="CH7" s="9" t="s">
        <v>2</v>
      </c>
      <c r="CI7" s="9" t="s">
        <v>2</v>
      </c>
      <c r="CJ7" s="9" t="s">
        <v>2</v>
      </c>
      <c r="CK7" s="9" t="s">
        <v>2</v>
      </c>
      <c r="CL7" s="9" t="s">
        <v>2</v>
      </c>
      <c r="CM7" s="9" t="s">
        <v>2</v>
      </c>
      <c r="CN7" s="9" t="s">
        <v>2</v>
      </c>
      <c r="CO7" s="9" t="s">
        <v>2</v>
      </c>
      <c r="CP7" s="9" t="s">
        <v>2</v>
      </c>
      <c r="CQ7" s="9" t="s">
        <v>2</v>
      </c>
      <c r="CR7" s="9" t="s">
        <v>2</v>
      </c>
      <c r="CS7" s="9" t="s">
        <v>2</v>
      </c>
      <c r="CT7" s="9" t="s">
        <v>2</v>
      </c>
      <c r="CU7" s="9" t="s">
        <v>2</v>
      </c>
      <c r="CV7" s="9" t="s">
        <v>2</v>
      </c>
      <c r="CW7" s="9" t="s">
        <v>2</v>
      </c>
      <c r="CX7" s="9" t="s">
        <v>2</v>
      </c>
      <c r="CY7" s="9" t="s">
        <v>2</v>
      </c>
      <c r="CZ7" s="9" t="s">
        <v>2</v>
      </c>
      <c r="DA7" s="9" t="s">
        <v>2</v>
      </c>
      <c r="DB7" s="9" t="s">
        <v>2</v>
      </c>
      <c r="DC7" s="9" t="s">
        <v>2</v>
      </c>
      <c r="DD7" s="9" t="s">
        <v>2</v>
      </c>
      <c r="DE7" s="9" t="s">
        <v>2</v>
      </c>
      <c r="DF7" s="9" t="s">
        <v>2</v>
      </c>
      <c r="DG7" s="9" t="s">
        <v>2</v>
      </c>
      <c r="DH7" s="9" t="s">
        <v>2</v>
      </c>
      <c r="DI7" s="9" t="s">
        <v>2</v>
      </c>
      <c r="DJ7" s="9" t="s">
        <v>2</v>
      </c>
      <c r="DK7" s="9" t="s">
        <v>2</v>
      </c>
      <c r="DL7" s="9" t="s">
        <v>2</v>
      </c>
      <c r="DM7" s="9" t="s">
        <v>2</v>
      </c>
      <c r="DN7" s="9" t="s">
        <v>2</v>
      </c>
      <c r="DO7" s="9" t="s">
        <v>2</v>
      </c>
      <c r="DP7" s="9" t="s">
        <v>2</v>
      </c>
      <c r="DQ7" s="9" t="s">
        <v>2</v>
      </c>
      <c r="DR7" s="9" t="s">
        <v>2</v>
      </c>
      <c r="DS7" s="9" t="s">
        <v>2</v>
      </c>
      <c r="DT7" s="9" t="s">
        <v>2</v>
      </c>
      <c r="DU7" s="9" t="s">
        <v>2</v>
      </c>
      <c r="DV7" s="9" t="s">
        <v>2</v>
      </c>
      <c r="DW7" s="9" t="s">
        <v>2</v>
      </c>
      <c r="DX7" s="9" t="s">
        <v>2</v>
      </c>
      <c r="DY7" s="9" t="s">
        <v>2</v>
      </c>
      <c r="DZ7" s="9" t="s">
        <v>2</v>
      </c>
      <c r="EA7" s="9" t="s">
        <v>2</v>
      </c>
      <c r="EB7" s="9" t="s">
        <v>2</v>
      </c>
      <c r="EC7" s="9" t="s">
        <v>2</v>
      </c>
      <c r="ED7" s="9" t="s">
        <v>2</v>
      </c>
      <c r="EE7" s="9" t="s">
        <v>2</v>
      </c>
      <c r="EF7" s="9" t="s">
        <v>2</v>
      </c>
      <c r="EG7" s="9" t="s">
        <v>2</v>
      </c>
      <c r="EH7" s="9" t="s">
        <v>2</v>
      </c>
      <c r="EI7" s="9" t="s">
        <v>2</v>
      </c>
      <c r="EJ7" s="9" t="s">
        <v>2</v>
      </c>
      <c r="EK7" s="9" t="s">
        <v>2</v>
      </c>
      <c r="EL7" s="9" t="s">
        <v>2</v>
      </c>
      <c r="EM7" s="9" t="s">
        <v>2</v>
      </c>
      <c r="EN7" s="9" t="s">
        <v>2</v>
      </c>
      <c r="EO7" s="9" t="s">
        <v>2</v>
      </c>
      <c r="EP7" s="9" t="s">
        <v>2</v>
      </c>
      <c r="EQ7" s="9" t="s">
        <v>2</v>
      </c>
      <c r="ER7" s="9" t="s">
        <v>2</v>
      </c>
      <c r="ES7" s="9" t="s">
        <v>2</v>
      </c>
      <c r="ET7" s="9" t="s">
        <v>2</v>
      </c>
      <c r="EU7" s="9" t="s">
        <v>2</v>
      </c>
      <c r="EV7" s="9" t="s">
        <v>2</v>
      </c>
      <c r="EW7" s="9" t="s">
        <v>2</v>
      </c>
      <c r="EX7" s="77"/>
      <c r="EY7" s="476"/>
      <c r="EZ7" s="476"/>
      <c r="FA7" s="476"/>
      <c r="FB7" s="476"/>
      <c r="FC7" s="476"/>
      <c r="FD7" s="499"/>
      <c r="FE7" s="499"/>
      <c r="FF7" s="499"/>
    </row>
    <row r="8" spans="1:162" ht="20.100000000000001" customHeight="1">
      <c r="B8" s="500" t="s">
        <v>1974</v>
      </c>
      <c r="C8" s="498" t="s">
        <v>25</v>
      </c>
      <c r="D8" s="84" t="s">
        <v>2</v>
      </c>
      <c r="E8" s="84" t="s">
        <v>2</v>
      </c>
      <c r="F8" s="84" t="s">
        <v>2</v>
      </c>
      <c r="G8" s="84" t="s">
        <v>2</v>
      </c>
      <c r="H8" s="84" t="s">
        <v>2</v>
      </c>
      <c r="I8" s="84" t="s">
        <v>2</v>
      </c>
      <c r="J8" s="84" t="s">
        <v>2</v>
      </c>
      <c r="K8" s="84" t="s">
        <v>2</v>
      </c>
      <c r="L8" s="84" t="s">
        <v>2</v>
      </c>
      <c r="M8" s="84" t="s">
        <v>2</v>
      </c>
      <c r="N8" s="84" t="s">
        <v>2</v>
      </c>
      <c r="O8" s="84" t="s">
        <v>2</v>
      </c>
      <c r="P8" s="84" t="s">
        <v>2</v>
      </c>
      <c r="Q8" s="84" t="s">
        <v>2</v>
      </c>
      <c r="R8" s="84" t="s">
        <v>2</v>
      </c>
      <c r="S8" s="84" t="s">
        <v>2</v>
      </c>
      <c r="T8" s="84" t="s">
        <v>2</v>
      </c>
      <c r="U8" s="84" t="s">
        <v>2</v>
      </c>
      <c r="V8" s="84" t="s">
        <v>2</v>
      </c>
      <c r="W8" s="84" t="s">
        <v>2</v>
      </c>
      <c r="X8" s="84" t="s">
        <v>2</v>
      </c>
      <c r="Y8" s="84" t="s">
        <v>2</v>
      </c>
      <c r="Z8" s="84" t="s">
        <v>2</v>
      </c>
      <c r="AA8" s="84" t="s">
        <v>2</v>
      </c>
      <c r="AB8" s="84" t="s">
        <v>2</v>
      </c>
      <c r="AC8" s="84" t="s">
        <v>2</v>
      </c>
      <c r="AD8" s="84" t="s">
        <v>2</v>
      </c>
      <c r="AE8" s="84" t="s">
        <v>2</v>
      </c>
      <c r="AF8" s="84" t="s">
        <v>2</v>
      </c>
      <c r="AG8" s="84" t="s">
        <v>2</v>
      </c>
      <c r="AH8" s="84" t="s">
        <v>2</v>
      </c>
      <c r="AI8" s="84" t="s">
        <v>2</v>
      </c>
      <c r="AJ8" s="84" t="s">
        <v>2</v>
      </c>
      <c r="AK8" s="84" t="s">
        <v>2</v>
      </c>
      <c r="AL8" s="84" t="s">
        <v>2</v>
      </c>
      <c r="AM8" s="84" t="s">
        <v>2</v>
      </c>
      <c r="AN8" s="84" t="s">
        <v>2</v>
      </c>
      <c r="AO8" s="84" t="s">
        <v>2</v>
      </c>
      <c r="AP8" s="84" t="s">
        <v>2</v>
      </c>
      <c r="AQ8" s="84" t="s">
        <v>2</v>
      </c>
      <c r="AR8" s="84" t="s">
        <v>2</v>
      </c>
      <c r="AS8" s="84" t="s">
        <v>2</v>
      </c>
      <c r="AT8" s="84" t="s">
        <v>2</v>
      </c>
      <c r="AU8" s="84" t="s">
        <v>2</v>
      </c>
      <c r="AV8" s="84" t="s">
        <v>2</v>
      </c>
      <c r="AW8" s="84" t="s">
        <v>2</v>
      </c>
      <c r="AX8" s="84" t="s">
        <v>2</v>
      </c>
      <c r="AY8" s="84" t="s">
        <v>2</v>
      </c>
      <c r="AZ8" s="84" t="s">
        <v>2</v>
      </c>
      <c r="BA8" s="84" t="s">
        <v>2</v>
      </c>
      <c r="BB8" s="84" t="s">
        <v>2</v>
      </c>
      <c r="BC8" s="84" t="s">
        <v>2</v>
      </c>
      <c r="BD8" s="84" t="s">
        <v>2</v>
      </c>
      <c r="BE8" s="84" t="s">
        <v>2</v>
      </c>
      <c r="BF8" s="84" t="s">
        <v>2</v>
      </c>
      <c r="BG8" s="84" t="s">
        <v>2</v>
      </c>
      <c r="BH8" s="84" t="s">
        <v>2</v>
      </c>
      <c r="BI8" s="84" t="s">
        <v>2</v>
      </c>
      <c r="BJ8" s="84" t="s">
        <v>2</v>
      </c>
      <c r="BK8" s="84" t="s">
        <v>2</v>
      </c>
      <c r="BL8" s="84" t="s">
        <v>2</v>
      </c>
      <c r="BM8" s="84" t="s">
        <v>2</v>
      </c>
      <c r="BN8" s="84" t="s">
        <v>2</v>
      </c>
      <c r="BO8" s="84" t="s">
        <v>2</v>
      </c>
      <c r="BP8" s="84" t="s">
        <v>2</v>
      </c>
      <c r="BQ8" s="84" t="s">
        <v>2</v>
      </c>
      <c r="BR8" s="84" t="s">
        <v>2</v>
      </c>
      <c r="BS8" s="84" t="s">
        <v>2</v>
      </c>
      <c r="BT8" s="84" t="s">
        <v>2</v>
      </c>
      <c r="BU8" s="84" t="s">
        <v>2</v>
      </c>
      <c r="BV8" s="84" t="s">
        <v>2</v>
      </c>
      <c r="BW8" s="84" t="s">
        <v>2</v>
      </c>
      <c r="BX8" s="84" t="s">
        <v>2</v>
      </c>
      <c r="BY8" s="84" t="s">
        <v>2</v>
      </c>
      <c r="BZ8" s="84" t="s">
        <v>2</v>
      </c>
      <c r="CA8" s="84" t="s">
        <v>2</v>
      </c>
      <c r="CB8" s="84" t="s">
        <v>2</v>
      </c>
      <c r="CC8" s="84" t="s">
        <v>2</v>
      </c>
      <c r="CD8" s="84" t="s">
        <v>2</v>
      </c>
      <c r="CE8" s="84" t="s">
        <v>2</v>
      </c>
      <c r="CF8" s="84" t="s">
        <v>2</v>
      </c>
      <c r="CG8" s="84" t="s">
        <v>2</v>
      </c>
      <c r="CH8" s="84" t="s">
        <v>2</v>
      </c>
      <c r="CI8" s="84" t="s">
        <v>2</v>
      </c>
      <c r="CJ8" s="84" t="s">
        <v>2</v>
      </c>
      <c r="CK8" s="84" t="s">
        <v>2</v>
      </c>
      <c r="CL8" s="84" t="s">
        <v>2</v>
      </c>
      <c r="CM8" s="84" t="s">
        <v>2</v>
      </c>
      <c r="CN8" s="84" t="s">
        <v>2</v>
      </c>
      <c r="CO8" s="84" t="s">
        <v>2</v>
      </c>
      <c r="CP8" s="84" t="s">
        <v>2</v>
      </c>
      <c r="CQ8" s="84" t="s">
        <v>2</v>
      </c>
      <c r="CR8" s="84" t="s">
        <v>2</v>
      </c>
      <c r="CS8" s="84" t="s">
        <v>2</v>
      </c>
      <c r="CT8" s="84" t="s">
        <v>2</v>
      </c>
      <c r="CU8" s="84" t="s">
        <v>2</v>
      </c>
      <c r="CV8" s="84" t="s">
        <v>2</v>
      </c>
      <c r="CW8" s="84" t="s">
        <v>2</v>
      </c>
      <c r="CX8" s="84" t="s">
        <v>2</v>
      </c>
      <c r="CY8" s="84" t="s">
        <v>2</v>
      </c>
      <c r="CZ8" s="84" t="s">
        <v>2</v>
      </c>
      <c r="DA8" s="84" t="s">
        <v>2</v>
      </c>
      <c r="DB8" s="84" t="s">
        <v>2</v>
      </c>
      <c r="DC8" s="84" t="s">
        <v>2</v>
      </c>
      <c r="DD8" s="84" t="s">
        <v>2</v>
      </c>
      <c r="DE8" s="84" t="s">
        <v>2</v>
      </c>
      <c r="DF8" s="84" t="s">
        <v>2</v>
      </c>
      <c r="DG8" s="84" t="s">
        <v>2</v>
      </c>
      <c r="DH8" s="84" t="s">
        <v>2</v>
      </c>
      <c r="DI8" s="84" t="s">
        <v>2</v>
      </c>
      <c r="DJ8" s="84" t="s">
        <v>2</v>
      </c>
      <c r="DK8" s="84" t="s">
        <v>2</v>
      </c>
      <c r="DL8" s="84" t="s">
        <v>2</v>
      </c>
      <c r="DM8" s="84" t="s">
        <v>2</v>
      </c>
      <c r="DN8" s="84" t="s">
        <v>2</v>
      </c>
      <c r="DO8" s="84" t="s">
        <v>2</v>
      </c>
      <c r="DP8" s="84" t="s">
        <v>2</v>
      </c>
      <c r="DQ8" s="84" t="s">
        <v>2</v>
      </c>
      <c r="DR8" s="84" t="s">
        <v>2</v>
      </c>
      <c r="DS8" s="84" t="s">
        <v>2</v>
      </c>
      <c r="DT8" s="84" t="s">
        <v>2</v>
      </c>
      <c r="DU8" s="84" t="s">
        <v>2</v>
      </c>
      <c r="DV8" s="84" t="s">
        <v>2</v>
      </c>
      <c r="DW8" s="84" t="s">
        <v>2</v>
      </c>
      <c r="DX8" s="84" t="s">
        <v>2</v>
      </c>
      <c r="DY8" s="84" t="s">
        <v>2</v>
      </c>
      <c r="DZ8" s="84" t="s">
        <v>2</v>
      </c>
      <c r="EA8" s="84" t="s">
        <v>2</v>
      </c>
      <c r="EB8" s="84" t="s">
        <v>2</v>
      </c>
      <c r="EC8" s="84" t="s">
        <v>2</v>
      </c>
      <c r="ED8" s="84" t="s">
        <v>2</v>
      </c>
      <c r="EE8" s="84" t="s">
        <v>2</v>
      </c>
      <c r="EF8" s="84" t="s">
        <v>2</v>
      </c>
      <c r="EG8" s="84" t="s">
        <v>2</v>
      </c>
      <c r="EH8" s="84" t="s">
        <v>2</v>
      </c>
      <c r="EI8" s="84" t="s">
        <v>2</v>
      </c>
      <c r="EJ8" s="84" t="s">
        <v>2</v>
      </c>
      <c r="EK8" s="84" t="s">
        <v>2</v>
      </c>
      <c r="EL8" s="84" t="s">
        <v>2</v>
      </c>
      <c r="EM8" s="84" t="s">
        <v>2</v>
      </c>
      <c r="EN8" s="84" t="s">
        <v>2</v>
      </c>
      <c r="EO8" s="84" t="s">
        <v>2</v>
      </c>
      <c r="EP8" s="84" t="s">
        <v>2</v>
      </c>
      <c r="EQ8" s="84" t="s">
        <v>2</v>
      </c>
      <c r="ER8" s="84" t="s">
        <v>2</v>
      </c>
      <c r="ES8" s="84" t="s">
        <v>2</v>
      </c>
      <c r="ET8" s="84" t="s">
        <v>2</v>
      </c>
      <c r="EU8" s="84" t="s">
        <v>2</v>
      </c>
      <c r="EV8" s="84" t="s">
        <v>2</v>
      </c>
      <c r="EW8" s="84" t="s">
        <v>2</v>
      </c>
      <c r="EX8" s="77"/>
      <c r="EY8" s="476"/>
      <c r="EZ8" s="476"/>
      <c r="FA8" s="476"/>
      <c r="FB8" s="476"/>
      <c r="FC8" s="476"/>
      <c r="FD8" s="499"/>
      <c r="FE8" s="499"/>
      <c r="FF8" s="499"/>
    </row>
    <row r="9" spans="1:162" ht="20.100000000000001" customHeight="1">
      <c r="B9" s="500" t="s">
        <v>1973</v>
      </c>
      <c r="C9" s="498" t="s">
        <v>25</v>
      </c>
      <c r="D9" s="10" t="s">
        <v>2</v>
      </c>
      <c r="E9" s="10" t="s">
        <v>2</v>
      </c>
      <c r="F9" s="10" t="s">
        <v>2</v>
      </c>
      <c r="G9" s="10" t="s">
        <v>2</v>
      </c>
      <c r="H9" s="10" t="s">
        <v>2</v>
      </c>
      <c r="I9" s="10" t="s">
        <v>2</v>
      </c>
      <c r="J9" s="10" t="s">
        <v>2</v>
      </c>
      <c r="K9" s="10" t="s">
        <v>2</v>
      </c>
      <c r="L9" s="10" t="s">
        <v>2</v>
      </c>
      <c r="M9" s="10" t="s">
        <v>2</v>
      </c>
      <c r="N9" s="10" t="s">
        <v>2</v>
      </c>
      <c r="O9" s="10" t="s">
        <v>2</v>
      </c>
      <c r="P9" s="10" t="s">
        <v>2</v>
      </c>
      <c r="Q9" s="10" t="s">
        <v>2</v>
      </c>
      <c r="R9" s="10" t="s">
        <v>2</v>
      </c>
      <c r="S9" s="10" t="s">
        <v>2</v>
      </c>
      <c r="T9" s="10" t="s">
        <v>2</v>
      </c>
      <c r="U9" s="10" t="s">
        <v>2</v>
      </c>
      <c r="V9" s="10" t="s">
        <v>2</v>
      </c>
      <c r="W9" s="10" t="s">
        <v>2</v>
      </c>
      <c r="X9" s="10" t="s">
        <v>2</v>
      </c>
      <c r="Y9" s="10" t="s">
        <v>2</v>
      </c>
      <c r="Z9" s="10" t="s">
        <v>2</v>
      </c>
      <c r="AA9" s="10" t="s">
        <v>2</v>
      </c>
      <c r="AB9" s="10" t="s">
        <v>2</v>
      </c>
      <c r="AC9" s="10" t="s">
        <v>2</v>
      </c>
      <c r="AD9" s="10" t="s">
        <v>2</v>
      </c>
      <c r="AE9" s="10" t="s">
        <v>2</v>
      </c>
      <c r="AF9" s="10" t="s">
        <v>2</v>
      </c>
      <c r="AG9" s="10" t="s">
        <v>2</v>
      </c>
      <c r="AH9" s="10" t="s">
        <v>2</v>
      </c>
      <c r="AI9" s="10" t="s">
        <v>2</v>
      </c>
      <c r="AJ9" s="10" t="s">
        <v>2</v>
      </c>
      <c r="AK9" s="10" t="s">
        <v>2</v>
      </c>
      <c r="AL9" s="10" t="s">
        <v>2</v>
      </c>
      <c r="AM9" s="10" t="s">
        <v>2</v>
      </c>
      <c r="AN9" s="10" t="s">
        <v>2</v>
      </c>
      <c r="AO9" s="10" t="s">
        <v>2</v>
      </c>
      <c r="AP9" s="10" t="s">
        <v>2</v>
      </c>
      <c r="AQ9" s="10" t="s">
        <v>2</v>
      </c>
      <c r="AR9" s="10" t="s">
        <v>2</v>
      </c>
      <c r="AS9" s="10" t="s">
        <v>2</v>
      </c>
      <c r="AT9" s="10" t="s">
        <v>2</v>
      </c>
      <c r="AU9" s="10" t="s">
        <v>2</v>
      </c>
      <c r="AV9" s="10" t="s">
        <v>2</v>
      </c>
      <c r="AW9" s="10" t="s">
        <v>2</v>
      </c>
      <c r="AX9" s="10" t="s">
        <v>2</v>
      </c>
      <c r="AY9" s="10" t="s">
        <v>2</v>
      </c>
      <c r="AZ9" s="10" t="s">
        <v>2</v>
      </c>
      <c r="BA9" s="10" t="s">
        <v>2</v>
      </c>
      <c r="BB9" s="10" t="s">
        <v>2</v>
      </c>
      <c r="BC9" s="10" t="s">
        <v>2</v>
      </c>
      <c r="BD9" s="10" t="s">
        <v>2</v>
      </c>
      <c r="BE9" s="10" t="s">
        <v>2</v>
      </c>
      <c r="BF9" s="10" t="s">
        <v>2</v>
      </c>
      <c r="BG9" s="10" t="s">
        <v>2</v>
      </c>
      <c r="BH9" s="10" t="s">
        <v>2</v>
      </c>
      <c r="BI9" s="10" t="s">
        <v>2</v>
      </c>
      <c r="BJ9" s="10" t="s">
        <v>2</v>
      </c>
      <c r="BK9" s="10" t="s">
        <v>2</v>
      </c>
      <c r="BL9" s="10" t="s">
        <v>2</v>
      </c>
      <c r="BM9" s="10" t="s">
        <v>2</v>
      </c>
      <c r="BN9" s="10" t="s">
        <v>2</v>
      </c>
      <c r="BO9" s="10" t="s">
        <v>2</v>
      </c>
      <c r="BP9" s="10" t="s">
        <v>2</v>
      </c>
      <c r="BQ9" s="10" t="s">
        <v>2</v>
      </c>
      <c r="BR9" s="10" t="s">
        <v>2</v>
      </c>
      <c r="BS9" s="10" t="s">
        <v>2</v>
      </c>
      <c r="BT9" s="10" t="s">
        <v>2</v>
      </c>
      <c r="BU9" s="10" t="s">
        <v>2</v>
      </c>
      <c r="BV9" s="10" t="s">
        <v>2</v>
      </c>
      <c r="BW9" s="10" t="s">
        <v>2</v>
      </c>
      <c r="BX9" s="10" t="s">
        <v>2</v>
      </c>
      <c r="BY9" s="10" t="s">
        <v>2</v>
      </c>
      <c r="BZ9" s="10" t="s">
        <v>2</v>
      </c>
      <c r="CA9" s="10" t="s">
        <v>2</v>
      </c>
      <c r="CB9" s="10" t="s">
        <v>2</v>
      </c>
      <c r="CC9" s="10" t="s">
        <v>2</v>
      </c>
      <c r="CD9" s="10" t="s">
        <v>2</v>
      </c>
      <c r="CE9" s="10" t="s">
        <v>2</v>
      </c>
      <c r="CF9" s="10" t="s">
        <v>2</v>
      </c>
      <c r="CG9" s="10" t="s">
        <v>2</v>
      </c>
      <c r="CH9" s="10" t="s">
        <v>2</v>
      </c>
      <c r="CI9" s="10" t="s">
        <v>2</v>
      </c>
      <c r="CJ9" s="10" t="s">
        <v>2</v>
      </c>
      <c r="CK9" s="10" t="s">
        <v>2</v>
      </c>
      <c r="CL9" s="10" t="s">
        <v>2</v>
      </c>
      <c r="CM9" s="10" t="s">
        <v>2</v>
      </c>
      <c r="CN9" s="10" t="s">
        <v>2</v>
      </c>
      <c r="CO9" s="10" t="s">
        <v>2</v>
      </c>
      <c r="CP9" s="10" t="s">
        <v>2</v>
      </c>
      <c r="CQ9" s="10" t="s">
        <v>2</v>
      </c>
      <c r="CR9" s="10" t="s">
        <v>2</v>
      </c>
      <c r="CS9" s="10" t="s">
        <v>2</v>
      </c>
      <c r="CT9" s="10" t="s">
        <v>2</v>
      </c>
      <c r="CU9" s="10" t="s">
        <v>2</v>
      </c>
      <c r="CV9" s="10" t="s">
        <v>2</v>
      </c>
      <c r="CW9" s="10" t="s">
        <v>2</v>
      </c>
      <c r="CX9" s="10" t="s">
        <v>2</v>
      </c>
      <c r="CY9" s="10" t="s">
        <v>2</v>
      </c>
      <c r="CZ9" s="10" t="s">
        <v>2</v>
      </c>
      <c r="DA9" s="10" t="s">
        <v>2</v>
      </c>
      <c r="DB9" s="10" t="s">
        <v>2</v>
      </c>
      <c r="DC9" s="10" t="s">
        <v>2</v>
      </c>
      <c r="DD9" s="10" t="s">
        <v>2</v>
      </c>
      <c r="DE9" s="10" t="s">
        <v>2</v>
      </c>
      <c r="DF9" s="10" t="s">
        <v>2</v>
      </c>
      <c r="DG9" s="10" t="s">
        <v>2</v>
      </c>
      <c r="DH9" s="10" t="s">
        <v>2</v>
      </c>
      <c r="DI9" s="10" t="s">
        <v>2</v>
      </c>
      <c r="DJ9" s="10" t="s">
        <v>2</v>
      </c>
      <c r="DK9" s="10" t="s">
        <v>2</v>
      </c>
      <c r="DL9" s="10" t="s">
        <v>2</v>
      </c>
      <c r="DM9" s="10" t="s">
        <v>2</v>
      </c>
      <c r="DN9" s="10" t="s">
        <v>2</v>
      </c>
      <c r="DO9" s="10" t="s">
        <v>2</v>
      </c>
      <c r="DP9" s="10" t="s">
        <v>2</v>
      </c>
      <c r="DQ9" s="10" t="s">
        <v>2</v>
      </c>
      <c r="DR9" s="10" t="s">
        <v>2</v>
      </c>
      <c r="DS9" s="10" t="s">
        <v>2</v>
      </c>
      <c r="DT9" s="10" t="s">
        <v>2</v>
      </c>
      <c r="DU9" s="10" t="s">
        <v>2</v>
      </c>
      <c r="DV9" s="10" t="s">
        <v>2</v>
      </c>
      <c r="DW9" s="10" t="s">
        <v>2</v>
      </c>
      <c r="DX9" s="10" t="s">
        <v>2</v>
      </c>
      <c r="DY9" s="10" t="s">
        <v>2</v>
      </c>
      <c r="DZ9" s="10" t="s">
        <v>2</v>
      </c>
      <c r="EA9" s="10" t="s">
        <v>2</v>
      </c>
      <c r="EB9" s="10" t="s">
        <v>2</v>
      </c>
      <c r="EC9" s="10" t="s">
        <v>2</v>
      </c>
      <c r="ED9" s="10" t="s">
        <v>2</v>
      </c>
      <c r="EE9" s="10" t="s">
        <v>2</v>
      </c>
      <c r="EF9" s="10" t="s">
        <v>2</v>
      </c>
      <c r="EG9" s="10" t="s">
        <v>2</v>
      </c>
      <c r="EH9" s="10" t="s">
        <v>2</v>
      </c>
      <c r="EI9" s="10" t="s">
        <v>2</v>
      </c>
      <c r="EJ9" s="10" t="s">
        <v>2</v>
      </c>
      <c r="EK9" s="10" t="s">
        <v>2</v>
      </c>
      <c r="EL9" s="10" t="s">
        <v>2</v>
      </c>
      <c r="EM9" s="10" t="s">
        <v>2</v>
      </c>
      <c r="EN9" s="10" t="s">
        <v>2</v>
      </c>
      <c r="EO9" s="10" t="s">
        <v>2</v>
      </c>
      <c r="EP9" s="10" t="s">
        <v>2</v>
      </c>
      <c r="EQ9" s="10" t="s">
        <v>2</v>
      </c>
      <c r="ER9" s="10" t="s">
        <v>2</v>
      </c>
      <c r="ES9" s="10" t="s">
        <v>2</v>
      </c>
      <c r="ET9" s="10" t="s">
        <v>2</v>
      </c>
      <c r="EU9" s="10" t="s">
        <v>2</v>
      </c>
      <c r="EV9" s="10" t="s">
        <v>2</v>
      </c>
      <c r="EW9" s="10" t="s">
        <v>2</v>
      </c>
      <c r="EX9" s="492"/>
      <c r="EY9" s="476"/>
      <c r="EZ9" s="476"/>
      <c r="FA9" s="476"/>
      <c r="FB9" s="476"/>
      <c r="FC9" s="476"/>
      <c r="FD9" s="496"/>
      <c r="FE9" s="497"/>
      <c r="FF9" s="496"/>
    </row>
    <row r="10" spans="1:162" ht="29.25" customHeight="1">
      <c r="B10" s="501" t="s">
        <v>2371</v>
      </c>
      <c r="C10" s="498" t="s">
        <v>25</v>
      </c>
      <c r="D10" s="10" t="s">
        <v>2</v>
      </c>
      <c r="E10" s="10" t="s">
        <v>2</v>
      </c>
      <c r="F10" s="10" t="s">
        <v>2</v>
      </c>
      <c r="G10" s="10" t="s">
        <v>2</v>
      </c>
      <c r="H10" s="10" t="s">
        <v>2</v>
      </c>
      <c r="I10" s="10" t="s">
        <v>2</v>
      </c>
      <c r="J10" s="10" t="s">
        <v>2</v>
      </c>
      <c r="K10" s="10" t="s">
        <v>2</v>
      </c>
      <c r="L10" s="10" t="s">
        <v>2</v>
      </c>
      <c r="M10" s="10" t="s">
        <v>2</v>
      </c>
      <c r="N10" s="10" t="s">
        <v>2</v>
      </c>
      <c r="O10" s="10" t="s">
        <v>2</v>
      </c>
      <c r="P10" s="10" t="s">
        <v>2</v>
      </c>
      <c r="Q10" s="10" t="s">
        <v>2</v>
      </c>
      <c r="R10" s="10" t="s">
        <v>2</v>
      </c>
      <c r="S10" s="10" t="s">
        <v>2</v>
      </c>
      <c r="T10" s="10" t="s">
        <v>2</v>
      </c>
      <c r="U10" s="10" t="s">
        <v>2</v>
      </c>
      <c r="V10" s="10" t="s">
        <v>2</v>
      </c>
      <c r="W10" s="10" t="s">
        <v>2</v>
      </c>
      <c r="X10" s="10" t="s">
        <v>2</v>
      </c>
      <c r="Y10" s="10" t="s">
        <v>2</v>
      </c>
      <c r="Z10" s="10" t="s">
        <v>2</v>
      </c>
      <c r="AA10" s="10" t="s">
        <v>2</v>
      </c>
      <c r="AB10" s="10" t="s">
        <v>2</v>
      </c>
      <c r="AC10" s="10" t="s">
        <v>2</v>
      </c>
      <c r="AD10" s="10" t="s">
        <v>2</v>
      </c>
      <c r="AE10" s="10" t="s">
        <v>2</v>
      </c>
      <c r="AF10" s="10" t="s">
        <v>2</v>
      </c>
      <c r="AG10" s="10" t="s">
        <v>2</v>
      </c>
      <c r="AH10" s="10" t="s">
        <v>2</v>
      </c>
      <c r="AI10" s="10" t="s">
        <v>2</v>
      </c>
      <c r="AJ10" s="10" t="s">
        <v>2</v>
      </c>
      <c r="AK10" s="10" t="s">
        <v>2</v>
      </c>
      <c r="AL10" s="10" t="s">
        <v>2</v>
      </c>
      <c r="AM10" s="10" t="s">
        <v>2</v>
      </c>
      <c r="AN10" s="10" t="s">
        <v>2</v>
      </c>
      <c r="AO10" s="10" t="s">
        <v>2</v>
      </c>
      <c r="AP10" s="10" t="s">
        <v>2</v>
      </c>
      <c r="AQ10" s="10" t="s">
        <v>2</v>
      </c>
      <c r="AR10" s="10" t="s">
        <v>2</v>
      </c>
      <c r="AS10" s="10" t="s">
        <v>2</v>
      </c>
      <c r="AT10" s="10" t="s">
        <v>2</v>
      </c>
      <c r="AU10" s="10" t="s">
        <v>2</v>
      </c>
      <c r="AV10" s="10" t="s">
        <v>2</v>
      </c>
      <c r="AW10" s="10" t="s">
        <v>2</v>
      </c>
      <c r="AX10" s="10" t="s">
        <v>2</v>
      </c>
      <c r="AY10" s="10" t="s">
        <v>2</v>
      </c>
      <c r="AZ10" s="10" t="s">
        <v>2</v>
      </c>
      <c r="BA10" s="10" t="s">
        <v>2</v>
      </c>
      <c r="BB10" s="10" t="s">
        <v>2</v>
      </c>
      <c r="BC10" s="10" t="s">
        <v>2</v>
      </c>
      <c r="BD10" s="10" t="s">
        <v>2</v>
      </c>
      <c r="BE10" s="10" t="s">
        <v>2</v>
      </c>
      <c r="BF10" s="10" t="s">
        <v>2</v>
      </c>
      <c r="BG10" s="10" t="s">
        <v>2</v>
      </c>
      <c r="BH10" s="10" t="s">
        <v>2</v>
      </c>
      <c r="BI10" s="10" t="s">
        <v>2</v>
      </c>
      <c r="BJ10" s="10" t="s">
        <v>2</v>
      </c>
      <c r="BK10" s="10" t="s">
        <v>2</v>
      </c>
      <c r="BL10" s="10" t="s">
        <v>2</v>
      </c>
      <c r="BM10" s="10" t="s">
        <v>2</v>
      </c>
      <c r="BN10" s="10" t="s">
        <v>2</v>
      </c>
      <c r="BO10" s="10" t="s">
        <v>2</v>
      </c>
      <c r="BP10" s="10" t="s">
        <v>2</v>
      </c>
      <c r="BQ10" s="10" t="s">
        <v>2</v>
      </c>
      <c r="BR10" s="10" t="s">
        <v>2</v>
      </c>
      <c r="BS10" s="10" t="s">
        <v>2</v>
      </c>
      <c r="BT10" s="10" t="s">
        <v>2</v>
      </c>
      <c r="BU10" s="10" t="s">
        <v>2</v>
      </c>
      <c r="BV10" s="10" t="s">
        <v>2</v>
      </c>
      <c r="BW10" s="10" t="s">
        <v>2</v>
      </c>
      <c r="BX10" s="10" t="s">
        <v>2</v>
      </c>
      <c r="BY10" s="10" t="s">
        <v>2</v>
      </c>
      <c r="BZ10" s="10" t="s">
        <v>2</v>
      </c>
      <c r="CA10" s="10" t="s">
        <v>2</v>
      </c>
      <c r="CB10" s="10" t="s">
        <v>2</v>
      </c>
      <c r="CC10" s="10" t="s">
        <v>2</v>
      </c>
      <c r="CD10" s="10" t="s">
        <v>2</v>
      </c>
      <c r="CE10" s="10" t="s">
        <v>2</v>
      </c>
      <c r="CF10" s="10" t="s">
        <v>2</v>
      </c>
      <c r="CG10" s="10" t="s">
        <v>2</v>
      </c>
      <c r="CH10" s="10" t="s">
        <v>2</v>
      </c>
      <c r="CI10" s="10" t="s">
        <v>2</v>
      </c>
      <c r="CJ10" s="10" t="s">
        <v>2</v>
      </c>
      <c r="CK10" s="10" t="s">
        <v>2</v>
      </c>
      <c r="CL10" s="10" t="s">
        <v>2</v>
      </c>
      <c r="CM10" s="10" t="s">
        <v>2</v>
      </c>
      <c r="CN10" s="10" t="s">
        <v>2</v>
      </c>
      <c r="CO10" s="10" t="s">
        <v>2</v>
      </c>
      <c r="CP10" s="10" t="s">
        <v>2</v>
      </c>
      <c r="CQ10" s="10" t="s">
        <v>2</v>
      </c>
      <c r="CR10" s="10" t="s">
        <v>2</v>
      </c>
      <c r="CS10" s="10" t="s">
        <v>2</v>
      </c>
      <c r="CT10" s="10" t="s">
        <v>2</v>
      </c>
      <c r="CU10" s="10" t="s">
        <v>2</v>
      </c>
      <c r="CV10" s="10" t="s">
        <v>2</v>
      </c>
      <c r="CW10" s="10" t="s">
        <v>2</v>
      </c>
      <c r="CX10" s="10" t="s">
        <v>2</v>
      </c>
      <c r="CY10" s="10" t="s">
        <v>2</v>
      </c>
      <c r="CZ10" s="10" t="s">
        <v>2</v>
      </c>
      <c r="DA10" s="10" t="s">
        <v>2</v>
      </c>
      <c r="DB10" s="10" t="s">
        <v>2</v>
      </c>
      <c r="DC10" s="10" t="s">
        <v>2</v>
      </c>
      <c r="DD10" s="10" t="s">
        <v>2</v>
      </c>
      <c r="DE10" s="10" t="s">
        <v>2</v>
      </c>
      <c r="DF10" s="10" t="s">
        <v>2</v>
      </c>
      <c r="DG10" s="10" t="s">
        <v>2</v>
      </c>
      <c r="DH10" s="10" t="s">
        <v>2</v>
      </c>
      <c r="DI10" s="10" t="s">
        <v>2</v>
      </c>
      <c r="DJ10" s="10" t="s">
        <v>2</v>
      </c>
      <c r="DK10" s="10" t="s">
        <v>2</v>
      </c>
      <c r="DL10" s="10" t="s">
        <v>2</v>
      </c>
      <c r="DM10" s="10" t="s">
        <v>2</v>
      </c>
      <c r="DN10" s="10" t="s">
        <v>2</v>
      </c>
      <c r="DO10" s="10" t="s">
        <v>2</v>
      </c>
      <c r="DP10" s="10" t="s">
        <v>2</v>
      </c>
      <c r="DQ10" s="10" t="s">
        <v>2</v>
      </c>
      <c r="DR10" s="10" t="s">
        <v>2</v>
      </c>
      <c r="DS10" s="10" t="s">
        <v>2</v>
      </c>
      <c r="DT10" s="10" t="s">
        <v>2</v>
      </c>
      <c r="DU10" s="10" t="s">
        <v>2</v>
      </c>
      <c r="DV10" s="10" t="s">
        <v>2</v>
      </c>
      <c r="DW10" s="10" t="s">
        <v>2</v>
      </c>
      <c r="DX10" s="10" t="s">
        <v>2</v>
      </c>
      <c r="DY10" s="10" t="s">
        <v>2</v>
      </c>
      <c r="DZ10" s="10" t="s">
        <v>2</v>
      </c>
      <c r="EA10" s="10" t="s">
        <v>2</v>
      </c>
      <c r="EB10" s="10" t="s">
        <v>2</v>
      </c>
      <c r="EC10" s="10" t="s">
        <v>2</v>
      </c>
      <c r="ED10" s="10" t="s">
        <v>2</v>
      </c>
      <c r="EE10" s="10" t="s">
        <v>2</v>
      </c>
      <c r="EF10" s="10" t="s">
        <v>2</v>
      </c>
      <c r="EG10" s="10" t="s">
        <v>2</v>
      </c>
      <c r="EH10" s="10" t="s">
        <v>2</v>
      </c>
      <c r="EI10" s="10" t="s">
        <v>2</v>
      </c>
      <c r="EJ10" s="10" t="s">
        <v>2</v>
      </c>
      <c r="EK10" s="10" t="s">
        <v>2</v>
      </c>
      <c r="EL10" s="10" t="s">
        <v>2</v>
      </c>
      <c r="EM10" s="10" t="s">
        <v>2</v>
      </c>
      <c r="EN10" s="10" t="s">
        <v>2</v>
      </c>
      <c r="EO10" s="10" t="s">
        <v>2</v>
      </c>
      <c r="EP10" s="10" t="s">
        <v>2</v>
      </c>
      <c r="EQ10" s="10" t="s">
        <v>2</v>
      </c>
      <c r="ER10" s="10" t="s">
        <v>2</v>
      </c>
      <c r="ES10" s="10" t="s">
        <v>2</v>
      </c>
      <c r="ET10" s="10" t="s">
        <v>2</v>
      </c>
      <c r="EU10" s="10" t="s">
        <v>2</v>
      </c>
      <c r="EV10" s="10" t="s">
        <v>2</v>
      </c>
      <c r="EW10" s="10" t="s">
        <v>2</v>
      </c>
      <c r="EX10" s="492"/>
      <c r="EY10" s="476"/>
      <c r="EZ10" s="476"/>
      <c r="FA10" s="476"/>
      <c r="FB10" s="476"/>
      <c r="FC10" s="476"/>
      <c r="FD10" s="496"/>
      <c r="FE10" s="497"/>
      <c r="FF10" s="496"/>
    </row>
    <row r="11" spans="1:162" ht="20.100000000000001" customHeight="1">
      <c r="B11" s="502" t="s">
        <v>27</v>
      </c>
      <c r="C11" s="503" t="s">
        <v>1815</v>
      </c>
      <c r="D11" s="18">
        <f t="shared" ref="D11:AI11" si="0">D12-D25</f>
        <v>0</v>
      </c>
      <c r="E11" s="18">
        <f t="shared" si="0"/>
        <v>0</v>
      </c>
      <c r="F11" s="18">
        <f t="shared" si="0"/>
        <v>0</v>
      </c>
      <c r="G11" s="18">
        <f t="shared" si="0"/>
        <v>0</v>
      </c>
      <c r="H11" s="18">
        <f t="shared" si="0"/>
        <v>0</v>
      </c>
      <c r="I11" s="18">
        <f t="shared" si="0"/>
        <v>0</v>
      </c>
      <c r="J11" s="18">
        <f t="shared" si="0"/>
        <v>0</v>
      </c>
      <c r="K11" s="18">
        <f t="shared" si="0"/>
        <v>0</v>
      </c>
      <c r="L11" s="18">
        <f t="shared" si="0"/>
        <v>0</v>
      </c>
      <c r="M11" s="18">
        <f t="shared" si="0"/>
        <v>0</v>
      </c>
      <c r="N11" s="18">
        <f t="shared" si="0"/>
        <v>0</v>
      </c>
      <c r="O11" s="18">
        <f t="shared" si="0"/>
        <v>0</v>
      </c>
      <c r="P11" s="18">
        <f t="shared" si="0"/>
        <v>0</v>
      </c>
      <c r="Q11" s="18">
        <f t="shared" si="0"/>
        <v>0</v>
      </c>
      <c r="R11" s="18">
        <f t="shared" si="0"/>
        <v>0</v>
      </c>
      <c r="S11" s="18">
        <f t="shared" si="0"/>
        <v>0</v>
      </c>
      <c r="T11" s="18">
        <f t="shared" si="0"/>
        <v>0</v>
      </c>
      <c r="U11" s="18">
        <f t="shared" si="0"/>
        <v>0</v>
      </c>
      <c r="V11" s="18">
        <f t="shared" si="0"/>
        <v>0</v>
      </c>
      <c r="W11" s="18">
        <f t="shared" si="0"/>
        <v>0</v>
      </c>
      <c r="X11" s="18">
        <f t="shared" si="0"/>
        <v>0</v>
      </c>
      <c r="Y11" s="18">
        <f t="shared" si="0"/>
        <v>0</v>
      </c>
      <c r="Z11" s="18">
        <f t="shared" si="0"/>
        <v>0</v>
      </c>
      <c r="AA11" s="18">
        <f t="shared" si="0"/>
        <v>0</v>
      </c>
      <c r="AB11" s="18">
        <f t="shared" si="0"/>
        <v>0</v>
      </c>
      <c r="AC11" s="18">
        <f t="shared" si="0"/>
        <v>0</v>
      </c>
      <c r="AD11" s="18">
        <f t="shared" si="0"/>
        <v>0</v>
      </c>
      <c r="AE11" s="18">
        <f t="shared" si="0"/>
        <v>0</v>
      </c>
      <c r="AF11" s="18">
        <f t="shared" si="0"/>
        <v>0</v>
      </c>
      <c r="AG11" s="18">
        <f t="shared" si="0"/>
        <v>0</v>
      </c>
      <c r="AH11" s="18">
        <f t="shared" si="0"/>
        <v>0</v>
      </c>
      <c r="AI11" s="18">
        <f t="shared" si="0"/>
        <v>0</v>
      </c>
      <c r="AJ11" s="18">
        <f t="shared" ref="AJ11:BO11" si="1">AJ12-AJ25</f>
        <v>0</v>
      </c>
      <c r="AK11" s="18">
        <f t="shared" si="1"/>
        <v>0</v>
      </c>
      <c r="AL11" s="18">
        <f t="shared" si="1"/>
        <v>0</v>
      </c>
      <c r="AM11" s="18">
        <f t="shared" si="1"/>
        <v>0</v>
      </c>
      <c r="AN11" s="18">
        <f t="shared" si="1"/>
        <v>0</v>
      </c>
      <c r="AO11" s="18">
        <f t="shared" si="1"/>
        <v>0</v>
      </c>
      <c r="AP11" s="18">
        <f t="shared" si="1"/>
        <v>0</v>
      </c>
      <c r="AQ11" s="18">
        <f t="shared" si="1"/>
        <v>0</v>
      </c>
      <c r="AR11" s="18">
        <f t="shared" si="1"/>
        <v>0</v>
      </c>
      <c r="AS11" s="18">
        <f t="shared" si="1"/>
        <v>0</v>
      </c>
      <c r="AT11" s="18">
        <f t="shared" si="1"/>
        <v>0</v>
      </c>
      <c r="AU11" s="18">
        <f t="shared" si="1"/>
        <v>0</v>
      </c>
      <c r="AV11" s="18">
        <f t="shared" si="1"/>
        <v>0</v>
      </c>
      <c r="AW11" s="18">
        <f t="shared" si="1"/>
        <v>0</v>
      </c>
      <c r="AX11" s="18">
        <f t="shared" si="1"/>
        <v>0</v>
      </c>
      <c r="AY11" s="18">
        <f t="shared" si="1"/>
        <v>0</v>
      </c>
      <c r="AZ11" s="18">
        <f t="shared" si="1"/>
        <v>0</v>
      </c>
      <c r="BA11" s="18">
        <f t="shared" si="1"/>
        <v>0</v>
      </c>
      <c r="BB11" s="18">
        <f t="shared" si="1"/>
        <v>0</v>
      </c>
      <c r="BC11" s="18">
        <f t="shared" si="1"/>
        <v>0</v>
      </c>
      <c r="BD11" s="18">
        <f t="shared" si="1"/>
        <v>0</v>
      </c>
      <c r="BE11" s="18">
        <f t="shared" si="1"/>
        <v>0</v>
      </c>
      <c r="BF11" s="18">
        <f t="shared" si="1"/>
        <v>0</v>
      </c>
      <c r="BG11" s="18">
        <f t="shared" si="1"/>
        <v>0</v>
      </c>
      <c r="BH11" s="18">
        <f t="shared" si="1"/>
        <v>0</v>
      </c>
      <c r="BI11" s="18">
        <f t="shared" si="1"/>
        <v>0</v>
      </c>
      <c r="BJ11" s="18">
        <f t="shared" si="1"/>
        <v>0</v>
      </c>
      <c r="BK11" s="18">
        <f t="shared" si="1"/>
        <v>0</v>
      </c>
      <c r="BL11" s="18">
        <f t="shared" si="1"/>
        <v>0</v>
      </c>
      <c r="BM11" s="18">
        <f t="shared" si="1"/>
        <v>0</v>
      </c>
      <c r="BN11" s="18">
        <f t="shared" si="1"/>
        <v>0</v>
      </c>
      <c r="BO11" s="18">
        <f t="shared" si="1"/>
        <v>0</v>
      </c>
      <c r="BP11" s="18">
        <f t="shared" ref="BP11:CU11" si="2">BP12-BP25</f>
        <v>0</v>
      </c>
      <c r="BQ11" s="18">
        <f t="shared" si="2"/>
        <v>0</v>
      </c>
      <c r="BR11" s="18">
        <f t="shared" si="2"/>
        <v>0</v>
      </c>
      <c r="BS11" s="18">
        <f t="shared" si="2"/>
        <v>0</v>
      </c>
      <c r="BT11" s="18">
        <f t="shared" si="2"/>
        <v>0</v>
      </c>
      <c r="BU11" s="18">
        <f t="shared" si="2"/>
        <v>0</v>
      </c>
      <c r="BV11" s="18">
        <f t="shared" si="2"/>
        <v>0</v>
      </c>
      <c r="BW11" s="18">
        <f t="shared" si="2"/>
        <v>0</v>
      </c>
      <c r="BX11" s="18">
        <f t="shared" si="2"/>
        <v>0</v>
      </c>
      <c r="BY11" s="18">
        <f t="shared" si="2"/>
        <v>0</v>
      </c>
      <c r="BZ11" s="18">
        <f t="shared" si="2"/>
        <v>0</v>
      </c>
      <c r="CA11" s="18">
        <f t="shared" si="2"/>
        <v>0</v>
      </c>
      <c r="CB11" s="18">
        <f t="shared" si="2"/>
        <v>0</v>
      </c>
      <c r="CC11" s="18">
        <f t="shared" si="2"/>
        <v>0</v>
      </c>
      <c r="CD11" s="18">
        <f t="shared" si="2"/>
        <v>0</v>
      </c>
      <c r="CE11" s="18">
        <f t="shared" si="2"/>
        <v>0</v>
      </c>
      <c r="CF11" s="18">
        <f t="shared" si="2"/>
        <v>0</v>
      </c>
      <c r="CG11" s="18">
        <f t="shared" si="2"/>
        <v>0</v>
      </c>
      <c r="CH11" s="18">
        <f t="shared" si="2"/>
        <v>0</v>
      </c>
      <c r="CI11" s="18">
        <f t="shared" si="2"/>
        <v>0</v>
      </c>
      <c r="CJ11" s="18">
        <f t="shared" si="2"/>
        <v>0</v>
      </c>
      <c r="CK11" s="18">
        <f t="shared" si="2"/>
        <v>0</v>
      </c>
      <c r="CL11" s="18">
        <f t="shared" si="2"/>
        <v>0</v>
      </c>
      <c r="CM11" s="18">
        <f t="shared" si="2"/>
        <v>0</v>
      </c>
      <c r="CN11" s="18">
        <f t="shared" si="2"/>
        <v>0</v>
      </c>
      <c r="CO11" s="18">
        <f t="shared" si="2"/>
        <v>0</v>
      </c>
      <c r="CP11" s="18">
        <f t="shared" si="2"/>
        <v>0</v>
      </c>
      <c r="CQ11" s="18">
        <f t="shared" si="2"/>
        <v>0</v>
      </c>
      <c r="CR11" s="18">
        <f t="shared" si="2"/>
        <v>0</v>
      </c>
      <c r="CS11" s="18">
        <f t="shared" si="2"/>
        <v>0</v>
      </c>
      <c r="CT11" s="18">
        <f t="shared" si="2"/>
        <v>0</v>
      </c>
      <c r="CU11" s="18">
        <f t="shared" si="2"/>
        <v>0</v>
      </c>
      <c r="CV11" s="18">
        <f t="shared" ref="CV11:EA11" si="3">CV12-CV25</f>
        <v>0</v>
      </c>
      <c r="CW11" s="18">
        <f t="shared" si="3"/>
        <v>0</v>
      </c>
      <c r="CX11" s="18">
        <f t="shared" si="3"/>
        <v>0</v>
      </c>
      <c r="CY11" s="18">
        <f t="shared" si="3"/>
        <v>0</v>
      </c>
      <c r="CZ11" s="18">
        <f t="shared" si="3"/>
        <v>0</v>
      </c>
      <c r="DA11" s="18">
        <f t="shared" si="3"/>
        <v>0</v>
      </c>
      <c r="DB11" s="18">
        <f t="shared" si="3"/>
        <v>0</v>
      </c>
      <c r="DC11" s="18">
        <f t="shared" si="3"/>
        <v>0</v>
      </c>
      <c r="DD11" s="18">
        <f t="shared" si="3"/>
        <v>0</v>
      </c>
      <c r="DE11" s="18">
        <f t="shared" si="3"/>
        <v>0</v>
      </c>
      <c r="DF11" s="18">
        <f t="shared" si="3"/>
        <v>0</v>
      </c>
      <c r="DG11" s="18">
        <f t="shared" si="3"/>
        <v>0</v>
      </c>
      <c r="DH11" s="18">
        <f t="shared" si="3"/>
        <v>0</v>
      </c>
      <c r="DI11" s="18">
        <f t="shared" si="3"/>
        <v>0</v>
      </c>
      <c r="DJ11" s="18">
        <f t="shared" si="3"/>
        <v>0</v>
      </c>
      <c r="DK11" s="18">
        <f t="shared" si="3"/>
        <v>0</v>
      </c>
      <c r="DL11" s="18">
        <f t="shared" si="3"/>
        <v>0</v>
      </c>
      <c r="DM11" s="18">
        <f t="shared" si="3"/>
        <v>0</v>
      </c>
      <c r="DN11" s="18">
        <f t="shared" si="3"/>
        <v>0</v>
      </c>
      <c r="DO11" s="18">
        <f t="shared" si="3"/>
        <v>0</v>
      </c>
      <c r="DP11" s="18">
        <f t="shared" si="3"/>
        <v>0</v>
      </c>
      <c r="DQ11" s="18">
        <f t="shared" si="3"/>
        <v>0</v>
      </c>
      <c r="DR11" s="18">
        <f t="shared" si="3"/>
        <v>0</v>
      </c>
      <c r="DS11" s="18">
        <f t="shared" si="3"/>
        <v>0</v>
      </c>
      <c r="DT11" s="18">
        <f t="shared" si="3"/>
        <v>0</v>
      </c>
      <c r="DU11" s="18">
        <f t="shared" si="3"/>
        <v>0</v>
      </c>
      <c r="DV11" s="18">
        <f t="shared" si="3"/>
        <v>0</v>
      </c>
      <c r="DW11" s="18">
        <f t="shared" si="3"/>
        <v>0</v>
      </c>
      <c r="DX11" s="18">
        <f t="shared" si="3"/>
        <v>0</v>
      </c>
      <c r="DY11" s="18">
        <f t="shared" si="3"/>
        <v>0</v>
      </c>
      <c r="DZ11" s="18">
        <f t="shared" si="3"/>
        <v>0</v>
      </c>
      <c r="EA11" s="18">
        <f t="shared" si="3"/>
        <v>0</v>
      </c>
      <c r="EB11" s="18">
        <f t="shared" ref="EB11:EW11" si="4">EB12-EB25</f>
        <v>0</v>
      </c>
      <c r="EC11" s="18">
        <f t="shared" si="4"/>
        <v>0</v>
      </c>
      <c r="ED11" s="18">
        <f t="shared" si="4"/>
        <v>0</v>
      </c>
      <c r="EE11" s="18">
        <f t="shared" si="4"/>
        <v>0</v>
      </c>
      <c r="EF11" s="18">
        <f t="shared" si="4"/>
        <v>0</v>
      </c>
      <c r="EG11" s="18">
        <f t="shared" si="4"/>
        <v>0</v>
      </c>
      <c r="EH11" s="18">
        <f t="shared" si="4"/>
        <v>0</v>
      </c>
      <c r="EI11" s="18">
        <f t="shared" si="4"/>
        <v>0</v>
      </c>
      <c r="EJ11" s="18">
        <f t="shared" si="4"/>
        <v>0</v>
      </c>
      <c r="EK11" s="18">
        <f t="shared" si="4"/>
        <v>0</v>
      </c>
      <c r="EL11" s="18">
        <f t="shared" si="4"/>
        <v>0</v>
      </c>
      <c r="EM11" s="18">
        <f t="shared" si="4"/>
        <v>0</v>
      </c>
      <c r="EN11" s="18">
        <f t="shared" si="4"/>
        <v>0</v>
      </c>
      <c r="EO11" s="18">
        <f t="shared" si="4"/>
        <v>0</v>
      </c>
      <c r="EP11" s="18">
        <f t="shared" si="4"/>
        <v>0</v>
      </c>
      <c r="EQ11" s="18">
        <f t="shared" si="4"/>
        <v>0</v>
      </c>
      <c r="ER11" s="18">
        <f t="shared" si="4"/>
        <v>0</v>
      </c>
      <c r="ES11" s="18">
        <f t="shared" si="4"/>
        <v>0</v>
      </c>
      <c r="ET11" s="18">
        <f t="shared" si="4"/>
        <v>0</v>
      </c>
      <c r="EU11" s="18">
        <f t="shared" si="4"/>
        <v>0</v>
      </c>
      <c r="EV11" s="18">
        <f t="shared" si="4"/>
        <v>0</v>
      </c>
      <c r="EW11" s="18">
        <f t="shared" si="4"/>
        <v>0</v>
      </c>
      <c r="EX11" s="78"/>
      <c r="EY11" s="476"/>
      <c r="EZ11" s="476"/>
      <c r="FA11" s="476"/>
      <c r="FB11" s="476"/>
      <c r="FC11" s="476"/>
      <c r="FD11" s="504"/>
      <c r="FE11" s="497"/>
      <c r="FF11" s="496"/>
    </row>
    <row r="12" spans="1:162" ht="18.75" customHeight="1">
      <c r="B12" s="500" t="s">
        <v>2372</v>
      </c>
      <c r="C12" s="505" t="s">
        <v>2106</v>
      </c>
      <c r="D12" s="26">
        <f t="shared" ref="D12:BP12" si="5">SUM(D13:D24)</f>
        <v>0</v>
      </c>
      <c r="E12" s="26">
        <f t="shared" si="5"/>
        <v>0</v>
      </c>
      <c r="F12" s="26">
        <f t="shared" si="5"/>
        <v>0</v>
      </c>
      <c r="G12" s="26">
        <f t="shared" si="5"/>
        <v>0</v>
      </c>
      <c r="H12" s="26">
        <f t="shared" si="5"/>
        <v>0</v>
      </c>
      <c r="I12" s="26">
        <f t="shared" si="5"/>
        <v>0</v>
      </c>
      <c r="J12" s="26">
        <f t="shared" si="5"/>
        <v>0</v>
      </c>
      <c r="K12" s="26">
        <f t="shared" si="5"/>
        <v>0</v>
      </c>
      <c r="L12" s="26">
        <f t="shared" si="5"/>
        <v>0</v>
      </c>
      <c r="M12" s="26">
        <f t="shared" si="5"/>
        <v>0</v>
      </c>
      <c r="N12" s="26">
        <f t="shared" si="5"/>
        <v>0</v>
      </c>
      <c r="O12" s="26">
        <f t="shared" si="5"/>
        <v>0</v>
      </c>
      <c r="P12" s="26">
        <f t="shared" si="5"/>
        <v>0</v>
      </c>
      <c r="Q12" s="26">
        <f t="shared" si="5"/>
        <v>0</v>
      </c>
      <c r="R12" s="26">
        <f t="shared" si="5"/>
        <v>0</v>
      </c>
      <c r="S12" s="26">
        <f t="shared" si="5"/>
        <v>0</v>
      </c>
      <c r="T12" s="26">
        <f t="shared" si="5"/>
        <v>0</v>
      </c>
      <c r="U12" s="26">
        <f t="shared" si="5"/>
        <v>0</v>
      </c>
      <c r="V12" s="26">
        <f t="shared" si="5"/>
        <v>0</v>
      </c>
      <c r="W12" s="26">
        <f t="shared" si="5"/>
        <v>0</v>
      </c>
      <c r="X12" s="26">
        <f t="shared" si="5"/>
        <v>0</v>
      </c>
      <c r="Y12" s="26">
        <f t="shared" si="5"/>
        <v>0</v>
      </c>
      <c r="Z12" s="26">
        <f t="shared" si="5"/>
        <v>0</v>
      </c>
      <c r="AA12" s="26">
        <f t="shared" si="5"/>
        <v>0</v>
      </c>
      <c r="AB12" s="26">
        <f t="shared" si="5"/>
        <v>0</v>
      </c>
      <c r="AC12" s="26">
        <f t="shared" si="5"/>
        <v>0</v>
      </c>
      <c r="AD12" s="26">
        <f t="shared" si="5"/>
        <v>0</v>
      </c>
      <c r="AE12" s="26">
        <f t="shared" si="5"/>
        <v>0</v>
      </c>
      <c r="AF12" s="26">
        <f t="shared" si="5"/>
        <v>0</v>
      </c>
      <c r="AG12" s="26">
        <f t="shared" si="5"/>
        <v>0</v>
      </c>
      <c r="AH12" s="26">
        <f t="shared" si="5"/>
        <v>0</v>
      </c>
      <c r="AI12" s="26">
        <f t="shared" si="5"/>
        <v>0</v>
      </c>
      <c r="AJ12" s="26">
        <f t="shared" si="5"/>
        <v>0</v>
      </c>
      <c r="AK12" s="26">
        <f t="shared" si="5"/>
        <v>0</v>
      </c>
      <c r="AL12" s="26">
        <f t="shared" si="5"/>
        <v>0</v>
      </c>
      <c r="AM12" s="26">
        <f t="shared" si="5"/>
        <v>0</v>
      </c>
      <c r="AN12" s="26">
        <f t="shared" si="5"/>
        <v>0</v>
      </c>
      <c r="AO12" s="26">
        <f t="shared" si="5"/>
        <v>0</v>
      </c>
      <c r="AP12" s="26">
        <f t="shared" si="5"/>
        <v>0</v>
      </c>
      <c r="AQ12" s="26">
        <f t="shared" si="5"/>
        <v>0</v>
      </c>
      <c r="AR12" s="26">
        <f t="shared" si="5"/>
        <v>0</v>
      </c>
      <c r="AS12" s="26">
        <f t="shared" si="5"/>
        <v>0</v>
      </c>
      <c r="AT12" s="26">
        <f t="shared" si="5"/>
        <v>0</v>
      </c>
      <c r="AU12" s="26">
        <f t="shared" si="5"/>
        <v>0</v>
      </c>
      <c r="AV12" s="26">
        <f t="shared" si="5"/>
        <v>0</v>
      </c>
      <c r="AW12" s="26">
        <f t="shared" si="5"/>
        <v>0</v>
      </c>
      <c r="AX12" s="26">
        <f t="shared" si="5"/>
        <v>0</v>
      </c>
      <c r="AY12" s="26">
        <f t="shared" si="5"/>
        <v>0</v>
      </c>
      <c r="AZ12" s="26">
        <f t="shared" si="5"/>
        <v>0</v>
      </c>
      <c r="BA12" s="26">
        <f t="shared" si="5"/>
        <v>0</v>
      </c>
      <c r="BB12" s="26">
        <f t="shared" si="5"/>
        <v>0</v>
      </c>
      <c r="BC12" s="26">
        <f t="shared" si="5"/>
        <v>0</v>
      </c>
      <c r="BD12" s="26">
        <f t="shared" si="5"/>
        <v>0</v>
      </c>
      <c r="BE12" s="26">
        <f t="shared" si="5"/>
        <v>0</v>
      </c>
      <c r="BF12" s="26">
        <f t="shared" si="5"/>
        <v>0</v>
      </c>
      <c r="BG12" s="26">
        <f t="shared" si="5"/>
        <v>0</v>
      </c>
      <c r="BH12" s="26">
        <f t="shared" si="5"/>
        <v>0</v>
      </c>
      <c r="BI12" s="26">
        <f t="shared" si="5"/>
        <v>0</v>
      </c>
      <c r="BJ12" s="26">
        <f t="shared" si="5"/>
        <v>0</v>
      </c>
      <c r="BK12" s="26">
        <f t="shared" si="5"/>
        <v>0</v>
      </c>
      <c r="BL12" s="26">
        <f t="shared" si="5"/>
        <v>0</v>
      </c>
      <c r="BM12" s="26">
        <f t="shared" si="5"/>
        <v>0</v>
      </c>
      <c r="BN12" s="26">
        <f t="shared" si="5"/>
        <v>0</v>
      </c>
      <c r="BO12" s="26">
        <f t="shared" si="5"/>
        <v>0</v>
      </c>
      <c r="BP12" s="26">
        <f t="shared" si="5"/>
        <v>0</v>
      </c>
      <c r="BQ12" s="26">
        <f t="shared" ref="BQ12:EB12" si="6">SUM(BQ13:BQ24)</f>
        <v>0</v>
      </c>
      <c r="BR12" s="26">
        <f t="shared" si="6"/>
        <v>0</v>
      </c>
      <c r="BS12" s="26">
        <f t="shared" si="6"/>
        <v>0</v>
      </c>
      <c r="BT12" s="26">
        <f t="shared" si="6"/>
        <v>0</v>
      </c>
      <c r="BU12" s="26">
        <f t="shared" si="6"/>
        <v>0</v>
      </c>
      <c r="BV12" s="26">
        <f t="shared" si="6"/>
        <v>0</v>
      </c>
      <c r="BW12" s="26">
        <f t="shared" si="6"/>
        <v>0</v>
      </c>
      <c r="BX12" s="26">
        <f t="shared" si="6"/>
        <v>0</v>
      </c>
      <c r="BY12" s="26">
        <f t="shared" si="6"/>
        <v>0</v>
      </c>
      <c r="BZ12" s="26">
        <f t="shared" si="6"/>
        <v>0</v>
      </c>
      <c r="CA12" s="26">
        <f t="shared" si="6"/>
        <v>0</v>
      </c>
      <c r="CB12" s="26">
        <f t="shared" si="6"/>
        <v>0</v>
      </c>
      <c r="CC12" s="26">
        <f t="shared" si="6"/>
        <v>0</v>
      </c>
      <c r="CD12" s="26">
        <f t="shared" si="6"/>
        <v>0</v>
      </c>
      <c r="CE12" s="26">
        <f t="shared" si="6"/>
        <v>0</v>
      </c>
      <c r="CF12" s="26">
        <f t="shared" si="6"/>
        <v>0</v>
      </c>
      <c r="CG12" s="26">
        <f t="shared" si="6"/>
        <v>0</v>
      </c>
      <c r="CH12" s="26">
        <f t="shared" si="6"/>
        <v>0</v>
      </c>
      <c r="CI12" s="26">
        <f t="shared" si="6"/>
        <v>0</v>
      </c>
      <c r="CJ12" s="26">
        <f t="shared" si="6"/>
        <v>0</v>
      </c>
      <c r="CK12" s="26">
        <f t="shared" si="6"/>
        <v>0</v>
      </c>
      <c r="CL12" s="26">
        <f t="shared" si="6"/>
        <v>0</v>
      </c>
      <c r="CM12" s="26">
        <f t="shared" si="6"/>
        <v>0</v>
      </c>
      <c r="CN12" s="26">
        <f t="shared" si="6"/>
        <v>0</v>
      </c>
      <c r="CO12" s="26">
        <f t="shared" si="6"/>
        <v>0</v>
      </c>
      <c r="CP12" s="26">
        <f t="shared" si="6"/>
        <v>0</v>
      </c>
      <c r="CQ12" s="26">
        <f t="shared" si="6"/>
        <v>0</v>
      </c>
      <c r="CR12" s="26">
        <f t="shared" si="6"/>
        <v>0</v>
      </c>
      <c r="CS12" s="26">
        <f t="shared" si="6"/>
        <v>0</v>
      </c>
      <c r="CT12" s="26">
        <f t="shared" si="6"/>
        <v>0</v>
      </c>
      <c r="CU12" s="26">
        <f t="shared" si="6"/>
        <v>0</v>
      </c>
      <c r="CV12" s="26">
        <f t="shared" si="6"/>
        <v>0</v>
      </c>
      <c r="CW12" s="26">
        <f t="shared" si="6"/>
        <v>0</v>
      </c>
      <c r="CX12" s="26">
        <f t="shared" si="6"/>
        <v>0</v>
      </c>
      <c r="CY12" s="26">
        <f t="shared" si="6"/>
        <v>0</v>
      </c>
      <c r="CZ12" s="26">
        <f t="shared" si="6"/>
        <v>0</v>
      </c>
      <c r="DA12" s="26">
        <f t="shared" si="6"/>
        <v>0</v>
      </c>
      <c r="DB12" s="26">
        <f t="shared" si="6"/>
        <v>0</v>
      </c>
      <c r="DC12" s="26">
        <f t="shared" si="6"/>
        <v>0</v>
      </c>
      <c r="DD12" s="26">
        <f t="shared" si="6"/>
        <v>0</v>
      </c>
      <c r="DE12" s="26">
        <f t="shared" si="6"/>
        <v>0</v>
      </c>
      <c r="DF12" s="26">
        <f t="shared" si="6"/>
        <v>0</v>
      </c>
      <c r="DG12" s="26">
        <f t="shared" si="6"/>
        <v>0</v>
      </c>
      <c r="DH12" s="26">
        <f t="shared" si="6"/>
        <v>0</v>
      </c>
      <c r="DI12" s="26">
        <f t="shared" si="6"/>
        <v>0</v>
      </c>
      <c r="DJ12" s="26">
        <f t="shared" si="6"/>
        <v>0</v>
      </c>
      <c r="DK12" s="26">
        <f t="shared" si="6"/>
        <v>0</v>
      </c>
      <c r="DL12" s="26">
        <f t="shared" si="6"/>
        <v>0</v>
      </c>
      <c r="DM12" s="26">
        <f t="shared" si="6"/>
        <v>0</v>
      </c>
      <c r="DN12" s="26">
        <f t="shared" si="6"/>
        <v>0</v>
      </c>
      <c r="DO12" s="26">
        <f t="shared" si="6"/>
        <v>0</v>
      </c>
      <c r="DP12" s="26">
        <f t="shared" si="6"/>
        <v>0</v>
      </c>
      <c r="DQ12" s="26">
        <f t="shared" si="6"/>
        <v>0</v>
      </c>
      <c r="DR12" s="26">
        <f t="shared" si="6"/>
        <v>0</v>
      </c>
      <c r="DS12" s="26">
        <f t="shared" si="6"/>
        <v>0</v>
      </c>
      <c r="DT12" s="26">
        <f t="shared" si="6"/>
        <v>0</v>
      </c>
      <c r="DU12" s="26">
        <f t="shared" si="6"/>
        <v>0</v>
      </c>
      <c r="DV12" s="26">
        <f t="shared" si="6"/>
        <v>0</v>
      </c>
      <c r="DW12" s="26">
        <f t="shared" si="6"/>
        <v>0</v>
      </c>
      <c r="DX12" s="26">
        <f t="shared" si="6"/>
        <v>0</v>
      </c>
      <c r="DY12" s="26">
        <f t="shared" si="6"/>
        <v>0</v>
      </c>
      <c r="DZ12" s="26">
        <f t="shared" si="6"/>
        <v>0</v>
      </c>
      <c r="EA12" s="26">
        <f t="shared" si="6"/>
        <v>0</v>
      </c>
      <c r="EB12" s="26">
        <f t="shared" si="6"/>
        <v>0</v>
      </c>
      <c r="EC12" s="26">
        <f t="shared" ref="EC12:EW12" si="7">SUM(EC13:EC24)</f>
        <v>0</v>
      </c>
      <c r="ED12" s="26">
        <f t="shared" si="7"/>
        <v>0</v>
      </c>
      <c r="EE12" s="26">
        <f t="shared" si="7"/>
        <v>0</v>
      </c>
      <c r="EF12" s="26">
        <f t="shared" si="7"/>
        <v>0</v>
      </c>
      <c r="EG12" s="26">
        <f t="shared" si="7"/>
        <v>0</v>
      </c>
      <c r="EH12" s="26">
        <f t="shared" si="7"/>
        <v>0</v>
      </c>
      <c r="EI12" s="26">
        <f t="shared" si="7"/>
        <v>0</v>
      </c>
      <c r="EJ12" s="26">
        <f t="shared" si="7"/>
        <v>0</v>
      </c>
      <c r="EK12" s="26">
        <f t="shared" si="7"/>
        <v>0</v>
      </c>
      <c r="EL12" s="26">
        <f t="shared" si="7"/>
        <v>0</v>
      </c>
      <c r="EM12" s="26">
        <f t="shared" si="7"/>
        <v>0</v>
      </c>
      <c r="EN12" s="26">
        <f t="shared" si="7"/>
        <v>0</v>
      </c>
      <c r="EO12" s="26">
        <f t="shared" si="7"/>
        <v>0</v>
      </c>
      <c r="EP12" s="26">
        <f t="shared" si="7"/>
        <v>0</v>
      </c>
      <c r="EQ12" s="26">
        <f t="shared" si="7"/>
        <v>0</v>
      </c>
      <c r="ER12" s="26">
        <f t="shared" si="7"/>
        <v>0</v>
      </c>
      <c r="ES12" s="26">
        <f t="shared" si="7"/>
        <v>0</v>
      </c>
      <c r="ET12" s="26">
        <f t="shared" si="7"/>
        <v>0</v>
      </c>
      <c r="EU12" s="26">
        <f t="shared" si="7"/>
        <v>0</v>
      </c>
      <c r="EV12" s="26">
        <f t="shared" si="7"/>
        <v>0</v>
      </c>
      <c r="EW12" s="26">
        <f t="shared" si="7"/>
        <v>0</v>
      </c>
      <c r="EX12" s="79"/>
      <c r="EY12" s="476"/>
      <c r="EZ12" s="476"/>
      <c r="FA12" s="476"/>
      <c r="FB12" s="476"/>
      <c r="FC12" s="476"/>
      <c r="FD12" s="496"/>
      <c r="FE12" s="497"/>
      <c r="FF12" s="496"/>
    </row>
    <row r="13" spans="1:162" outlineLevel="1">
      <c r="B13" s="506"/>
      <c r="C13" s="507" t="s">
        <v>1870</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c r="DI13" s="7"/>
      <c r="DJ13" s="7"/>
      <c r="DK13" s="7"/>
      <c r="DL13" s="7"/>
      <c r="DM13" s="7"/>
      <c r="DN13" s="7"/>
      <c r="DO13" s="7"/>
      <c r="DP13" s="7"/>
      <c r="DQ13" s="7"/>
      <c r="DR13" s="7"/>
      <c r="DS13" s="7"/>
      <c r="DT13" s="7"/>
      <c r="DU13" s="7"/>
      <c r="DV13" s="7"/>
      <c r="DW13" s="7"/>
      <c r="DX13" s="7"/>
      <c r="DY13" s="7"/>
      <c r="DZ13" s="7"/>
      <c r="EA13" s="7"/>
      <c r="EB13" s="7"/>
      <c r="EC13" s="7"/>
      <c r="ED13" s="7"/>
      <c r="EE13" s="7"/>
      <c r="EF13" s="7"/>
      <c r="EG13" s="7"/>
      <c r="EH13" s="7"/>
      <c r="EI13" s="7"/>
      <c r="EJ13" s="7"/>
      <c r="EK13" s="7"/>
      <c r="EL13" s="7"/>
      <c r="EM13" s="7"/>
      <c r="EN13" s="7"/>
      <c r="EO13" s="7"/>
      <c r="EP13" s="7"/>
      <c r="EQ13" s="7"/>
      <c r="ER13" s="7"/>
      <c r="ES13" s="7"/>
      <c r="ET13" s="7"/>
      <c r="EU13" s="7"/>
      <c r="EV13" s="7"/>
      <c r="EW13" s="7"/>
      <c r="EX13" s="79"/>
      <c r="EY13" s="476"/>
      <c r="EZ13" s="476"/>
      <c r="FA13" s="476"/>
      <c r="FB13" s="476"/>
      <c r="FC13" s="476"/>
      <c r="FD13" s="476"/>
      <c r="FE13" s="476"/>
      <c r="FF13" s="476"/>
    </row>
    <row r="14" spans="1:162" outlineLevel="1">
      <c r="B14" s="506"/>
      <c r="C14" s="508" t="s">
        <v>1881</v>
      </c>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c r="DI14" s="7"/>
      <c r="DJ14" s="7"/>
      <c r="DK14" s="7"/>
      <c r="DL14" s="7"/>
      <c r="DM14" s="7"/>
      <c r="DN14" s="7"/>
      <c r="DO14" s="7"/>
      <c r="DP14" s="7"/>
      <c r="DQ14" s="7"/>
      <c r="DR14" s="7"/>
      <c r="DS14" s="7"/>
      <c r="DT14" s="7"/>
      <c r="DU14" s="7"/>
      <c r="DV14" s="7"/>
      <c r="DW14" s="7"/>
      <c r="DX14" s="7"/>
      <c r="DY14" s="7"/>
      <c r="DZ14" s="7"/>
      <c r="EA14" s="7"/>
      <c r="EB14" s="7"/>
      <c r="EC14" s="7"/>
      <c r="ED14" s="7"/>
      <c r="EE14" s="7"/>
      <c r="EF14" s="7"/>
      <c r="EG14" s="7"/>
      <c r="EH14" s="7"/>
      <c r="EI14" s="7"/>
      <c r="EJ14" s="7"/>
      <c r="EK14" s="7"/>
      <c r="EL14" s="7"/>
      <c r="EM14" s="7"/>
      <c r="EN14" s="7"/>
      <c r="EO14" s="7"/>
      <c r="EP14" s="7"/>
      <c r="EQ14" s="7"/>
      <c r="ER14" s="7"/>
      <c r="ES14" s="7"/>
      <c r="ET14" s="7"/>
      <c r="EU14" s="7"/>
      <c r="EV14" s="7"/>
      <c r="EW14" s="7"/>
      <c r="EX14" s="79"/>
      <c r="EY14" s="476"/>
      <c r="EZ14" s="476"/>
      <c r="FA14" s="476"/>
      <c r="FB14" s="476"/>
      <c r="FC14" s="476"/>
      <c r="FD14" s="476"/>
      <c r="FE14" s="476"/>
      <c r="FF14" s="476"/>
    </row>
    <row r="15" spans="1:162" ht="12" customHeight="1" outlineLevel="1">
      <c r="B15" s="506"/>
      <c r="C15" s="508" t="s">
        <v>1871</v>
      </c>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9"/>
      <c r="EY15" s="476"/>
      <c r="EZ15" s="476"/>
      <c r="FA15" s="476"/>
      <c r="FB15" s="476"/>
      <c r="FC15" s="476"/>
      <c r="FD15" s="476"/>
      <c r="FE15" s="476"/>
      <c r="FF15" s="476"/>
    </row>
    <row r="16" spans="1:162" ht="12" customHeight="1" outlineLevel="1">
      <c r="B16" s="506"/>
      <c r="C16" s="508" t="s">
        <v>1872</v>
      </c>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c r="DI16" s="7"/>
      <c r="DJ16" s="7"/>
      <c r="DK16" s="7"/>
      <c r="DL16" s="7"/>
      <c r="DM16" s="7"/>
      <c r="DN16" s="7"/>
      <c r="DO16" s="7"/>
      <c r="DP16" s="7"/>
      <c r="DQ16" s="7"/>
      <c r="DR16" s="7"/>
      <c r="DS16" s="7"/>
      <c r="DT16" s="7"/>
      <c r="DU16" s="7"/>
      <c r="DV16" s="7"/>
      <c r="DW16" s="7"/>
      <c r="DX16" s="7"/>
      <c r="DY16" s="7"/>
      <c r="DZ16" s="7"/>
      <c r="EA16" s="7"/>
      <c r="EB16" s="7"/>
      <c r="EC16" s="7"/>
      <c r="ED16" s="7"/>
      <c r="EE16" s="7"/>
      <c r="EF16" s="7"/>
      <c r="EG16" s="7"/>
      <c r="EH16" s="7"/>
      <c r="EI16" s="7"/>
      <c r="EJ16" s="7"/>
      <c r="EK16" s="7"/>
      <c r="EL16" s="7"/>
      <c r="EM16" s="7"/>
      <c r="EN16" s="7"/>
      <c r="EO16" s="7"/>
      <c r="EP16" s="7"/>
      <c r="EQ16" s="7"/>
      <c r="ER16" s="7"/>
      <c r="ES16" s="7"/>
      <c r="ET16" s="7"/>
      <c r="EU16" s="7"/>
      <c r="EV16" s="7"/>
      <c r="EW16" s="7"/>
      <c r="EX16" s="79"/>
      <c r="EY16" s="476"/>
      <c r="EZ16" s="476"/>
      <c r="FA16" s="476"/>
      <c r="FB16" s="476"/>
      <c r="FC16" s="476"/>
      <c r="FD16" s="476"/>
      <c r="FE16" s="476"/>
      <c r="FF16" s="476"/>
    </row>
    <row r="17" spans="1:162" outlineLevel="1">
      <c r="B17" s="506"/>
      <c r="C17" s="508" t="s">
        <v>1873</v>
      </c>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c r="DI17" s="7"/>
      <c r="DJ17" s="7"/>
      <c r="DK17" s="7"/>
      <c r="DL17" s="7"/>
      <c r="DM17" s="7"/>
      <c r="DN17" s="7"/>
      <c r="DO17" s="7"/>
      <c r="DP17" s="7"/>
      <c r="DQ17" s="7"/>
      <c r="DR17" s="7"/>
      <c r="DS17" s="7"/>
      <c r="DT17" s="7"/>
      <c r="DU17" s="7"/>
      <c r="DV17" s="7"/>
      <c r="DW17" s="7"/>
      <c r="DX17" s="7"/>
      <c r="DY17" s="7"/>
      <c r="DZ17" s="7"/>
      <c r="EA17" s="7"/>
      <c r="EB17" s="7"/>
      <c r="EC17" s="7"/>
      <c r="ED17" s="7"/>
      <c r="EE17" s="7"/>
      <c r="EF17" s="7"/>
      <c r="EG17" s="7"/>
      <c r="EH17" s="7"/>
      <c r="EI17" s="7"/>
      <c r="EJ17" s="7"/>
      <c r="EK17" s="7"/>
      <c r="EL17" s="7"/>
      <c r="EM17" s="7"/>
      <c r="EN17" s="7"/>
      <c r="EO17" s="7"/>
      <c r="EP17" s="7"/>
      <c r="EQ17" s="7"/>
      <c r="ER17" s="7"/>
      <c r="ES17" s="7"/>
      <c r="ET17" s="7"/>
      <c r="EU17" s="7"/>
      <c r="EV17" s="7"/>
      <c r="EW17" s="7"/>
      <c r="EX17" s="79"/>
      <c r="EY17" s="476"/>
      <c r="EZ17" s="476"/>
      <c r="FA17" s="476"/>
      <c r="FB17" s="476"/>
      <c r="FC17" s="476"/>
      <c r="FD17" s="476"/>
      <c r="FE17" s="476"/>
      <c r="FF17" s="476"/>
    </row>
    <row r="18" spans="1:162" outlineLevel="1">
      <c r="B18" s="506"/>
      <c r="C18" s="508" t="s">
        <v>1874</v>
      </c>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c r="DI18" s="7"/>
      <c r="DJ18" s="7"/>
      <c r="DK18" s="7"/>
      <c r="DL18" s="7"/>
      <c r="DM18" s="7"/>
      <c r="DN18" s="7"/>
      <c r="DO18" s="7"/>
      <c r="DP18" s="7"/>
      <c r="DQ18" s="7"/>
      <c r="DR18" s="7"/>
      <c r="DS18" s="7"/>
      <c r="DT18" s="7"/>
      <c r="DU18" s="7"/>
      <c r="DV18" s="7"/>
      <c r="DW18" s="7"/>
      <c r="DX18" s="7"/>
      <c r="DY18" s="7"/>
      <c r="DZ18" s="7"/>
      <c r="EA18" s="7"/>
      <c r="EB18" s="7"/>
      <c r="EC18" s="7"/>
      <c r="ED18" s="7"/>
      <c r="EE18" s="7"/>
      <c r="EF18" s="7"/>
      <c r="EG18" s="7"/>
      <c r="EH18" s="7"/>
      <c r="EI18" s="7"/>
      <c r="EJ18" s="7"/>
      <c r="EK18" s="7"/>
      <c r="EL18" s="7"/>
      <c r="EM18" s="7"/>
      <c r="EN18" s="7"/>
      <c r="EO18" s="7"/>
      <c r="EP18" s="7"/>
      <c r="EQ18" s="7"/>
      <c r="ER18" s="7"/>
      <c r="ES18" s="7"/>
      <c r="ET18" s="7"/>
      <c r="EU18" s="7"/>
      <c r="EV18" s="7"/>
      <c r="EW18" s="7"/>
      <c r="EX18" s="79"/>
      <c r="EY18" s="476"/>
      <c r="EZ18" s="476"/>
      <c r="FA18" s="476"/>
      <c r="FB18" s="476"/>
      <c r="FC18" s="476"/>
      <c r="FD18" s="476"/>
      <c r="FE18" s="476"/>
      <c r="FF18" s="476"/>
    </row>
    <row r="19" spans="1:162" outlineLevel="1">
      <c r="B19" s="506"/>
      <c r="C19" s="508" t="s">
        <v>1875</v>
      </c>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c r="DI19" s="7"/>
      <c r="DJ19" s="7"/>
      <c r="DK19" s="7"/>
      <c r="DL19" s="7"/>
      <c r="DM19" s="7"/>
      <c r="DN19" s="7"/>
      <c r="DO19" s="7"/>
      <c r="DP19" s="7"/>
      <c r="DQ19" s="7"/>
      <c r="DR19" s="7"/>
      <c r="DS19" s="7"/>
      <c r="DT19" s="7"/>
      <c r="DU19" s="7"/>
      <c r="DV19" s="7"/>
      <c r="DW19" s="7"/>
      <c r="DX19" s="7"/>
      <c r="DY19" s="7"/>
      <c r="DZ19" s="7"/>
      <c r="EA19" s="7"/>
      <c r="EB19" s="7"/>
      <c r="EC19" s="7"/>
      <c r="ED19" s="7"/>
      <c r="EE19" s="7"/>
      <c r="EF19" s="7"/>
      <c r="EG19" s="7"/>
      <c r="EH19" s="7"/>
      <c r="EI19" s="7"/>
      <c r="EJ19" s="7"/>
      <c r="EK19" s="7"/>
      <c r="EL19" s="7"/>
      <c r="EM19" s="7"/>
      <c r="EN19" s="7"/>
      <c r="EO19" s="7"/>
      <c r="EP19" s="7"/>
      <c r="EQ19" s="7"/>
      <c r="ER19" s="7"/>
      <c r="ES19" s="7"/>
      <c r="ET19" s="7"/>
      <c r="EU19" s="7"/>
      <c r="EV19" s="7"/>
      <c r="EW19" s="7"/>
      <c r="EX19" s="79"/>
      <c r="EY19" s="476"/>
      <c r="EZ19" s="476"/>
      <c r="FA19" s="476"/>
      <c r="FB19" s="476"/>
      <c r="FC19" s="476"/>
      <c r="FD19" s="476"/>
      <c r="FE19" s="476"/>
      <c r="FF19" s="476"/>
    </row>
    <row r="20" spans="1:162" outlineLevel="1">
      <c r="B20" s="506"/>
      <c r="C20" s="508" t="s">
        <v>1876</v>
      </c>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c r="DI20" s="7"/>
      <c r="DJ20" s="7"/>
      <c r="DK20" s="7"/>
      <c r="DL20" s="7"/>
      <c r="DM20" s="7"/>
      <c r="DN20" s="7"/>
      <c r="DO20" s="7"/>
      <c r="DP20" s="7"/>
      <c r="DQ20" s="7"/>
      <c r="DR20" s="7"/>
      <c r="DS20" s="7"/>
      <c r="DT20" s="7"/>
      <c r="DU20" s="7"/>
      <c r="DV20" s="7"/>
      <c r="DW20" s="7"/>
      <c r="DX20" s="7"/>
      <c r="DY20" s="7"/>
      <c r="DZ20" s="7"/>
      <c r="EA20" s="7"/>
      <c r="EB20" s="7"/>
      <c r="EC20" s="7"/>
      <c r="ED20" s="7"/>
      <c r="EE20" s="7"/>
      <c r="EF20" s="7"/>
      <c r="EG20" s="7"/>
      <c r="EH20" s="7"/>
      <c r="EI20" s="7"/>
      <c r="EJ20" s="7"/>
      <c r="EK20" s="7"/>
      <c r="EL20" s="7"/>
      <c r="EM20" s="7"/>
      <c r="EN20" s="7"/>
      <c r="EO20" s="7"/>
      <c r="EP20" s="7"/>
      <c r="EQ20" s="7"/>
      <c r="ER20" s="7"/>
      <c r="ES20" s="7"/>
      <c r="ET20" s="7"/>
      <c r="EU20" s="7"/>
      <c r="EV20" s="7"/>
      <c r="EW20" s="7"/>
      <c r="EX20" s="79"/>
      <c r="EY20" s="476"/>
      <c r="EZ20" s="476"/>
      <c r="FA20" s="476"/>
      <c r="FB20" s="476"/>
      <c r="FC20" s="476"/>
      <c r="FD20" s="476"/>
      <c r="FE20" s="476"/>
      <c r="FF20" s="476"/>
    </row>
    <row r="21" spans="1:162" outlineLevel="1">
      <c r="B21" s="506"/>
      <c r="C21" s="508" t="s">
        <v>1877</v>
      </c>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c r="DI21" s="7"/>
      <c r="DJ21" s="7"/>
      <c r="DK21" s="7"/>
      <c r="DL21" s="7"/>
      <c r="DM21" s="7"/>
      <c r="DN21" s="7"/>
      <c r="DO21" s="7"/>
      <c r="DP21" s="7"/>
      <c r="DQ21" s="7"/>
      <c r="DR21" s="7"/>
      <c r="DS21" s="7"/>
      <c r="DT21" s="7"/>
      <c r="DU21" s="7"/>
      <c r="DV21" s="7"/>
      <c r="DW21" s="7"/>
      <c r="DX21" s="7"/>
      <c r="DY21" s="7"/>
      <c r="DZ21" s="7"/>
      <c r="EA21" s="7"/>
      <c r="EB21" s="7"/>
      <c r="EC21" s="7"/>
      <c r="ED21" s="7"/>
      <c r="EE21" s="7"/>
      <c r="EF21" s="7"/>
      <c r="EG21" s="7"/>
      <c r="EH21" s="7"/>
      <c r="EI21" s="7"/>
      <c r="EJ21" s="7"/>
      <c r="EK21" s="7"/>
      <c r="EL21" s="7"/>
      <c r="EM21" s="7"/>
      <c r="EN21" s="7"/>
      <c r="EO21" s="7"/>
      <c r="EP21" s="7"/>
      <c r="EQ21" s="7"/>
      <c r="ER21" s="7"/>
      <c r="ES21" s="7"/>
      <c r="ET21" s="7"/>
      <c r="EU21" s="7"/>
      <c r="EV21" s="7"/>
      <c r="EW21" s="7"/>
      <c r="EX21" s="79"/>
      <c r="EY21" s="476"/>
      <c r="EZ21" s="476"/>
      <c r="FA21" s="476"/>
      <c r="FB21" s="476"/>
      <c r="FC21" s="476"/>
      <c r="FD21" s="476"/>
      <c r="FE21" s="476"/>
      <c r="FF21" s="476"/>
    </row>
    <row r="22" spans="1:162" outlineLevel="1">
      <c r="B22" s="506"/>
      <c r="C22" s="508" t="s">
        <v>1878</v>
      </c>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9"/>
      <c r="EY22" s="476"/>
      <c r="EZ22" s="476"/>
      <c r="FA22" s="476"/>
      <c r="FB22" s="476"/>
      <c r="FC22" s="476"/>
      <c r="FD22" s="476"/>
      <c r="FE22" s="476"/>
      <c r="FF22" s="476"/>
    </row>
    <row r="23" spans="1:162" outlineLevel="1">
      <c r="B23" s="506"/>
      <c r="C23" s="508" t="s">
        <v>1879</v>
      </c>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9"/>
      <c r="EY23" s="476"/>
      <c r="EZ23" s="476"/>
      <c r="FA23" s="476"/>
      <c r="FB23" s="476"/>
      <c r="FC23" s="476"/>
      <c r="FD23" s="496"/>
      <c r="FE23" s="497"/>
      <c r="FF23" s="496"/>
    </row>
    <row r="24" spans="1:162" outlineLevel="1">
      <c r="B24" s="509"/>
      <c r="C24" s="510" t="s">
        <v>1880</v>
      </c>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c r="AF24" s="6"/>
      <c r="AG24" s="6"/>
      <c r="AH24" s="6"/>
      <c r="AI24" s="6"/>
      <c r="AJ24" s="6"/>
      <c r="AK24" s="6"/>
      <c r="AL24" s="6"/>
      <c r="AM24" s="6"/>
      <c r="AN24" s="6"/>
      <c r="AO24" s="6"/>
      <c r="AP24" s="6"/>
      <c r="AQ24" s="6"/>
      <c r="AR24" s="6"/>
      <c r="AS24" s="6"/>
      <c r="AT24" s="6"/>
      <c r="AU24" s="6"/>
      <c r="AV24" s="6"/>
      <c r="AW24" s="6"/>
      <c r="AX24" s="6"/>
      <c r="AY24" s="6"/>
      <c r="AZ24" s="6"/>
      <c r="BA24" s="6"/>
      <c r="BB24" s="6"/>
      <c r="BC24" s="6"/>
      <c r="BD24" s="6"/>
      <c r="BE24" s="6"/>
      <c r="BF24" s="6"/>
      <c r="BG24" s="6"/>
      <c r="BH24" s="6"/>
      <c r="BI24" s="6"/>
      <c r="BJ24" s="6"/>
      <c r="BK24" s="6"/>
      <c r="BL24" s="6"/>
      <c r="BM24" s="6"/>
      <c r="BN24" s="6"/>
      <c r="BO24" s="6"/>
      <c r="BP24" s="6"/>
      <c r="BQ24" s="6"/>
      <c r="BR24" s="6"/>
      <c r="BS24" s="6"/>
      <c r="BT24" s="6"/>
      <c r="BU24" s="6"/>
      <c r="BV24" s="6"/>
      <c r="BW24" s="6"/>
      <c r="BX24" s="6"/>
      <c r="BY24" s="6"/>
      <c r="BZ24" s="6"/>
      <c r="CA24" s="6"/>
      <c r="CB24" s="6"/>
      <c r="CC24" s="6"/>
      <c r="CD24" s="6"/>
      <c r="CE24" s="6"/>
      <c r="CF24" s="6"/>
      <c r="CG24" s="6"/>
      <c r="CH24" s="6"/>
      <c r="CI24" s="6"/>
      <c r="CJ24" s="6"/>
      <c r="CK24" s="6"/>
      <c r="CL24" s="6"/>
      <c r="CM24" s="6"/>
      <c r="CN24" s="6"/>
      <c r="CO24" s="6"/>
      <c r="CP24" s="6"/>
      <c r="CQ24" s="6"/>
      <c r="CR24" s="6"/>
      <c r="CS24" s="6"/>
      <c r="CT24" s="6"/>
      <c r="CU24" s="6"/>
      <c r="CV24" s="6"/>
      <c r="CW24" s="6"/>
      <c r="CX24" s="6"/>
      <c r="CY24" s="6"/>
      <c r="CZ24" s="6"/>
      <c r="DA24" s="6"/>
      <c r="DB24" s="6"/>
      <c r="DC24" s="6"/>
      <c r="DD24" s="6"/>
      <c r="DE24" s="6"/>
      <c r="DF24" s="6"/>
      <c r="DG24" s="6"/>
      <c r="DH24" s="6"/>
      <c r="DI24" s="6"/>
      <c r="DJ24" s="6"/>
      <c r="DK24" s="6"/>
      <c r="DL24" s="6"/>
      <c r="DM24" s="6"/>
      <c r="DN24" s="6"/>
      <c r="DO24" s="6"/>
      <c r="DP24" s="6"/>
      <c r="DQ24" s="6"/>
      <c r="DR24" s="6"/>
      <c r="DS24" s="6"/>
      <c r="DT24" s="6"/>
      <c r="DU24" s="6"/>
      <c r="DV24" s="6"/>
      <c r="DW24" s="6"/>
      <c r="DX24" s="6"/>
      <c r="DY24" s="6"/>
      <c r="DZ24" s="6"/>
      <c r="EA24" s="6"/>
      <c r="EB24" s="6"/>
      <c r="EC24" s="6"/>
      <c r="ED24" s="6"/>
      <c r="EE24" s="6"/>
      <c r="EF24" s="6"/>
      <c r="EG24" s="6"/>
      <c r="EH24" s="6"/>
      <c r="EI24" s="6"/>
      <c r="EJ24" s="6"/>
      <c r="EK24" s="6"/>
      <c r="EL24" s="6"/>
      <c r="EM24" s="6"/>
      <c r="EN24" s="6"/>
      <c r="EO24" s="6"/>
      <c r="EP24" s="6"/>
      <c r="EQ24" s="6"/>
      <c r="ER24" s="6"/>
      <c r="ES24" s="6"/>
      <c r="ET24" s="6"/>
      <c r="EU24" s="6"/>
      <c r="EV24" s="6"/>
      <c r="EW24" s="6"/>
      <c r="EX24" s="79"/>
      <c r="EY24" s="476"/>
      <c r="EZ24" s="476"/>
      <c r="FA24" s="476"/>
      <c r="FB24" s="476"/>
      <c r="FC24" s="476"/>
      <c r="FD24" s="499"/>
      <c r="FE24" s="499"/>
      <c r="FF24" s="499"/>
    </row>
    <row r="25" spans="1:162" ht="20.100000000000001" customHeight="1">
      <c r="B25" s="511" t="s">
        <v>2420</v>
      </c>
      <c r="C25" s="512" t="s">
        <v>863</v>
      </c>
      <c r="D25" s="66"/>
      <c r="E25" s="66"/>
      <c r="F25" s="66"/>
      <c r="G25" s="66"/>
      <c r="H25" s="66"/>
      <c r="I25" s="66"/>
      <c r="J25" s="66"/>
      <c r="K25" s="66"/>
      <c r="L25" s="66"/>
      <c r="M25" s="66"/>
      <c r="N25" s="66"/>
      <c r="O25" s="66"/>
      <c r="P25" s="66"/>
      <c r="Q25" s="66"/>
      <c r="R25" s="66"/>
      <c r="S25" s="66"/>
      <c r="T25" s="66"/>
      <c r="U25" s="66"/>
      <c r="V25" s="66"/>
      <c r="W25" s="66"/>
      <c r="X25" s="66"/>
      <c r="Y25" s="66"/>
      <c r="Z25" s="66"/>
      <c r="AA25" s="66"/>
      <c r="AB25" s="66"/>
      <c r="AC25" s="66"/>
      <c r="AD25" s="66"/>
      <c r="AE25" s="66"/>
      <c r="AF25" s="66"/>
      <c r="AG25" s="66"/>
      <c r="AH25" s="66"/>
      <c r="AI25" s="66"/>
      <c r="AJ25" s="66"/>
      <c r="AK25" s="66"/>
      <c r="AL25" s="66"/>
      <c r="AM25" s="66"/>
      <c r="AN25" s="66"/>
      <c r="AO25" s="66"/>
      <c r="AP25" s="66"/>
      <c r="AQ25" s="66"/>
      <c r="AR25" s="66"/>
      <c r="AS25" s="66"/>
      <c r="AT25" s="66"/>
      <c r="AU25" s="66"/>
      <c r="AV25" s="66"/>
      <c r="AW25" s="66"/>
      <c r="AX25" s="66"/>
      <c r="AY25" s="66"/>
      <c r="AZ25" s="66"/>
      <c r="BA25" s="66"/>
      <c r="BB25" s="66"/>
      <c r="BC25" s="66"/>
      <c r="BD25" s="66"/>
      <c r="BE25" s="66"/>
      <c r="BF25" s="66"/>
      <c r="BG25" s="66"/>
      <c r="BH25" s="66"/>
      <c r="BI25" s="66"/>
      <c r="BJ25" s="66"/>
      <c r="BK25" s="66"/>
      <c r="BL25" s="66"/>
      <c r="BM25" s="66"/>
      <c r="BN25" s="66"/>
      <c r="BO25" s="66"/>
      <c r="BP25" s="66"/>
      <c r="BQ25" s="66"/>
      <c r="BR25" s="66"/>
      <c r="BS25" s="66"/>
      <c r="BT25" s="66"/>
      <c r="BU25" s="66"/>
      <c r="BV25" s="66"/>
      <c r="BW25" s="66"/>
      <c r="BX25" s="66"/>
      <c r="BY25" s="66"/>
      <c r="BZ25" s="66"/>
      <c r="CA25" s="66"/>
      <c r="CB25" s="66"/>
      <c r="CC25" s="66"/>
      <c r="CD25" s="66"/>
      <c r="CE25" s="66"/>
      <c r="CF25" s="66"/>
      <c r="CG25" s="66"/>
      <c r="CH25" s="66"/>
      <c r="CI25" s="66"/>
      <c r="CJ25" s="66"/>
      <c r="CK25" s="66"/>
      <c r="CL25" s="66"/>
      <c r="CM25" s="66"/>
      <c r="CN25" s="66"/>
      <c r="CO25" s="66"/>
      <c r="CP25" s="66"/>
      <c r="CQ25" s="66"/>
      <c r="CR25" s="66"/>
      <c r="CS25" s="66"/>
      <c r="CT25" s="66"/>
      <c r="CU25" s="66"/>
      <c r="CV25" s="66"/>
      <c r="CW25" s="66"/>
      <c r="CX25" s="66"/>
      <c r="CY25" s="66"/>
      <c r="CZ25" s="66"/>
      <c r="DA25" s="66"/>
      <c r="DB25" s="66"/>
      <c r="DC25" s="66"/>
      <c r="DD25" s="66"/>
      <c r="DE25" s="66"/>
      <c r="DF25" s="66"/>
      <c r="DG25" s="66"/>
      <c r="DH25" s="66"/>
      <c r="DI25" s="66"/>
      <c r="DJ25" s="66"/>
      <c r="DK25" s="66"/>
      <c r="DL25" s="66"/>
      <c r="DM25" s="66"/>
      <c r="DN25" s="66"/>
      <c r="DO25" s="66"/>
      <c r="DP25" s="66"/>
      <c r="DQ25" s="66"/>
      <c r="DR25" s="66"/>
      <c r="DS25" s="66"/>
      <c r="DT25" s="66"/>
      <c r="DU25" s="66"/>
      <c r="DV25" s="66"/>
      <c r="DW25" s="66"/>
      <c r="DX25" s="66"/>
      <c r="DY25" s="66"/>
      <c r="DZ25" s="66"/>
      <c r="EA25" s="66"/>
      <c r="EB25" s="66"/>
      <c r="EC25" s="66"/>
      <c r="ED25" s="66"/>
      <c r="EE25" s="66"/>
      <c r="EF25" s="66"/>
      <c r="EG25" s="66"/>
      <c r="EH25" s="66"/>
      <c r="EI25" s="66"/>
      <c r="EJ25" s="66"/>
      <c r="EK25" s="66"/>
      <c r="EL25" s="66"/>
      <c r="EM25" s="66"/>
      <c r="EN25" s="66"/>
      <c r="EO25" s="66"/>
      <c r="EP25" s="66"/>
      <c r="EQ25" s="66"/>
      <c r="ER25" s="66"/>
      <c r="ES25" s="66"/>
      <c r="ET25" s="66"/>
      <c r="EU25" s="66"/>
      <c r="EV25" s="66"/>
      <c r="EW25" s="66"/>
      <c r="EX25" s="476"/>
      <c r="EY25" s="476"/>
      <c r="EZ25" s="476"/>
      <c r="FA25" s="497"/>
      <c r="FB25" s="513"/>
      <c r="FC25" s="497"/>
      <c r="FD25" s="496"/>
      <c r="FE25" s="497"/>
      <c r="FF25" s="496"/>
    </row>
    <row r="26" spans="1:162" ht="20.100000000000001" customHeight="1">
      <c r="B26" s="514" t="s">
        <v>2444</v>
      </c>
      <c r="C26" s="494" t="s">
        <v>861</v>
      </c>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476"/>
      <c r="EY26" s="476"/>
      <c r="EZ26" s="476"/>
      <c r="FA26" s="497"/>
      <c r="FB26" s="513"/>
      <c r="FC26" s="497"/>
      <c r="FD26" s="496"/>
      <c r="FE26" s="497"/>
      <c r="FF26" s="496"/>
    </row>
    <row r="27" spans="1:162" s="476" customFormat="1" ht="12" customHeight="1">
      <c r="B27" s="515" t="s">
        <v>1814</v>
      </c>
      <c r="C27" s="516"/>
      <c r="D27" s="17" t="str">
        <f>IFERROR(VLOOKUP(D6, $EZ$64:$FA$70, 2, FALSE), LEFT(D6,2))</f>
        <v>-</v>
      </c>
      <c r="E27" s="17" t="str">
        <f t="shared" ref="E27:BP27" si="8">IFERROR(VLOOKUP(E6, $EZ$64:$FA$70, 2, FALSE), LEFT(E6,2))</f>
        <v>-</v>
      </c>
      <c r="F27" s="17" t="str">
        <f t="shared" si="8"/>
        <v>-</v>
      </c>
      <c r="G27" s="17" t="str">
        <f t="shared" si="8"/>
        <v>-</v>
      </c>
      <c r="H27" s="17" t="str">
        <f t="shared" si="8"/>
        <v>-</v>
      </c>
      <c r="I27" s="17" t="str">
        <f t="shared" si="8"/>
        <v>-</v>
      </c>
      <c r="J27" s="17" t="str">
        <f t="shared" si="8"/>
        <v>-</v>
      </c>
      <c r="K27" s="17" t="str">
        <f t="shared" si="8"/>
        <v>-</v>
      </c>
      <c r="L27" s="17" t="str">
        <f t="shared" si="8"/>
        <v>-</v>
      </c>
      <c r="M27" s="17" t="str">
        <f t="shared" si="8"/>
        <v>-</v>
      </c>
      <c r="N27" s="17" t="str">
        <f t="shared" si="8"/>
        <v>-</v>
      </c>
      <c r="O27" s="17" t="str">
        <f t="shared" si="8"/>
        <v>-</v>
      </c>
      <c r="P27" s="17" t="str">
        <f t="shared" si="8"/>
        <v>-</v>
      </c>
      <c r="Q27" s="17" t="str">
        <f t="shared" si="8"/>
        <v>-</v>
      </c>
      <c r="R27" s="17" t="str">
        <f t="shared" si="8"/>
        <v>-</v>
      </c>
      <c r="S27" s="17" t="str">
        <f t="shared" si="8"/>
        <v>-</v>
      </c>
      <c r="T27" s="17" t="str">
        <f t="shared" si="8"/>
        <v>-</v>
      </c>
      <c r="U27" s="17" t="str">
        <f t="shared" si="8"/>
        <v>-</v>
      </c>
      <c r="V27" s="17" t="str">
        <f t="shared" si="8"/>
        <v>-</v>
      </c>
      <c r="W27" s="17" t="str">
        <f t="shared" si="8"/>
        <v>-</v>
      </c>
      <c r="X27" s="17" t="str">
        <f t="shared" si="8"/>
        <v>-</v>
      </c>
      <c r="Y27" s="17" t="str">
        <f t="shared" si="8"/>
        <v>-</v>
      </c>
      <c r="Z27" s="17" t="str">
        <f t="shared" si="8"/>
        <v>-</v>
      </c>
      <c r="AA27" s="17" t="str">
        <f t="shared" si="8"/>
        <v>-</v>
      </c>
      <c r="AB27" s="17" t="str">
        <f t="shared" si="8"/>
        <v>-</v>
      </c>
      <c r="AC27" s="17" t="str">
        <f t="shared" si="8"/>
        <v>-</v>
      </c>
      <c r="AD27" s="17" t="str">
        <f t="shared" si="8"/>
        <v>-</v>
      </c>
      <c r="AE27" s="17" t="str">
        <f t="shared" si="8"/>
        <v>-</v>
      </c>
      <c r="AF27" s="17" t="str">
        <f t="shared" si="8"/>
        <v>-</v>
      </c>
      <c r="AG27" s="17" t="str">
        <f t="shared" si="8"/>
        <v>-</v>
      </c>
      <c r="AH27" s="17" t="str">
        <f t="shared" si="8"/>
        <v>-</v>
      </c>
      <c r="AI27" s="17" t="str">
        <f t="shared" si="8"/>
        <v>-</v>
      </c>
      <c r="AJ27" s="17" t="str">
        <f t="shared" si="8"/>
        <v>-</v>
      </c>
      <c r="AK27" s="17" t="str">
        <f t="shared" si="8"/>
        <v>-</v>
      </c>
      <c r="AL27" s="17" t="str">
        <f t="shared" si="8"/>
        <v>-</v>
      </c>
      <c r="AM27" s="17" t="str">
        <f t="shared" si="8"/>
        <v>-</v>
      </c>
      <c r="AN27" s="17" t="str">
        <f t="shared" si="8"/>
        <v>-</v>
      </c>
      <c r="AO27" s="17" t="str">
        <f t="shared" si="8"/>
        <v>-</v>
      </c>
      <c r="AP27" s="17" t="str">
        <f t="shared" si="8"/>
        <v>-</v>
      </c>
      <c r="AQ27" s="17" t="str">
        <f t="shared" si="8"/>
        <v>-</v>
      </c>
      <c r="AR27" s="17" t="str">
        <f t="shared" si="8"/>
        <v>-</v>
      </c>
      <c r="AS27" s="17" t="str">
        <f t="shared" si="8"/>
        <v>-</v>
      </c>
      <c r="AT27" s="17" t="str">
        <f t="shared" si="8"/>
        <v>-</v>
      </c>
      <c r="AU27" s="17" t="str">
        <f t="shared" si="8"/>
        <v>-</v>
      </c>
      <c r="AV27" s="17" t="str">
        <f t="shared" si="8"/>
        <v>-</v>
      </c>
      <c r="AW27" s="17" t="str">
        <f t="shared" si="8"/>
        <v>-</v>
      </c>
      <c r="AX27" s="17" t="str">
        <f t="shared" si="8"/>
        <v>-</v>
      </c>
      <c r="AY27" s="17" t="str">
        <f t="shared" si="8"/>
        <v>-</v>
      </c>
      <c r="AZ27" s="17" t="str">
        <f t="shared" si="8"/>
        <v>-</v>
      </c>
      <c r="BA27" s="17" t="str">
        <f t="shared" si="8"/>
        <v>-</v>
      </c>
      <c r="BB27" s="17" t="str">
        <f t="shared" si="8"/>
        <v>-</v>
      </c>
      <c r="BC27" s="17" t="str">
        <f t="shared" si="8"/>
        <v>-</v>
      </c>
      <c r="BD27" s="17" t="str">
        <f t="shared" si="8"/>
        <v>-</v>
      </c>
      <c r="BE27" s="17" t="str">
        <f t="shared" si="8"/>
        <v>-</v>
      </c>
      <c r="BF27" s="17" t="str">
        <f t="shared" si="8"/>
        <v>-</v>
      </c>
      <c r="BG27" s="17" t="str">
        <f t="shared" si="8"/>
        <v>-</v>
      </c>
      <c r="BH27" s="17" t="str">
        <f t="shared" si="8"/>
        <v>-</v>
      </c>
      <c r="BI27" s="17" t="str">
        <f t="shared" si="8"/>
        <v>-</v>
      </c>
      <c r="BJ27" s="17" t="str">
        <f t="shared" si="8"/>
        <v>-</v>
      </c>
      <c r="BK27" s="17" t="str">
        <f t="shared" si="8"/>
        <v>-</v>
      </c>
      <c r="BL27" s="17" t="str">
        <f t="shared" si="8"/>
        <v>-</v>
      </c>
      <c r="BM27" s="17" t="str">
        <f t="shared" si="8"/>
        <v>-</v>
      </c>
      <c r="BN27" s="17" t="str">
        <f t="shared" si="8"/>
        <v>-</v>
      </c>
      <c r="BO27" s="17" t="str">
        <f t="shared" si="8"/>
        <v>-</v>
      </c>
      <c r="BP27" s="17" t="str">
        <f t="shared" si="8"/>
        <v>-</v>
      </c>
      <c r="BQ27" s="17" t="str">
        <f t="shared" ref="BQ27:EB27" si="9">IFERROR(VLOOKUP(BQ6, $EZ$64:$FA$70, 2, FALSE), LEFT(BQ6,2))</f>
        <v>-</v>
      </c>
      <c r="BR27" s="17" t="str">
        <f t="shared" si="9"/>
        <v>-</v>
      </c>
      <c r="BS27" s="17" t="str">
        <f t="shared" si="9"/>
        <v>-</v>
      </c>
      <c r="BT27" s="17" t="str">
        <f t="shared" si="9"/>
        <v>-</v>
      </c>
      <c r="BU27" s="17" t="str">
        <f t="shared" si="9"/>
        <v>-</v>
      </c>
      <c r="BV27" s="17" t="str">
        <f t="shared" si="9"/>
        <v>-</v>
      </c>
      <c r="BW27" s="17" t="str">
        <f t="shared" si="9"/>
        <v>-</v>
      </c>
      <c r="BX27" s="17" t="str">
        <f t="shared" si="9"/>
        <v>-</v>
      </c>
      <c r="BY27" s="17" t="str">
        <f t="shared" si="9"/>
        <v>-</v>
      </c>
      <c r="BZ27" s="17" t="str">
        <f t="shared" si="9"/>
        <v>-</v>
      </c>
      <c r="CA27" s="17" t="str">
        <f t="shared" si="9"/>
        <v>-</v>
      </c>
      <c r="CB27" s="17" t="str">
        <f t="shared" si="9"/>
        <v>-</v>
      </c>
      <c r="CC27" s="17" t="str">
        <f t="shared" si="9"/>
        <v>-</v>
      </c>
      <c r="CD27" s="17" t="str">
        <f t="shared" si="9"/>
        <v>-</v>
      </c>
      <c r="CE27" s="17" t="str">
        <f t="shared" si="9"/>
        <v>-</v>
      </c>
      <c r="CF27" s="17" t="str">
        <f t="shared" si="9"/>
        <v>-</v>
      </c>
      <c r="CG27" s="17" t="str">
        <f t="shared" si="9"/>
        <v>-</v>
      </c>
      <c r="CH27" s="17" t="str">
        <f t="shared" si="9"/>
        <v>-</v>
      </c>
      <c r="CI27" s="17" t="str">
        <f t="shared" si="9"/>
        <v>-</v>
      </c>
      <c r="CJ27" s="17" t="str">
        <f t="shared" si="9"/>
        <v>-</v>
      </c>
      <c r="CK27" s="17" t="str">
        <f t="shared" si="9"/>
        <v>-</v>
      </c>
      <c r="CL27" s="17" t="str">
        <f t="shared" si="9"/>
        <v>-</v>
      </c>
      <c r="CM27" s="17" t="str">
        <f t="shared" si="9"/>
        <v>-</v>
      </c>
      <c r="CN27" s="17" t="str">
        <f t="shared" si="9"/>
        <v>-</v>
      </c>
      <c r="CO27" s="17" t="str">
        <f t="shared" si="9"/>
        <v>-</v>
      </c>
      <c r="CP27" s="17" t="str">
        <f t="shared" si="9"/>
        <v>-</v>
      </c>
      <c r="CQ27" s="17" t="str">
        <f t="shared" si="9"/>
        <v>-</v>
      </c>
      <c r="CR27" s="17" t="str">
        <f t="shared" si="9"/>
        <v>-</v>
      </c>
      <c r="CS27" s="17" t="str">
        <f t="shared" si="9"/>
        <v>-</v>
      </c>
      <c r="CT27" s="17" t="str">
        <f t="shared" si="9"/>
        <v>-</v>
      </c>
      <c r="CU27" s="17" t="str">
        <f t="shared" si="9"/>
        <v>-</v>
      </c>
      <c r="CV27" s="17" t="str">
        <f t="shared" si="9"/>
        <v>-</v>
      </c>
      <c r="CW27" s="17" t="str">
        <f t="shared" si="9"/>
        <v>-</v>
      </c>
      <c r="CX27" s="17" t="str">
        <f t="shared" si="9"/>
        <v>-</v>
      </c>
      <c r="CY27" s="17" t="str">
        <f t="shared" si="9"/>
        <v>-</v>
      </c>
      <c r="CZ27" s="17" t="str">
        <f t="shared" si="9"/>
        <v>-</v>
      </c>
      <c r="DA27" s="17" t="str">
        <f t="shared" si="9"/>
        <v>-</v>
      </c>
      <c r="DB27" s="17" t="str">
        <f t="shared" si="9"/>
        <v>-</v>
      </c>
      <c r="DC27" s="17" t="str">
        <f t="shared" si="9"/>
        <v>-</v>
      </c>
      <c r="DD27" s="17" t="str">
        <f t="shared" si="9"/>
        <v>-</v>
      </c>
      <c r="DE27" s="17" t="str">
        <f t="shared" si="9"/>
        <v>-</v>
      </c>
      <c r="DF27" s="17" t="str">
        <f t="shared" si="9"/>
        <v>-</v>
      </c>
      <c r="DG27" s="17" t="str">
        <f t="shared" si="9"/>
        <v>-</v>
      </c>
      <c r="DH27" s="17" t="str">
        <f t="shared" si="9"/>
        <v>-</v>
      </c>
      <c r="DI27" s="17" t="str">
        <f t="shared" si="9"/>
        <v>-</v>
      </c>
      <c r="DJ27" s="17" t="str">
        <f t="shared" si="9"/>
        <v>-</v>
      </c>
      <c r="DK27" s="17" t="str">
        <f t="shared" si="9"/>
        <v>-</v>
      </c>
      <c r="DL27" s="17" t="str">
        <f t="shared" si="9"/>
        <v>-</v>
      </c>
      <c r="DM27" s="17" t="str">
        <f t="shared" si="9"/>
        <v>-</v>
      </c>
      <c r="DN27" s="17" t="str">
        <f t="shared" si="9"/>
        <v>-</v>
      </c>
      <c r="DO27" s="17" t="str">
        <f t="shared" si="9"/>
        <v>-</v>
      </c>
      <c r="DP27" s="17" t="str">
        <f t="shared" si="9"/>
        <v>-</v>
      </c>
      <c r="DQ27" s="17" t="str">
        <f t="shared" si="9"/>
        <v>-</v>
      </c>
      <c r="DR27" s="17" t="str">
        <f t="shared" si="9"/>
        <v>-</v>
      </c>
      <c r="DS27" s="17" t="str">
        <f t="shared" si="9"/>
        <v>-</v>
      </c>
      <c r="DT27" s="17" t="str">
        <f t="shared" si="9"/>
        <v>-</v>
      </c>
      <c r="DU27" s="17" t="str">
        <f t="shared" si="9"/>
        <v>-</v>
      </c>
      <c r="DV27" s="17" t="str">
        <f t="shared" si="9"/>
        <v>-</v>
      </c>
      <c r="DW27" s="17" t="str">
        <f t="shared" si="9"/>
        <v>-</v>
      </c>
      <c r="DX27" s="17" t="str">
        <f t="shared" si="9"/>
        <v>-</v>
      </c>
      <c r="DY27" s="17" t="str">
        <f t="shared" si="9"/>
        <v>-</v>
      </c>
      <c r="DZ27" s="17" t="str">
        <f t="shared" si="9"/>
        <v>-</v>
      </c>
      <c r="EA27" s="17" t="str">
        <f t="shared" si="9"/>
        <v>-</v>
      </c>
      <c r="EB27" s="17" t="str">
        <f t="shared" si="9"/>
        <v>-</v>
      </c>
      <c r="EC27" s="17" t="str">
        <f t="shared" ref="EC27:EW27" si="10">IFERROR(VLOOKUP(EC6, $EZ$64:$FA$70, 2, FALSE), LEFT(EC6,2))</f>
        <v>-</v>
      </c>
      <c r="ED27" s="17" t="str">
        <f t="shared" si="10"/>
        <v>-</v>
      </c>
      <c r="EE27" s="17" t="str">
        <f t="shared" si="10"/>
        <v>-</v>
      </c>
      <c r="EF27" s="17" t="str">
        <f t="shared" si="10"/>
        <v>-</v>
      </c>
      <c r="EG27" s="17" t="str">
        <f t="shared" si="10"/>
        <v>-</v>
      </c>
      <c r="EH27" s="17" t="str">
        <f t="shared" si="10"/>
        <v>-</v>
      </c>
      <c r="EI27" s="17" t="str">
        <f t="shared" si="10"/>
        <v>-</v>
      </c>
      <c r="EJ27" s="17" t="str">
        <f t="shared" si="10"/>
        <v>-</v>
      </c>
      <c r="EK27" s="17" t="str">
        <f t="shared" si="10"/>
        <v>-</v>
      </c>
      <c r="EL27" s="17" t="str">
        <f t="shared" si="10"/>
        <v>-</v>
      </c>
      <c r="EM27" s="17" t="str">
        <f t="shared" si="10"/>
        <v>-</v>
      </c>
      <c r="EN27" s="17" t="str">
        <f t="shared" si="10"/>
        <v>-</v>
      </c>
      <c r="EO27" s="17" t="str">
        <f t="shared" si="10"/>
        <v>-</v>
      </c>
      <c r="EP27" s="17" t="str">
        <f t="shared" si="10"/>
        <v>-</v>
      </c>
      <c r="EQ27" s="17" t="str">
        <f t="shared" si="10"/>
        <v>-</v>
      </c>
      <c r="ER27" s="17" t="str">
        <f t="shared" si="10"/>
        <v>-</v>
      </c>
      <c r="ES27" s="17" t="str">
        <f t="shared" si="10"/>
        <v>-</v>
      </c>
      <c r="ET27" s="17" t="str">
        <f t="shared" si="10"/>
        <v>-</v>
      </c>
      <c r="EU27" s="17" t="str">
        <f t="shared" si="10"/>
        <v>-</v>
      </c>
      <c r="EV27" s="17" t="str">
        <f t="shared" si="10"/>
        <v>-</v>
      </c>
      <c r="EW27" s="17" t="str">
        <f t="shared" si="10"/>
        <v>-</v>
      </c>
      <c r="FA27" s="497"/>
      <c r="FB27" s="513"/>
      <c r="FC27" s="497"/>
      <c r="FD27" s="496"/>
      <c r="FE27" s="497"/>
      <c r="FF27" s="496"/>
    </row>
    <row r="28" spans="1:162" s="476" customFormat="1" ht="12" customHeight="1">
      <c r="B28" s="515" t="s">
        <v>1860</v>
      </c>
      <c r="C28" s="516"/>
      <c r="D28" s="17" t="str">
        <f>IF(OR(D7="-",D7=""),"0",IFERROR(VLOOKUP(D7, $EZ$73:$FA$74, 2, FALSE),LEFT(D7,1)))</f>
        <v>0</v>
      </c>
      <c r="E28" s="17" t="str">
        <f t="shared" ref="E28:BP28" si="11">IF(OR(E7="-",E7=""),"0",IFERROR(VLOOKUP(E7, $EZ$73:$FA$74, 2, FALSE),LEFT(E7,1)))</f>
        <v>0</v>
      </c>
      <c r="F28" s="17" t="str">
        <f t="shared" si="11"/>
        <v>0</v>
      </c>
      <c r="G28" s="17" t="str">
        <f t="shared" si="11"/>
        <v>0</v>
      </c>
      <c r="H28" s="17" t="str">
        <f t="shared" si="11"/>
        <v>0</v>
      </c>
      <c r="I28" s="17" t="str">
        <f t="shared" si="11"/>
        <v>0</v>
      </c>
      <c r="J28" s="17" t="str">
        <f t="shared" si="11"/>
        <v>0</v>
      </c>
      <c r="K28" s="17" t="str">
        <f t="shared" si="11"/>
        <v>0</v>
      </c>
      <c r="L28" s="17" t="str">
        <f t="shared" si="11"/>
        <v>0</v>
      </c>
      <c r="M28" s="17" t="str">
        <f t="shared" si="11"/>
        <v>0</v>
      </c>
      <c r="N28" s="17" t="str">
        <f t="shared" si="11"/>
        <v>0</v>
      </c>
      <c r="O28" s="17" t="str">
        <f t="shared" si="11"/>
        <v>0</v>
      </c>
      <c r="P28" s="17" t="str">
        <f t="shared" si="11"/>
        <v>0</v>
      </c>
      <c r="Q28" s="17" t="str">
        <f t="shared" si="11"/>
        <v>0</v>
      </c>
      <c r="R28" s="17" t="str">
        <f t="shared" si="11"/>
        <v>0</v>
      </c>
      <c r="S28" s="17" t="str">
        <f t="shared" si="11"/>
        <v>0</v>
      </c>
      <c r="T28" s="17" t="str">
        <f t="shared" si="11"/>
        <v>0</v>
      </c>
      <c r="U28" s="17" t="str">
        <f t="shared" si="11"/>
        <v>0</v>
      </c>
      <c r="V28" s="17" t="str">
        <f t="shared" si="11"/>
        <v>0</v>
      </c>
      <c r="W28" s="17" t="str">
        <f t="shared" si="11"/>
        <v>0</v>
      </c>
      <c r="X28" s="17" t="str">
        <f t="shared" si="11"/>
        <v>0</v>
      </c>
      <c r="Y28" s="17" t="str">
        <f t="shared" si="11"/>
        <v>0</v>
      </c>
      <c r="Z28" s="17" t="str">
        <f t="shared" si="11"/>
        <v>0</v>
      </c>
      <c r="AA28" s="17" t="str">
        <f t="shared" si="11"/>
        <v>0</v>
      </c>
      <c r="AB28" s="17" t="str">
        <f t="shared" si="11"/>
        <v>0</v>
      </c>
      <c r="AC28" s="17" t="str">
        <f t="shared" si="11"/>
        <v>0</v>
      </c>
      <c r="AD28" s="17" t="str">
        <f t="shared" si="11"/>
        <v>0</v>
      </c>
      <c r="AE28" s="17" t="str">
        <f t="shared" si="11"/>
        <v>0</v>
      </c>
      <c r="AF28" s="17" t="str">
        <f t="shared" si="11"/>
        <v>0</v>
      </c>
      <c r="AG28" s="17" t="str">
        <f t="shared" si="11"/>
        <v>0</v>
      </c>
      <c r="AH28" s="17" t="str">
        <f t="shared" si="11"/>
        <v>0</v>
      </c>
      <c r="AI28" s="17" t="str">
        <f t="shared" si="11"/>
        <v>0</v>
      </c>
      <c r="AJ28" s="17" t="str">
        <f t="shared" si="11"/>
        <v>0</v>
      </c>
      <c r="AK28" s="17" t="str">
        <f t="shared" si="11"/>
        <v>0</v>
      </c>
      <c r="AL28" s="17" t="str">
        <f t="shared" si="11"/>
        <v>0</v>
      </c>
      <c r="AM28" s="17" t="str">
        <f t="shared" si="11"/>
        <v>0</v>
      </c>
      <c r="AN28" s="17" t="str">
        <f t="shared" si="11"/>
        <v>0</v>
      </c>
      <c r="AO28" s="17" t="str">
        <f t="shared" si="11"/>
        <v>0</v>
      </c>
      <c r="AP28" s="17" t="str">
        <f t="shared" si="11"/>
        <v>0</v>
      </c>
      <c r="AQ28" s="17" t="str">
        <f t="shared" si="11"/>
        <v>0</v>
      </c>
      <c r="AR28" s="17" t="str">
        <f t="shared" si="11"/>
        <v>0</v>
      </c>
      <c r="AS28" s="17" t="str">
        <f t="shared" si="11"/>
        <v>0</v>
      </c>
      <c r="AT28" s="17" t="str">
        <f t="shared" si="11"/>
        <v>0</v>
      </c>
      <c r="AU28" s="17" t="str">
        <f t="shared" si="11"/>
        <v>0</v>
      </c>
      <c r="AV28" s="17" t="str">
        <f t="shared" si="11"/>
        <v>0</v>
      </c>
      <c r="AW28" s="17" t="str">
        <f t="shared" si="11"/>
        <v>0</v>
      </c>
      <c r="AX28" s="17" t="str">
        <f t="shared" si="11"/>
        <v>0</v>
      </c>
      <c r="AY28" s="17" t="str">
        <f t="shared" si="11"/>
        <v>0</v>
      </c>
      <c r="AZ28" s="17" t="str">
        <f t="shared" si="11"/>
        <v>0</v>
      </c>
      <c r="BA28" s="17" t="str">
        <f t="shared" si="11"/>
        <v>0</v>
      </c>
      <c r="BB28" s="17" t="str">
        <f t="shared" si="11"/>
        <v>0</v>
      </c>
      <c r="BC28" s="17" t="str">
        <f t="shared" si="11"/>
        <v>0</v>
      </c>
      <c r="BD28" s="17" t="str">
        <f t="shared" si="11"/>
        <v>0</v>
      </c>
      <c r="BE28" s="17" t="str">
        <f t="shared" si="11"/>
        <v>0</v>
      </c>
      <c r="BF28" s="17" t="str">
        <f t="shared" si="11"/>
        <v>0</v>
      </c>
      <c r="BG28" s="17" t="str">
        <f t="shared" si="11"/>
        <v>0</v>
      </c>
      <c r="BH28" s="17" t="str">
        <f t="shared" si="11"/>
        <v>0</v>
      </c>
      <c r="BI28" s="17" t="str">
        <f t="shared" si="11"/>
        <v>0</v>
      </c>
      <c r="BJ28" s="17" t="str">
        <f t="shared" si="11"/>
        <v>0</v>
      </c>
      <c r="BK28" s="17" t="str">
        <f t="shared" si="11"/>
        <v>0</v>
      </c>
      <c r="BL28" s="17" t="str">
        <f t="shared" si="11"/>
        <v>0</v>
      </c>
      <c r="BM28" s="17" t="str">
        <f t="shared" si="11"/>
        <v>0</v>
      </c>
      <c r="BN28" s="17" t="str">
        <f t="shared" si="11"/>
        <v>0</v>
      </c>
      <c r="BO28" s="17" t="str">
        <f t="shared" si="11"/>
        <v>0</v>
      </c>
      <c r="BP28" s="17" t="str">
        <f t="shared" si="11"/>
        <v>0</v>
      </c>
      <c r="BQ28" s="17" t="str">
        <f t="shared" ref="BQ28:EB28" si="12">IF(OR(BQ7="-",BQ7=""),"0",IFERROR(VLOOKUP(BQ7, $EZ$73:$FA$74, 2, FALSE),LEFT(BQ7,1)))</f>
        <v>0</v>
      </c>
      <c r="BR28" s="17" t="str">
        <f t="shared" si="12"/>
        <v>0</v>
      </c>
      <c r="BS28" s="17" t="str">
        <f t="shared" si="12"/>
        <v>0</v>
      </c>
      <c r="BT28" s="17" t="str">
        <f t="shared" si="12"/>
        <v>0</v>
      </c>
      <c r="BU28" s="17" t="str">
        <f t="shared" si="12"/>
        <v>0</v>
      </c>
      <c r="BV28" s="17" t="str">
        <f t="shared" si="12"/>
        <v>0</v>
      </c>
      <c r="BW28" s="17" t="str">
        <f t="shared" si="12"/>
        <v>0</v>
      </c>
      <c r="BX28" s="17" t="str">
        <f t="shared" si="12"/>
        <v>0</v>
      </c>
      <c r="BY28" s="17" t="str">
        <f t="shared" si="12"/>
        <v>0</v>
      </c>
      <c r="BZ28" s="17" t="str">
        <f t="shared" si="12"/>
        <v>0</v>
      </c>
      <c r="CA28" s="17" t="str">
        <f t="shared" si="12"/>
        <v>0</v>
      </c>
      <c r="CB28" s="17" t="str">
        <f t="shared" si="12"/>
        <v>0</v>
      </c>
      <c r="CC28" s="17" t="str">
        <f t="shared" si="12"/>
        <v>0</v>
      </c>
      <c r="CD28" s="17" t="str">
        <f t="shared" si="12"/>
        <v>0</v>
      </c>
      <c r="CE28" s="17" t="str">
        <f t="shared" si="12"/>
        <v>0</v>
      </c>
      <c r="CF28" s="17" t="str">
        <f t="shared" si="12"/>
        <v>0</v>
      </c>
      <c r="CG28" s="17" t="str">
        <f t="shared" si="12"/>
        <v>0</v>
      </c>
      <c r="CH28" s="17" t="str">
        <f t="shared" si="12"/>
        <v>0</v>
      </c>
      <c r="CI28" s="17" t="str">
        <f t="shared" si="12"/>
        <v>0</v>
      </c>
      <c r="CJ28" s="17" t="str">
        <f t="shared" si="12"/>
        <v>0</v>
      </c>
      <c r="CK28" s="17" t="str">
        <f t="shared" si="12"/>
        <v>0</v>
      </c>
      <c r="CL28" s="17" t="str">
        <f t="shared" si="12"/>
        <v>0</v>
      </c>
      <c r="CM28" s="17" t="str">
        <f t="shared" si="12"/>
        <v>0</v>
      </c>
      <c r="CN28" s="17" t="str">
        <f t="shared" si="12"/>
        <v>0</v>
      </c>
      <c r="CO28" s="17" t="str">
        <f t="shared" si="12"/>
        <v>0</v>
      </c>
      <c r="CP28" s="17" t="str">
        <f t="shared" si="12"/>
        <v>0</v>
      </c>
      <c r="CQ28" s="17" t="str">
        <f t="shared" si="12"/>
        <v>0</v>
      </c>
      <c r="CR28" s="17" t="str">
        <f t="shared" si="12"/>
        <v>0</v>
      </c>
      <c r="CS28" s="17" t="str">
        <f t="shared" si="12"/>
        <v>0</v>
      </c>
      <c r="CT28" s="17" t="str">
        <f t="shared" si="12"/>
        <v>0</v>
      </c>
      <c r="CU28" s="17" t="str">
        <f t="shared" si="12"/>
        <v>0</v>
      </c>
      <c r="CV28" s="17" t="str">
        <f t="shared" si="12"/>
        <v>0</v>
      </c>
      <c r="CW28" s="17" t="str">
        <f t="shared" si="12"/>
        <v>0</v>
      </c>
      <c r="CX28" s="17" t="str">
        <f t="shared" si="12"/>
        <v>0</v>
      </c>
      <c r="CY28" s="17" t="str">
        <f t="shared" si="12"/>
        <v>0</v>
      </c>
      <c r="CZ28" s="17" t="str">
        <f t="shared" si="12"/>
        <v>0</v>
      </c>
      <c r="DA28" s="17" t="str">
        <f t="shared" si="12"/>
        <v>0</v>
      </c>
      <c r="DB28" s="17" t="str">
        <f t="shared" si="12"/>
        <v>0</v>
      </c>
      <c r="DC28" s="17" t="str">
        <f t="shared" si="12"/>
        <v>0</v>
      </c>
      <c r="DD28" s="17" t="str">
        <f t="shared" si="12"/>
        <v>0</v>
      </c>
      <c r="DE28" s="17" t="str">
        <f t="shared" si="12"/>
        <v>0</v>
      </c>
      <c r="DF28" s="17" t="str">
        <f t="shared" si="12"/>
        <v>0</v>
      </c>
      <c r="DG28" s="17" t="str">
        <f t="shared" si="12"/>
        <v>0</v>
      </c>
      <c r="DH28" s="17" t="str">
        <f t="shared" si="12"/>
        <v>0</v>
      </c>
      <c r="DI28" s="17" t="str">
        <f t="shared" si="12"/>
        <v>0</v>
      </c>
      <c r="DJ28" s="17" t="str">
        <f t="shared" si="12"/>
        <v>0</v>
      </c>
      <c r="DK28" s="17" t="str">
        <f t="shared" si="12"/>
        <v>0</v>
      </c>
      <c r="DL28" s="17" t="str">
        <f t="shared" si="12"/>
        <v>0</v>
      </c>
      <c r="DM28" s="17" t="str">
        <f t="shared" si="12"/>
        <v>0</v>
      </c>
      <c r="DN28" s="17" t="str">
        <f t="shared" si="12"/>
        <v>0</v>
      </c>
      <c r="DO28" s="17" t="str">
        <f t="shared" si="12"/>
        <v>0</v>
      </c>
      <c r="DP28" s="17" t="str">
        <f t="shared" si="12"/>
        <v>0</v>
      </c>
      <c r="DQ28" s="17" t="str">
        <f t="shared" si="12"/>
        <v>0</v>
      </c>
      <c r="DR28" s="17" t="str">
        <f t="shared" si="12"/>
        <v>0</v>
      </c>
      <c r="DS28" s="17" t="str">
        <f t="shared" si="12"/>
        <v>0</v>
      </c>
      <c r="DT28" s="17" t="str">
        <f t="shared" si="12"/>
        <v>0</v>
      </c>
      <c r="DU28" s="17" t="str">
        <f t="shared" si="12"/>
        <v>0</v>
      </c>
      <c r="DV28" s="17" t="str">
        <f t="shared" si="12"/>
        <v>0</v>
      </c>
      <c r="DW28" s="17" t="str">
        <f t="shared" si="12"/>
        <v>0</v>
      </c>
      <c r="DX28" s="17" t="str">
        <f t="shared" si="12"/>
        <v>0</v>
      </c>
      <c r="DY28" s="17" t="str">
        <f t="shared" si="12"/>
        <v>0</v>
      </c>
      <c r="DZ28" s="17" t="str">
        <f t="shared" si="12"/>
        <v>0</v>
      </c>
      <c r="EA28" s="17" t="str">
        <f t="shared" si="12"/>
        <v>0</v>
      </c>
      <c r="EB28" s="17" t="str">
        <f t="shared" si="12"/>
        <v>0</v>
      </c>
      <c r="EC28" s="17" t="str">
        <f t="shared" ref="EC28:EW28" si="13">IF(OR(EC7="-",EC7=""),"0",IFERROR(VLOOKUP(EC7, $EZ$73:$FA$74, 2, FALSE),LEFT(EC7,1)))</f>
        <v>0</v>
      </c>
      <c r="ED28" s="17" t="str">
        <f t="shared" si="13"/>
        <v>0</v>
      </c>
      <c r="EE28" s="17" t="str">
        <f t="shared" si="13"/>
        <v>0</v>
      </c>
      <c r="EF28" s="17" t="str">
        <f t="shared" si="13"/>
        <v>0</v>
      </c>
      <c r="EG28" s="17" t="str">
        <f t="shared" si="13"/>
        <v>0</v>
      </c>
      <c r="EH28" s="17" t="str">
        <f t="shared" si="13"/>
        <v>0</v>
      </c>
      <c r="EI28" s="17" t="str">
        <f t="shared" si="13"/>
        <v>0</v>
      </c>
      <c r="EJ28" s="17" t="str">
        <f t="shared" si="13"/>
        <v>0</v>
      </c>
      <c r="EK28" s="17" t="str">
        <f t="shared" si="13"/>
        <v>0</v>
      </c>
      <c r="EL28" s="17" t="str">
        <f t="shared" si="13"/>
        <v>0</v>
      </c>
      <c r="EM28" s="17" t="str">
        <f t="shared" si="13"/>
        <v>0</v>
      </c>
      <c r="EN28" s="17" t="str">
        <f t="shared" si="13"/>
        <v>0</v>
      </c>
      <c r="EO28" s="17" t="str">
        <f t="shared" si="13"/>
        <v>0</v>
      </c>
      <c r="EP28" s="17" t="str">
        <f t="shared" si="13"/>
        <v>0</v>
      </c>
      <c r="EQ28" s="17" t="str">
        <f t="shared" si="13"/>
        <v>0</v>
      </c>
      <c r="ER28" s="17" t="str">
        <f t="shared" si="13"/>
        <v>0</v>
      </c>
      <c r="ES28" s="17" t="str">
        <f t="shared" si="13"/>
        <v>0</v>
      </c>
      <c r="ET28" s="17" t="str">
        <f t="shared" si="13"/>
        <v>0</v>
      </c>
      <c r="EU28" s="17" t="str">
        <f t="shared" si="13"/>
        <v>0</v>
      </c>
      <c r="EV28" s="17" t="str">
        <f t="shared" si="13"/>
        <v>0</v>
      </c>
      <c r="EW28" s="17" t="str">
        <f t="shared" si="13"/>
        <v>0</v>
      </c>
      <c r="FA28" s="497"/>
      <c r="FB28" s="513"/>
      <c r="FC28" s="497"/>
      <c r="FD28" s="496"/>
      <c r="FE28" s="497"/>
      <c r="FF28" s="496"/>
    </row>
    <row r="29" spans="1:162" s="476" customFormat="1" ht="12" customHeight="1">
      <c r="B29" s="517" t="s">
        <v>24</v>
      </c>
      <c r="C29" s="518"/>
      <c r="D29" s="17" t="str">
        <f t="shared" ref="D29:AI29" si="14">IF(D12="-","-",CONCATENATE(D27,D28))</f>
        <v>-0</v>
      </c>
      <c r="E29" s="17" t="str">
        <f t="shared" si="14"/>
        <v>-0</v>
      </c>
      <c r="F29" s="17" t="str">
        <f t="shared" si="14"/>
        <v>-0</v>
      </c>
      <c r="G29" s="17" t="str">
        <f t="shared" si="14"/>
        <v>-0</v>
      </c>
      <c r="H29" s="17" t="str">
        <f t="shared" si="14"/>
        <v>-0</v>
      </c>
      <c r="I29" s="17" t="str">
        <f t="shared" si="14"/>
        <v>-0</v>
      </c>
      <c r="J29" s="17" t="str">
        <f t="shared" si="14"/>
        <v>-0</v>
      </c>
      <c r="K29" s="17" t="str">
        <f t="shared" si="14"/>
        <v>-0</v>
      </c>
      <c r="L29" s="17" t="str">
        <f t="shared" si="14"/>
        <v>-0</v>
      </c>
      <c r="M29" s="17" t="str">
        <f t="shared" si="14"/>
        <v>-0</v>
      </c>
      <c r="N29" s="17" t="str">
        <f t="shared" si="14"/>
        <v>-0</v>
      </c>
      <c r="O29" s="17" t="str">
        <f t="shared" si="14"/>
        <v>-0</v>
      </c>
      <c r="P29" s="17" t="str">
        <f t="shared" si="14"/>
        <v>-0</v>
      </c>
      <c r="Q29" s="17" t="str">
        <f t="shared" si="14"/>
        <v>-0</v>
      </c>
      <c r="R29" s="17" t="str">
        <f t="shared" si="14"/>
        <v>-0</v>
      </c>
      <c r="S29" s="17" t="str">
        <f t="shared" si="14"/>
        <v>-0</v>
      </c>
      <c r="T29" s="17" t="str">
        <f t="shared" si="14"/>
        <v>-0</v>
      </c>
      <c r="U29" s="17" t="str">
        <f t="shared" si="14"/>
        <v>-0</v>
      </c>
      <c r="V29" s="17" t="str">
        <f t="shared" si="14"/>
        <v>-0</v>
      </c>
      <c r="W29" s="17" t="str">
        <f t="shared" si="14"/>
        <v>-0</v>
      </c>
      <c r="X29" s="17" t="str">
        <f t="shared" si="14"/>
        <v>-0</v>
      </c>
      <c r="Y29" s="17" t="str">
        <f t="shared" si="14"/>
        <v>-0</v>
      </c>
      <c r="Z29" s="17" t="str">
        <f t="shared" si="14"/>
        <v>-0</v>
      </c>
      <c r="AA29" s="17" t="str">
        <f t="shared" si="14"/>
        <v>-0</v>
      </c>
      <c r="AB29" s="17" t="str">
        <f t="shared" si="14"/>
        <v>-0</v>
      </c>
      <c r="AC29" s="17" t="str">
        <f t="shared" si="14"/>
        <v>-0</v>
      </c>
      <c r="AD29" s="17" t="str">
        <f t="shared" si="14"/>
        <v>-0</v>
      </c>
      <c r="AE29" s="17" t="str">
        <f t="shared" si="14"/>
        <v>-0</v>
      </c>
      <c r="AF29" s="17" t="str">
        <f t="shared" si="14"/>
        <v>-0</v>
      </c>
      <c r="AG29" s="17" t="str">
        <f t="shared" si="14"/>
        <v>-0</v>
      </c>
      <c r="AH29" s="17" t="str">
        <f t="shared" si="14"/>
        <v>-0</v>
      </c>
      <c r="AI29" s="17" t="str">
        <f t="shared" si="14"/>
        <v>-0</v>
      </c>
      <c r="AJ29" s="17" t="str">
        <f t="shared" ref="AJ29:BO29" si="15">IF(AJ12="-","-",CONCATENATE(AJ27,AJ28))</f>
        <v>-0</v>
      </c>
      <c r="AK29" s="17" t="str">
        <f t="shared" si="15"/>
        <v>-0</v>
      </c>
      <c r="AL29" s="17" t="str">
        <f t="shared" si="15"/>
        <v>-0</v>
      </c>
      <c r="AM29" s="17" t="str">
        <f t="shared" si="15"/>
        <v>-0</v>
      </c>
      <c r="AN29" s="17" t="str">
        <f t="shared" si="15"/>
        <v>-0</v>
      </c>
      <c r="AO29" s="17" t="str">
        <f t="shared" si="15"/>
        <v>-0</v>
      </c>
      <c r="AP29" s="17" t="str">
        <f t="shared" si="15"/>
        <v>-0</v>
      </c>
      <c r="AQ29" s="17" t="str">
        <f t="shared" si="15"/>
        <v>-0</v>
      </c>
      <c r="AR29" s="17" t="str">
        <f t="shared" si="15"/>
        <v>-0</v>
      </c>
      <c r="AS29" s="17" t="str">
        <f t="shared" si="15"/>
        <v>-0</v>
      </c>
      <c r="AT29" s="17" t="str">
        <f t="shared" si="15"/>
        <v>-0</v>
      </c>
      <c r="AU29" s="17" t="str">
        <f t="shared" si="15"/>
        <v>-0</v>
      </c>
      <c r="AV29" s="17" t="str">
        <f t="shared" si="15"/>
        <v>-0</v>
      </c>
      <c r="AW29" s="17" t="str">
        <f t="shared" si="15"/>
        <v>-0</v>
      </c>
      <c r="AX29" s="17" t="str">
        <f t="shared" si="15"/>
        <v>-0</v>
      </c>
      <c r="AY29" s="17" t="str">
        <f t="shared" si="15"/>
        <v>-0</v>
      </c>
      <c r="AZ29" s="17" t="str">
        <f t="shared" si="15"/>
        <v>-0</v>
      </c>
      <c r="BA29" s="17" t="str">
        <f t="shared" si="15"/>
        <v>-0</v>
      </c>
      <c r="BB29" s="17" t="str">
        <f t="shared" si="15"/>
        <v>-0</v>
      </c>
      <c r="BC29" s="17" t="str">
        <f t="shared" si="15"/>
        <v>-0</v>
      </c>
      <c r="BD29" s="17" t="str">
        <f t="shared" si="15"/>
        <v>-0</v>
      </c>
      <c r="BE29" s="17" t="str">
        <f t="shared" si="15"/>
        <v>-0</v>
      </c>
      <c r="BF29" s="17" t="str">
        <f t="shared" si="15"/>
        <v>-0</v>
      </c>
      <c r="BG29" s="17" t="str">
        <f t="shared" si="15"/>
        <v>-0</v>
      </c>
      <c r="BH29" s="17" t="str">
        <f t="shared" si="15"/>
        <v>-0</v>
      </c>
      <c r="BI29" s="17" t="str">
        <f t="shared" si="15"/>
        <v>-0</v>
      </c>
      <c r="BJ29" s="17" t="str">
        <f t="shared" si="15"/>
        <v>-0</v>
      </c>
      <c r="BK29" s="17" t="str">
        <f t="shared" si="15"/>
        <v>-0</v>
      </c>
      <c r="BL29" s="17" t="str">
        <f t="shared" si="15"/>
        <v>-0</v>
      </c>
      <c r="BM29" s="17" t="str">
        <f t="shared" si="15"/>
        <v>-0</v>
      </c>
      <c r="BN29" s="17" t="str">
        <f t="shared" si="15"/>
        <v>-0</v>
      </c>
      <c r="BO29" s="17" t="str">
        <f t="shared" si="15"/>
        <v>-0</v>
      </c>
      <c r="BP29" s="17" t="str">
        <f t="shared" ref="BP29:CU29" si="16">IF(BP12="-","-",CONCATENATE(BP27,BP28))</f>
        <v>-0</v>
      </c>
      <c r="BQ29" s="17" t="str">
        <f t="shared" si="16"/>
        <v>-0</v>
      </c>
      <c r="BR29" s="17" t="str">
        <f t="shared" si="16"/>
        <v>-0</v>
      </c>
      <c r="BS29" s="17" t="str">
        <f t="shared" si="16"/>
        <v>-0</v>
      </c>
      <c r="BT29" s="17" t="str">
        <f t="shared" si="16"/>
        <v>-0</v>
      </c>
      <c r="BU29" s="17" t="str">
        <f t="shared" si="16"/>
        <v>-0</v>
      </c>
      <c r="BV29" s="17" t="str">
        <f t="shared" si="16"/>
        <v>-0</v>
      </c>
      <c r="BW29" s="17" t="str">
        <f t="shared" si="16"/>
        <v>-0</v>
      </c>
      <c r="BX29" s="17" t="str">
        <f t="shared" si="16"/>
        <v>-0</v>
      </c>
      <c r="BY29" s="17" t="str">
        <f t="shared" si="16"/>
        <v>-0</v>
      </c>
      <c r="BZ29" s="17" t="str">
        <f t="shared" si="16"/>
        <v>-0</v>
      </c>
      <c r="CA29" s="17" t="str">
        <f t="shared" si="16"/>
        <v>-0</v>
      </c>
      <c r="CB29" s="17" t="str">
        <f t="shared" si="16"/>
        <v>-0</v>
      </c>
      <c r="CC29" s="17" t="str">
        <f t="shared" si="16"/>
        <v>-0</v>
      </c>
      <c r="CD29" s="17" t="str">
        <f t="shared" si="16"/>
        <v>-0</v>
      </c>
      <c r="CE29" s="17" t="str">
        <f t="shared" si="16"/>
        <v>-0</v>
      </c>
      <c r="CF29" s="17" t="str">
        <f t="shared" si="16"/>
        <v>-0</v>
      </c>
      <c r="CG29" s="17" t="str">
        <f t="shared" si="16"/>
        <v>-0</v>
      </c>
      <c r="CH29" s="17" t="str">
        <f t="shared" si="16"/>
        <v>-0</v>
      </c>
      <c r="CI29" s="17" t="str">
        <f t="shared" si="16"/>
        <v>-0</v>
      </c>
      <c r="CJ29" s="17" t="str">
        <f t="shared" si="16"/>
        <v>-0</v>
      </c>
      <c r="CK29" s="17" t="str">
        <f t="shared" si="16"/>
        <v>-0</v>
      </c>
      <c r="CL29" s="17" t="str">
        <f t="shared" si="16"/>
        <v>-0</v>
      </c>
      <c r="CM29" s="17" t="str">
        <f t="shared" si="16"/>
        <v>-0</v>
      </c>
      <c r="CN29" s="17" t="str">
        <f t="shared" si="16"/>
        <v>-0</v>
      </c>
      <c r="CO29" s="17" t="str">
        <f t="shared" si="16"/>
        <v>-0</v>
      </c>
      <c r="CP29" s="17" t="str">
        <f t="shared" si="16"/>
        <v>-0</v>
      </c>
      <c r="CQ29" s="17" t="str">
        <f t="shared" si="16"/>
        <v>-0</v>
      </c>
      <c r="CR29" s="17" t="str">
        <f t="shared" si="16"/>
        <v>-0</v>
      </c>
      <c r="CS29" s="17" t="str">
        <f t="shared" si="16"/>
        <v>-0</v>
      </c>
      <c r="CT29" s="17" t="str">
        <f t="shared" si="16"/>
        <v>-0</v>
      </c>
      <c r="CU29" s="17" t="str">
        <f t="shared" si="16"/>
        <v>-0</v>
      </c>
      <c r="CV29" s="17" t="str">
        <f t="shared" ref="CV29:EA29" si="17">IF(CV12="-","-",CONCATENATE(CV27,CV28))</f>
        <v>-0</v>
      </c>
      <c r="CW29" s="17" t="str">
        <f t="shared" si="17"/>
        <v>-0</v>
      </c>
      <c r="CX29" s="17" t="str">
        <f t="shared" si="17"/>
        <v>-0</v>
      </c>
      <c r="CY29" s="17" t="str">
        <f t="shared" si="17"/>
        <v>-0</v>
      </c>
      <c r="CZ29" s="17" t="str">
        <f t="shared" si="17"/>
        <v>-0</v>
      </c>
      <c r="DA29" s="17" t="str">
        <f t="shared" si="17"/>
        <v>-0</v>
      </c>
      <c r="DB29" s="17" t="str">
        <f t="shared" si="17"/>
        <v>-0</v>
      </c>
      <c r="DC29" s="17" t="str">
        <f t="shared" si="17"/>
        <v>-0</v>
      </c>
      <c r="DD29" s="17" t="str">
        <f t="shared" si="17"/>
        <v>-0</v>
      </c>
      <c r="DE29" s="17" t="str">
        <f t="shared" si="17"/>
        <v>-0</v>
      </c>
      <c r="DF29" s="17" t="str">
        <f t="shared" si="17"/>
        <v>-0</v>
      </c>
      <c r="DG29" s="17" t="str">
        <f t="shared" si="17"/>
        <v>-0</v>
      </c>
      <c r="DH29" s="17" t="str">
        <f t="shared" si="17"/>
        <v>-0</v>
      </c>
      <c r="DI29" s="17" t="str">
        <f t="shared" si="17"/>
        <v>-0</v>
      </c>
      <c r="DJ29" s="17" t="str">
        <f t="shared" si="17"/>
        <v>-0</v>
      </c>
      <c r="DK29" s="17" t="str">
        <f t="shared" si="17"/>
        <v>-0</v>
      </c>
      <c r="DL29" s="17" t="str">
        <f t="shared" si="17"/>
        <v>-0</v>
      </c>
      <c r="DM29" s="17" t="str">
        <f t="shared" si="17"/>
        <v>-0</v>
      </c>
      <c r="DN29" s="17" t="str">
        <f t="shared" si="17"/>
        <v>-0</v>
      </c>
      <c r="DO29" s="17" t="str">
        <f t="shared" si="17"/>
        <v>-0</v>
      </c>
      <c r="DP29" s="17" t="str">
        <f t="shared" si="17"/>
        <v>-0</v>
      </c>
      <c r="DQ29" s="17" t="str">
        <f t="shared" si="17"/>
        <v>-0</v>
      </c>
      <c r="DR29" s="17" t="str">
        <f t="shared" si="17"/>
        <v>-0</v>
      </c>
      <c r="DS29" s="17" t="str">
        <f t="shared" si="17"/>
        <v>-0</v>
      </c>
      <c r="DT29" s="17" t="str">
        <f t="shared" si="17"/>
        <v>-0</v>
      </c>
      <c r="DU29" s="17" t="str">
        <f t="shared" si="17"/>
        <v>-0</v>
      </c>
      <c r="DV29" s="17" t="str">
        <f t="shared" si="17"/>
        <v>-0</v>
      </c>
      <c r="DW29" s="17" t="str">
        <f t="shared" si="17"/>
        <v>-0</v>
      </c>
      <c r="DX29" s="17" t="str">
        <f t="shared" si="17"/>
        <v>-0</v>
      </c>
      <c r="DY29" s="17" t="str">
        <f t="shared" si="17"/>
        <v>-0</v>
      </c>
      <c r="DZ29" s="17" t="str">
        <f t="shared" si="17"/>
        <v>-0</v>
      </c>
      <c r="EA29" s="17" t="str">
        <f t="shared" si="17"/>
        <v>-0</v>
      </c>
      <c r="EB29" s="17" t="str">
        <f t="shared" ref="EB29:EW29" si="18">IF(EB12="-","-",CONCATENATE(EB27,EB28))</f>
        <v>-0</v>
      </c>
      <c r="EC29" s="17" t="str">
        <f t="shared" si="18"/>
        <v>-0</v>
      </c>
      <c r="ED29" s="17" t="str">
        <f t="shared" si="18"/>
        <v>-0</v>
      </c>
      <c r="EE29" s="17" t="str">
        <f t="shared" si="18"/>
        <v>-0</v>
      </c>
      <c r="EF29" s="17" t="str">
        <f t="shared" si="18"/>
        <v>-0</v>
      </c>
      <c r="EG29" s="17" t="str">
        <f t="shared" si="18"/>
        <v>-0</v>
      </c>
      <c r="EH29" s="17" t="str">
        <f t="shared" si="18"/>
        <v>-0</v>
      </c>
      <c r="EI29" s="17" t="str">
        <f t="shared" si="18"/>
        <v>-0</v>
      </c>
      <c r="EJ29" s="17" t="str">
        <f t="shared" si="18"/>
        <v>-0</v>
      </c>
      <c r="EK29" s="17" t="str">
        <f t="shared" si="18"/>
        <v>-0</v>
      </c>
      <c r="EL29" s="17" t="str">
        <f t="shared" si="18"/>
        <v>-0</v>
      </c>
      <c r="EM29" s="17" t="str">
        <f t="shared" si="18"/>
        <v>-0</v>
      </c>
      <c r="EN29" s="17" t="str">
        <f t="shared" si="18"/>
        <v>-0</v>
      </c>
      <c r="EO29" s="17" t="str">
        <f t="shared" si="18"/>
        <v>-0</v>
      </c>
      <c r="EP29" s="17" t="str">
        <f t="shared" si="18"/>
        <v>-0</v>
      </c>
      <c r="EQ29" s="17" t="str">
        <f t="shared" si="18"/>
        <v>-0</v>
      </c>
      <c r="ER29" s="17" t="str">
        <f t="shared" si="18"/>
        <v>-0</v>
      </c>
      <c r="ES29" s="17" t="str">
        <f t="shared" si="18"/>
        <v>-0</v>
      </c>
      <c r="ET29" s="17" t="str">
        <f t="shared" si="18"/>
        <v>-0</v>
      </c>
      <c r="EU29" s="17" t="str">
        <f t="shared" si="18"/>
        <v>-0</v>
      </c>
      <c r="EV29" s="17" t="str">
        <f t="shared" si="18"/>
        <v>-0</v>
      </c>
      <c r="EW29" s="17" t="str">
        <f t="shared" si="18"/>
        <v>-0</v>
      </c>
      <c r="FA29" s="497"/>
      <c r="FB29" s="513"/>
      <c r="FC29" s="497"/>
      <c r="FD29" s="496"/>
      <c r="FE29" s="497"/>
      <c r="FF29" s="496"/>
    </row>
    <row r="30" spans="1:162" customFormat="1" ht="13.5">
      <c r="A30" s="1103" t="s">
        <v>1948</v>
      </c>
      <c r="B30" s="1103"/>
      <c r="C30" s="1104"/>
      <c r="D30" s="519" t="str">
        <f t="shared" ref="D30:AI30" si="19">D131</f>
        <v>○</v>
      </c>
      <c r="E30" s="519" t="str">
        <f t="shared" si="19"/>
        <v>○</v>
      </c>
      <c r="F30" s="519" t="str">
        <f t="shared" si="19"/>
        <v>○</v>
      </c>
      <c r="G30" s="519" t="str">
        <f t="shared" si="19"/>
        <v>○</v>
      </c>
      <c r="H30" s="519" t="str">
        <f t="shared" si="19"/>
        <v>○</v>
      </c>
      <c r="I30" s="519" t="str">
        <f t="shared" si="19"/>
        <v>○</v>
      </c>
      <c r="J30" s="519" t="str">
        <f t="shared" si="19"/>
        <v>○</v>
      </c>
      <c r="K30" s="519" t="str">
        <f t="shared" si="19"/>
        <v>○</v>
      </c>
      <c r="L30" s="519" t="str">
        <f t="shared" si="19"/>
        <v>○</v>
      </c>
      <c r="M30" s="519" t="str">
        <f t="shared" si="19"/>
        <v>○</v>
      </c>
      <c r="N30" s="519" t="str">
        <f t="shared" si="19"/>
        <v>○</v>
      </c>
      <c r="O30" s="519" t="str">
        <f t="shared" si="19"/>
        <v>○</v>
      </c>
      <c r="P30" s="519" t="str">
        <f t="shared" si="19"/>
        <v>○</v>
      </c>
      <c r="Q30" s="519" t="str">
        <f t="shared" si="19"/>
        <v>○</v>
      </c>
      <c r="R30" s="519" t="str">
        <f t="shared" si="19"/>
        <v>○</v>
      </c>
      <c r="S30" s="519" t="str">
        <f t="shared" si="19"/>
        <v>○</v>
      </c>
      <c r="T30" s="519" t="str">
        <f t="shared" si="19"/>
        <v>○</v>
      </c>
      <c r="U30" s="519" t="str">
        <f t="shared" si="19"/>
        <v>○</v>
      </c>
      <c r="V30" s="519" t="str">
        <f t="shared" si="19"/>
        <v>○</v>
      </c>
      <c r="W30" s="519" t="str">
        <f t="shared" si="19"/>
        <v>○</v>
      </c>
      <c r="X30" s="519" t="str">
        <f t="shared" si="19"/>
        <v>○</v>
      </c>
      <c r="Y30" s="519" t="str">
        <f t="shared" si="19"/>
        <v>○</v>
      </c>
      <c r="Z30" s="519" t="str">
        <f t="shared" si="19"/>
        <v>○</v>
      </c>
      <c r="AA30" s="519" t="str">
        <f t="shared" si="19"/>
        <v>○</v>
      </c>
      <c r="AB30" s="519" t="str">
        <f t="shared" si="19"/>
        <v>○</v>
      </c>
      <c r="AC30" s="519" t="str">
        <f t="shared" si="19"/>
        <v>○</v>
      </c>
      <c r="AD30" s="519" t="str">
        <f t="shared" si="19"/>
        <v>○</v>
      </c>
      <c r="AE30" s="519" t="str">
        <f t="shared" si="19"/>
        <v>○</v>
      </c>
      <c r="AF30" s="519" t="str">
        <f t="shared" si="19"/>
        <v>○</v>
      </c>
      <c r="AG30" s="519" t="str">
        <f t="shared" si="19"/>
        <v>○</v>
      </c>
      <c r="AH30" s="519" t="str">
        <f t="shared" si="19"/>
        <v>○</v>
      </c>
      <c r="AI30" s="519" t="str">
        <f t="shared" si="19"/>
        <v>○</v>
      </c>
      <c r="AJ30" s="519" t="str">
        <f t="shared" ref="AJ30:BO30" si="20">AJ131</f>
        <v>○</v>
      </c>
      <c r="AK30" s="519" t="str">
        <f t="shared" si="20"/>
        <v>○</v>
      </c>
      <c r="AL30" s="519" t="str">
        <f t="shared" si="20"/>
        <v>○</v>
      </c>
      <c r="AM30" s="519" t="str">
        <f t="shared" si="20"/>
        <v>○</v>
      </c>
      <c r="AN30" s="519" t="str">
        <f t="shared" si="20"/>
        <v>○</v>
      </c>
      <c r="AO30" s="519" t="str">
        <f t="shared" si="20"/>
        <v>○</v>
      </c>
      <c r="AP30" s="519" t="str">
        <f t="shared" si="20"/>
        <v>○</v>
      </c>
      <c r="AQ30" s="519" t="str">
        <f t="shared" si="20"/>
        <v>○</v>
      </c>
      <c r="AR30" s="519" t="str">
        <f t="shared" si="20"/>
        <v>○</v>
      </c>
      <c r="AS30" s="519" t="str">
        <f t="shared" si="20"/>
        <v>○</v>
      </c>
      <c r="AT30" s="519" t="str">
        <f t="shared" si="20"/>
        <v>○</v>
      </c>
      <c r="AU30" s="519" t="str">
        <f t="shared" si="20"/>
        <v>○</v>
      </c>
      <c r="AV30" s="519" t="str">
        <f t="shared" si="20"/>
        <v>○</v>
      </c>
      <c r="AW30" s="519" t="str">
        <f t="shared" si="20"/>
        <v>○</v>
      </c>
      <c r="AX30" s="519" t="str">
        <f t="shared" si="20"/>
        <v>○</v>
      </c>
      <c r="AY30" s="519" t="str">
        <f t="shared" si="20"/>
        <v>○</v>
      </c>
      <c r="AZ30" s="519" t="str">
        <f t="shared" si="20"/>
        <v>○</v>
      </c>
      <c r="BA30" s="519" t="str">
        <f t="shared" si="20"/>
        <v>○</v>
      </c>
      <c r="BB30" s="519" t="str">
        <f t="shared" si="20"/>
        <v>○</v>
      </c>
      <c r="BC30" s="519" t="str">
        <f t="shared" si="20"/>
        <v>○</v>
      </c>
      <c r="BD30" s="519" t="str">
        <f t="shared" si="20"/>
        <v>○</v>
      </c>
      <c r="BE30" s="519" t="str">
        <f t="shared" si="20"/>
        <v>○</v>
      </c>
      <c r="BF30" s="519" t="str">
        <f t="shared" si="20"/>
        <v>○</v>
      </c>
      <c r="BG30" s="519" t="str">
        <f t="shared" si="20"/>
        <v>○</v>
      </c>
      <c r="BH30" s="519" t="str">
        <f t="shared" si="20"/>
        <v>○</v>
      </c>
      <c r="BI30" s="519" t="str">
        <f t="shared" si="20"/>
        <v>○</v>
      </c>
      <c r="BJ30" s="519" t="str">
        <f t="shared" si="20"/>
        <v>○</v>
      </c>
      <c r="BK30" s="519" t="str">
        <f t="shared" si="20"/>
        <v>○</v>
      </c>
      <c r="BL30" s="519" t="str">
        <f t="shared" si="20"/>
        <v>○</v>
      </c>
      <c r="BM30" s="519" t="str">
        <f t="shared" si="20"/>
        <v>○</v>
      </c>
      <c r="BN30" s="519" t="str">
        <f t="shared" si="20"/>
        <v>○</v>
      </c>
      <c r="BO30" s="519" t="str">
        <f t="shared" si="20"/>
        <v>○</v>
      </c>
      <c r="BP30" s="519" t="str">
        <f t="shared" ref="BP30:CU30" si="21">BP131</f>
        <v>○</v>
      </c>
      <c r="BQ30" s="519" t="str">
        <f t="shared" si="21"/>
        <v>○</v>
      </c>
      <c r="BR30" s="519" t="str">
        <f t="shared" si="21"/>
        <v>○</v>
      </c>
      <c r="BS30" s="519" t="str">
        <f t="shared" si="21"/>
        <v>○</v>
      </c>
      <c r="BT30" s="519" t="str">
        <f t="shared" si="21"/>
        <v>○</v>
      </c>
      <c r="BU30" s="519" t="str">
        <f t="shared" si="21"/>
        <v>○</v>
      </c>
      <c r="BV30" s="519" t="str">
        <f t="shared" si="21"/>
        <v>○</v>
      </c>
      <c r="BW30" s="519" t="str">
        <f t="shared" si="21"/>
        <v>○</v>
      </c>
      <c r="BX30" s="519" t="str">
        <f t="shared" si="21"/>
        <v>○</v>
      </c>
      <c r="BY30" s="519" t="str">
        <f t="shared" si="21"/>
        <v>○</v>
      </c>
      <c r="BZ30" s="519" t="str">
        <f t="shared" si="21"/>
        <v>○</v>
      </c>
      <c r="CA30" s="519" t="str">
        <f t="shared" si="21"/>
        <v>○</v>
      </c>
      <c r="CB30" s="519" t="str">
        <f t="shared" si="21"/>
        <v>○</v>
      </c>
      <c r="CC30" s="519" t="str">
        <f t="shared" si="21"/>
        <v>○</v>
      </c>
      <c r="CD30" s="519" t="str">
        <f t="shared" si="21"/>
        <v>○</v>
      </c>
      <c r="CE30" s="519" t="str">
        <f t="shared" si="21"/>
        <v>○</v>
      </c>
      <c r="CF30" s="519" t="str">
        <f t="shared" si="21"/>
        <v>○</v>
      </c>
      <c r="CG30" s="519" t="str">
        <f t="shared" si="21"/>
        <v>○</v>
      </c>
      <c r="CH30" s="519" t="str">
        <f t="shared" si="21"/>
        <v>○</v>
      </c>
      <c r="CI30" s="519" t="str">
        <f t="shared" si="21"/>
        <v>○</v>
      </c>
      <c r="CJ30" s="519" t="str">
        <f t="shared" si="21"/>
        <v>○</v>
      </c>
      <c r="CK30" s="519" t="str">
        <f t="shared" si="21"/>
        <v>○</v>
      </c>
      <c r="CL30" s="519" t="str">
        <f t="shared" si="21"/>
        <v>○</v>
      </c>
      <c r="CM30" s="519" t="str">
        <f t="shared" si="21"/>
        <v>○</v>
      </c>
      <c r="CN30" s="519" t="str">
        <f t="shared" si="21"/>
        <v>○</v>
      </c>
      <c r="CO30" s="519" t="str">
        <f t="shared" si="21"/>
        <v>○</v>
      </c>
      <c r="CP30" s="519" t="str">
        <f t="shared" si="21"/>
        <v>○</v>
      </c>
      <c r="CQ30" s="519" t="str">
        <f t="shared" si="21"/>
        <v>○</v>
      </c>
      <c r="CR30" s="519" t="str">
        <f t="shared" si="21"/>
        <v>○</v>
      </c>
      <c r="CS30" s="519" t="str">
        <f t="shared" si="21"/>
        <v>○</v>
      </c>
      <c r="CT30" s="519" t="str">
        <f t="shared" si="21"/>
        <v>○</v>
      </c>
      <c r="CU30" s="519" t="str">
        <f t="shared" si="21"/>
        <v>○</v>
      </c>
      <c r="CV30" s="519" t="str">
        <f t="shared" ref="CV30:EA30" si="22">CV131</f>
        <v>○</v>
      </c>
      <c r="CW30" s="519" t="str">
        <f t="shared" si="22"/>
        <v>○</v>
      </c>
      <c r="CX30" s="519" t="str">
        <f t="shared" si="22"/>
        <v>○</v>
      </c>
      <c r="CY30" s="519" t="str">
        <f t="shared" si="22"/>
        <v>○</v>
      </c>
      <c r="CZ30" s="519" t="str">
        <f t="shared" si="22"/>
        <v>○</v>
      </c>
      <c r="DA30" s="519" t="str">
        <f t="shared" si="22"/>
        <v>○</v>
      </c>
      <c r="DB30" s="519" t="str">
        <f t="shared" si="22"/>
        <v>○</v>
      </c>
      <c r="DC30" s="519" t="str">
        <f t="shared" si="22"/>
        <v>○</v>
      </c>
      <c r="DD30" s="519" t="str">
        <f t="shared" si="22"/>
        <v>○</v>
      </c>
      <c r="DE30" s="519" t="str">
        <f t="shared" si="22"/>
        <v>○</v>
      </c>
      <c r="DF30" s="519" t="str">
        <f t="shared" si="22"/>
        <v>○</v>
      </c>
      <c r="DG30" s="519" t="str">
        <f t="shared" si="22"/>
        <v>○</v>
      </c>
      <c r="DH30" s="519" t="str">
        <f t="shared" si="22"/>
        <v>○</v>
      </c>
      <c r="DI30" s="519" t="str">
        <f t="shared" si="22"/>
        <v>○</v>
      </c>
      <c r="DJ30" s="519" t="str">
        <f t="shared" si="22"/>
        <v>○</v>
      </c>
      <c r="DK30" s="519" t="str">
        <f t="shared" si="22"/>
        <v>○</v>
      </c>
      <c r="DL30" s="519" t="str">
        <f t="shared" si="22"/>
        <v>○</v>
      </c>
      <c r="DM30" s="519" t="str">
        <f t="shared" si="22"/>
        <v>○</v>
      </c>
      <c r="DN30" s="519" t="str">
        <f t="shared" si="22"/>
        <v>○</v>
      </c>
      <c r="DO30" s="519" t="str">
        <f t="shared" si="22"/>
        <v>○</v>
      </c>
      <c r="DP30" s="519" t="str">
        <f t="shared" si="22"/>
        <v>○</v>
      </c>
      <c r="DQ30" s="519" t="str">
        <f t="shared" si="22"/>
        <v>○</v>
      </c>
      <c r="DR30" s="519" t="str">
        <f t="shared" si="22"/>
        <v>○</v>
      </c>
      <c r="DS30" s="519" t="str">
        <f t="shared" si="22"/>
        <v>○</v>
      </c>
      <c r="DT30" s="519" t="str">
        <f t="shared" si="22"/>
        <v>○</v>
      </c>
      <c r="DU30" s="519" t="str">
        <f t="shared" si="22"/>
        <v>○</v>
      </c>
      <c r="DV30" s="519" t="str">
        <f t="shared" si="22"/>
        <v>○</v>
      </c>
      <c r="DW30" s="519" t="str">
        <f t="shared" si="22"/>
        <v>○</v>
      </c>
      <c r="DX30" s="519" t="str">
        <f t="shared" si="22"/>
        <v>○</v>
      </c>
      <c r="DY30" s="519" t="str">
        <f t="shared" si="22"/>
        <v>○</v>
      </c>
      <c r="DZ30" s="519" t="str">
        <f t="shared" si="22"/>
        <v>○</v>
      </c>
      <c r="EA30" s="519" t="str">
        <f t="shared" si="22"/>
        <v>○</v>
      </c>
      <c r="EB30" s="519" t="str">
        <f t="shared" ref="EB30:EW30" si="23">EB131</f>
        <v>○</v>
      </c>
      <c r="EC30" s="519" t="str">
        <f t="shared" si="23"/>
        <v>○</v>
      </c>
      <c r="ED30" s="519" t="str">
        <f t="shared" si="23"/>
        <v>○</v>
      </c>
      <c r="EE30" s="519" t="str">
        <f t="shared" si="23"/>
        <v>○</v>
      </c>
      <c r="EF30" s="519" t="str">
        <f t="shared" si="23"/>
        <v>○</v>
      </c>
      <c r="EG30" s="519" t="str">
        <f t="shared" si="23"/>
        <v>○</v>
      </c>
      <c r="EH30" s="519" t="str">
        <f t="shared" si="23"/>
        <v>○</v>
      </c>
      <c r="EI30" s="519" t="str">
        <f t="shared" si="23"/>
        <v>○</v>
      </c>
      <c r="EJ30" s="519" t="str">
        <f t="shared" si="23"/>
        <v>○</v>
      </c>
      <c r="EK30" s="519" t="str">
        <f t="shared" si="23"/>
        <v>○</v>
      </c>
      <c r="EL30" s="519" t="str">
        <f t="shared" si="23"/>
        <v>○</v>
      </c>
      <c r="EM30" s="519" t="str">
        <f t="shared" si="23"/>
        <v>○</v>
      </c>
      <c r="EN30" s="519" t="str">
        <f t="shared" si="23"/>
        <v>○</v>
      </c>
      <c r="EO30" s="519" t="str">
        <f t="shared" si="23"/>
        <v>○</v>
      </c>
      <c r="EP30" s="519" t="str">
        <f t="shared" si="23"/>
        <v>○</v>
      </c>
      <c r="EQ30" s="519" t="str">
        <f t="shared" si="23"/>
        <v>○</v>
      </c>
      <c r="ER30" s="519" t="str">
        <f t="shared" si="23"/>
        <v>○</v>
      </c>
      <c r="ES30" s="519" t="str">
        <f t="shared" si="23"/>
        <v>○</v>
      </c>
      <c r="ET30" s="519" t="str">
        <f t="shared" si="23"/>
        <v>○</v>
      </c>
      <c r="EU30" s="519" t="str">
        <f t="shared" si="23"/>
        <v>○</v>
      </c>
      <c r="EV30" s="519" t="str">
        <f t="shared" si="23"/>
        <v>○</v>
      </c>
      <c r="EW30" s="519" t="str">
        <f t="shared" si="23"/>
        <v>○</v>
      </c>
      <c r="EX30" s="2"/>
      <c r="EY30" s="2"/>
      <c r="EZ30" s="2"/>
      <c r="FA30" s="2"/>
      <c r="FB30" s="2"/>
      <c r="FC30" s="2"/>
      <c r="FD30" s="2"/>
      <c r="FE30" s="2"/>
      <c r="FF30" s="2"/>
    </row>
    <row r="31" spans="1:162" ht="43.5" customHeight="1">
      <c r="B31" s="475"/>
      <c r="C31" s="520"/>
      <c r="D31" s="521" t="str">
        <f>IF(D30="×","必須項目が抜けています。",IF(D30="△","転売量が調達量を超えています。",IF(D30="●","07.その他再生可能は「3.非FIT非FIP」を選択してください。",IF(D30="□","04.水力（3万kW以上）は「3.非FIT非FIP」を選択してください。",IF(D30="◆", "②発電に用いるエネルギーの種別をプルダウンから選択してください。", IF(D30="▲", "③FIT/FIP/非FIT非FIPをプルダウンから選択してください。", "OK"))))))</f>
        <v>OK</v>
      </c>
      <c r="E31" s="521" t="str">
        <f t="shared" ref="E31:BP31" si="24">IF(E30="×","必須項目が抜けています。",IF(E30="△","転売量が調達量を超えています。",IF(E30="●","07.その他再生可能は「3.非FIT非FIP」を選択してください。",IF(E30="□","04.水力（3万kW以上）は「3.非FIT非FIP」を選択してください。","OK"))))</f>
        <v>OK</v>
      </c>
      <c r="F31" s="521" t="str">
        <f t="shared" si="24"/>
        <v>OK</v>
      </c>
      <c r="G31" s="521" t="str">
        <f t="shared" si="24"/>
        <v>OK</v>
      </c>
      <c r="H31" s="521" t="str">
        <f t="shared" si="24"/>
        <v>OK</v>
      </c>
      <c r="I31" s="521" t="str">
        <f t="shared" si="24"/>
        <v>OK</v>
      </c>
      <c r="J31" s="521" t="str">
        <f t="shared" si="24"/>
        <v>OK</v>
      </c>
      <c r="K31" s="521" t="str">
        <f t="shared" si="24"/>
        <v>OK</v>
      </c>
      <c r="L31" s="521" t="str">
        <f t="shared" si="24"/>
        <v>OK</v>
      </c>
      <c r="M31" s="521" t="str">
        <f t="shared" si="24"/>
        <v>OK</v>
      </c>
      <c r="N31" s="521" t="str">
        <f t="shared" si="24"/>
        <v>OK</v>
      </c>
      <c r="O31" s="521" t="str">
        <f t="shared" si="24"/>
        <v>OK</v>
      </c>
      <c r="P31" s="521" t="str">
        <f t="shared" si="24"/>
        <v>OK</v>
      </c>
      <c r="Q31" s="521" t="str">
        <f t="shared" si="24"/>
        <v>OK</v>
      </c>
      <c r="R31" s="521" t="str">
        <f t="shared" si="24"/>
        <v>OK</v>
      </c>
      <c r="S31" s="521" t="str">
        <f t="shared" si="24"/>
        <v>OK</v>
      </c>
      <c r="T31" s="521" t="str">
        <f t="shared" si="24"/>
        <v>OK</v>
      </c>
      <c r="U31" s="521" t="str">
        <f t="shared" si="24"/>
        <v>OK</v>
      </c>
      <c r="V31" s="521" t="str">
        <f t="shared" si="24"/>
        <v>OK</v>
      </c>
      <c r="W31" s="521" t="str">
        <f t="shared" si="24"/>
        <v>OK</v>
      </c>
      <c r="X31" s="521" t="str">
        <f t="shared" si="24"/>
        <v>OK</v>
      </c>
      <c r="Y31" s="521" t="str">
        <f t="shared" si="24"/>
        <v>OK</v>
      </c>
      <c r="Z31" s="521" t="str">
        <f t="shared" si="24"/>
        <v>OK</v>
      </c>
      <c r="AA31" s="521" t="str">
        <f t="shared" si="24"/>
        <v>OK</v>
      </c>
      <c r="AB31" s="521" t="str">
        <f t="shared" si="24"/>
        <v>OK</v>
      </c>
      <c r="AC31" s="521" t="str">
        <f t="shared" si="24"/>
        <v>OK</v>
      </c>
      <c r="AD31" s="521" t="str">
        <f t="shared" si="24"/>
        <v>OK</v>
      </c>
      <c r="AE31" s="521" t="str">
        <f t="shared" si="24"/>
        <v>OK</v>
      </c>
      <c r="AF31" s="521" t="str">
        <f t="shared" si="24"/>
        <v>OK</v>
      </c>
      <c r="AG31" s="521" t="str">
        <f t="shared" si="24"/>
        <v>OK</v>
      </c>
      <c r="AH31" s="521" t="str">
        <f t="shared" si="24"/>
        <v>OK</v>
      </c>
      <c r="AI31" s="521" t="str">
        <f t="shared" si="24"/>
        <v>OK</v>
      </c>
      <c r="AJ31" s="521" t="str">
        <f t="shared" si="24"/>
        <v>OK</v>
      </c>
      <c r="AK31" s="521" t="str">
        <f t="shared" si="24"/>
        <v>OK</v>
      </c>
      <c r="AL31" s="521" t="str">
        <f t="shared" si="24"/>
        <v>OK</v>
      </c>
      <c r="AM31" s="521" t="str">
        <f t="shared" si="24"/>
        <v>OK</v>
      </c>
      <c r="AN31" s="521" t="str">
        <f t="shared" si="24"/>
        <v>OK</v>
      </c>
      <c r="AO31" s="521" t="str">
        <f t="shared" si="24"/>
        <v>OK</v>
      </c>
      <c r="AP31" s="521" t="str">
        <f t="shared" si="24"/>
        <v>OK</v>
      </c>
      <c r="AQ31" s="521" t="str">
        <f t="shared" si="24"/>
        <v>OK</v>
      </c>
      <c r="AR31" s="521" t="str">
        <f t="shared" si="24"/>
        <v>OK</v>
      </c>
      <c r="AS31" s="521" t="str">
        <f t="shared" si="24"/>
        <v>OK</v>
      </c>
      <c r="AT31" s="521" t="str">
        <f t="shared" si="24"/>
        <v>OK</v>
      </c>
      <c r="AU31" s="521" t="str">
        <f t="shared" si="24"/>
        <v>OK</v>
      </c>
      <c r="AV31" s="521" t="str">
        <f t="shared" si="24"/>
        <v>OK</v>
      </c>
      <c r="AW31" s="521" t="str">
        <f t="shared" si="24"/>
        <v>OK</v>
      </c>
      <c r="AX31" s="521" t="str">
        <f t="shared" si="24"/>
        <v>OK</v>
      </c>
      <c r="AY31" s="521" t="str">
        <f t="shared" si="24"/>
        <v>OK</v>
      </c>
      <c r="AZ31" s="521" t="str">
        <f t="shared" si="24"/>
        <v>OK</v>
      </c>
      <c r="BA31" s="521" t="str">
        <f t="shared" si="24"/>
        <v>OK</v>
      </c>
      <c r="BB31" s="521" t="str">
        <f t="shared" si="24"/>
        <v>OK</v>
      </c>
      <c r="BC31" s="521" t="str">
        <f t="shared" si="24"/>
        <v>OK</v>
      </c>
      <c r="BD31" s="521" t="str">
        <f t="shared" si="24"/>
        <v>OK</v>
      </c>
      <c r="BE31" s="521" t="str">
        <f t="shared" si="24"/>
        <v>OK</v>
      </c>
      <c r="BF31" s="521" t="str">
        <f t="shared" si="24"/>
        <v>OK</v>
      </c>
      <c r="BG31" s="521" t="str">
        <f t="shared" si="24"/>
        <v>OK</v>
      </c>
      <c r="BH31" s="521" t="str">
        <f t="shared" si="24"/>
        <v>OK</v>
      </c>
      <c r="BI31" s="521" t="str">
        <f t="shared" si="24"/>
        <v>OK</v>
      </c>
      <c r="BJ31" s="521" t="str">
        <f t="shared" si="24"/>
        <v>OK</v>
      </c>
      <c r="BK31" s="521" t="str">
        <f t="shared" si="24"/>
        <v>OK</v>
      </c>
      <c r="BL31" s="521" t="str">
        <f t="shared" si="24"/>
        <v>OK</v>
      </c>
      <c r="BM31" s="521" t="str">
        <f t="shared" si="24"/>
        <v>OK</v>
      </c>
      <c r="BN31" s="521" t="str">
        <f t="shared" si="24"/>
        <v>OK</v>
      </c>
      <c r="BO31" s="521" t="str">
        <f t="shared" si="24"/>
        <v>OK</v>
      </c>
      <c r="BP31" s="521" t="str">
        <f t="shared" si="24"/>
        <v>OK</v>
      </c>
      <c r="BQ31" s="521" t="str">
        <f t="shared" ref="BQ31:EB31" si="25">IF(BQ30="×","必須項目が抜けています。",IF(BQ30="△","転売量が調達量を超えています。",IF(BQ30="●","07.その他再生可能は「3.非FIT非FIP」を選択してください。",IF(BQ30="□","04.水力（3万kW以上）は「3.非FIT非FIP」を選択してください。","OK"))))</f>
        <v>OK</v>
      </c>
      <c r="BR31" s="521" t="str">
        <f t="shared" si="25"/>
        <v>OK</v>
      </c>
      <c r="BS31" s="521" t="str">
        <f t="shared" si="25"/>
        <v>OK</v>
      </c>
      <c r="BT31" s="521" t="str">
        <f t="shared" si="25"/>
        <v>OK</v>
      </c>
      <c r="BU31" s="521" t="str">
        <f t="shared" si="25"/>
        <v>OK</v>
      </c>
      <c r="BV31" s="521" t="str">
        <f t="shared" si="25"/>
        <v>OK</v>
      </c>
      <c r="BW31" s="521" t="str">
        <f t="shared" si="25"/>
        <v>OK</v>
      </c>
      <c r="BX31" s="521" t="str">
        <f t="shared" si="25"/>
        <v>OK</v>
      </c>
      <c r="BY31" s="521" t="str">
        <f t="shared" si="25"/>
        <v>OK</v>
      </c>
      <c r="BZ31" s="521" t="str">
        <f t="shared" si="25"/>
        <v>OK</v>
      </c>
      <c r="CA31" s="521" t="str">
        <f t="shared" si="25"/>
        <v>OK</v>
      </c>
      <c r="CB31" s="521" t="str">
        <f t="shared" si="25"/>
        <v>OK</v>
      </c>
      <c r="CC31" s="521" t="str">
        <f t="shared" si="25"/>
        <v>OK</v>
      </c>
      <c r="CD31" s="521" t="str">
        <f t="shared" si="25"/>
        <v>OK</v>
      </c>
      <c r="CE31" s="521" t="str">
        <f t="shared" si="25"/>
        <v>OK</v>
      </c>
      <c r="CF31" s="521" t="str">
        <f t="shared" si="25"/>
        <v>OK</v>
      </c>
      <c r="CG31" s="521" t="str">
        <f t="shared" si="25"/>
        <v>OK</v>
      </c>
      <c r="CH31" s="521" t="str">
        <f t="shared" si="25"/>
        <v>OK</v>
      </c>
      <c r="CI31" s="521" t="str">
        <f t="shared" si="25"/>
        <v>OK</v>
      </c>
      <c r="CJ31" s="521" t="str">
        <f t="shared" si="25"/>
        <v>OK</v>
      </c>
      <c r="CK31" s="521" t="str">
        <f t="shared" si="25"/>
        <v>OK</v>
      </c>
      <c r="CL31" s="521" t="str">
        <f t="shared" si="25"/>
        <v>OK</v>
      </c>
      <c r="CM31" s="521" t="str">
        <f t="shared" si="25"/>
        <v>OK</v>
      </c>
      <c r="CN31" s="521" t="str">
        <f t="shared" si="25"/>
        <v>OK</v>
      </c>
      <c r="CO31" s="521" t="str">
        <f t="shared" si="25"/>
        <v>OK</v>
      </c>
      <c r="CP31" s="521" t="str">
        <f t="shared" si="25"/>
        <v>OK</v>
      </c>
      <c r="CQ31" s="521" t="str">
        <f t="shared" si="25"/>
        <v>OK</v>
      </c>
      <c r="CR31" s="521" t="str">
        <f t="shared" si="25"/>
        <v>OK</v>
      </c>
      <c r="CS31" s="521" t="str">
        <f t="shared" si="25"/>
        <v>OK</v>
      </c>
      <c r="CT31" s="521" t="str">
        <f t="shared" si="25"/>
        <v>OK</v>
      </c>
      <c r="CU31" s="521" t="str">
        <f t="shared" si="25"/>
        <v>OK</v>
      </c>
      <c r="CV31" s="521" t="str">
        <f t="shared" si="25"/>
        <v>OK</v>
      </c>
      <c r="CW31" s="521" t="str">
        <f t="shared" si="25"/>
        <v>OK</v>
      </c>
      <c r="CX31" s="521" t="str">
        <f t="shared" si="25"/>
        <v>OK</v>
      </c>
      <c r="CY31" s="521" t="str">
        <f t="shared" si="25"/>
        <v>OK</v>
      </c>
      <c r="CZ31" s="521" t="str">
        <f t="shared" si="25"/>
        <v>OK</v>
      </c>
      <c r="DA31" s="521" t="str">
        <f t="shared" si="25"/>
        <v>OK</v>
      </c>
      <c r="DB31" s="521" t="str">
        <f t="shared" si="25"/>
        <v>OK</v>
      </c>
      <c r="DC31" s="521" t="str">
        <f t="shared" si="25"/>
        <v>OK</v>
      </c>
      <c r="DD31" s="521" t="str">
        <f t="shared" si="25"/>
        <v>OK</v>
      </c>
      <c r="DE31" s="521" t="str">
        <f t="shared" si="25"/>
        <v>OK</v>
      </c>
      <c r="DF31" s="521" t="str">
        <f t="shared" si="25"/>
        <v>OK</v>
      </c>
      <c r="DG31" s="521" t="str">
        <f t="shared" si="25"/>
        <v>OK</v>
      </c>
      <c r="DH31" s="521" t="str">
        <f t="shared" si="25"/>
        <v>OK</v>
      </c>
      <c r="DI31" s="521" t="str">
        <f t="shared" si="25"/>
        <v>OK</v>
      </c>
      <c r="DJ31" s="521" t="str">
        <f t="shared" si="25"/>
        <v>OK</v>
      </c>
      <c r="DK31" s="521" t="str">
        <f t="shared" si="25"/>
        <v>OK</v>
      </c>
      <c r="DL31" s="521" t="str">
        <f t="shared" si="25"/>
        <v>OK</v>
      </c>
      <c r="DM31" s="521" t="str">
        <f t="shared" si="25"/>
        <v>OK</v>
      </c>
      <c r="DN31" s="521" t="str">
        <f t="shared" si="25"/>
        <v>OK</v>
      </c>
      <c r="DO31" s="521" t="str">
        <f t="shared" si="25"/>
        <v>OK</v>
      </c>
      <c r="DP31" s="521" t="str">
        <f t="shared" si="25"/>
        <v>OK</v>
      </c>
      <c r="DQ31" s="521" t="str">
        <f t="shared" si="25"/>
        <v>OK</v>
      </c>
      <c r="DR31" s="521" t="str">
        <f t="shared" si="25"/>
        <v>OK</v>
      </c>
      <c r="DS31" s="521" t="str">
        <f t="shared" si="25"/>
        <v>OK</v>
      </c>
      <c r="DT31" s="521" t="str">
        <f t="shared" si="25"/>
        <v>OK</v>
      </c>
      <c r="DU31" s="521" t="str">
        <f t="shared" si="25"/>
        <v>OK</v>
      </c>
      <c r="DV31" s="521" t="str">
        <f t="shared" si="25"/>
        <v>OK</v>
      </c>
      <c r="DW31" s="521" t="str">
        <f t="shared" si="25"/>
        <v>OK</v>
      </c>
      <c r="DX31" s="521" t="str">
        <f t="shared" si="25"/>
        <v>OK</v>
      </c>
      <c r="DY31" s="521" t="str">
        <f t="shared" si="25"/>
        <v>OK</v>
      </c>
      <c r="DZ31" s="521" t="str">
        <f t="shared" si="25"/>
        <v>OK</v>
      </c>
      <c r="EA31" s="521" t="str">
        <f t="shared" si="25"/>
        <v>OK</v>
      </c>
      <c r="EB31" s="521" t="str">
        <f t="shared" si="25"/>
        <v>OK</v>
      </c>
      <c r="EC31" s="521" t="str">
        <f t="shared" ref="EC31:EW31" si="26">IF(EC30="×","必須項目が抜けています。",IF(EC30="△","転売量が調達量を超えています。",IF(EC30="●","07.その他再生可能は「3.非FIT非FIP」を選択してください。",IF(EC30="□","04.水力（3万kW以上）は「3.非FIT非FIP」を選択してください。","OK"))))</f>
        <v>OK</v>
      </c>
      <c r="ED31" s="521" t="str">
        <f t="shared" si="26"/>
        <v>OK</v>
      </c>
      <c r="EE31" s="521" t="str">
        <f t="shared" si="26"/>
        <v>OK</v>
      </c>
      <c r="EF31" s="521" t="str">
        <f t="shared" si="26"/>
        <v>OK</v>
      </c>
      <c r="EG31" s="521" t="str">
        <f t="shared" si="26"/>
        <v>OK</v>
      </c>
      <c r="EH31" s="521" t="str">
        <f t="shared" si="26"/>
        <v>OK</v>
      </c>
      <c r="EI31" s="521" t="str">
        <f t="shared" si="26"/>
        <v>OK</v>
      </c>
      <c r="EJ31" s="521" t="str">
        <f t="shared" si="26"/>
        <v>OK</v>
      </c>
      <c r="EK31" s="521" t="str">
        <f t="shared" si="26"/>
        <v>OK</v>
      </c>
      <c r="EL31" s="521" t="str">
        <f t="shared" si="26"/>
        <v>OK</v>
      </c>
      <c r="EM31" s="521" t="str">
        <f t="shared" si="26"/>
        <v>OK</v>
      </c>
      <c r="EN31" s="521" t="str">
        <f t="shared" si="26"/>
        <v>OK</v>
      </c>
      <c r="EO31" s="521" t="str">
        <f t="shared" si="26"/>
        <v>OK</v>
      </c>
      <c r="EP31" s="521" t="str">
        <f t="shared" si="26"/>
        <v>OK</v>
      </c>
      <c r="EQ31" s="521" t="str">
        <f t="shared" si="26"/>
        <v>OK</v>
      </c>
      <c r="ER31" s="521" t="str">
        <f t="shared" si="26"/>
        <v>OK</v>
      </c>
      <c r="ES31" s="521" t="str">
        <f t="shared" si="26"/>
        <v>OK</v>
      </c>
      <c r="ET31" s="521" t="str">
        <f t="shared" si="26"/>
        <v>OK</v>
      </c>
      <c r="EU31" s="521" t="str">
        <f t="shared" si="26"/>
        <v>OK</v>
      </c>
      <c r="EV31" s="521" t="str">
        <f t="shared" si="26"/>
        <v>OK</v>
      </c>
      <c r="EW31" s="521" t="str">
        <f t="shared" si="26"/>
        <v>OK</v>
      </c>
      <c r="EX31" s="476"/>
      <c r="EY31" s="476"/>
      <c r="EZ31" s="476"/>
      <c r="FA31" s="476"/>
      <c r="FB31" s="476"/>
      <c r="FC31" s="476"/>
      <c r="FD31" s="476"/>
      <c r="FE31" s="476"/>
      <c r="FF31" s="476"/>
    </row>
    <row r="32" spans="1:162" ht="13.5" customHeight="1">
      <c r="B32" s="522" t="s">
        <v>26</v>
      </c>
      <c r="C32" s="523"/>
      <c r="D32" s="524"/>
      <c r="EX32" s="476"/>
      <c r="EY32" s="476"/>
      <c r="EZ32" s="476"/>
      <c r="FA32" s="476"/>
      <c r="FB32" s="476"/>
      <c r="FC32" s="476"/>
      <c r="FD32" s="476"/>
      <c r="FE32" s="497"/>
      <c r="FF32" s="496"/>
    </row>
    <row r="33" spans="2:162">
      <c r="B33" s="525" t="s">
        <v>856</v>
      </c>
      <c r="C33" s="526" t="s">
        <v>32</v>
      </c>
      <c r="D33" s="19" t="str">
        <f t="shared" ref="D33:AI33" si="27">IF(D$29="011",D$12,"")</f>
        <v/>
      </c>
      <c r="E33" s="19" t="str">
        <f t="shared" si="27"/>
        <v/>
      </c>
      <c r="F33" s="19" t="str">
        <f t="shared" si="27"/>
        <v/>
      </c>
      <c r="G33" s="19" t="str">
        <f t="shared" si="27"/>
        <v/>
      </c>
      <c r="H33" s="19" t="str">
        <f t="shared" si="27"/>
        <v/>
      </c>
      <c r="I33" s="19" t="str">
        <f t="shared" si="27"/>
        <v/>
      </c>
      <c r="J33" s="19" t="str">
        <f t="shared" si="27"/>
        <v/>
      </c>
      <c r="K33" s="19" t="str">
        <f t="shared" si="27"/>
        <v/>
      </c>
      <c r="L33" s="19" t="str">
        <f t="shared" si="27"/>
        <v/>
      </c>
      <c r="M33" s="19" t="str">
        <f t="shared" si="27"/>
        <v/>
      </c>
      <c r="N33" s="19" t="str">
        <f t="shared" si="27"/>
        <v/>
      </c>
      <c r="O33" s="19" t="str">
        <f t="shared" si="27"/>
        <v/>
      </c>
      <c r="P33" s="19" t="str">
        <f t="shared" si="27"/>
        <v/>
      </c>
      <c r="Q33" s="19" t="str">
        <f t="shared" si="27"/>
        <v/>
      </c>
      <c r="R33" s="19" t="str">
        <f t="shared" si="27"/>
        <v/>
      </c>
      <c r="S33" s="19" t="str">
        <f t="shared" si="27"/>
        <v/>
      </c>
      <c r="T33" s="19" t="str">
        <f t="shared" si="27"/>
        <v/>
      </c>
      <c r="U33" s="19" t="str">
        <f t="shared" si="27"/>
        <v/>
      </c>
      <c r="V33" s="19" t="str">
        <f t="shared" si="27"/>
        <v/>
      </c>
      <c r="W33" s="19" t="str">
        <f t="shared" si="27"/>
        <v/>
      </c>
      <c r="X33" s="19" t="str">
        <f t="shared" si="27"/>
        <v/>
      </c>
      <c r="Y33" s="19" t="str">
        <f t="shared" si="27"/>
        <v/>
      </c>
      <c r="Z33" s="19" t="str">
        <f t="shared" si="27"/>
        <v/>
      </c>
      <c r="AA33" s="19" t="str">
        <f t="shared" si="27"/>
        <v/>
      </c>
      <c r="AB33" s="19" t="str">
        <f t="shared" si="27"/>
        <v/>
      </c>
      <c r="AC33" s="19" t="str">
        <f t="shared" si="27"/>
        <v/>
      </c>
      <c r="AD33" s="19" t="str">
        <f t="shared" si="27"/>
        <v/>
      </c>
      <c r="AE33" s="19" t="str">
        <f t="shared" si="27"/>
        <v/>
      </c>
      <c r="AF33" s="19" t="str">
        <f t="shared" si="27"/>
        <v/>
      </c>
      <c r="AG33" s="19" t="str">
        <f t="shared" si="27"/>
        <v/>
      </c>
      <c r="AH33" s="19" t="str">
        <f t="shared" si="27"/>
        <v/>
      </c>
      <c r="AI33" s="19" t="str">
        <f t="shared" si="27"/>
        <v/>
      </c>
      <c r="AJ33" s="19" t="str">
        <f t="shared" ref="AJ33:BO33" si="28">IF(AJ$29="011",AJ$12,"")</f>
        <v/>
      </c>
      <c r="AK33" s="19" t="str">
        <f t="shared" si="28"/>
        <v/>
      </c>
      <c r="AL33" s="19" t="str">
        <f t="shared" si="28"/>
        <v/>
      </c>
      <c r="AM33" s="19" t="str">
        <f t="shared" si="28"/>
        <v/>
      </c>
      <c r="AN33" s="19" t="str">
        <f t="shared" si="28"/>
        <v/>
      </c>
      <c r="AO33" s="19" t="str">
        <f t="shared" si="28"/>
        <v/>
      </c>
      <c r="AP33" s="19" t="str">
        <f t="shared" si="28"/>
        <v/>
      </c>
      <c r="AQ33" s="19" t="str">
        <f t="shared" si="28"/>
        <v/>
      </c>
      <c r="AR33" s="19" t="str">
        <f t="shared" si="28"/>
        <v/>
      </c>
      <c r="AS33" s="19" t="str">
        <f t="shared" si="28"/>
        <v/>
      </c>
      <c r="AT33" s="19" t="str">
        <f t="shared" si="28"/>
        <v/>
      </c>
      <c r="AU33" s="19" t="str">
        <f t="shared" si="28"/>
        <v/>
      </c>
      <c r="AV33" s="19" t="str">
        <f t="shared" si="28"/>
        <v/>
      </c>
      <c r="AW33" s="19" t="str">
        <f t="shared" si="28"/>
        <v/>
      </c>
      <c r="AX33" s="19" t="str">
        <f t="shared" si="28"/>
        <v/>
      </c>
      <c r="AY33" s="19" t="str">
        <f t="shared" si="28"/>
        <v/>
      </c>
      <c r="AZ33" s="19" t="str">
        <f t="shared" si="28"/>
        <v/>
      </c>
      <c r="BA33" s="19" t="str">
        <f t="shared" si="28"/>
        <v/>
      </c>
      <c r="BB33" s="19" t="str">
        <f t="shared" si="28"/>
        <v/>
      </c>
      <c r="BC33" s="19" t="str">
        <f t="shared" si="28"/>
        <v/>
      </c>
      <c r="BD33" s="19" t="str">
        <f t="shared" si="28"/>
        <v/>
      </c>
      <c r="BE33" s="19" t="str">
        <f t="shared" si="28"/>
        <v/>
      </c>
      <c r="BF33" s="19" t="str">
        <f t="shared" si="28"/>
        <v/>
      </c>
      <c r="BG33" s="19" t="str">
        <f t="shared" si="28"/>
        <v/>
      </c>
      <c r="BH33" s="19" t="str">
        <f t="shared" si="28"/>
        <v/>
      </c>
      <c r="BI33" s="19" t="str">
        <f t="shared" si="28"/>
        <v/>
      </c>
      <c r="BJ33" s="19" t="str">
        <f t="shared" si="28"/>
        <v/>
      </c>
      <c r="BK33" s="19" t="str">
        <f t="shared" si="28"/>
        <v/>
      </c>
      <c r="BL33" s="19" t="str">
        <f t="shared" si="28"/>
        <v/>
      </c>
      <c r="BM33" s="19" t="str">
        <f t="shared" si="28"/>
        <v/>
      </c>
      <c r="BN33" s="19" t="str">
        <f t="shared" si="28"/>
        <v/>
      </c>
      <c r="BO33" s="19" t="str">
        <f t="shared" si="28"/>
        <v/>
      </c>
      <c r="BP33" s="19" t="str">
        <f t="shared" ref="BP33:CU33" si="29">IF(BP$29="011",BP$12,"")</f>
        <v/>
      </c>
      <c r="BQ33" s="19" t="str">
        <f t="shared" si="29"/>
        <v/>
      </c>
      <c r="BR33" s="19" t="str">
        <f t="shared" si="29"/>
        <v/>
      </c>
      <c r="BS33" s="19" t="str">
        <f t="shared" si="29"/>
        <v/>
      </c>
      <c r="BT33" s="19" t="str">
        <f t="shared" si="29"/>
        <v/>
      </c>
      <c r="BU33" s="19" t="str">
        <f t="shared" si="29"/>
        <v/>
      </c>
      <c r="BV33" s="19" t="str">
        <f t="shared" si="29"/>
        <v/>
      </c>
      <c r="BW33" s="19" t="str">
        <f t="shared" si="29"/>
        <v/>
      </c>
      <c r="BX33" s="19" t="str">
        <f t="shared" si="29"/>
        <v/>
      </c>
      <c r="BY33" s="19" t="str">
        <f t="shared" si="29"/>
        <v/>
      </c>
      <c r="BZ33" s="19" t="str">
        <f t="shared" si="29"/>
        <v/>
      </c>
      <c r="CA33" s="19" t="str">
        <f t="shared" si="29"/>
        <v/>
      </c>
      <c r="CB33" s="19" t="str">
        <f t="shared" si="29"/>
        <v/>
      </c>
      <c r="CC33" s="19" t="str">
        <f t="shared" si="29"/>
        <v/>
      </c>
      <c r="CD33" s="19" t="str">
        <f t="shared" si="29"/>
        <v/>
      </c>
      <c r="CE33" s="19" t="str">
        <f t="shared" si="29"/>
        <v/>
      </c>
      <c r="CF33" s="19" t="str">
        <f t="shared" si="29"/>
        <v/>
      </c>
      <c r="CG33" s="19" t="str">
        <f t="shared" si="29"/>
        <v/>
      </c>
      <c r="CH33" s="19" t="str">
        <f t="shared" si="29"/>
        <v/>
      </c>
      <c r="CI33" s="19" t="str">
        <f t="shared" si="29"/>
        <v/>
      </c>
      <c r="CJ33" s="19" t="str">
        <f t="shared" si="29"/>
        <v/>
      </c>
      <c r="CK33" s="19" t="str">
        <f t="shared" si="29"/>
        <v/>
      </c>
      <c r="CL33" s="19" t="str">
        <f t="shared" si="29"/>
        <v/>
      </c>
      <c r="CM33" s="19" t="str">
        <f t="shared" si="29"/>
        <v/>
      </c>
      <c r="CN33" s="19" t="str">
        <f t="shared" si="29"/>
        <v/>
      </c>
      <c r="CO33" s="19" t="str">
        <f t="shared" si="29"/>
        <v/>
      </c>
      <c r="CP33" s="19" t="str">
        <f t="shared" si="29"/>
        <v/>
      </c>
      <c r="CQ33" s="19" t="str">
        <f t="shared" si="29"/>
        <v/>
      </c>
      <c r="CR33" s="19" t="str">
        <f t="shared" si="29"/>
        <v/>
      </c>
      <c r="CS33" s="19" t="str">
        <f t="shared" si="29"/>
        <v/>
      </c>
      <c r="CT33" s="19" t="str">
        <f t="shared" si="29"/>
        <v/>
      </c>
      <c r="CU33" s="19" t="str">
        <f t="shared" si="29"/>
        <v/>
      </c>
      <c r="CV33" s="19" t="str">
        <f t="shared" ref="CV33:EA33" si="30">IF(CV$29="011",CV$12,"")</f>
        <v/>
      </c>
      <c r="CW33" s="19" t="str">
        <f t="shared" si="30"/>
        <v/>
      </c>
      <c r="CX33" s="19" t="str">
        <f t="shared" si="30"/>
        <v/>
      </c>
      <c r="CY33" s="19" t="str">
        <f t="shared" si="30"/>
        <v/>
      </c>
      <c r="CZ33" s="19" t="str">
        <f t="shared" si="30"/>
        <v/>
      </c>
      <c r="DA33" s="19" t="str">
        <f t="shared" si="30"/>
        <v/>
      </c>
      <c r="DB33" s="19" t="str">
        <f t="shared" si="30"/>
        <v/>
      </c>
      <c r="DC33" s="19" t="str">
        <f t="shared" si="30"/>
        <v/>
      </c>
      <c r="DD33" s="19" t="str">
        <f t="shared" si="30"/>
        <v/>
      </c>
      <c r="DE33" s="19" t="str">
        <f t="shared" si="30"/>
        <v/>
      </c>
      <c r="DF33" s="19" t="str">
        <f t="shared" si="30"/>
        <v/>
      </c>
      <c r="DG33" s="19" t="str">
        <f t="shared" si="30"/>
        <v/>
      </c>
      <c r="DH33" s="19" t="str">
        <f t="shared" si="30"/>
        <v/>
      </c>
      <c r="DI33" s="19" t="str">
        <f t="shared" si="30"/>
        <v/>
      </c>
      <c r="DJ33" s="19" t="str">
        <f t="shared" si="30"/>
        <v/>
      </c>
      <c r="DK33" s="19" t="str">
        <f t="shared" si="30"/>
        <v/>
      </c>
      <c r="DL33" s="19" t="str">
        <f t="shared" si="30"/>
        <v/>
      </c>
      <c r="DM33" s="19" t="str">
        <f t="shared" si="30"/>
        <v/>
      </c>
      <c r="DN33" s="19" t="str">
        <f t="shared" si="30"/>
        <v/>
      </c>
      <c r="DO33" s="19" t="str">
        <f t="shared" si="30"/>
        <v/>
      </c>
      <c r="DP33" s="19" t="str">
        <f t="shared" si="30"/>
        <v/>
      </c>
      <c r="DQ33" s="19" t="str">
        <f t="shared" si="30"/>
        <v/>
      </c>
      <c r="DR33" s="19" t="str">
        <f t="shared" si="30"/>
        <v/>
      </c>
      <c r="DS33" s="19" t="str">
        <f t="shared" si="30"/>
        <v/>
      </c>
      <c r="DT33" s="19" t="str">
        <f t="shared" si="30"/>
        <v/>
      </c>
      <c r="DU33" s="19" t="str">
        <f t="shared" si="30"/>
        <v/>
      </c>
      <c r="DV33" s="19" t="str">
        <f t="shared" si="30"/>
        <v/>
      </c>
      <c r="DW33" s="19" t="str">
        <f t="shared" si="30"/>
        <v/>
      </c>
      <c r="DX33" s="19" t="str">
        <f t="shared" si="30"/>
        <v/>
      </c>
      <c r="DY33" s="19" t="str">
        <f t="shared" si="30"/>
        <v/>
      </c>
      <c r="DZ33" s="19" t="str">
        <f t="shared" si="30"/>
        <v/>
      </c>
      <c r="EA33" s="19" t="str">
        <f t="shared" si="30"/>
        <v/>
      </c>
      <c r="EB33" s="19" t="str">
        <f t="shared" ref="EB33:EW33" si="31">IF(EB$29="011",EB$12,"")</f>
        <v/>
      </c>
      <c r="EC33" s="19" t="str">
        <f t="shared" si="31"/>
        <v/>
      </c>
      <c r="ED33" s="19" t="str">
        <f t="shared" si="31"/>
        <v/>
      </c>
      <c r="EE33" s="19" t="str">
        <f t="shared" si="31"/>
        <v/>
      </c>
      <c r="EF33" s="19" t="str">
        <f t="shared" si="31"/>
        <v/>
      </c>
      <c r="EG33" s="19" t="str">
        <f t="shared" si="31"/>
        <v/>
      </c>
      <c r="EH33" s="19" t="str">
        <f t="shared" si="31"/>
        <v/>
      </c>
      <c r="EI33" s="19" t="str">
        <f t="shared" si="31"/>
        <v/>
      </c>
      <c r="EJ33" s="19" t="str">
        <f t="shared" si="31"/>
        <v/>
      </c>
      <c r="EK33" s="19" t="str">
        <f t="shared" si="31"/>
        <v/>
      </c>
      <c r="EL33" s="19" t="str">
        <f t="shared" si="31"/>
        <v/>
      </c>
      <c r="EM33" s="19" t="str">
        <f t="shared" si="31"/>
        <v/>
      </c>
      <c r="EN33" s="19" t="str">
        <f t="shared" si="31"/>
        <v/>
      </c>
      <c r="EO33" s="19" t="str">
        <f t="shared" si="31"/>
        <v/>
      </c>
      <c r="EP33" s="19" t="str">
        <f t="shared" si="31"/>
        <v/>
      </c>
      <c r="EQ33" s="19" t="str">
        <f t="shared" si="31"/>
        <v/>
      </c>
      <c r="ER33" s="19" t="str">
        <f t="shared" si="31"/>
        <v/>
      </c>
      <c r="ES33" s="19" t="str">
        <f t="shared" si="31"/>
        <v/>
      </c>
      <c r="ET33" s="19" t="str">
        <f t="shared" si="31"/>
        <v/>
      </c>
      <c r="EU33" s="19" t="str">
        <f t="shared" si="31"/>
        <v/>
      </c>
      <c r="EV33" s="19" t="str">
        <f t="shared" si="31"/>
        <v/>
      </c>
      <c r="EW33" s="19" t="str">
        <f t="shared" si="31"/>
        <v/>
      </c>
      <c r="EX33" s="476"/>
      <c r="EY33" s="476"/>
      <c r="EZ33" s="527" t="s">
        <v>25</v>
      </c>
      <c r="FA33" s="476"/>
      <c r="FB33" s="528" t="s">
        <v>25</v>
      </c>
      <c r="FC33" s="476"/>
      <c r="FD33" s="527" t="s">
        <v>2</v>
      </c>
      <c r="FE33" s="497"/>
      <c r="FF33" s="496"/>
    </row>
    <row r="34" spans="2:162">
      <c r="B34" s="529" t="s">
        <v>1728</v>
      </c>
      <c r="C34" s="526" t="s">
        <v>32</v>
      </c>
      <c r="D34" s="19" t="str">
        <f t="shared" ref="D34:AI34" si="32">IF(D$29="012",D$12,"")</f>
        <v/>
      </c>
      <c r="E34" s="19" t="str">
        <f t="shared" si="32"/>
        <v/>
      </c>
      <c r="F34" s="19" t="str">
        <f t="shared" si="32"/>
        <v/>
      </c>
      <c r="G34" s="19" t="str">
        <f t="shared" si="32"/>
        <v/>
      </c>
      <c r="H34" s="19" t="str">
        <f t="shared" si="32"/>
        <v/>
      </c>
      <c r="I34" s="19" t="str">
        <f t="shared" si="32"/>
        <v/>
      </c>
      <c r="J34" s="19" t="str">
        <f t="shared" si="32"/>
        <v/>
      </c>
      <c r="K34" s="19" t="str">
        <f t="shared" si="32"/>
        <v/>
      </c>
      <c r="L34" s="19" t="str">
        <f t="shared" si="32"/>
        <v/>
      </c>
      <c r="M34" s="19" t="str">
        <f t="shared" si="32"/>
        <v/>
      </c>
      <c r="N34" s="19" t="str">
        <f t="shared" si="32"/>
        <v/>
      </c>
      <c r="O34" s="19" t="str">
        <f t="shared" si="32"/>
        <v/>
      </c>
      <c r="P34" s="19" t="str">
        <f t="shared" si="32"/>
        <v/>
      </c>
      <c r="Q34" s="19" t="str">
        <f t="shared" si="32"/>
        <v/>
      </c>
      <c r="R34" s="19" t="str">
        <f t="shared" si="32"/>
        <v/>
      </c>
      <c r="S34" s="19" t="str">
        <f t="shared" si="32"/>
        <v/>
      </c>
      <c r="T34" s="19" t="str">
        <f t="shared" si="32"/>
        <v/>
      </c>
      <c r="U34" s="19" t="str">
        <f t="shared" si="32"/>
        <v/>
      </c>
      <c r="V34" s="19" t="str">
        <f t="shared" si="32"/>
        <v/>
      </c>
      <c r="W34" s="19" t="str">
        <f t="shared" si="32"/>
        <v/>
      </c>
      <c r="X34" s="19" t="str">
        <f t="shared" si="32"/>
        <v/>
      </c>
      <c r="Y34" s="19" t="str">
        <f t="shared" si="32"/>
        <v/>
      </c>
      <c r="Z34" s="19" t="str">
        <f t="shared" si="32"/>
        <v/>
      </c>
      <c r="AA34" s="19" t="str">
        <f t="shared" si="32"/>
        <v/>
      </c>
      <c r="AB34" s="19" t="str">
        <f t="shared" si="32"/>
        <v/>
      </c>
      <c r="AC34" s="19" t="str">
        <f t="shared" si="32"/>
        <v/>
      </c>
      <c r="AD34" s="19" t="str">
        <f t="shared" si="32"/>
        <v/>
      </c>
      <c r="AE34" s="19" t="str">
        <f t="shared" si="32"/>
        <v/>
      </c>
      <c r="AF34" s="19" t="str">
        <f t="shared" si="32"/>
        <v/>
      </c>
      <c r="AG34" s="19" t="str">
        <f t="shared" si="32"/>
        <v/>
      </c>
      <c r="AH34" s="19" t="str">
        <f t="shared" si="32"/>
        <v/>
      </c>
      <c r="AI34" s="19" t="str">
        <f t="shared" si="32"/>
        <v/>
      </c>
      <c r="AJ34" s="19" t="str">
        <f t="shared" ref="AJ34:BO34" si="33">IF(AJ$29="012",AJ$12,"")</f>
        <v/>
      </c>
      <c r="AK34" s="19" t="str">
        <f t="shared" si="33"/>
        <v/>
      </c>
      <c r="AL34" s="19" t="str">
        <f t="shared" si="33"/>
        <v/>
      </c>
      <c r="AM34" s="19" t="str">
        <f t="shared" si="33"/>
        <v/>
      </c>
      <c r="AN34" s="19" t="str">
        <f t="shared" si="33"/>
        <v/>
      </c>
      <c r="AO34" s="19" t="str">
        <f t="shared" si="33"/>
        <v/>
      </c>
      <c r="AP34" s="19" t="str">
        <f t="shared" si="33"/>
        <v/>
      </c>
      <c r="AQ34" s="19" t="str">
        <f t="shared" si="33"/>
        <v/>
      </c>
      <c r="AR34" s="19" t="str">
        <f t="shared" si="33"/>
        <v/>
      </c>
      <c r="AS34" s="19" t="str">
        <f t="shared" si="33"/>
        <v/>
      </c>
      <c r="AT34" s="19" t="str">
        <f t="shared" si="33"/>
        <v/>
      </c>
      <c r="AU34" s="19" t="str">
        <f t="shared" si="33"/>
        <v/>
      </c>
      <c r="AV34" s="19" t="str">
        <f t="shared" si="33"/>
        <v/>
      </c>
      <c r="AW34" s="19" t="str">
        <f t="shared" si="33"/>
        <v/>
      </c>
      <c r="AX34" s="19" t="str">
        <f t="shared" si="33"/>
        <v/>
      </c>
      <c r="AY34" s="19" t="str">
        <f t="shared" si="33"/>
        <v/>
      </c>
      <c r="AZ34" s="19" t="str">
        <f t="shared" si="33"/>
        <v/>
      </c>
      <c r="BA34" s="19" t="str">
        <f t="shared" si="33"/>
        <v/>
      </c>
      <c r="BB34" s="19" t="str">
        <f t="shared" si="33"/>
        <v/>
      </c>
      <c r="BC34" s="19" t="str">
        <f t="shared" si="33"/>
        <v/>
      </c>
      <c r="BD34" s="19" t="str">
        <f t="shared" si="33"/>
        <v/>
      </c>
      <c r="BE34" s="19" t="str">
        <f t="shared" si="33"/>
        <v/>
      </c>
      <c r="BF34" s="19" t="str">
        <f t="shared" si="33"/>
        <v/>
      </c>
      <c r="BG34" s="19" t="str">
        <f t="shared" si="33"/>
        <v/>
      </c>
      <c r="BH34" s="19" t="str">
        <f t="shared" si="33"/>
        <v/>
      </c>
      <c r="BI34" s="19" t="str">
        <f t="shared" si="33"/>
        <v/>
      </c>
      <c r="BJ34" s="19" t="str">
        <f t="shared" si="33"/>
        <v/>
      </c>
      <c r="BK34" s="19" t="str">
        <f t="shared" si="33"/>
        <v/>
      </c>
      <c r="BL34" s="19" t="str">
        <f t="shared" si="33"/>
        <v/>
      </c>
      <c r="BM34" s="19" t="str">
        <f t="shared" si="33"/>
        <v/>
      </c>
      <c r="BN34" s="19" t="str">
        <f t="shared" si="33"/>
        <v/>
      </c>
      <c r="BO34" s="19" t="str">
        <f t="shared" si="33"/>
        <v/>
      </c>
      <c r="BP34" s="19" t="str">
        <f t="shared" ref="BP34:CU34" si="34">IF(BP$29="012",BP$12,"")</f>
        <v/>
      </c>
      <c r="BQ34" s="19" t="str">
        <f t="shared" si="34"/>
        <v/>
      </c>
      <c r="BR34" s="19" t="str">
        <f t="shared" si="34"/>
        <v/>
      </c>
      <c r="BS34" s="19" t="str">
        <f t="shared" si="34"/>
        <v/>
      </c>
      <c r="BT34" s="19" t="str">
        <f t="shared" si="34"/>
        <v/>
      </c>
      <c r="BU34" s="19" t="str">
        <f t="shared" si="34"/>
        <v/>
      </c>
      <c r="BV34" s="19" t="str">
        <f t="shared" si="34"/>
        <v/>
      </c>
      <c r="BW34" s="19" t="str">
        <f t="shared" si="34"/>
        <v/>
      </c>
      <c r="BX34" s="19" t="str">
        <f t="shared" si="34"/>
        <v/>
      </c>
      <c r="BY34" s="19" t="str">
        <f t="shared" si="34"/>
        <v/>
      </c>
      <c r="BZ34" s="19" t="str">
        <f t="shared" si="34"/>
        <v/>
      </c>
      <c r="CA34" s="19" t="str">
        <f t="shared" si="34"/>
        <v/>
      </c>
      <c r="CB34" s="19" t="str">
        <f t="shared" si="34"/>
        <v/>
      </c>
      <c r="CC34" s="19" t="str">
        <f t="shared" si="34"/>
        <v/>
      </c>
      <c r="CD34" s="19" t="str">
        <f t="shared" si="34"/>
        <v/>
      </c>
      <c r="CE34" s="19" t="str">
        <f t="shared" si="34"/>
        <v/>
      </c>
      <c r="CF34" s="19" t="str">
        <f t="shared" si="34"/>
        <v/>
      </c>
      <c r="CG34" s="19" t="str">
        <f t="shared" si="34"/>
        <v/>
      </c>
      <c r="CH34" s="19" t="str">
        <f t="shared" si="34"/>
        <v/>
      </c>
      <c r="CI34" s="19" t="str">
        <f t="shared" si="34"/>
        <v/>
      </c>
      <c r="CJ34" s="19" t="str">
        <f t="shared" si="34"/>
        <v/>
      </c>
      <c r="CK34" s="19" t="str">
        <f t="shared" si="34"/>
        <v/>
      </c>
      <c r="CL34" s="19" t="str">
        <f t="shared" si="34"/>
        <v/>
      </c>
      <c r="CM34" s="19" t="str">
        <f t="shared" si="34"/>
        <v/>
      </c>
      <c r="CN34" s="19" t="str">
        <f t="shared" si="34"/>
        <v/>
      </c>
      <c r="CO34" s="19" t="str">
        <f t="shared" si="34"/>
        <v/>
      </c>
      <c r="CP34" s="19" t="str">
        <f t="shared" si="34"/>
        <v/>
      </c>
      <c r="CQ34" s="19" t="str">
        <f t="shared" si="34"/>
        <v/>
      </c>
      <c r="CR34" s="19" t="str">
        <f t="shared" si="34"/>
        <v/>
      </c>
      <c r="CS34" s="19" t="str">
        <f t="shared" si="34"/>
        <v/>
      </c>
      <c r="CT34" s="19" t="str">
        <f t="shared" si="34"/>
        <v/>
      </c>
      <c r="CU34" s="19" t="str">
        <f t="shared" si="34"/>
        <v/>
      </c>
      <c r="CV34" s="19" t="str">
        <f t="shared" ref="CV34:EA34" si="35">IF(CV$29="012",CV$12,"")</f>
        <v/>
      </c>
      <c r="CW34" s="19" t="str">
        <f t="shared" si="35"/>
        <v/>
      </c>
      <c r="CX34" s="19" t="str">
        <f t="shared" si="35"/>
        <v/>
      </c>
      <c r="CY34" s="19" t="str">
        <f t="shared" si="35"/>
        <v/>
      </c>
      <c r="CZ34" s="19" t="str">
        <f t="shared" si="35"/>
        <v/>
      </c>
      <c r="DA34" s="19" t="str">
        <f t="shared" si="35"/>
        <v/>
      </c>
      <c r="DB34" s="19" t="str">
        <f t="shared" si="35"/>
        <v/>
      </c>
      <c r="DC34" s="19" t="str">
        <f t="shared" si="35"/>
        <v/>
      </c>
      <c r="DD34" s="19" t="str">
        <f t="shared" si="35"/>
        <v/>
      </c>
      <c r="DE34" s="19" t="str">
        <f t="shared" si="35"/>
        <v/>
      </c>
      <c r="DF34" s="19" t="str">
        <f t="shared" si="35"/>
        <v/>
      </c>
      <c r="DG34" s="19" t="str">
        <f t="shared" si="35"/>
        <v/>
      </c>
      <c r="DH34" s="19" t="str">
        <f t="shared" si="35"/>
        <v/>
      </c>
      <c r="DI34" s="19" t="str">
        <f t="shared" si="35"/>
        <v/>
      </c>
      <c r="DJ34" s="19" t="str">
        <f t="shared" si="35"/>
        <v/>
      </c>
      <c r="DK34" s="19" t="str">
        <f t="shared" si="35"/>
        <v/>
      </c>
      <c r="DL34" s="19" t="str">
        <f t="shared" si="35"/>
        <v/>
      </c>
      <c r="DM34" s="19" t="str">
        <f t="shared" si="35"/>
        <v/>
      </c>
      <c r="DN34" s="19" t="str">
        <f t="shared" si="35"/>
        <v/>
      </c>
      <c r="DO34" s="19" t="str">
        <f t="shared" si="35"/>
        <v/>
      </c>
      <c r="DP34" s="19" t="str">
        <f t="shared" si="35"/>
        <v/>
      </c>
      <c r="DQ34" s="19" t="str">
        <f t="shared" si="35"/>
        <v/>
      </c>
      <c r="DR34" s="19" t="str">
        <f t="shared" si="35"/>
        <v/>
      </c>
      <c r="DS34" s="19" t="str">
        <f t="shared" si="35"/>
        <v/>
      </c>
      <c r="DT34" s="19" t="str">
        <f t="shared" si="35"/>
        <v/>
      </c>
      <c r="DU34" s="19" t="str">
        <f t="shared" si="35"/>
        <v/>
      </c>
      <c r="DV34" s="19" t="str">
        <f t="shared" si="35"/>
        <v/>
      </c>
      <c r="DW34" s="19" t="str">
        <f t="shared" si="35"/>
        <v/>
      </c>
      <c r="DX34" s="19" t="str">
        <f t="shared" si="35"/>
        <v/>
      </c>
      <c r="DY34" s="19" t="str">
        <f t="shared" si="35"/>
        <v/>
      </c>
      <c r="DZ34" s="19" t="str">
        <f t="shared" si="35"/>
        <v/>
      </c>
      <c r="EA34" s="19" t="str">
        <f t="shared" si="35"/>
        <v/>
      </c>
      <c r="EB34" s="19" t="str">
        <f t="shared" ref="EB34:EW34" si="36">IF(EB$29="012",EB$12,"")</f>
        <v/>
      </c>
      <c r="EC34" s="19" t="str">
        <f t="shared" si="36"/>
        <v/>
      </c>
      <c r="ED34" s="19" t="str">
        <f t="shared" si="36"/>
        <v/>
      </c>
      <c r="EE34" s="19" t="str">
        <f t="shared" si="36"/>
        <v/>
      </c>
      <c r="EF34" s="19" t="str">
        <f t="shared" si="36"/>
        <v/>
      </c>
      <c r="EG34" s="19" t="str">
        <f t="shared" si="36"/>
        <v/>
      </c>
      <c r="EH34" s="19" t="str">
        <f t="shared" si="36"/>
        <v/>
      </c>
      <c r="EI34" s="19" t="str">
        <f t="shared" si="36"/>
        <v/>
      </c>
      <c r="EJ34" s="19" t="str">
        <f t="shared" si="36"/>
        <v/>
      </c>
      <c r="EK34" s="19" t="str">
        <f t="shared" si="36"/>
        <v/>
      </c>
      <c r="EL34" s="19" t="str">
        <f t="shared" si="36"/>
        <v/>
      </c>
      <c r="EM34" s="19" t="str">
        <f t="shared" si="36"/>
        <v/>
      </c>
      <c r="EN34" s="19" t="str">
        <f t="shared" si="36"/>
        <v/>
      </c>
      <c r="EO34" s="19" t="str">
        <f t="shared" si="36"/>
        <v/>
      </c>
      <c r="EP34" s="19" t="str">
        <f t="shared" si="36"/>
        <v/>
      </c>
      <c r="EQ34" s="19" t="str">
        <f t="shared" si="36"/>
        <v/>
      </c>
      <c r="ER34" s="19" t="str">
        <f t="shared" si="36"/>
        <v/>
      </c>
      <c r="ES34" s="19" t="str">
        <f t="shared" si="36"/>
        <v/>
      </c>
      <c r="ET34" s="19" t="str">
        <f t="shared" si="36"/>
        <v/>
      </c>
      <c r="EU34" s="19" t="str">
        <f t="shared" si="36"/>
        <v/>
      </c>
      <c r="EV34" s="19" t="str">
        <f t="shared" si="36"/>
        <v/>
      </c>
      <c r="EW34" s="19" t="str">
        <f t="shared" si="36"/>
        <v/>
      </c>
      <c r="EX34" s="476"/>
      <c r="EY34" s="476"/>
      <c r="EZ34" s="527" t="s">
        <v>1809</v>
      </c>
      <c r="FA34" s="476"/>
      <c r="FB34" s="530" t="s">
        <v>1812</v>
      </c>
      <c r="FC34" s="476"/>
      <c r="FD34" s="527" t="s">
        <v>493</v>
      </c>
      <c r="FE34" s="497"/>
      <c r="FF34" s="496"/>
    </row>
    <row r="35" spans="2:162">
      <c r="B35" s="531" t="s">
        <v>1838</v>
      </c>
      <c r="C35" s="526" t="s">
        <v>32</v>
      </c>
      <c r="D35" s="19" t="str">
        <f t="shared" ref="D35:AI35" si="37">IF(D$29="013",D$12,"")</f>
        <v/>
      </c>
      <c r="E35" s="19" t="str">
        <f t="shared" si="37"/>
        <v/>
      </c>
      <c r="F35" s="19" t="str">
        <f t="shared" si="37"/>
        <v/>
      </c>
      <c r="G35" s="19" t="str">
        <f t="shared" si="37"/>
        <v/>
      </c>
      <c r="H35" s="19" t="str">
        <f t="shared" si="37"/>
        <v/>
      </c>
      <c r="I35" s="19" t="str">
        <f t="shared" si="37"/>
        <v/>
      </c>
      <c r="J35" s="19" t="str">
        <f t="shared" si="37"/>
        <v/>
      </c>
      <c r="K35" s="19" t="str">
        <f t="shared" si="37"/>
        <v/>
      </c>
      <c r="L35" s="19" t="str">
        <f t="shared" si="37"/>
        <v/>
      </c>
      <c r="M35" s="19" t="str">
        <f t="shared" si="37"/>
        <v/>
      </c>
      <c r="N35" s="19" t="str">
        <f t="shared" si="37"/>
        <v/>
      </c>
      <c r="O35" s="19" t="str">
        <f t="shared" si="37"/>
        <v/>
      </c>
      <c r="P35" s="19" t="str">
        <f t="shared" si="37"/>
        <v/>
      </c>
      <c r="Q35" s="19" t="str">
        <f t="shared" si="37"/>
        <v/>
      </c>
      <c r="R35" s="19" t="str">
        <f t="shared" si="37"/>
        <v/>
      </c>
      <c r="S35" s="19" t="str">
        <f t="shared" si="37"/>
        <v/>
      </c>
      <c r="T35" s="19" t="str">
        <f t="shared" si="37"/>
        <v/>
      </c>
      <c r="U35" s="19" t="str">
        <f t="shared" si="37"/>
        <v/>
      </c>
      <c r="V35" s="19" t="str">
        <f t="shared" si="37"/>
        <v/>
      </c>
      <c r="W35" s="19" t="str">
        <f t="shared" si="37"/>
        <v/>
      </c>
      <c r="X35" s="19" t="str">
        <f t="shared" si="37"/>
        <v/>
      </c>
      <c r="Y35" s="19" t="str">
        <f t="shared" si="37"/>
        <v/>
      </c>
      <c r="Z35" s="19" t="str">
        <f t="shared" si="37"/>
        <v/>
      </c>
      <c r="AA35" s="19" t="str">
        <f t="shared" si="37"/>
        <v/>
      </c>
      <c r="AB35" s="19" t="str">
        <f t="shared" si="37"/>
        <v/>
      </c>
      <c r="AC35" s="19" t="str">
        <f t="shared" si="37"/>
        <v/>
      </c>
      <c r="AD35" s="19" t="str">
        <f t="shared" si="37"/>
        <v/>
      </c>
      <c r="AE35" s="19" t="str">
        <f t="shared" si="37"/>
        <v/>
      </c>
      <c r="AF35" s="19" t="str">
        <f t="shared" si="37"/>
        <v/>
      </c>
      <c r="AG35" s="19" t="str">
        <f t="shared" si="37"/>
        <v/>
      </c>
      <c r="AH35" s="19" t="str">
        <f t="shared" si="37"/>
        <v/>
      </c>
      <c r="AI35" s="19" t="str">
        <f t="shared" si="37"/>
        <v/>
      </c>
      <c r="AJ35" s="19" t="str">
        <f t="shared" ref="AJ35:BO35" si="38">IF(AJ$29="013",AJ$12,"")</f>
        <v/>
      </c>
      <c r="AK35" s="19" t="str">
        <f t="shared" si="38"/>
        <v/>
      </c>
      <c r="AL35" s="19" t="str">
        <f t="shared" si="38"/>
        <v/>
      </c>
      <c r="AM35" s="19" t="str">
        <f t="shared" si="38"/>
        <v/>
      </c>
      <c r="AN35" s="19" t="str">
        <f t="shared" si="38"/>
        <v/>
      </c>
      <c r="AO35" s="19" t="str">
        <f t="shared" si="38"/>
        <v/>
      </c>
      <c r="AP35" s="19" t="str">
        <f t="shared" si="38"/>
        <v/>
      </c>
      <c r="AQ35" s="19" t="str">
        <f t="shared" si="38"/>
        <v/>
      </c>
      <c r="AR35" s="19" t="str">
        <f t="shared" si="38"/>
        <v/>
      </c>
      <c r="AS35" s="19" t="str">
        <f t="shared" si="38"/>
        <v/>
      </c>
      <c r="AT35" s="19" t="str">
        <f t="shared" si="38"/>
        <v/>
      </c>
      <c r="AU35" s="19" t="str">
        <f t="shared" si="38"/>
        <v/>
      </c>
      <c r="AV35" s="19" t="str">
        <f t="shared" si="38"/>
        <v/>
      </c>
      <c r="AW35" s="19" t="str">
        <f t="shared" si="38"/>
        <v/>
      </c>
      <c r="AX35" s="19" t="str">
        <f t="shared" si="38"/>
        <v/>
      </c>
      <c r="AY35" s="19" t="str">
        <f t="shared" si="38"/>
        <v/>
      </c>
      <c r="AZ35" s="19" t="str">
        <f t="shared" si="38"/>
        <v/>
      </c>
      <c r="BA35" s="19" t="str">
        <f t="shared" si="38"/>
        <v/>
      </c>
      <c r="BB35" s="19" t="str">
        <f t="shared" si="38"/>
        <v/>
      </c>
      <c r="BC35" s="19" t="str">
        <f t="shared" si="38"/>
        <v/>
      </c>
      <c r="BD35" s="19" t="str">
        <f t="shared" si="38"/>
        <v/>
      </c>
      <c r="BE35" s="19" t="str">
        <f t="shared" si="38"/>
        <v/>
      </c>
      <c r="BF35" s="19" t="str">
        <f t="shared" si="38"/>
        <v/>
      </c>
      <c r="BG35" s="19" t="str">
        <f t="shared" si="38"/>
        <v/>
      </c>
      <c r="BH35" s="19" t="str">
        <f t="shared" si="38"/>
        <v/>
      </c>
      <c r="BI35" s="19" t="str">
        <f t="shared" si="38"/>
        <v/>
      </c>
      <c r="BJ35" s="19" t="str">
        <f t="shared" si="38"/>
        <v/>
      </c>
      <c r="BK35" s="19" t="str">
        <f t="shared" si="38"/>
        <v/>
      </c>
      <c r="BL35" s="19" t="str">
        <f t="shared" si="38"/>
        <v/>
      </c>
      <c r="BM35" s="19" t="str">
        <f t="shared" si="38"/>
        <v/>
      </c>
      <c r="BN35" s="19" t="str">
        <f t="shared" si="38"/>
        <v/>
      </c>
      <c r="BO35" s="19" t="str">
        <f t="shared" si="38"/>
        <v/>
      </c>
      <c r="BP35" s="19" t="str">
        <f t="shared" ref="BP35:CU35" si="39">IF(BP$29="013",BP$12,"")</f>
        <v/>
      </c>
      <c r="BQ35" s="19" t="str">
        <f t="shared" si="39"/>
        <v/>
      </c>
      <c r="BR35" s="19" t="str">
        <f t="shared" si="39"/>
        <v/>
      </c>
      <c r="BS35" s="19" t="str">
        <f t="shared" si="39"/>
        <v/>
      </c>
      <c r="BT35" s="19" t="str">
        <f t="shared" si="39"/>
        <v/>
      </c>
      <c r="BU35" s="19" t="str">
        <f t="shared" si="39"/>
        <v/>
      </c>
      <c r="BV35" s="19" t="str">
        <f t="shared" si="39"/>
        <v/>
      </c>
      <c r="BW35" s="19" t="str">
        <f t="shared" si="39"/>
        <v/>
      </c>
      <c r="BX35" s="19" t="str">
        <f t="shared" si="39"/>
        <v/>
      </c>
      <c r="BY35" s="19" t="str">
        <f t="shared" si="39"/>
        <v/>
      </c>
      <c r="BZ35" s="19" t="str">
        <f t="shared" si="39"/>
        <v/>
      </c>
      <c r="CA35" s="19" t="str">
        <f t="shared" si="39"/>
        <v/>
      </c>
      <c r="CB35" s="19" t="str">
        <f t="shared" si="39"/>
        <v/>
      </c>
      <c r="CC35" s="19" t="str">
        <f t="shared" si="39"/>
        <v/>
      </c>
      <c r="CD35" s="19" t="str">
        <f t="shared" si="39"/>
        <v/>
      </c>
      <c r="CE35" s="19" t="str">
        <f t="shared" si="39"/>
        <v/>
      </c>
      <c r="CF35" s="19" t="str">
        <f t="shared" si="39"/>
        <v/>
      </c>
      <c r="CG35" s="19" t="str">
        <f t="shared" si="39"/>
        <v/>
      </c>
      <c r="CH35" s="19" t="str">
        <f t="shared" si="39"/>
        <v/>
      </c>
      <c r="CI35" s="19" t="str">
        <f t="shared" si="39"/>
        <v/>
      </c>
      <c r="CJ35" s="19" t="str">
        <f t="shared" si="39"/>
        <v/>
      </c>
      <c r="CK35" s="19" t="str">
        <f t="shared" si="39"/>
        <v/>
      </c>
      <c r="CL35" s="19" t="str">
        <f t="shared" si="39"/>
        <v/>
      </c>
      <c r="CM35" s="19" t="str">
        <f t="shared" si="39"/>
        <v/>
      </c>
      <c r="CN35" s="19" t="str">
        <f t="shared" si="39"/>
        <v/>
      </c>
      <c r="CO35" s="19" t="str">
        <f t="shared" si="39"/>
        <v/>
      </c>
      <c r="CP35" s="19" t="str">
        <f t="shared" si="39"/>
        <v/>
      </c>
      <c r="CQ35" s="19" t="str">
        <f t="shared" si="39"/>
        <v/>
      </c>
      <c r="CR35" s="19" t="str">
        <f t="shared" si="39"/>
        <v/>
      </c>
      <c r="CS35" s="19" t="str">
        <f t="shared" si="39"/>
        <v/>
      </c>
      <c r="CT35" s="19" t="str">
        <f t="shared" si="39"/>
        <v/>
      </c>
      <c r="CU35" s="19" t="str">
        <f t="shared" si="39"/>
        <v/>
      </c>
      <c r="CV35" s="19" t="str">
        <f t="shared" ref="CV35:EA35" si="40">IF(CV$29="013",CV$12,"")</f>
        <v/>
      </c>
      <c r="CW35" s="19" t="str">
        <f t="shared" si="40"/>
        <v/>
      </c>
      <c r="CX35" s="19" t="str">
        <f t="shared" si="40"/>
        <v/>
      </c>
      <c r="CY35" s="19" t="str">
        <f t="shared" si="40"/>
        <v/>
      </c>
      <c r="CZ35" s="19" t="str">
        <f t="shared" si="40"/>
        <v/>
      </c>
      <c r="DA35" s="19" t="str">
        <f t="shared" si="40"/>
        <v/>
      </c>
      <c r="DB35" s="19" t="str">
        <f t="shared" si="40"/>
        <v/>
      </c>
      <c r="DC35" s="19" t="str">
        <f t="shared" si="40"/>
        <v/>
      </c>
      <c r="DD35" s="19" t="str">
        <f t="shared" si="40"/>
        <v/>
      </c>
      <c r="DE35" s="19" t="str">
        <f t="shared" si="40"/>
        <v/>
      </c>
      <c r="DF35" s="19" t="str">
        <f t="shared" si="40"/>
        <v/>
      </c>
      <c r="DG35" s="19" t="str">
        <f t="shared" si="40"/>
        <v/>
      </c>
      <c r="DH35" s="19" t="str">
        <f t="shared" si="40"/>
        <v/>
      </c>
      <c r="DI35" s="19" t="str">
        <f t="shared" si="40"/>
        <v/>
      </c>
      <c r="DJ35" s="19" t="str">
        <f t="shared" si="40"/>
        <v/>
      </c>
      <c r="DK35" s="19" t="str">
        <f t="shared" si="40"/>
        <v/>
      </c>
      <c r="DL35" s="19" t="str">
        <f t="shared" si="40"/>
        <v/>
      </c>
      <c r="DM35" s="19" t="str">
        <f t="shared" si="40"/>
        <v/>
      </c>
      <c r="DN35" s="19" t="str">
        <f t="shared" si="40"/>
        <v/>
      </c>
      <c r="DO35" s="19" t="str">
        <f t="shared" si="40"/>
        <v/>
      </c>
      <c r="DP35" s="19" t="str">
        <f t="shared" si="40"/>
        <v/>
      </c>
      <c r="DQ35" s="19" t="str">
        <f t="shared" si="40"/>
        <v/>
      </c>
      <c r="DR35" s="19" t="str">
        <f t="shared" si="40"/>
        <v/>
      </c>
      <c r="DS35" s="19" t="str">
        <f t="shared" si="40"/>
        <v/>
      </c>
      <c r="DT35" s="19" t="str">
        <f t="shared" si="40"/>
        <v/>
      </c>
      <c r="DU35" s="19" t="str">
        <f t="shared" si="40"/>
        <v/>
      </c>
      <c r="DV35" s="19" t="str">
        <f t="shared" si="40"/>
        <v/>
      </c>
      <c r="DW35" s="19" t="str">
        <f t="shared" si="40"/>
        <v/>
      </c>
      <c r="DX35" s="19" t="str">
        <f t="shared" si="40"/>
        <v/>
      </c>
      <c r="DY35" s="19" t="str">
        <f t="shared" si="40"/>
        <v/>
      </c>
      <c r="DZ35" s="19" t="str">
        <f t="shared" si="40"/>
        <v/>
      </c>
      <c r="EA35" s="19" t="str">
        <f t="shared" si="40"/>
        <v/>
      </c>
      <c r="EB35" s="19" t="str">
        <f t="shared" ref="EB35:EW35" si="41">IF(EB$29="013",EB$12,"")</f>
        <v/>
      </c>
      <c r="EC35" s="19" t="str">
        <f t="shared" si="41"/>
        <v/>
      </c>
      <c r="ED35" s="19" t="str">
        <f t="shared" si="41"/>
        <v/>
      </c>
      <c r="EE35" s="19" t="str">
        <f t="shared" si="41"/>
        <v/>
      </c>
      <c r="EF35" s="19" t="str">
        <f t="shared" si="41"/>
        <v/>
      </c>
      <c r="EG35" s="19" t="str">
        <f t="shared" si="41"/>
        <v/>
      </c>
      <c r="EH35" s="19" t="str">
        <f t="shared" si="41"/>
        <v/>
      </c>
      <c r="EI35" s="19" t="str">
        <f t="shared" si="41"/>
        <v/>
      </c>
      <c r="EJ35" s="19" t="str">
        <f t="shared" si="41"/>
        <v/>
      </c>
      <c r="EK35" s="19" t="str">
        <f t="shared" si="41"/>
        <v/>
      </c>
      <c r="EL35" s="19" t="str">
        <f t="shared" si="41"/>
        <v/>
      </c>
      <c r="EM35" s="19" t="str">
        <f t="shared" si="41"/>
        <v/>
      </c>
      <c r="EN35" s="19" t="str">
        <f t="shared" si="41"/>
        <v/>
      </c>
      <c r="EO35" s="19" t="str">
        <f t="shared" si="41"/>
        <v/>
      </c>
      <c r="EP35" s="19" t="str">
        <f t="shared" si="41"/>
        <v/>
      </c>
      <c r="EQ35" s="19" t="str">
        <f t="shared" si="41"/>
        <v/>
      </c>
      <c r="ER35" s="19" t="str">
        <f t="shared" si="41"/>
        <v/>
      </c>
      <c r="ES35" s="19" t="str">
        <f t="shared" si="41"/>
        <v/>
      </c>
      <c r="ET35" s="19" t="str">
        <f t="shared" si="41"/>
        <v/>
      </c>
      <c r="EU35" s="19" t="str">
        <f t="shared" si="41"/>
        <v/>
      </c>
      <c r="EV35" s="19" t="str">
        <f t="shared" si="41"/>
        <v/>
      </c>
      <c r="EW35" s="19" t="str">
        <f t="shared" si="41"/>
        <v/>
      </c>
      <c r="EX35" s="476"/>
      <c r="EY35" s="476"/>
      <c r="EZ35" s="527" t="s">
        <v>1810</v>
      </c>
      <c r="FA35" s="476"/>
      <c r="FB35" s="530" t="s">
        <v>1813</v>
      </c>
      <c r="FC35" s="476"/>
      <c r="FD35" s="527" t="s">
        <v>492</v>
      </c>
      <c r="FE35" s="497"/>
      <c r="FF35" s="496"/>
    </row>
    <row r="36" spans="2:162">
      <c r="B36" s="525" t="s">
        <v>857</v>
      </c>
      <c r="C36" s="526" t="s">
        <v>32</v>
      </c>
      <c r="D36" s="19" t="str">
        <f t="shared" ref="D36:AI36" si="42">IF(D$29="021",D$12,"")</f>
        <v/>
      </c>
      <c r="E36" s="19" t="str">
        <f t="shared" si="42"/>
        <v/>
      </c>
      <c r="F36" s="19" t="str">
        <f t="shared" si="42"/>
        <v/>
      </c>
      <c r="G36" s="19" t="str">
        <f t="shared" si="42"/>
        <v/>
      </c>
      <c r="H36" s="19" t="str">
        <f t="shared" si="42"/>
        <v/>
      </c>
      <c r="I36" s="19" t="str">
        <f t="shared" si="42"/>
        <v/>
      </c>
      <c r="J36" s="19" t="str">
        <f t="shared" si="42"/>
        <v/>
      </c>
      <c r="K36" s="19" t="str">
        <f t="shared" si="42"/>
        <v/>
      </c>
      <c r="L36" s="19" t="str">
        <f t="shared" si="42"/>
        <v/>
      </c>
      <c r="M36" s="19" t="str">
        <f t="shared" si="42"/>
        <v/>
      </c>
      <c r="N36" s="19" t="str">
        <f t="shared" si="42"/>
        <v/>
      </c>
      <c r="O36" s="19" t="str">
        <f t="shared" si="42"/>
        <v/>
      </c>
      <c r="P36" s="19" t="str">
        <f t="shared" si="42"/>
        <v/>
      </c>
      <c r="Q36" s="19" t="str">
        <f t="shared" si="42"/>
        <v/>
      </c>
      <c r="R36" s="19" t="str">
        <f t="shared" si="42"/>
        <v/>
      </c>
      <c r="S36" s="19" t="str">
        <f t="shared" si="42"/>
        <v/>
      </c>
      <c r="T36" s="19" t="str">
        <f t="shared" si="42"/>
        <v/>
      </c>
      <c r="U36" s="19" t="str">
        <f t="shared" si="42"/>
        <v/>
      </c>
      <c r="V36" s="19" t="str">
        <f t="shared" si="42"/>
        <v/>
      </c>
      <c r="W36" s="19" t="str">
        <f t="shared" si="42"/>
        <v/>
      </c>
      <c r="X36" s="19" t="str">
        <f t="shared" si="42"/>
        <v/>
      </c>
      <c r="Y36" s="19" t="str">
        <f t="shared" si="42"/>
        <v/>
      </c>
      <c r="Z36" s="19" t="str">
        <f t="shared" si="42"/>
        <v/>
      </c>
      <c r="AA36" s="19" t="str">
        <f t="shared" si="42"/>
        <v/>
      </c>
      <c r="AB36" s="19" t="str">
        <f t="shared" si="42"/>
        <v/>
      </c>
      <c r="AC36" s="19" t="str">
        <f t="shared" si="42"/>
        <v/>
      </c>
      <c r="AD36" s="19" t="str">
        <f t="shared" si="42"/>
        <v/>
      </c>
      <c r="AE36" s="19" t="str">
        <f t="shared" si="42"/>
        <v/>
      </c>
      <c r="AF36" s="19" t="str">
        <f t="shared" si="42"/>
        <v/>
      </c>
      <c r="AG36" s="19" t="str">
        <f t="shared" si="42"/>
        <v/>
      </c>
      <c r="AH36" s="19" t="str">
        <f t="shared" si="42"/>
        <v/>
      </c>
      <c r="AI36" s="19" t="str">
        <f t="shared" si="42"/>
        <v/>
      </c>
      <c r="AJ36" s="19" t="str">
        <f t="shared" ref="AJ36:BO36" si="43">IF(AJ$29="021",AJ$12,"")</f>
        <v/>
      </c>
      <c r="AK36" s="19" t="str">
        <f t="shared" si="43"/>
        <v/>
      </c>
      <c r="AL36" s="19" t="str">
        <f t="shared" si="43"/>
        <v/>
      </c>
      <c r="AM36" s="19" t="str">
        <f t="shared" si="43"/>
        <v/>
      </c>
      <c r="AN36" s="19" t="str">
        <f t="shared" si="43"/>
        <v/>
      </c>
      <c r="AO36" s="19" t="str">
        <f t="shared" si="43"/>
        <v/>
      </c>
      <c r="AP36" s="19" t="str">
        <f t="shared" si="43"/>
        <v/>
      </c>
      <c r="AQ36" s="19" t="str">
        <f t="shared" si="43"/>
        <v/>
      </c>
      <c r="AR36" s="19" t="str">
        <f t="shared" si="43"/>
        <v/>
      </c>
      <c r="AS36" s="19" t="str">
        <f t="shared" si="43"/>
        <v/>
      </c>
      <c r="AT36" s="19" t="str">
        <f t="shared" si="43"/>
        <v/>
      </c>
      <c r="AU36" s="19" t="str">
        <f t="shared" si="43"/>
        <v/>
      </c>
      <c r="AV36" s="19" t="str">
        <f t="shared" si="43"/>
        <v/>
      </c>
      <c r="AW36" s="19" t="str">
        <f t="shared" si="43"/>
        <v/>
      </c>
      <c r="AX36" s="19" t="str">
        <f t="shared" si="43"/>
        <v/>
      </c>
      <c r="AY36" s="19" t="str">
        <f t="shared" si="43"/>
        <v/>
      </c>
      <c r="AZ36" s="19" t="str">
        <f t="shared" si="43"/>
        <v/>
      </c>
      <c r="BA36" s="19" t="str">
        <f t="shared" si="43"/>
        <v/>
      </c>
      <c r="BB36" s="19" t="str">
        <f t="shared" si="43"/>
        <v/>
      </c>
      <c r="BC36" s="19" t="str">
        <f t="shared" si="43"/>
        <v/>
      </c>
      <c r="BD36" s="19" t="str">
        <f t="shared" si="43"/>
        <v/>
      </c>
      <c r="BE36" s="19" t="str">
        <f t="shared" si="43"/>
        <v/>
      </c>
      <c r="BF36" s="19" t="str">
        <f t="shared" si="43"/>
        <v/>
      </c>
      <c r="BG36" s="19" t="str">
        <f t="shared" si="43"/>
        <v/>
      </c>
      <c r="BH36" s="19" t="str">
        <f t="shared" si="43"/>
        <v/>
      </c>
      <c r="BI36" s="19" t="str">
        <f t="shared" si="43"/>
        <v/>
      </c>
      <c r="BJ36" s="19" t="str">
        <f t="shared" si="43"/>
        <v/>
      </c>
      <c r="BK36" s="19" t="str">
        <f t="shared" si="43"/>
        <v/>
      </c>
      <c r="BL36" s="19" t="str">
        <f t="shared" si="43"/>
        <v/>
      </c>
      <c r="BM36" s="19" t="str">
        <f t="shared" si="43"/>
        <v/>
      </c>
      <c r="BN36" s="19" t="str">
        <f t="shared" si="43"/>
        <v/>
      </c>
      <c r="BO36" s="19" t="str">
        <f t="shared" si="43"/>
        <v/>
      </c>
      <c r="BP36" s="19" t="str">
        <f t="shared" ref="BP36:CU36" si="44">IF(BP$29="021",BP$12,"")</f>
        <v/>
      </c>
      <c r="BQ36" s="19" t="str">
        <f t="shared" si="44"/>
        <v/>
      </c>
      <c r="BR36" s="19" t="str">
        <f t="shared" si="44"/>
        <v/>
      </c>
      <c r="BS36" s="19" t="str">
        <f t="shared" si="44"/>
        <v/>
      </c>
      <c r="BT36" s="19" t="str">
        <f t="shared" si="44"/>
        <v/>
      </c>
      <c r="BU36" s="19" t="str">
        <f t="shared" si="44"/>
        <v/>
      </c>
      <c r="BV36" s="19" t="str">
        <f t="shared" si="44"/>
        <v/>
      </c>
      <c r="BW36" s="19" t="str">
        <f t="shared" si="44"/>
        <v/>
      </c>
      <c r="BX36" s="19" t="str">
        <f t="shared" si="44"/>
        <v/>
      </c>
      <c r="BY36" s="19" t="str">
        <f t="shared" si="44"/>
        <v/>
      </c>
      <c r="BZ36" s="19" t="str">
        <f t="shared" si="44"/>
        <v/>
      </c>
      <c r="CA36" s="19" t="str">
        <f t="shared" si="44"/>
        <v/>
      </c>
      <c r="CB36" s="19" t="str">
        <f t="shared" si="44"/>
        <v/>
      </c>
      <c r="CC36" s="19" t="str">
        <f t="shared" si="44"/>
        <v/>
      </c>
      <c r="CD36" s="19" t="str">
        <f t="shared" si="44"/>
        <v/>
      </c>
      <c r="CE36" s="19" t="str">
        <f t="shared" si="44"/>
        <v/>
      </c>
      <c r="CF36" s="19" t="str">
        <f t="shared" si="44"/>
        <v/>
      </c>
      <c r="CG36" s="19" t="str">
        <f t="shared" si="44"/>
        <v/>
      </c>
      <c r="CH36" s="19" t="str">
        <f t="shared" si="44"/>
        <v/>
      </c>
      <c r="CI36" s="19" t="str">
        <f t="shared" si="44"/>
        <v/>
      </c>
      <c r="CJ36" s="19" t="str">
        <f t="shared" si="44"/>
        <v/>
      </c>
      <c r="CK36" s="19" t="str">
        <f t="shared" si="44"/>
        <v/>
      </c>
      <c r="CL36" s="19" t="str">
        <f t="shared" si="44"/>
        <v/>
      </c>
      <c r="CM36" s="19" t="str">
        <f t="shared" si="44"/>
        <v/>
      </c>
      <c r="CN36" s="19" t="str">
        <f t="shared" si="44"/>
        <v/>
      </c>
      <c r="CO36" s="19" t="str">
        <f t="shared" si="44"/>
        <v/>
      </c>
      <c r="CP36" s="19" t="str">
        <f t="shared" si="44"/>
        <v/>
      </c>
      <c r="CQ36" s="19" t="str">
        <f t="shared" si="44"/>
        <v/>
      </c>
      <c r="CR36" s="19" t="str">
        <f t="shared" si="44"/>
        <v/>
      </c>
      <c r="CS36" s="19" t="str">
        <f t="shared" si="44"/>
        <v/>
      </c>
      <c r="CT36" s="19" t="str">
        <f t="shared" si="44"/>
        <v/>
      </c>
      <c r="CU36" s="19" t="str">
        <f t="shared" si="44"/>
        <v/>
      </c>
      <c r="CV36" s="19" t="str">
        <f t="shared" ref="CV36:EA36" si="45">IF(CV$29="021",CV$12,"")</f>
        <v/>
      </c>
      <c r="CW36" s="19" t="str">
        <f t="shared" si="45"/>
        <v/>
      </c>
      <c r="CX36" s="19" t="str">
        <f t="shared" si="45"/>
        <v/>
      </c>
      <c r="CY36" s="19" t="str">
        <f t="shared" si="45"/>
        <v/>
      </c>
      <c r="CZ36" s="19" t="str">
        <f t="shared" si="45"/>
        <v/>
      </c>
      <c r="DA36" s="19" t="str">
        <f t="shared" si="45"/>
        <v/>
      </c>
      <c r="DB36" s="19" t="str">
        <f t="shared" si="45"/>
        <v/>
      </c>
      <c r="DC36" s="19" t="str">
        <f t="shared" si="45"/>
        <v/>
      </c>
      <c r="DD36" s="19" t="str">
        <f t="shared" si="45"/>
        <v/>
      </c>
      <c r="DE36" s="19" t="str">
        <f t="shared" si="45"/>
        <v/>
      </c>
      <c r="DF36" s="19" t="str">
        <f t="shared" si="45"/>
        <v/>
      </c>
      <c r="DG36" s="19" t="str">
        <f t="shared" si="45"/>
        <v/>
      </c>
      <c r="DH36" s="19" t="str">
        <f t="shared" si="45"/>
        <v/>
      </c>
      <c r="DI36" s="19" t="str">
        <f t="shared" si="45"/>
        <v/>
      </c>
      <c r="DJ36" s="19" t="str">
        <f t="shared" si="45"/>
        <v/>
      </c>
      <c r="DK36" s="19" t="str">
        <f t="shared" si="45"/>
        <v/>
      </c>
      <c r="DL36" s="19" t="str">
        <f t="shared" si="45"/>
        <v/>
      </c>
      <c r="DM36" s="19" t="str">
        <f t="shared" si="45"/>
        <v/>
      </c>
      <c r="DN36" s="19" t="str">
        <f t="shared" si="45"/>
        <v/>
      </c>
      <c r="DO36" s="19" t="str">
        <f t="shared" si="45"/>
        <v/>
      </c>
      <c r="DP36" s="19" t="str">
        <f t="shared" si="45"/>
        <v/>
      </c>
      <c r="DQ36" s="19" t="str">
        <f t="shared" si="45"/>
        <v/>
      </c>
      <c r="DR36" s="19" t="str">
        <f t="shared" si="45"/>
        <v/>
      </c>
      <c r="DS36" s="19" t="str">
        <f t="shared" si="45"/>
        <v/>
      </c>
      <c r="DT36" s="19" t="str">
        <f t="shared" si="45"/>
        <v/>
      </c>
      <c r="DU36" s="19" t="str">
        <f t="shared" si="45"/>
        <v/>
      </c>
      <c r="DV36" s="19" t="str">
        <f t="shared" si="45"/>
        <v/>
      </c>
      <c r="DW36" s="19" t="str">
        <f t="shared" si="45"/>
        <v/>
      </c>
      <c r="DX36" s="19" t="str">
        <f t="shared" si="45"/>
        <v/>
      </c>
      <c r="DY36" s="19" t="str">
        <f t="shared" si="45"/>
        <v/>
      </c>
      <c r="DZ36" s="19" t="str">
        <f t="shared" si="45"/>
        <v/>
      </c>
      <c r="EA36" s="19" t="str">
        <f t="shared" si="45"/>
        <v/>
      </c>
      <c r="EB36" s="19" t="str">
        <f t="shared" ref="EB36:EW36" si="46">IF(EB$29="021",EB$12,"")</f>
        <v/>
      </c>
      <c r="EC36" s="19" t="str">
        <f t="shared" si="46"/>
        <v/>
      </c>
      <c r="ED36" s="19" t="str">
        <f t="shared" si="46"/>
        <v/>
      </c>
      <c r="EE36" s="19" t="str">
        <f t="shared" si="46"/>
        <v/>
      </c>
      <c r="EF36" s="19" t="str">
        <f t="shared" si="46"/>
        <v/>
      </c>
      <c r="EG36" s="19" t="str">
        <f t="shared" si="46"/>
        <v/>
      </c>
      <c r="EH36" s="19" t="str">
        <f t="shared" si="46"/>
        <v/>
      </c>
      <c r="EI36" s="19" t="str">
        <f t="shared" si="46"/>
        <v/>
      </c>
      <c r="EJ36" s="19" t="str">
        <f t="shared" si="46"/>
        <v/>
      </c>
      <c r="EK36" s="19" t="str">
        <f t="shared" si="46"/>
        <v/>
      </c>
      <c r="EL36" s="19" t="str">
        <f t="shared" si="46"/>
        <v/>
      </c>
      <c r="EM36" s="19" t="str">
        <f t="shared" si="46"/>
        <v/>
      </c>
      <c r="EN36" s="19" t="str">
        <f t="shared" si="46"/>
        <v/>
      </c>
      <c r="EO36" s="19" t="str">
        <f t="shared" si="46"/>
        <v/>
      </c>
      <c r="EP36" s="19" t="str">
        <f t="shared" si="46"/>
        <v/>
      </c>
      <c r="EQ36" s="19" t="str">
        <f t="shared" si="46"/>
        <v/>
      </c>
      <c r="ER36" s="19" t="str">
        <f t="shared" si="46"/>
        <v/>
      </c>
      <c r="ES36" s="19" t="str">
        <f t="shared" si="46"/>
        <v/>
      </c>
      <c r="ET36" s="19" t="str">
        <f t="shared" si="46"/>
        <v/>
      </c>
      <c r="EU36" s="19" t="str">
        <f t="shared" si="46"/>
        <v/>
      </c>
      <c r="EV36" s="19" t="str">
        <f t="shared" si="46"/>
        <v/>
      </c>
      <c r="EW36" s="19" t="str">
        <f t="shared" si="46"/>
        <v/>
      </c>
      <c r="EX36" s="476"/>
      <c r="EY36" s="476"/>
      <c r="EZ36" s="527" t="s">
        <v>2361</v>
      </c>
      <c r="FA36" s="476"/>
      <c r="FB36" s="530" t="s">
        <v>1859</v>
      </c>
      <c r="FC36" s="476"/>
      <c r="FD36" s="527" t="s">
        <v>333</v>
      </c>
      <c r="FE36" s="497"/>
      <c r="FF36" s="496"/>
    </row>
    <row r="37" spans="2:162">
      <c r="B37" s="529" t="s">
        <v>1729</v>
      </c>
      <c r="C37" s="526" t="s">
        <v>32</v>
      </c>
      <c r="D37" s="19" t="str">
        <f t="shared" ref="D37:AI37" si="47">IF(D$29="022",D$12,"")</f>
        <v/>
      </c>
      <c r="E37" s="19" t="str">
        <f t="shared" si="47"/>
        <v/>
      </c>
      <c r="F37" s="19" t="str">
        <f t="shared" si="47"/>
        <v/>
      </c>
      <c r="G37" s="19" t="str">
        <f t="shared" si="47"/>
        <v/>
      </c>
      <c r="H37" s="19" t="str">
        <f t="shared" si="47"/>
        <v/>
      </c>
      <c r="I37" s="19" t="str">
        <f t="shared" si="47"/>
        <v/>
      </c>
      <c r="J37" s="19" t="str">
        <f t="shared" si="47"/>
        <v/>
      </c>
      <c r="K37" s="19" t="str">
        <f t="shared" si="47"/>
        <v/>
      </c>
      <c r="L37" s="19" t="str">
        <f t="shared" si="47"/>
        <v/>
      </c>
      <c r="M37" s="19" t="str">
        <f t="shared" si="47"/>
        <v/>
      </c>
      <c r="N37" s="19" t="str">
        <f t="shared" si="47"/>
        <v/>
      </c>
      <c r="O37" s="19" t="str">
        <f t="shared" si="47"/>
        <v/>
      </c>
      <c r="P37" s="19" t="str">
        <f t="shared" si="47"/>
        <v/>
      </c>
      <c r="Q37" s="19" t="str">
        <f t="shared" si="47"/>
        <v/>
      </c>
      <c r="R37" s="19" t="str">
        <f t="shared" si="47"/>
        <v/>
      </c>
      <c r="S37" s="19" t="str">
        <f t="shared" si="47"/>
        <v/>
      </c>
      <c r="T37" s="19" t="str">
        <f t="shared" si="47"/>
        <v/>
      </c>
      <c r="U37" s="19" t="str">
        <f t="shared" si="47"/>
        <v/>
      </c>
      <c r="V37" s="19" t="str">
        <f t="shared" si="47"/>
        <v/>
      </c>
      <c r="W37" s="19" t="str">
        <f t="shared" si="47"/>
        <v/>
      </c>
      <c r="X37" s="19" t="str">
        <f t="shared" si="47"/>
        <v/>
      </c>
      <c r="Y37" s="19" t="str">
        <f t="shared" si="47"/>
        <v/>
      </c>
      <c r="Z37" s="19" t="str">
        <f t="shared" si="47"/>
        <v/>
      </c>
      <c r="AA37" s="19" t="str">
        <f t="shared" si="47"/>
        <v/>
      </c>
      <c r="AB37" s="19" t="str">
        <f t="shared" si="47"/>
        <v/>
      </c>
      <c r="AC37" s="19" t="str">
        <f t="shared" si="47"/>
        <v/>
      </c>
      <c r="AD37" s="19" t="str">
        <f t="shared" si="47"/>
        <v/>
      </c>
      <c r="AE37" s="19" t="str">
        <f t="shared" si="47"/>
        <v/>
      </c>
      <c r="AF37" s="19" t="str">
        <f t="shared" si="47"/>
        <v/>
      </c>
      <c r="AG37" s="19" t="str">
        <f t="shared" si="47"/>
        <v/>
      </c>
      <c r="AH37" s="19" t="str">
        <f t="shared" si="47"/>
        <v/>
      </c>
      <c r="AI37" s="19" t="str">
        <f t="shared" si="47"/>
        <v/>
      </c>
      <c r="AJ37" s="19" t="str">
        <f t="shared" ref="AJ37:BO37" si="48">IF(AJ$29="022",AJ$12,"")</f>
        <v/>
      </c>
      <c r="AK37" s="19" t="str">
        <f t="shared" si="48"/>
        <v/>
      </c>
      <c r="AL37" s="19" t="str">
        <f t="shared" si="48"/>
        <v/>
      </c>
      <c r="AM37" s="19" t="str">
        <f t="shared" si="48"/>
        <v/>
      </c>
      <c r="AN37" s="19" t="str">
        <f t="shared" si="48"/>
        <v/>
      </c>
      <c r="AO37" s="19" t="str">
        <f t="shared" si="48"/>
        <v/>
      </c>
      <c r="AP37" s="19" t="str">
        <f t="shared" si="48"/>
        <v/>
      </c>
      <c r="AQ37" s="19" t="str">
        <f t="shared" si="48"/>
        <v/>
      </c>
      <c r="AR37" s="19" t="str">
        <f t="shared" si="48"/>
        <v/>
      </c>
      <c r="AS37" s="19" t="str">
        <f t="shared" si="48"/>
        <v/>
      </c>
      <c r="AT37" s="19" t="str">
        <f t="shared" si="48"/>
        <v/>
      </c>
      <c r="AU37" s="19" t="str">
        <f t="shared" si="48"/>
        <v/>
      </c>
      <c r="AV37" s="19" t="str">
        <f t="shared" si="48"/>
        <v/>
      </c>
      <c r="AW37" s="19" t="str">
        <f t="shared" si="48"/>
        <v/>
      </c>
      <c r="AX37" s="19" t="str">
        <f t="shared" si="48"/>
        <v/>
      </c>
      <c r="AY37" s="19" t="str">
        <f t="shared" si="48"/>
        <v/>
      </c>
      <c r="AZ37" s="19" t="str">
        <f t="shared" si="48"/>
        <v/>
      </c>
      <c r="BA37" s="19" t="str">
        <f t="shared" si="48"/>
        <v/>
      </c>
      <c r="BB37" s="19" t="str">
        <f t="shared" si="48"/>
        <v/>
      </c>
      <c r="BC37" s="19" t="str">
        <f t="shared" si="48"/>
        <v/>
      </c>
      <c r="BD37" s="19" t="str">
        <f t="shared" si="48"/>
        <v/>
      </c>
      <c r="BE37" s="19" t="str">
        <f t="shared" si="48"/>
        <v/>
      </c>
      <c r="BF37" s="19" t="str">
        <f t="shared" si="48"/>
        <v/>
      </c>
      <c r="BG37" s="19" t="str">
        <f t="shared" si="48"/>
        <v/>
      </c>
      <c r="BH37" s="19" t="str">
        <f t="shared" si="48"/>
        <v/>
      </c>
      <c r="BI37" s="19" t="str">
        <f t="shared" si="48"/>
        <v/>
      </c>
      <c r="BJ37" s="19" t="str">
        <f t="shared" si="48"/>
        <v/>
      </c>
      <c r="BK37" s="19" t="str">
        <f t="shared" si="48"/>
        <v/>
      </c>
      <c r="BL37" s="19" t="str">
        <f t="shared" si="48"/>
        <v/>
      </c>
      <c r="BM37" s="19" t="str">
        <f t="shared" si="48"/>
        <v/>
      </c>
      <c r="BN37" s="19" t="str">
        <f t="shared" si="48"/>
        <v/>
      </c>
      <c r="BO37" s="19" t="str">
        <f t="shared" si="48"/>
        <v/>
      </c>
      <c r="BP37" s="19" t="str">
        <f t="shared" ref="BP37:CU37" si="49">IF(BP$29="022",BP$12,"")</f>
        <v/>
      </c>
      <c r="BQ37" s="19" t="str">
        <f t="shared" si="49"/>
        <v/>
      </c>
      <c r="BR37" s="19" t="str">
        <f t="shared" si="49"/>
        <v/>
      </c>
      <c r="BS37" s="19" t="str">
        <f t="shared" si="49"/>
        <v/>
      </c>
      <c r="BT37" s="19" t="str">
        <f t="shared" si="49"/>
        <v/>
      </c>
      <c r="BU37" s="19" t="str">
        <f t="shared" si="49"/>
        <v/>
      </c>
      <c r="BV37" s="19" t="str">
        <f t="shared" si="49"/>
        <v/>
      </c>
      <c r="BW37" s="19" t="str">
        <f t="shared" si="49"/>
        <v/>
      </c>
      <c r="BX37" s="19" t="str">
        <f t="shared" si="49"/>
        <v/>
      </c>
      <c r="BY37" s="19" t="str">
        <f t="shared" si="49"/>
        <v/>
      </c>
      <c r="BZ37" s="19" t="str">
        <f t="shared" si="49"/>
        <v/>
      </c>
      <c r="CA37" s="19" t="str">
        <f t="shared" si="49"/>
        <v/>
      </c>
      <c r="CB37" s="19" t="str">
        <f t="shared" si="49"/>
        <v/>
      </c>
      <c r="CC37" s="19" t="str">
        <f t="shared" si="49"/>
        <v/>
      </c>
      <c r="CD37" s="19" t="str">
        <f t="shared" si="49"/>
        <v/>
      </c>
      <c r="CE37" s="19" t="str">
        <f t="shared" si="49"/>
        <v/>
      </c>
      <c r="CF37" s="19" t="str">
        <f t="shared" si="49"/>
        <v/>
      </c>
      <c r="CG37" s="19" t="str">
        <f t="shared" si="49"/>
        <v/>
      </c>
      <c r="CH37" s="19" t="str">
        <f t="shared" si="49"/>
        <v/>
      </c>
      <c r="CI37" s="19" t="str">
        <f t="shared" si="49"/>
        <v/>
      </c>
      <c r="CJ37" s="19" t="str">
        <f t="shared" si="49"/>
        <v/>
      </c>
      <c r="CK37" s="19" t="str">
        <f t="shared" si="49"/>
        <v/>
      </c>
      <c r="CL37" s="19" t="str">
        <f t="shared" si="49"/>
        <v/>
      </c>
      <c r="CM37" s="19" t="str">
        <f t="shared" si="49"/>
        <v/>
      </c>
      <c r="CN37" s="19" t="str">
        <f t="shared" si="49"/>
        <v/>
      </c>
      <c r="CO37" s="19" t="str">
        <f t="shared" si="49"/>
        <v/>
      </c>
      <c r="CP37" s="19" t="str">
        <f t="shared" si="49"/>
        <v/>
      </c>
      <c r="CQ37" s="19" t="str">
        <f t="shared" si="49"/>
        <v/>
      </c>
      <c r="CR37" s="19" t="str">
        <f t="shared" si="49"/>
        <v/>
      </c>
      <c r="CS37" s="19" t="str">
        <f t="shared" si="49"/>
        <v/>
      </c>
      <c r="CT37" s="19" t="str">
        <f t="shared" si="49"/>
        <v/>
      </c>
      <c r="CU37" s="19" t="str">
        <f t="shared" si="49"/>
        <v/>
      </c>
      <c r="CV37" s="19" t="str">
        <f t="shared" ref="CV37:EA37" si="50">IF(CV$29="022",CV$12,"")</f>
        <v/>
      </c>
      <c r="CW37" s="19" t="str">
        <f t="shared" si="50"/>
        <v/>
      </c>
      <c r="CX37" s="19" t="str">
        <f t="shared" si="50"/>
        <v/>
      </c>
      <c r="CY37" s="19" t="str">
        <f t="shared" si="50"/>
        <v/>
      </c>
      <c r="CZ37" s="19" t="str">
        <f t="shared" si="50"/>
        <v/>
      </c>
      <c r="DA37" s="19" t="str">
        <f t="shared" si="50"/>
        <v/>
      </c>
      <c r="DB37" s="19" t="str">
        <f t="shared" si="50"/>
        <v/>
      </c>
      <c r="DC37" s="19" t="str">
        <f t="shared" si="50"/>
        <v/>
      </c>
      <c r="DD37" s="19" t="str">
        <f t="shared" si="50"/>
        <v/>
      </c>
      <c r="DE37" s="19" t="str">
        <f t="shared" si="50"/>
        <v/>
      </c>
      <c r="DF37" s="19" t="str">
        <f t="shared" si="50"/>
        <v/>
      </c>
      <c r="DG37" s="19" t="str">
        <f t="shared" si="50"/>
        <v/>
      </c>
      <c r="DH37" s="19" t="str">
        <f t="shared" si="50"/>
        <v/>
      </c>
      <c r="DI37" s="19" t="str">
        <f t="shared" si="50"/>
        <v/>
      </c>
      <c r="DJ37" s="19" t="str">
        <f t="shared" si="50"/>
        <v/>
      </c>
      <c r="DK37" s="19" t="str">
        <f t="shared" si="50"/>
        <v/>
      </c>
      <c r="DL37" s="19" t="str">
        <f t="shared" si="50"/>
        <v/>
      </c>
      <c r="DM37" s="19" t="str">
        <f t="shared" si="50"/>
        <v/>
      </c>
      <c r="DN37" s="19" t="str">
        <f t="shared" si="50"/>
        <v/>
      </c>
      <c r="DO37" s="19" t="str">
        <f t="shared" si="50"/>
        <v/>
      </c>
      <c r="DP37" s="19" t="str">
        <f t="shared" si="50"/>
        <v/>
      </c>
      <c r="DQ37" s="19" t="str">
        <f t="shared" si="50"/>
        <v/>
      </c>
      <c r="DR37" s="19" t="str">
        <f t="shared" si="50"/>
        <v/>
      </c>
      <c r="DS37" s="19" t="str">
        <f t="shared" si="50"/>
        <v/>
      </c>
      <c r="DT37" s="19" t="str">
        <f t="shared" si="50"/>
        <v/>
      </c>
      <c r="DU37" s="19" t="str">
        <f t="shared" si="50"/>
        <v/>
      </c>
      <c r="DV37" s="19" t="str">
        <f t="shared" si="50"/>
        <v/>
      </c>
      <c r="DW37" s="19" t="str">
        <f t="shared" si="50"/>
        <v/>
      </c>
      <c r="DX37" s="19" t="str">
        <f t="shared" si="50"/>
        <v/>
      </c>
      <c r="DY37" s="19" t="str">
        <f t="shared" si="50"/>
        <v/>
      </c>
      <c r="DZ37" s="19" t="str">
        <f t="shared" si="50"/>
        <v/>
      </c>
      <c r="EA37" s="19" t="str">
        <f t="shared" si="50"/>
        <v/>
      </c>
      <c r="EB37" s="19" t="str">
        <f t="shared" ref="EB37:EW37" si="51">IF(EB$29="022",EB$12,"")</f>
        <v/>
      </c>
      <c r="EC37" s="19" t="str">
        <f t="shared" si="51"/>
        <v/>
      </c>
      <c r="ED37" s="19" t="str">
        <f t="shared" si="51"/>
        <v/>
      </c>
      <c r="EE37" s="19" t="str">
        <f t="shared" si="51"/>
        <v/>
      </c>
      <c r="EF37" s="19" t="str">
        <f t="shared" si="51"/>
        <v/>
      </c>
      <c r="EG37" s="19" t="str">
        <f t="shared" si="51"/>
        <v/>
      </c>
      <c r="EH37" s="19" t="str">
        <f t="shared" si="51"/>
        <v/>
      </c>
      <c r="EI37" s="19" t="str">
        <f t="shared" si="51"/>
        <v/>
      </c>
      <c r="EJ37" s="19" t="str">
        <f t="shared" si="51"/>
        <v/>
      </c>
      <c r="EK37" s="19" t="str">
        <f t="shared" si="51"/>
        <v/>
      </c>
      <c r="EL37" s="19" t="str">
        <f t="shared" si="51"/>
        <v/>
      </c>
      <c r="EM37" s="19" t="str">
        <f t="shared" si="51"/>
        <v/>
      </c>
      <c r="EN37" s="19" t="str">
        <f t="shared" si="51"/>
        <v/>
      </c>
      <c r="EO37" s="19" t="str">
        <f t="shared" si="51"/>
        <v/>
      </c>
      <c r="EP37" s="19" t="str">
        <f t="shared" si="51"/>
        <v/>
      </c>
      <c r="EQ37" s="19" t="str">
        <f t="shared" si="51"/>
        <v/>
      </c>
      <c r="ER37" s="19" t="str">
        <f t="shared" si="51"/>
        <v/>
      </c>
      <c r="ES37" s="19" t="str">
        <f t="shared" si="51"/>
        <v/>
      </c>
      <c r="ET37" s="19" t="str">
        <f t="shared" si="51"/>
        <v/>
      </c>
      <c r="EU37" s="19" t="str">
        <f t="shared" si="51"/>
        <v/>
      </c>
      <c r="EV37" s="19" t="str">
        <f t="shared" si="51"/>
        <v/>
      </c>
      <c r="EW37" s="19" t="str">
        <f t="shared" si="51"/>
        <v/>
      </c>
      <c r="EX37" s="476"/>
      <c r="EY37" s="476"/>
      <c r="EZ37" s="527" t="s">
        <v>2362</v>
      </c>
      <c r="FA37" s="476"/>
      <c r="FB37" s="476"/>
      <c r="FC37" s="476"/>
      <c r="FD37" s="476"/>
      <c r="FE37" s="497"/>
      <c r="FF37" s="496"/>
    </row>
    <row r="38" spans="2:162">
      <c r="B38" s="531" t="s">
        <v>1835</v>
      </c>
      <c r="C38" s="526" t="s">
        <v>32</v>
      </c>
      <c r="D38" s="19" t="str">
        <f t="shared" ref="D38:AI38" si="52">IF(D$29="023",D$12,"")</f>
        <v/>
      </c>
      <c r="E38" s="19" t="str">
        <f t="shared" si="52"/>
        <v/>
      </c>
      <c r="F38" s="19" t="str">
        <f t="shared" si="52"/>
        <v/>
      </c>
      <c r="G38" s="19" t="str">
        <f t="shared" si="52"/>
        <v/>
      </c>
      <c r="H38" s="19" t="str">
        <f t="shared" si="52"/>
        <v/>
      </c>
      <c r="I38" s="19" t="str">
        <f t="shared" si="52"/>
        <v/>
      </c>
      <c r="J38" s="19" t="str">
        <f t="shared" si="52"/>
        <v/>
      </c>
      <c r="K38" s="19" t="str">
        <f t="shared" si="52"/>
        <v/>
      </c>
      <c r="L38" s="19" t="str">
        <f t="shared" si="52"/>
        <v/>
      </c>
      <c r="M38" s="19" t="str">
        <f t="shared" si="52"/>
        <v/>
      </c>
      <c r="N38" s="19" t="str">
        <f t="shared" si="52"/>
        <v/>
      </c>
      <c r="O38" s="19" t="str">
        <f t="shared" si="52"/>
        <v/>
      </c>
      <c r="P38" s="19" t="str">
        <f t="shared" si="52"/>
        <v/>
      </c>
      <c r="Q38" s="19" t="str">
        <f t="shared" si="52"/>
        <v/>
      </c>
      <c r="R38" s="19" t="str">
        <f t="shared" si="52"/>
        <v/>
      </c>
      <c r="S38" s="19" t="str">
        <f t="shared" si="52"/>
        <v/>
      </c>
      <c r="T38" s="19" t="str">
        <f t="shared" si="52"/>
        <v/>
      </c>
      <c r="U38" s="19" t="str">
        <f t="shared" si="52"/>
        <v/>
      </c>
      <c r="V38" s="19" t="str">
        <f t="shared" si="52"/>
        <v/>
      </c>
      <c r="W38" s="19" t="str">
        <f t="shared" si="52"/>
        <v/>
      </c>
      <c r="X38" s="19" t="str">
        <f t="shared" si="52"/>
        <v/>
      </c>
      <c r="Y38" s="19" t="str">
        <f t="shared" si="52"/>
        <v/>
      </c>
      <c r="Z38" s="19" t="str">
        <f t="shared" si="52"/>
        <v/>
      </c>
      <c r="AA38" s="19" t="str">
        <f t="shared" si="52"/>
        <v/>
      </c>
      <c r="AB38" s="19" t="str">
        <f t="shared" si="52"/>
        <v/>
      </c>
      <c r="AC38" s="19" t="str">
        <f t="shared" si="52"/>
        <v/>
      </c>
      <c r="AD38" s="19" t="str">
        <f t="shared" si="52"/>
        <v/>
      </c>
      <c r="AE38" s="19" t="str">
        <f t="shared" si="52"/>
        <v/>
      </c>
      <c r="AF38" s="19" t="str">
        <f t="shared" si="52"/>
        <v/>
      </c>
      <c r="AG38" s="19" t="str">
        <f t="shared" si="52"/>
        <v/>
      </c>
      <c r="AH38" s="19" t="str">
        <f t="shared" si="52"/>
        <v/>
      </c>
      <c r="AI38" s="19" t="str">
        <f t="shared" si="52"/>
        <v/>
      </c>
      <c r="AJ38" s="19" t="str">
        <f t="shared" ref="AJ38:BO38" si="53">IF(AJ$29="023",AJ$12,"")</f>
        <v/>
      </c>
      <c r="AK38" s="19" t="str">
        <f t="shared" si="53"/>
        <v/>
      </c>
      <c r="AL38" s="19" t="str">
        <f t="shared" si="53"/>
        <v/>
      </c>
      <c r="AM38" s="19" t="str">
        <f t="shared" si="53"/>
        <v/>
      </c>
      <c r="AN38" s="19" t="str">
        <f t="shared" si="53"/>
        <v/>
      </c>
      <c r="AO38" s="19" t="str">
        <f t="shared" si="53"/>
        <v/>
      </c>
      <c r="AP38" s="19" t="str">
        <f t="shared" si="53"/>
        <v/>
      </c>
      <c r="AQ38" s="19" t="str">
        <f t="shared" si="53"/>
        <v/>
      </c>
      <c r="AR38" s="19" t="str">
        <f t="shared" si="53"/>
        <v/>
      </c>
      <c r="AS38" s="19" t="str">
        <f t="shared" si="53"/>
        <v/>
      </c>
      <c r="AT38" s="19" t="str">
        <f t="shared" si="53"/>
        <v/>
      </c>
      <c r="AU38" s="19" t="str">
        <f t="shared" si="53"/>
        <v/>
      </c>
      <c r="AV38" s="19" t="str">
        <f t="shared" si="53"/>
        <v/>
      </c>
      <c r="AW38" s="19" t="str">
        <f t="shared" si="53"/>
        <v/>
      </c>
      <c r="AX38" s="19" t="str">
        <f t="shared" si="53"/>
        <v/>
      </c>
      <c r="AY38" s="19" t="str">
        <f t="shared" si="53"/>
        <v/>
      </c>
      <c r="AZ38" s="19" t="str">
        <f t="shared" si="53"/>
        <v/>
      </c>
      <c r="BA38" s="19" t="str">
        <f t="shared" si="53"/>
        <v/>
      </c>
      <c r="BB38" s="19" t="str">
        <f t="shared" si="53"/>
        <v/>
      </c>
      <c r="BC38" s="19" t="str">
        <f t="shared" si="53"/>
        <v/>
      </c>
      <c r="BD38" s="19" t="str">
        <f t="shared" si="53"/>
        <v/>
      </c>
      <c r="BE38" s="19" t="str">
        <f t="shared" si="53"/>
        <v/>
      </c>
      <c r="BF38" s="19" t="str">
        <f t="shared" si="53"/>
        <v/>
      </c>
      <c r="BG38" s="19" t="str">
        <f t="shared" si="53"/>
        <v/>
      </c>
      <c r="BH38" s="19" t="str">
        <f t="shared" si="53"/>
        <v/>
      </c>
      <c r="BI38" s="19" t="str">
        <f t="shared" si="53"/>
        <v/>
      </c>
      <c r="BJ38" s="19" t="str">
        <f t="shared" si="53"/>
        <v/>
      </c>
      <c r="BK38" s="19" t="str">
        <f t="shared" si="53"/>
        <v/>
      </c>
      <c r="BL38" s="19" t="str">
        <f t="shared" si="53"/>
        <v/>
      </c>
      <c r="BM38" s="19" t="str">
        <f t="shared" si="53"/>
        <v/>
      </c>
      <c r="BN38" s="19" t="str">
        <f t="shared" si="53"/>
        <v/>
      </c>
      <c r="BO38" s="19" t="str">
        <f t="shared" si="53"/>
        <v/>
      </c>
      <c r="BP38" s="19" t="str">
        <f t="shared" ref="BP38:CU38" si="54">IF(BP$29="023",BP$12,"")</f>
        <v/>
      </c>
      <c r="BQ38" s="19" t="str">
        <f t="shared" si="54"/>
        <v/>
      </c>
      <c r="BR38" s="19" t="str">
        <f t="shared" si="54"/>
        <v/>
      </c>
      <c r="BS38" s="19" t="str">
        <f t="shared" si="54"/>
        <v/>
      </c>
      <c r="BT38" s="19" t="str">
        <f t="shared" si="54"/>
        <v/>
      </c>
      <c r="BU38" s="19" t="str">
        <f t="shared" si="54"/>
        <v/>
      </c>
      <c r="BV38" s="19" t="str">
        <f t="shared" si="54"/>
        <v/>
      </c>
      <c r="BW38" s="19" t="str">
        <f t="shared" si="54"/>
        <v/>
      </c>
      <c r="BX38" s="19" t="str">
        <f t="shared" si="54"/>
        <v/>
      </c>
      <c r="BY38" s="19" t="str">
        <f t="shared" si="54"/>
        <v/>
      </c>
      <c r="BZ38" s="19" t="str">
        <f t="shared" si="54"/>
        <v/>
      </c>
      <c r="CA38" s="19" t="str">
        <f t="shared" si="54"/>
        <v/>
      </c>
      <c r="CB38" s="19" t="str">
        <f t="shared" si="54"/>
        <v/>
      </c>
      <c r="CC38" s="19" t="str">
        <f t="shared" si="54"/>
        <v/>
      </c>
      <c r="CD38" s="19" t="str">
        <f t="shared" si="54"/>
        <v/>
      </c>
      <c r="CE38" s="19" t="str">
        <f t="shared" si="54"/>
        <v/>
      </c>
      <c r="CF38" s="19" t="str">
        <f t="shared" si="54"/>
        <v/>
      </c>
      <c r="CG38" s="19" t="str">
        <f t="shared" si="54"/>
        <v/>
      </c>
      <c r="CH38" s="19" t="str">
        <f t="shared" si="54"/>
        <v/>
      </c>
      <c r="CI38" s="19" t="str">
        <f t="shared" si="54"/>
        <v/>
      </c>
      <c r="CJ38" s="19" t="str">
        <f t="shared" si="54"/>
        <v/>
      </c>
      <c r="CK38" s="19" t="str">
        <f t="shared" si="54"/>
        <v/>
      </c>
      <c r="CL38" s="19" t="str">
        <f t="shared" si="54"/>
        <v/>
      </c>
      <c r="CM38" s="19" t="str">
        <f t="shared" si="54"/>
        <v/>
      </c>
      <c r="CN38" s="19" t="str">
        <f t="shared" si="54"/>
        <v/>
      </c>
      <c r="CO38" s="19" t="str">
        <f t="shared" si="54"/>
        <v/>
      </c>
      <c r="CP38" s="19" t="str">
        <f t="shared" si="54"/>
        <v/>
      </c>
      <c r="CQ38" s="19" t="str">
        <f t="shared" si="54"/>
        <v/>
      </c>
      <c r="CR38" s="19" t="str">
        <f t="shared" si="54"/>
        <v/>
      </c>
      <c r="CS38" s="19" t="str">
        <f t="shared" si="54"/>
        <v/>
      </c>
      <c r="CT38" s="19" t="str">
        <f t="shared" si="54"/>
        <v/>
      </c>
      <c r="CU38" s="19" t="str">
        <f t="shared" si="54"/>
        <v/>
      </c>
      <c r="CV38" s="19" t="str">
        <f t="shared" ref="CV38:EA38" si="55">IF(CV$29="023",CV$12,"")</f>
        <v/>
      </c>
      <c r="CW38" s="19" t="str">
        <f t="shared" si="55"/>
        <v/>
      </c>
      <c r="CX38" s="19" t="str">
        <f t="shared" si="55"/>
        <v/>
      </c>
      <c r="CY38" s="19" t="str">
        <f t="shared" si="55"/>
        <v/>
      </c>
      <c r="CZ38" s="19" t="str">
        <f t="shared" si="55"/>
        <v/>
      </c>
      <c r="DA38" s="19" t="str">
        <f t="shared" si="55"/>
        <v/>
      </c>
      <c r="DB38" s="19" t="str">
        <f t="shared" si="55"/>
        <v/>
      </c>
      <c r="DC38" s="19" t="str">
        <f t="shared" si="55"/>
        <v/>
      </c>
      <c r="DD38" s="19" t="str">
        <f t="shared" si="55"/>
        <v/>
      </c>
      <c r="DE38" s="19" t="str">
        <f t="shared" si="55"/>
        <v/>
      </c>
      <c r="DF38" s="19" t="str">
        <f t="shared" si="55"/>
        <v/>
      </c>
      <c r="DG38" s="19" t="str">
        <f t="shared" si="55"/>
        <v/>
      </c>
      <c r="DH38" s="19" t="str">
        <f t="shared" si="55"/>
        <v/>
      </c>
      <c r="DI38" s="19" t="str">
        <f t="shared" si="55"/>
        <v/>
      </c>
      <c r="DJ38" s="19" t="str">
        <f t="shared" si="55"/>
        <v/>
      </c>
      <c r="DK38" s="19" t="str">
        <f t="shared" si="55"/>
        <v/>
      </c>
      <c r="DL38" s="19" t="str">
        <f t="shared" si="55"/>
        <v/>
      </c>
      <c r="DM38" s="19" t="str">
        <f t="shared" si="55"/>
        <v/>
      </c>
      <c r="DN38" s="19" t="str">
        <f t="shared" si="55"/>
        <v/>
      </c>
      <c r="DO38" s="19" t="str">
        <f t="shared" si="55"/>
        <v/>
      </c>
      <c r="DP38" s="19" t="str">
        <f t="shared" si="55"/>
        <v/>
      </c>
      <c r="DQ38" s="19" t="str">
        <f t="shared" si="55"/>
        <v/>
      </c>
      <c r="DR38" s="19" t="str">
        <f t="shared" si="55"/>
        <v/>
      </c>
      <c r="DS38" s="19" t="str">
        <f t="shared" si="55"/>
        <v/>
      </c>
      <c r="DT38" s="19" t="str">
        <f t="shared" si="55"/>
        <v/>
      </c>
      <c r="DU38" s="19" t="str">
        <f t="shared" si="55"/>
        <v/>
      </c>
      <c r="DV38" s="19" t="str">
        <f t="shared" si="55"/>
        <v/>
      </c>
      <c r="DW38" s="19" t="str">
        <f t="shared" si="55"/>
        <v/>
      </c>
      <c r="DX38" s="19" t="str">
        <f t="shared" si="55"/>
        <v/>
      </c>
      <c r="DY38" s="19" t="str">
        <f t="shared" si="55"/>
        <v/>
      </c>
      <c r="DZ38" s="19" t="str">
        <f t="shared" si="55"/>
        <v/>
      </c>
      <c r="EA38" s="19" t="str">
        <f t="shared" si="55"/>
        <v/>
      </c>
      <c r="EB38" s="19" t="str">
        <f t="shared" ref="EB38:EW38" si="56">IF(EB$29="023",EB$12,"")</f>
        <v/>
      </c>
      <c r="EC38" s="19" t="str">
        <f t="shared" si="56"/>
        <v/>
      </c>
      <c r="ED38" s="19" t="str">
        <f t="shared" si="56"/>
        <v/>
      </c>
      <c r="EE38" s="19" t="str">
        <f t="shared" si="56"/>
        <v/>
      </c>
      <c r="EF38" s="19" t="str">
        <f t="shared" si="56"/>
        <v/>
      </c>
      <c r="EG38" s="19" t="str">
        <f t="shared" si="56"/>
        <v/>
      </c>
      <c r="EH38" s="19" t="str">
        <f t="shared" si="56"/>
        <v/>
      </c>
      <c r="EI38" s="19" t="str">
        <f t="shared" si="56"/>
        <v/>
      </c>
      <c r="EJ38" s="19" t="str">
        <f t="shared" si="56"/>
        <v/>
      </c>
      <c r="EK38" s="19" t="str">
        <f t="shared" si="56"/>
        <v/>
      </c>
      <c r="EL38" s="19" t="str">
        <f t="shared" si="56"/>
        <v/>
      </c>
      <c r="EM38" s="19" t="str">
        <f t="shared" si="56"/>
        <v/>
      </c>
      <c r="EN38" s="19" t="str">
        <f t="shared" si="56"/>
        <v/>
      </c>
      <c r="EO38" s="19" t="str">
        <f t="shared" si="56"/>
        <v/>
      </c>
      <c r="EP38" s="19" t="str">
        <f t="shared" si="56"/>
        <v/>
      </c>
      <c r="EQ38" s="19" t="str">
        <f t="shared" si="56"/>
        <v/>
      </c>
      <c r="ER38" s="19" t="str">
        <f t="shared" si="56"/>
        <v/>
      </c>
      <c r="ES38" s="19" t="str">
        <f t="shared" si="56"/>
        <v/>
      </c>
      <c r="ET38" s="19" t="str">
        <f t="shared" si="56"/>
        <v/>
      </c>
      <c r="EU38" s="19" t="str">
        <f t="shared" si="56"/>
        <v/>
      </c>
      <c r="EV38" s="19" t="str">
        <f t="shared" si="56"/>
        <v/>
      </c>
      <c r="EW38" s="19" t="str">
        <f t="shared" si="56"/>
        <v/>
      </c>
      <c r="EX38" s="476"/>
      <c r="EY38" s="476"/>
      <c r="EZ38" s="527" t="s">
        <v>1811</v>
      </c>
      <c r="FA38" s="476"/>
      <c r="FB38" s="476"/>
      <c r="FC38" s="476"/>
      <c r="FD38" s="476"/>
      <c r="FE38" s="497"/>
      <c r="FF38" s="496"/>
    </row>
    <row r="39" spans="2:162">
      <c r="B39" s="525" t="s">
        <v>2091</v>
      </c>
      <c r="C39" s="526" t="s">
        <v>32</v>
      </c>
      <c r="D39" s="19" t="str">
        <f t="shared" ref="D39:AI39" si="57">IF(D$29="031",D$12,"")</f>
        <v/>
      </c>
      <c r="E39" s="19" t="str">
        <f t="shared" si="57"/>
        <v/>
      </c>
      <c r="F39" s="19" t="str">
        <f t="shared" si="57"/>
        <v/>
      </c>
      <c r="G39" s="19" t="str">
        <f t="shared" si="57"/>
        <v/>
      </c>
      <c r="H39" s="19" t="str">
        <f t="shared" si="57"/>
        <v/>
      </c>
      <c r="I39" s="19" t="str">
        <f t="shared" si="57"/>
        <v/>
      </c>
      <c r="J39" s="19" t="str">
        <f t="shared" si="57"/>
        <v/>
      </c>
      <c r="K39" s="19" t="str">
        <f t="shared" si="57"/>
        <v/>
      </c>
      <c r="L39" s="19" t="str">
        <f t="shared" si="57"/>
        <v/>
      </c>
      <c r="M39" s="19" t="str">
        <f t="shared" si="57"/>
        <v/>
      </c>
      <c r="N39" s="19" t="str">
        <f t="shared" si="57"/>
        <v/>
      </c>
      <c r="O39" s="19" t="str">
        <f t="shared" si="57"/>
        <v/>
      </c>
      <c r="P39" s="19" t="str">
        <f t="shared" si="57"/>
        <v/>
      </c>
      <c r="Q39" s="19" t="str">
        <f t="shared" si="57"/>
        <v/>
      </c>
      <c r="R39" s="19" t="str">
        <f t="shared" si="57"/>
        <v/>
      </c>
      <c r="S39" s="19" t="str">
        <f t="shared" si="57"/>
        <v/>
      </c>
      <c r="T39" s="19" t="str">
        <f t="shared" si="57"/>
        <v/>
      </c>
      <c r="U39" s="19" t="str">
        <f t="shared" si="57"/>
        <v/>
      </c>
      <c r="V39" s="19" t="str">
        <f t="shared" si="57"/>
        <v/>
      </c>
      <c r="W39" s="19" t="str">
        <f t="shared" si="57"/>
        <v/>
      </c>
      <c r="X39" s="19" t="str">
        <f t="shared" si="57"/>
        <v/>
      </c>
      <c r="Y39" s="19" t="str">
        <f t="shared" si="57"/>
        <v/>
      </c>
      <c r="Z39" s="19" t="str">
        <f t="shared" si="57"/>
        <v/>
      </c>
      <c r="AA39" s="19" t="str">
        <f t="shared" si="57"/>
        <v/>
      </c>
      <c r="AB39" s="19" t="str">
        <f t="shared" si="57"/>
        <v/>
      </c>
      <c r="AC39" s="19" t="str">
        <f t="shared" si="57"/>
        <v/>
      </c>
      <c r="AD39" s="19" t="str">
        <f t="shared" si="57"/>
        <v/>
      </c>
      <c r="AE39" s="19" t="str">
        <f t="shared" si="57"/>
        <v/>
      </c>
      <c r="AF39" s="19" t="str">
        <f t="shared" si="57"/>
        <v/>
      </c>
      <c r="AG39" s="19" t="str">
        <f t="shared" si="57"/>
        <v/>
      </c>
      <c r="AH39" s="19" t="str">
        <f t="shared" si="57"/>
        <v/>
      </c>
      <c r="AI39" s="19" t="str">
        <f t="shared" si="57"/>
        <v/>
      </c>
      <c r="AJ39" s="19" t="str">
        <f t="shared" ref="AJ39:BO39" si="58">IF(AJ$29="031",AJ$12,"")</f>
        <v/>
      </c>
      <c r="AK39" s="19" t="str">
        <f t="shared" si="58"/>
        <v/>
      </c>
      <c r="AL39" s="19" t="str">
        <f t="shared" si="58"/>
        <v/>
      </c>
      <c r="AM39" s="19" t="str">
        <f t="shared" si="58"/>
        <v/>
      </c>
      <c r="AN39" s="19" t="str">
        <f t="shared" si="58"/>
        <v/>
      </c>
      <c r="AO39" s="19" t="str">
        <f t="shared" si="58"/>
        <v/>
      </c>
      <c r="AP39" s="19" t="str">
        <f t="shared" si="58"/>
        <v/>
      </c>
      <c r="AQ39" s="19" t="str">
        <f t="shared" si="58"/>
        <v/>
      </c>
      <c r="AR39" s="19" t="str">
        <f t="shared" si="58"/>
        <v/>
      </c>
      <c r="AS39" s="19" t="str">
        <f t="shared" si="58"/>
        <v/>
      </c>
      <c r="AT39" s="19" t="str">
        <f t="shared" si="58"/>
        <v/>
      </c>
      <c r="AU39" s="19" t="str">
        <f t="shared" si="58"/>
        <v/>
      </c>
      <c r="AV39" s="19" t="str">
        <f t="shared" si="58"/>
        <v/>
      </c>
      <c r="AW39" s="19" t="str">
        <f t="shared" si="58"/>
        <v/>
      </c>
      <c r="AX39" s="19" t="str">
        <f t="shared" si="58"/>
        <v/>
      </c>
      <c r="AY39" s="19" t="str">
        <f t="shared" si="58"/>
        <v/>
      </c>
      <c r="AZ39" s="19" t="str">
        <f t="shared" si="58"/>
        <v/>
      </c>
      <c r="BA39" s="19" t="str">
        <f t="shared" si="58"/>
        <v/>
      </c>
      <c r="BB39" s="19" t="str">
        <f t="shared" si="58"/>
        <v/>
      </c>
      <c r="BC39" s="19" t="str">
        <f t="shared" si="58"/>
        <v/>
      </c>
      <c r="BD39" s="19" t="str">
        <f t="shared" si="58"/>
        <v/>
      </c>
      <c r="BE39" s="19" t="str">
        <f t="shared" si="58"/>
        <v/>
      </c>
      <c r="BF39" s="19" t="str">
        <f t="shared" si="58"/>
        <v/>
      </c>
      <c r="BG39" s="19" t="str">
        <f t="shared" si="58"/>
        <v/>
      </c>
      <c r="BH39" s="19" t="str">
        <f t="shared" si="58"/>
        <v/>
      </c>
      <c r="BI39" s="19" t="str">
        <f t="shared" si="58"/>
        <v/>
      </c>
      <c r="BJ39" s="19" t="str">
        <f t="shared" si="58"/>
        <v/>
      </c>
      <c r="BK39" s="19" t="str">
        <f t="shared" si="58"/>
        <v/>
      </c>
      <c r="BL39" s="19" t="str">
        <f t="shared" si="58"/>
        <v/>
      </c>
      <c r="BM39" s="19" t="str">
        <f t="shared" si="58"/>
        <v/>
      </c>
      <c r="BN39" s="19" t="str">
        <f t="shared" si="58"/>
        <v/>
      </c>
      <c r="BO39" s="19" t="str">
        <f t="shared" si="58"/>
        <v/>
      </c>
      <c r="BP39" s="19" t="str">
        <f t="shared" ref="BP39:CU39" si="59">IF(BP$29="031",BP$12,"")</f>
        <v/>
      </c>
      <c r="BQ39" s="19" t="str">
        <f t="shared" si="59"/>
        <v/>
      </c>
      <c r="BR39" s="19" t="str">
        <f t="shared" si="59"/>
        <v/>
      </c>
      <c r="BS39" s="19" t="str">
        <f t="shared" si="59"/>
        <v/>
      </c>
      <c r="BT39" s="19" t="str">
        <f t="shared" si="59"/>
        <v/>
      </c>
      <c r="BU39" s="19" t="str">
        <f t="shared" si="59"/>
        <v/>
      </c>
      <c r="BV39" s="19" t="str">
        <f t="shared" si="59"/>
        <v/>
      </c>
      <c r="BW39" s="19" t="str">
        <f t="shared" si="59"/>
        <v/>
      </c>
      <c r="BX39" s="19" t="str">
        <f t="shared" si="59"/>
        <v/>
      </c>
      <c r="BY39" s="19" t="str">
        <f t="shared" si="59"/>
        <v/>
      </c>
      <c r="BZ39" s="19" t="str">
        <f t="shared" si="59"/>
        <v/>
      </c>
      <c r="CA39" s="19" t="str">
        <f t="shared" si="59"/>
        <v/>
      </c>
      <c r="CB39" s="19" t="str">
        <f t="shared" si="59"/>
        <v/>
      </c>
      <c r="CC39" s="19" t="str">
        <f t="shared" si="59"/>
        <v/>
      </c>
      <c r="CD39" s="19" t="str">
        <f t="shared" si="59"/>
        <v/>
      </c>
      <c r="CE39" s="19" t="str">
        <f t="shared" si="59"/>
        <v/>
      </c>
      <c r="CF39" s="19" t="str">
        <f t="shared" si="59"/>
        <v/>
      </c>
      <c r="CG39" s="19" t="str">
        <f t="shared" si="59"/>
        <v/>
      </c>
      <c r="CH39" s="19" t="str">
        <f t="shared" si="59"/>
        <v/>
      </c>
      <c r="CI39" s="19" t="str">
        <f t="shared" si="59"/>
        <v/>
      </c>
      <c r="CJ39" s="19" t="str">
        <f t="shared" si="59"/>
        <v/>
      </c>
      <c r="CK39" s="19" t="str">
        <f t="shared" si="59"/>
        <v/>
      </c>
      <c r="CL39" s="19" t="str">
        <f t="shared" si="59"/>
        <v/>
      </c>
      <c r="CM39" s="19" t="str">
        <f t="shared" si="59"/>
        <v/>
      </c>
      <c r="CN39" s="19" t="str">
        <f t="shared" si="59"/>
        <v/>
      </c>
      <c r="CO39" s="19" t="str">
        <f t="shared" si="59"/>
        <v/>
      </c>
      <c r="CP39" s="19" t="str">
        <f t="shared" si="59"/>
        <v/>
      </c>
      <c r="CQ39" s="19" t="str">
        <f t="shared" si="59"/>
        <v/>
      </c>
      <c r="CR39" s="19" t="str">
        <f t="shared" si="59"/>
        <v/>
      </c>
      <c r="CS39" s="19" t="str">
        <f t="shared" si="59"/>
        <v/>
      </c>
      <c r="CT39" s="19" t="str">
        <f t="shared" si="59"/>
        <v/>
      </c>
      <c r="CU39" s="19" t="str">
        <f t="shared" si="59"/>
        <v/>
      </c>
      <c r="CV39" s="19" t="str">
        <f t="shared" ref="CV39:EA39" si="60">IF(CV$29="031",CV$12,"")</f>
        <v/>
      </c>
      <c r="CW39" s="19" t="str">
        <f t="shared" si="60"/>
        <v/>
      </c>
      <c r="CX39" s="19" t="str">
        <f t="shared" si="60"/>
        <v/>
      </c>
      <c r="CY39" s="19" t="str">
        <f t="shared" si="60"/>
        <v/>
      </c>
      <c r="CZ39" s="19" t="str">
        <f t="shared" si="60"/>
        <v/>
      </c>
      <c r="DA39" s="19" t="str">
        <f t="shared" si="60"/>
        <v/>
      </c>
      <c r="DB39" s="19" t="str">
        <f t="shared" si="60"/>
        <v/>
      </c>
      <c r="DC39" s="19" t="str">
        <f t="shared" si="60"/>
        <v/>
      </c>
      <c r="DD39" s="19" t="str">
        <f t="shared" si="60"/>
        <v/>
      </c>
      <c r="DE39" s="19" t="str">
        <f t="shared" si="60"/>
        <v/>
      </c>
      <c r="DF39" s="19" t="str">
        <f t="shared" si="60"/>
        <v/>
      </c>
      <c r="DG39" s="19" t="str">
        <f t="shared" si="60"/>
        <v/>
      </c>
      <c r="DH39" s="19" t="str">
        <f t="shared" si="60"/>
        <v/>
      </c>
      <c r="DI39" s="19" t="str">
        <f t="shared" si="60"/>
        <v/>
      </c>
      <c r="DJ39" s="19" t="str">
        <f t="shared" si="60"/>
        <v/>
      </c>
      <c r="DK39" s="19" t="str">
        <f t="shared" si="60"/>
        <v/>
      </c>
      <c r="DL39" s="19" t="str">
        <f t="shared" si="60"/>
        <v/>
      </c>
      <c r="DM39" s="19" t="str">
        <f t="shared" si="60"/>
        <v/>
      </c>
      <c r="DN39" s="19" t="str">
        <f t="shared" si="60"/>
        <v/>
      </c>
      <c r="DO39" s="19" t="str">
        <f t="shared" si="60"/>
        <v/>
      </c>
      <c r="DP39" s="19" t="str">
        <f t="shared" si="60"/>
        <v/>
      </c>
      <c r="DQ39" s="19" t="str">
        <f t="shared" si="60"/>
        <v/>
      </c>
      <c r="DR39" s="19" t="str">
        <f t="shared" si="60"/>
        <v/>
      </c>
      <c r="DS39" s="19" t="str">
        <f t="shared" si="60"/>
        <v/>
      </c>
      <c r="DT39" s="19" t="str">
        <f t="shared" si="60"/>
        <v/>
      </c>
      <c r="DU39" s="19" t="str">
        <f t="shared" si="60"/>
        <v/>
      </c>
      <c r="DV39" s="19" t="str">
        <f t="shared" si="60"/>
        <v/>
      </c>
      <c r="DW39" s="19" t="str">
        <f t="shared" si="60"/>
        <v/>
      </c>
      <c r="DX39" s="19" t="str">
        <f t="shared" si="60"/>
        <v/>
      </c>
      <c r="DY39" s="19" t="str">
        <f t="shared" si="60"/>
        <v/>
      </c>
      <c r="DZ39" s="19" t="str">
        <f t="shared" si="60"/>
        <v/>
      </c>
      <c r="EA39" s="19" t="str">
        <f t="shared" si="60"/>
        <v/>
      </c>
      <c r="EB39" s="19" t="str">
        <f t="shared" ref="EB39:EW39" si="61">IF(EB$29="031",EB$12,"")</f>
        <v/>
      </c>
      <c r="EC39" s="19" t="str">
        <f t="shared" si="61"/>
        <v/>
      </c>
      <c r="ED39" s="19" t="str">
        <f t="shared" si="61"/>
        <v/>
      </c>
      <c r="EE39" s="19" t="str">
        <f t="shared" si="61"/>
        <v/>
      </c>
      <c r="EF39" s="19" t="str">
        <f t="shared" si="61"/>
        <v/>
      </c>
      <c r="EG39" s="19" t="str">
        <f t="shared" si="61"/>
        <v/>
      </c>
      <c r="EH39" s="19" t="str">
        <f t="shared" si="61"/>
        <v/>
      </c>
      <c r="EI39" s="19" t="str">
        <f t="shared" si="61"/>
        <v/>
      </c>
      <c r="EJ39" s="19" t="str">
        <f t="shared" si="61"/>
        <v/>
      </c>
      <c r="EK39" s="19" t="str">
        <f t="shared" si="61"/>
        <v/>
      </c>
      <c r="EL39" s="19" t="str">
        <f t="shared" si="61"/>
        <v/>
      </c>
      <c r="EM39" s="19" t="str">
        <f t="shared" si="61"/>
        <v/>
      </c>
      <c r="EN39" s="19" t="str">
        <f t="shared" si="61"/>
        <v/>
      </c>
      <c r="EO39" s="19" t="str">
        <f t="shared" si="61"/>
        <v/>
      </c>
      <c r="EP39" s="19" t="str">
        <f t="shared" si="61"/>
        <v/>
      </c>
      <c r="EQ39" s="19" t="str">
        <f t="shared" si="61"/>
        <v/>
      </c>
      <c r="ER39" s="19" t="str">
        <f t="shared" si="61"/>
        <v/>
      </c>
      <c r="ES39" s="19" t="str">
        <f t="shared" si="61"/>
        <v/>
      </c>
      <c r="ET39" s="19" t="str">
        <f t="shared" si="61"/>
        <v/>
      </c>
      <c r="EU39" s="19" t="str">
        <f t="shared" si="61"/>
        <v/>
      </c>
      <c r="EV39" s="19" t="str">
        <f t="shared" si="61"/>
        <v/>
      </c>
      <c r="EW39" s="19" t="str">
        <f t="shared" si="61"/>
        <v/>
      </c>
      <c r="EX39" s="476"/>
      <c r="EY39" s="476"/>
      <c r="EZ39" s="527" t="s">
        <v>2378</v>
      </c>
      <c r="FA39" s="476"/>
      <c r="FB39" s="476"/>
      <c r="FC39" s="476"/>
      <c r="FD39" s="476"/>
      <c r="FE39" s="497"/>
      <c r="FF39" s="496"/>
    </row>
    <row r="40" spans="2:162">
      <c r="B40" s="529" t="s">
        <v>2090</v>
      </c>
      <c r="C40" s="526" t="s">
        <v>32</v>
      </c>
      <c r="D40" s="19" t="str">
        <f t="shared" ref="D40:AI40" si="62">IF(D$29="032",D$12,"")</f>
        <v/>
      </c>
      <c r="E40" s="19" t="str">
        <f t="shared" si="62"/>
        <v/>
      </c>
      <c r="F40" s="19" t="str">
        <f t="shared" si="62"/>
        <v/>
      </c>
      <c r="G40" s="19" t="str">
        <f t="shared" si="62"/>
        <v/>
      </c>
      <c r="H40" s="19" t="str">
        <f t="shared" si="62"/>
        <v/>
      </c>
      <c r="I40" s="19" t="str">
        <f t="shared" si="62"/>
        <v/>
      </c>
      <c r="J40" s="19" t="str">
        <f t="shared" si="62"/>
        <v/>
      </c>
      <c r="K40" s="19" t="str">
        <f t="shared" si="62"/>
        <v/>
      </c>
      <c r="L40" s="19" t="str">
        <f t="shared" si="62"/>
        <v/>
      </c>
      <c r="M40" s="19" t="str">
        <f t="shared" si="62"/>
        <v/>
      </c>
      <c r="N40" s="19" t="str">
        <f t="shared" si="62"/>
        <v/>
      </c>
      <c r="O40" s="19" t="str">
        <f t="shared" si="62"/>
        <v/>
      </c>
      <c r="P40" s="19" t="str">
        <f t="shared" si="62"/>
        <v/>
      </c>
      <c r="Q40" s="19" t="str">
        <f t="shared" si="62"/>
        <v/>
      </c>
      <c r="R40" s="19" t="str">
        <f t="shared" si="62"/>
        <v/>
      </c>
      <c r="S40" s="19" t="str">
        <f t="shared" si="62"/>
        <v/>
      </c>
      <c r="T40" s="19" t="str">
        <f t="shared" si="62"/>
        <v/>
      </c>
      <c r="U40" s="19" t="str">
        <f t="shared" si="62"/>
        <v/>
      </c>
      <c r="V40" s="19" t="str">
        <f t="shared" si="62"/>
        <v/>
      </c>
      <c r="W40" s="19" t="str">
        <f t="shared" si="62"/>
        <v/>
      </c>
      <c r="X40" s="19" t="str">
        <f t="shared" si="62"/>
        <v/>
      </c>
      <c r="Y40" s="19" t="str">
        <f t="shared" si="62"/>
        <v/>
      </c>
      <c r="Z40" s="19" t="str">
        <f t="shared" si="62"/>
        <v/>
      </c>
      <c r="AA40" s="19" t="str">
        <f t="shared" si="62"/>
        <v/>
      </c>
      <c r="AB40" s="19" t="str">
        <f t="shared" si="62"/>
        <v/>
      </c>
      <c r="AC40" s="19" t="str">
        <f t="shared" si="62"/>
        <v/>
      </c>
      <c r="AD40" s="19" t="str">
        <f t="shared" si="62"/>
        <v/>
      </c>
      <c r="AE40" s="19" t="str">
        <f t="shared" si="62"/>
        <v/>
      </c>
      <c r="AF40" s="19" t="str">
        <f t="shared" si="62"/>
        <v/>
      </c>
      <c r="AG40" s="19" t="str">
        <f t="shared" si="62"/>
        <v/>
      </c>
      <c r="AH40" s="19" t="str">
        <f t="shared" si="62"/>
        <v/>
      </c>
      <c r="AI40" s="19" t="str">
        <f t="shared" si="62"/>
        <v/>
      </c>
      <c r="AJ40" s="19" t="str">
        <f t="shared" ref="AJ40:BO40" si="63">IF(AJ$29="032",AJ$12,"")</f>
        <v/>
      </c>
      <c r="AK40" s="19" t="str">
        <f t="shared" si="63"/>
        <v/>
      </c>
      <c r="AL40" s="19" t="str">
        <f t="shared" si="63"/>
        <v/>
      </c>
      <c r="AM40" s="19" t="str">
        <f t="shared" si="63"/>
        <v/>
      </c>
      <c r="AN40" s="19" t="str">
        <f t="shared" si="63"/>
        <v/>
      </c>
      <c r="AO40" s="19" t="str">
        <f t="shared" si="63"/>
        <v/>
      </c>
      <c r="AP40" s="19" t="str">
        <f t="shared" si="63"/>
        <v/>
      </c>
      <c r="AQ40" s="19" t="str">
        <f t="shared" si="63"/>
        <v/>
      </c>
      <c r="AR40" s="19" t="str">
        <f t="shared" si="63"/>
        <v/>
      </c>
      <c r="AS40" s="19" t="str">
        <f t="shared" si="63"/>
        <v/>
      </c>
      <c r="AT40" s="19" t="str">
        <f t="shared" si="63"/>
        <v/>
      </c>
      <c r="AU40" s="19" t="str">
        <f t="shared" si="63"/>
        <v/>
      </c>
      <c r="AV40" s="19" t="str">
        <f t="shared" si="63"/>
        <v/>
      </c>
      <c r="AW40" s="19" t="str">
        <f t="shared" si="63"/>
        <v/>
      </c>
      <c r="AX40" s="19" t="str">
        <f t="shared" si="63"/>
        <v/>
      </c>
      <c r="AY40" s="19" t="str">
        <f t="shared" si="63"/>
        <v/>
      </c>
      <c r="AZ40" s="19" t="str">
        <f t="shared" si="63"/>
        <v/>
      </c>
      <c r="BA40" s="19" t="str">
        <f t="shared" si="63"/>
        <v/>
      </c>
      <c r="BB40" s="19" t="str">
        <f t="shared" si="63"/>
        <v/>
      </c>
      <c r="BC40" s="19" t="str">
        <f t="shared" si="63"/>
        <v/>
      </c>
      <c r="BD40" s="19" t="str">
        <f t="shared" si="63"/>
        <v/>
      </c>
      <c r="BE40" s="19" t="str">
        <f t="shared" si="63"/>
        <v/>
      </c>
      <c r="BF40" s="19" t="str">
        <f t="shared" si="63"/>
        <v/>
      </c>
      <c r="BG40" s="19" t="str">
        <f t="shared" si="63"/>
        <v/>
      </c>
      <c r="BH40" s="19" t="str">
        <f t="shared" si="63"/>
        <v/>
      </c>
      <c r="BI40" s="19" t="str">
        <f t="shared" si="63"/>
        <v/>
      </c>
      <c r="BJ40" s="19" t="str">
        <f t="shared" si="63"/>
        <v/>
      </c>
      <c r="BK40" s="19" t="str">
        <f t="shared" si="63"/>
        <v/>
      </c>
      <c r="BL40" s="19" t="str">
        <f t="shared" si="63"/>
        <v/>
      </c>
      <c r="BM40" s="19" t="str">
        <f t="shared" si="63"/>
        <v/>
      </c>
      <c r="BN40" s="19" t="str">
        <f t="shared" si="63"/>
        <v/>
      </c>
      <c r="BO40" s="19" t="str">
        <f t="shared" si="63"/>
        <v/>
      </c>
      <c r="BP40" s="19" t="str">
        <f t="shared" ref="BP40:CU40" si="64">IF(BP$29="032",BP$12,"")</f>
        <v/>
      </c>
      <c r="BQ40" s="19" t="str">
        <f t="shared" si="64"/>
        <v/>
      </c>
      <c r="BR40" s="19" t="str">
        <f t="shared" si="64"/>
        <v/>
      </c>
      <c r="BS40" s="19" t="str">
        <f t="shared" si="64"/>
        <v/>
      </c>
      <c r="BT40" s="19" t="str">
        <f t="shared" si="64"/>
        <v/>
      </c>
      <c r="BU40" s="19" t="str">
        <f t="shared" si="64"/>
        <v/>
      </c>
      <c r="BV40" s="19" t="str">
        <f t="shared" si="64"/>
        <v/>
      </c>
      <c r="BW40" s="19" t="str">
        <f t="shared" si="64"/>
        <v/>
      </c>
      <c r="BX40" s="19" t="str">
        <f t="shared" si="64"/>
        <v/>
      </c>
      <c r="BY40" s="19" t="str">
        <f t="shared" si="64"/>
        <v/>
      </c>
      <c r="BZ40" s="19" t="str">
        <f t="shared" si="64"/>
        <v/>
      </c>
      <c r="CA40" s="19" t="str">
        <f t="shared" si="64"/>
        <v/>
      </c>
      <c r="CB40" s="19" t="str">
        <f t="shared" si="64"/>
        <v/>
      </c>
      <c r="CC40" s="19" t="str">
        <f t="shared" si="64"/>
        <v/>
      </c>
      <c r="CD40" s="19" t="str">
        <f t="shared" si="64"/>
        <v/>
      </c>
      <c r="CE40" s="19" t="str">
        <f t="shared" si="64"/>
        <v/>
      </c>
      <c r="CF40" s="19" t="str">
        <f t="shared" si="64"/>
        <v/>
      </c>
      <c r="CG40" s="19" t="str">
        <f t="shared" si="64"/>
        <v/>
      </c>
      <c r="CH40" s="19" t="str">
        <f t="shared" si="64"/>
        <v/>
      </c>
      <c r="CI40" s="19" t="str">
        <f t="shared" si="64"/>
        <v/>
      </c>
      <c r="CJ40" s="19" t="str">
        <f t="shared" si="64"/>
        <v/>
      </c>
      <c r="CK40" s="19" t="str">
        <f t="shared" si="64"/>
        <v/>
      </c>
      <c r="CL40" s="19" t="str">
        <f t="shared" si="64"/>
        <v/>
      </c>
      <c r="CM40" s="19" t="str">
        <f t="shared" si="64"/>
        <v/>
      </c>
      <c r="CN40" s="19" t="str">
        <f t="shared" si="64"/>
        <v/>
      </c>
      <c r="CO40" s="19" t="str">
        <f t="shared" si="64"/>
        <v/>
      </c>
      <c r="CP40" s="19" t="str">
        <f t="shared" si="64"/>
        <v/>
      </c>
      <c r="CQ40" s="19" t="str">
        <f t="shared" si="64"/>
        <v/>
      </c>
      <c r="CR40" s="19" t="str">
        <f t="shared" si="64"/>
        <v/>
      </c>
      <c r="CS40" s="19" t="str">
        <f t="shared" si="64"/>
        <v/>
      </c>
      <c r="CT40" s="19" t="str">
        <f t="shared" si="64"/>
        <v/>
      </c>
      <c r="CU40" s="19" t="str">
        <f t="shared" si="64"/>
        <v/>
      </c>
      <c r="CV40" s="19" t="str">
        <f t="shared" ref="CV40:EA40" si="65">IF(CV$29="032",CV$12,"")</f>
        <v/>
      </c>
      <c r="CW40" s="19" t="str">
        <f t="shared" si="65"/>
        <v/>
      </c>
      <c r="CX40" s="19" t="str">
        <f t="shared" si="65"/>
        <v/>
      </c>
      <c r="CY40" s="19" t="str">
        <f t="shared" si="65"/>
        <v/>
      </c>
      <c r="CZ40" s="19" t="str">
        <f t="shared" si="65"/>
        <v/>
      </c>
      <c r="DA40" s="19" t="str">
        <f t="shared" si="65"/>
        <v/>
      </c>
      <c r="DB40" s="19" t="str">
        <f t="shared" si="65"/>
        <v/>
      </c>
      <c r="DC40" s="19" t="str">
        <f t="shared" si="65"/>
        <v/>
      </c>
      <c r="DD40" s="19" t="str">
        <f t="shared" si="65"/>
        <v/>
      </c>
      <c r="DE40" s="19" t="str">
        <f t="shared" si="65"/>
        <v/>
      </c>
      <c r="DF40" s="19" t="str">
        <f t="shared" si="65"/>
        <v/>
      </c>
      <c r="DG40" s="19" t="str">
        <f t="shared" si="65"/>
        <v/>
      </c>
      <c r="DH40" s="19" t="str">
        <f t="shared" si="65"/>
        <v/>
      </c>
      <c r="DI40" s="19" t="str">
        <f t="shared" si="65"/>
        <v/>
      </c>
      <c r="DJ40" s="19" t="str">
        <f t="shared" si="65"/>
        <v/>
      </c>
      <c r="DK40" s="19" t="str">
        <f t="shared" si="65"/>
        <v/>
      </c>
      <c r="DL40" s="19" t="str">
        <f t="shared" si="65"/>
        <v/>
      </c>
      <c r="DM40" s="19" t="str">
        <f t="shared" si="65"/>
        <v/>
      </c>
      <c r="DN40" s="19" t="str">
        <f t="shared" si="65"/>
        <v/>
      </c>
      <c r="DO40" s="19" t="str">
        <f t="shared" si="65"/>
        <v/>
      </c>
      <c r="DP40" s="19" t="str">
        <f t="shared" si="65"/>
        <v/>
      </c>
      <c r="DQ40" s="19" t="str">
        <f t="shared" si="65"/>
        <v/>
      </c>
      <c r="DR40" s="19" t="str">
        <f t="shared" si="65"/>
        <v/>
      </c>
      <c r="DS40" s="19" t="str">
        <f t="shared" si="65"/>
        <v/>
      </c>
      <c r="DT40" s="19" t="str">
        <f t="shared" si="65"/>
        <v/>
      </c>
      <c r="DU40" s="19" t="str">
        <f t="shared" si="65"/>
        <v/>
      </c>
      <c r="DV40" s="19" t="str">
        <f t="shared" si="65"/>
        <v/>
      </c>
      <c r="DW40" s="19" t="str">
        <f t="shared" si="65"/>
        <v/>
      </c>
      <c r="DX40" s="19" t="str">
        <f t="shared" si="65"/>
        <v/>
      </c>
      <c r="DY40" s="19" t="str">
        <f t="shared" si="65"/>
        <v/>
      </c>
      <c r="DZ40" s="19" t="str">
        <f t="shared" si="65"/>
        <v/>
      </c>
      <c r="EA40" s="19" t="str">
        <f t="shared" si="65"/>
        <v/>
      </c>
      <c r="EB40" s="19" t="str">
        <f t="shared" ref="EB40:EW40" si="66">IF(EB$29="032",EB$12,"")</f>
        <v/>
      </c>
      <c r="EC40" s="19" t="str">
        <f t="shared" si="66"/>
        <v/>
      </c>
      <c r="ED40" s="19" t="str">
        <f t="shared" si="66"/>
        <v/>
      </c>
      <c r="EE40" s="19" t="str">
        <f t="shared" si="66"/>
        <v/>
      </c>
      <c r="EF40" s="19" t="str">
        <f t="shared" si="66"/>
        <v/>
      </c>
      <c r="EG40" s="19" t="str">
        <f t="shared" si="66"/>
        <v/>
      </c>
      <c r="EH40" s="19" t="str">
        <f t="shared" si="66"/>
        <v/>
      </c>
      <c r="EI40" s="19" t="str">
        <f t="shared" si="66"/>
        <v/>
      </c>
      <c r="EJ40" s="19" t="str">
        <f t="shared" si="66"/>
        <v/>
      </c>
      <c r="EK40" s="19" t="str">
        <f t="shared" si="66"/>
        <v/>
      </c>
      <c r="EL40" s="19" t="str">
        <f t="shared" si="66"/>
        <v/>
      </c>
      <c r="EM40" s="19" t="str">
        <f t="shared" si="66"/>
        <v/>
      </c>
      <c r="EN40" s="19" t="str">
        <f t="shared" si="66"/>
        <v/>
      </c>
      <c r="EO40" s="19" t="str">
        <f t="shared" si="66"/>
        <v/>
      </c>
      <c r="EP40" s="19" t="str">
        <f t="shared" si="66"/>
        <v/>
      </c>
      <c r="EQ40" s="19" t="str">
        <f t="shared" si="66"/>
        <v/>
      </c>
      <c r="ER40" s="19" t="str">
        <f t="shared" si="66"/>
        <v/>
      </c>
      <c r="ES40" s="19" t="str">
        <f t="shared" si="66"/>
        <v/>
      </c>
      <c r="ET40" s="19" t="str">
        <f t="shared" si="66"/>
        <v/>
      </c>
      <c r="EU40" s="19" t="str">
        <f t="shared" si="66"/>
        <v/>
      </c>
      <c r="EV40" s="19" t="str">
        <f t="shared" si="66"/>
        <v/>
      </c>
      <c r="EW40" s="19" t="str">
        <f t="shared" si="66"/>
        <v/>
      </c>
      <c r="EX40" s="476"/>
      <c r="EY40" s="476"/>
      <c r="EZ40" s="527" t="s">
        <v>2379</v>
      </c>
      <c r="FA40" s="476"/>
      <c r="FB40" s="476"/>
      <c r="FC40" s="476"/>
      <c r="FD40" s="497"/>
      <c r="FE40" s="497"/>
      <c r="FF40" s="496"/>
    </row>
    <row r="41" spans="2:162" ht="13.5" customHeight="1">
      <c r="B41" s="531" t="s">
        <v>2092</v>
      </c>
      <c r="C41" s="526" t="s">
        <v>32</v>
      </c>
      <c r="D41" s="19" t="str">
        <f t="shared" ref="D41:AI41" si="67">IF(D$29="033",D$12,"")</f>
        <v/>
      </c>
      <c r="E41" s="19" t="str">
        <f t="shared" si="67"/>
        <v/>
      </c>
      <c r="F41" s="19" t="str">
        <f t="shared" si="67"/>
        <v/>
      </c>
      <c r="G41" s="19" t="str">
        <f t="shared" si="67"/>
        <v/>
      </c>
      <c r="H41" s="19" t="str">
        <f t="shared" si="67"/>
        <v/>
      </c>
      <c r="I41" s="19" t="str">
        <f t="shared" si="67"/>
        <v/>
      </c>
      <c r="J41" s="19" t="str">
        <f t="shared" si="67"/>
        <v/>
      </c>
      <c r="K41" s="19" t="str">
        <f t="shared" si="67"/>
        <v/>
      </c>
      <c r="L41" s="19" t="str">
        <f t="shared" si="67"/>
        <v/>
      </c>
      <c r="M41" s="19" t="str">
        <f t="shared" si="67"/>
        <v/>
      </c>
      <c r="N41" s="19" t="str">
        <f t="shared" si="67"/>
        <v/>
      </c>
      <c r="O41" s="19" t="str">
        <f t="shared" si="67"/>
        <v/>
      </c>
      <c r="P41" s="19" t="str">
        <f t="shared" si="67"/>
        <v/>
      </c>
      <c r="Q41" s="19" t="str">
        <f t="shared" si="67"/>
        <v/>
      </c>
      <c r="R41" s="19" t="str">
        <f t="shared" si="67"/>
        <v/>
      </c>
      <c r="S41" s="19" t="str">
        <f t="shared" si="67"/>
        <v/>
      </c>
      <c r="T41" s="19" t="str">
        <f t="shared" si="67"/>
        <v/>
      </c>
      <c r="U41" s="19" t="str">
        <f t="shared" si="67"/>
        <v/>
      </c>
      <c r="V41" s="19" t="str">
        <f t="shared" si="67"/>
        <v/>
      </c>
      <c r="W41" s="19" t="str">
        <f t="shared" si="67"/>
        <v/>
      </c>
      <c r="X41" s="19" t="str">
        <f t="shared" si="67"/>
        <v/>
      </c>
      <c r="Y41" s="19" t="str">
        <f t="shared" si="67"/>
        <v/>
      </c>
      <c r="Z41" s="19" t="str">
        <f t="shared" si="67"/>
        <v/>
      </c>
      <c r="AA41" s="19" t="str">
        <f t="shared" si="67"/>
        <v/>
      </c>
      <c r="AB41" s="19" t="str">
        <f t="shared" si="67"/>
        <v/>
      </c>
      <c r="AC41" s="19" t="str">
        <f t="shared" si="67"/>
        <v/>
      </c>
      <c r="AD41" s="19" t="str">
        <f t="shared" si="67"/>
        <v/>
      </c>
      <c r="AE41" s="19" t="str">
        <f t="shared" si="67"/>
        <v/>
      </c>
      <c r="AF41" s="19" t="str">
        <f t="shared" si="67"/>
        <v/>
      </c>
      <c r="AG41" s="19" t="str">
        <f t="shared" si="67"/>
        <v/>
      </c>
      <c r="AH41" s="19" t="str">
        <f t="shared" si="67"/>
        <v/>
      </c>
      <c r="AI41" s="19" t="str">
        <f t="shared" si="67"/>
        <v/>
      </c>
      <c r="AJ41" s="19" t="str">
        <f t="shared" ref="AJ41:BO41" si="68">IF(AJ$29="033",AJ$12,"")</f>
        <v/>
      </c>
      <c r="AK41" s="19" t="str">
        <f t="shared" si="68"/>
        <v/>
      </c>
      <c r="AL41" s="19" t="str">
        <f t="shared" si="68"/>
        <v/>
      </c>
      <c r="AM41" s="19" t="str">
        <f t="shared" si="68"/>
        <v/>
      </c>
      <c r="AN41" s="19" t="str">
        <f t="shared" si="68"/>
        <v/>
      </c>
      <c r="AO41" s="19" t="str">
        <f t="shared" si="68"/>
        <v/>
      </c>
      <c r="AP41" s="19" t="str">
        <f t="shared" si="68"/>
        <v/>
      </c>
      <c r="AQ41" s="19" t="str">
        <f t="shared" si="68"/>
        <v/>
      </c>
      <c r="AR41" s="19" t="str">
        <f t="shared" si="68"/>
        <v/>
      </c>
      <c r="AS41" s="19" t="str">
        <f t="shared" si="68"/>
        <v/>
      </c>
      <c r="AT41" s="19" t="str">
        <f t="shared" si="68"/>
        <v/>
      </c>
      <c r="AU41" s="19" t="str">
        <f t="shared" si="68"/>
        <v/>
      </c>
      <c r="AV41" s="19" t="str">
        <f t="shared" si="68"/>
        <v/>
      </c>
      <c r="AW41" s="19" t="str">
        <f t="shared" si="68"/>
        <v/>
      </c>
      <c r="AX41" s="19" t="str">
        <f t="shared" si="68"/>
        <v/>
      </c>
      <c r="AY41" s="19" t="str">
        <f t="shared" si="68"/>
        <v/>
      </c>
      <c r="AZ41" s="19" t="str">
        <f t="shared" si="68"/>
        <v/>
      </c>
      <c r="BA41" s="19" t="str">
        <f t="shared" si="68"/>
        <v/>
      </c>
      <c r="BB41" s="19" t="str">
        <f t="shared" si="68"/>
        <v/>
      </c>
      <c r="BC41" s="19" t="str">
        <f t="shared" si="68"/>
        <v/>
      </c>
      <c r="BD41" s="19" t="str">
        <f t="shared" si="68"/>
        <v/>
      </c>
      <c r="BE41" s="19" t="str">
        <f t="shared" si="68"/>
        <v/>
      </c>
      <c r="BF41" s="19" t="str">
        <f t="shared" si="68"/>
        <v/>
      </c>
      <c r="BG41" s="19" t="str">
        <f t="shared" si="68"/>
        <v/>
      </c>
      <c r="BH41" s="19" t="str">
        <f t="shared" si="68"/>
        <v/>
      </c>
      <c r="BI41" s="19" t="str">
        <f t="shared" si="68"/>
        <v/>
      </c>
      <c r="BJ41" s="19" t="str">
        <f t="shared" si="68"/>
        <v/>
      </c>
      <c r="BK41" s="19" t="str">
        <f t="shared" si="68"/>
        <v/>
      </c>
      <c r="BL41" s="19" t="str">
        <f t="shared" si="68"/>
        <v/>
      </c>
      <c r="BM41" s="19" t="str">
        <f t="shared" si="68"/>
        <v/>
      </c>
      <c r="BN41" s="19" t="str">
        <f t="shared" si="68"/>
        <v/>
      </c>
      <c r="BO41" s="19" t="str">
        <f t="shared" si="68"/>
        <v/>
      </c>
      <c r="BP41" s="19" t="str">
        <f t="shared" ref="BP41:CU41" si="69">IF(BP$29="033",BP$12,"")</f>
        <v/>
      </c>
      <c r="BQ41" s="19" t="str">
        <f t="shared" si="69"/>
        <v/>
      </c>
      <c r="BR41" s="19" t="str">
        <f t="shared" si="69"/>
        <v/>
      </c>
      <c r="BS41" s="19" t="str">
        <f t="shared" si="69"/>
        <v/>
      </c>
      <c r="BT41" s="19" t="str">
        <f t="shared" si="69"/>
        <v/>
      </c>
      <c r="BU41" s="19" t="str">
        <f t="shared" si="69"/>
        <v/>
      </c>
      <c r="BV41" s="19" t="str">
        <f t="shared" si="69"/>
        <v/>
      </c>
      <c r="BW41" s="19" t="str">
        <f t="shared" si="69"/>
        <v/>
      </c>
      <c r="BX41" s="19" t="str">
        <f t="shared" si="69"/>
        <v/>
      </c>
      <c r="BY41" s="19" t="str">
        <f t="shared" si="69"/>
        <v/>
      </c>
      <c r="BZ41" s="19" t="str">
        <f t="shared" si="69"/>
        <v/>
      </c>
      <c r="CA41" s="19" t="str">
        <f t="shared" si="69"/>
        <v/>
      </c>
      <c r="CB41" s="19" t="str">
        <f t="shared" si="69"/>
        <v/>
      </c>
      <c r="CC41" s="19" t="str">
        <f t="shared" si="69"/>
        <v/>
      </c>
      <c r="CD41" s="19" t="str">
        <f t="shared" si="69"/>
        <v/>
      </c>
      <c r="CE41" s="19" t="str">
        <f t="shared" si="69"/>
        <v/>
      </c>
      <c r="CF41" s="19" t="str">
        <f t="shared" si="69"/>
        <v/>
      </c>
      <c r="CG41" s="19" t="str">
        <f t="shared" si="69"/>
        <v/>
      </c>
      <c r="CH41" s="19" t="str">
        <f t="shared" si="69"/>
        <v/>
      </c>
      <c r="CI41" s="19" t="str">
        <f t="shared" si="69"/>
        <v/>
      </c>
      <c r="CJ41" s="19" t="str">
        <f t="shared" si="69"/>
        <v/>
      </c>
      <c r="CK41" s="19" t="str">
        <f t="shared" si="69"/>
        <v/>
      </c>
      <c r="CL41" s="19" t="str">
        <f t="shared" si="69"/>
        <v/>
      </c>
      <c r="CM41" s="19" t="str">
        <f t="shared" si="69"/>
        <v/>
      </c>
      <c r="CN41" s="19" t="str">
        <f t="shared" si="69"/>
        <v/>
      </c>
      <c r="CO41" s="19" t="str">
        <f t="shared" si="69"/>
        <v/>
      </c>
      <c r="CP41" s="19" t="str">
        <f t="shared" si="69"/>
        <v/>
      </c>
      <c r="CQ41" s="19" t="str">
        <f t="shared" si="69"/>
        <v/>
      </c>
      <c r="CR41" s="19" t="str">
        <f t="shared" si="69"/>
        <v/>
      </c>
      <c r="CS41" s="19" t="str">
        <f t="shared" si="69"/>
        <v/>
      </c>
      <c r="CT41" s="19" t="str">
        <f t="shared" si="69"/>
        <v/>
      </c>
      <c r="CU41" s="19" t="str">
        <f t="shared" si="69"/>
        <v/>
      </c>
      <c r="CV41" s="19" t="str">
        <f t="shared" ref="CV41:EA41" si="70">IF(CV$29="033",CV$12,"")</f>
        <v/>
      </c>
      <c r="CW41" s="19" t="str">
        <f t="shared" si="70"/>
        <v/>
      </c>
      <c r="CX41" s="19" t="str">
        <f t="shared" si="70"/>
        <v/>
      </c>
      <c r="CY41" s="19" t="str">
        <f t="shared" si="70"/>
        <v/>
      </c>
      <c r="CZ41" s="19" t="str">
        <f t="shared" si="70"/>
        <v/>
      </c>
      <c r="DA41" s="19" t="str">
        <f t="shared" si="70"/>
        <v/>
      </c>
      <c r="DB41" s="19" t="str">
        <f t="shared" si="70"/>
        <v/>
      </c>
      <c r="DC41" s="19" t="str">
        <f t="shared" si="70"/>
        <v/>
      </c>
      <c r="DD41" s="19" t="str">
        <f t="shared" si="70"/>
        <v/>
      </c>
      <c r="DE41" s="19" t="str">
        <f t="shared" si="70"/>
        <v/>
      </c>
      <c r="DF41" s="19" t="str">
        <f t="shared" si="70"/>
        <v/>
      </c>
      <c r="DG41" s="19" t="str">
        <f t="shared" si="70"/>
        <v/>
      </c>
      <c r="DH41" s="19" t="str">
        <f t="shared" si="70"/>
        <v/>
      </c>
      <c r="DI41" s="19" t="str">
        <f t="shared" si="70"/>
        <v/>
      </c>
      <c r="DJ41" s="19" t="str">
        <f t="shared" si="70"/>
        <v/>
      </c>
      <c r="DK41" s="19" t="str">
        <f t="shared" si="70"/>
        <v/>
      </c>
      <c r="DL41" s="19" t="str">
        <f t="shared" si="70"/>
        <v/>
      </c>
      <c r="DM41" s="19" t="str">
        <f t="shared" si="70"/>
        <v/>
      </c>
      <c r="DN41" s="19" t="str">
        <f t="shared" si="70"/>
        <v/>
      </c>
      <c r="DO41" s="19" t="str">
        <f t="shared" si="70"/>
        <v/>
      </c>
      <c r="DP41" s="19" t="str">
        <f t="shared" si="70"/>
        <v/>
      </c>
      <c r="DQ41" s="19" t="str">
        <f t="shared" si="70"/>
        <v/>
      </c>
      <c r="DR41" s="19" t="str">
        <f t="shared" si="70"/>
        <v/>
      </c>
      <c r="DS41" s="19" t="str">
        <f t="shared" si="70"/>
        <v/>
      </c>
      <c r="DT41" s="19" t="str">
        <f t="shared" si="70"/>
        <v/>
      </c>
      <c r="DU41" s="19" t="str">
        <f t="shared" si="70"/>
        <v/>
      </c>
      <c r="DV41" s="19" t="str">
        <f t="shared" si="70"/>
        <v/>
      </c>
      <c r="DW41" s="19" t="str">
        <f t="shared" si="70"/>
        <v/>
      </c>
      <c r="DX41" s="19" t="str">
        <f t="shared" si="70"/>
        <v/>
      </c>
      <c r="DY41" s="19" t="str">
        <f t="shared" si="70"/>
        <v/>
      </c>
      <c r="DZ41" s="19" t="str">
        <f t="shared" si="70"/>
        <v/>
      </c>
      <c r="EA41" s="19" t="str">
        <f t="shared" si="70"/>
        <v/>
      </c>
      <c r="EB41" s="19" t="str">
        <f t="shared" ref="EB41:EW41" si="71">IF(EB$29="033",EB$12,"")</f>
        <v/>
      </c>
      <c r="EC41" s="19" t="str">
        <f t="shared" si="71"/>
        <v/>
      </c>
      <c r="ED41" s="19" t="str">
        <f t="shared" si="71"/>
        <v/>
      </c>
      <c r="EE41" s="19" t="str">
        <f t="shared" si="71"/>
        <v/>
      </c>
      <c r="EF41" s="19" t="str">
        <f t="shared" si="71"/>
        <v/>
      </c>
      <c r="EG41" s="19" t="str">
        <f t="shared" si="71"/>
        <v/>
      </c>
      <c r="EH41" s="19" t="str">
        <f t="shared" si="71"/>
        <v/>
      </c>
      <c r="EI41" s="19" t="str">
        <f t="shared" si="71"/>
        <v/>
      </c>
      <c r="EJ41" s="19" t="str">
        <f t="shared" si="71"/>
        <v/>
      </c>
      <c r="EK41" s="19" t="str">
        <f t="shared" si="71"/>
        <v/>
      </c>
      <c r="EL41" s="19" t="str">
        <f t="shared" si="71"/>
        <v/>
      </c>
      <c r="EM41" s="19" t="str">
        <f t="shared" si="71"/>
        <v/>
      </c>
      <c r="EN41" s="19" t="str">
        <f t="shared" si="71"/>
        <v/>
      </c>
      <c r="EO41" s="19" t="str">
        <f t="shared" si="71"/>
        <v/>
      </c>
      <c r="EP41" s="19" t="str">
        <f t="shared" si="71"/>
        <v/>
      </c>
      <c r="EQ41" s="19" t="str">
        <f t="shared" si="71"/>
        <v/>
      </c>
      <c r="ER41" s="19" t="str">
        <f t="shared" si="71"/>
        <v/>
      </c>
      <c r="ES41" s="19" t="str">
        <f t="shared" si="71"/>
        <v/>
      </c>
      <c r="ET41" s="19" t="str">
        <f t="shared" si="71"/>
        <v/>
      </c>
      <c r="EU41" s="19" t="str">
        <f t="shared" si="71"/>
        <v/>
      </c>
      <c r="EV41" s="19" t="str">
        <f t="shared" si="71"/>
        <v/>
      </c>
      <c r="EW41" s="19" t="str">
        <f t="shared" si="71"/>
        <v/>
      </c>
      <c r="EX41" s="476"/>
      <c r="EY41" s="476"/>
      <c r="EZ41" s="527" t="s">
        <v>1941</v>
      </c>
      <c r="FA41" s="476"/>
      <c r="FB41" s="476"/>
      <c r="FC41" s="476"/>
      <c r="FD41" s="497"/>
      <c r="FE41" s="497"/>
      <c r="FF41" s="496"/>
    </row>
    <row r="42" spans="2:162">
      <c r="B42" s="531" t="s">
        <v>2093</v>
      </c>
      <c r="C42" s="526" t="s">
        <v>32</v>
      </c>
      <c r="D42" s="19" t="str">
        <f t="shared" ref="D42:AI42" si="72">IF(D$29="043",D$12,"")</f>
        <v/>
      </c>
      <c r="E42" s="19" t="str">
        <f t="shared" si="72"/>
        <v/>
      </c>
      <c r="F42" s="19" t="str">
        <f t="shared" si="72"/>
        <v/>
      </c>
      <c r="G42" s="19" t="str">
        <f t="shared" si="72"/>
        <v/>
      </c>
      <c r="H42" s="19" t="str">
        <f t="shared" si="72"/>
        <v/>
      </c>
      <c r="I42" s="19" t="str">
        <f t="shared" si="72"/>
        <v/>
      </c>
      <c r="J42" s="19" t="str">
        <f t="shared" si="72"/>
        <v/>
      </c>
      <c r="K42" s="19" t="str">
        <f t="shared" si="72"/>
        <v/>
      </c>
      <c r="L42" s="19" t="str">
        <f t="shared" si="72"/>
        <v/>
      </c>
      <c r="M42" s="19" t="str">
        <f t="shared" si="72"/>
        <v/>
      </c>
      <c r="N42" s="19" t="str">
        <f t="shared" si="72"/>
        <v/>
      </c>
      <c r="O42" s="19" t="str">
        <f t="shared" si="72"/>
        <v/>
      </c>
      <c r="P42" s="19" t="str">
        <f t="shared" si="72"/>
        <v/>
      </c>
      <c r="Q42" s="19" t="str">
        <f t="shared" si="72"/>
        <v/>
      </c>
      <c r="R42" s="19" t="str">
        <f t="shared" si="72"/>
        <v/>
      </c>
      <c r="S42" s="19" t="str">
        <f t="shared" si="72"/>
        <v/>
      </c>
      <c r="T42" s="19" t="str">
        <f t="shared" si="72"/>
        <v/>
      </c>
      <c r="U42" s="19" t="str">
        <f t="shared" si="72"/>
        <v/>
      </c>
      <c r="V42" s="19" t="str">
        <f t="shared" si="72"/>
        <v/>
      </c>
      <c r="W42" s="19" t="str">
        <f t="shared" si="72"/>
        <v/>
      </c>
      <c r="X42" s="19" t="str">
        <f t="shared" si="72"/>
        <v/>
      </c>
      <c r="Y42" s="19" t="str">
        <f t="shared" si="72"/>
        <v/>
      </c>
      <c r="Z42" s="19" t="str">
        <f t="shared" si="72"/>
        <v/>
      </c>
      <c r="AA42" s="19" t="str">
        <f t="shared" si="72"/>
        <v/>
      </c>
      <c r="AB42" s="19" t="str">
        <f t="shared" si="72"/>
        <v/>
      </c>
      <c r="AC42" s="19" t="str">
        <f t="shared" si="72"/>
        <v/>
      </c>
      <c r="AD42" s="19" t="str">
        <f t="shared" si="72"/>
        <v/>
      </c>
      <c r="AE42" s="19" t="str">
        <f t="shared" si="72"/>
        <v/>
      </c>
      <c r="AF42" s="19" t="str">
        <f t="shared" si="72"/>
        <v/>
      </c>
      <c r="AG42" s="19" t="str">
        <f t="shared" si="72"/>
        <v/>
      </c>
      <c r="AH42" s="19" t="str">
        <f t="shared" si="72"/>
        <v/>
      </c>
      <c r="AI42" s="19" t="str">
        <f t="shared" si="72"/>
        <v/>
      </c>
      <c r="AJ42" s="19" t="str">
        <f t="shared" ref="AJ42:BO42" si="73">IF(AJ$29="043",AJ$12,"")</f>
        <v/>
      </c>
      <c r="AK42" s="19" t="str">
        <f t="shared" si="73"/>
        <v/>
      </c>
      <c r="AL42" s="19" t="str">
        <f t="shared" si="73"/>
        <v/>
      </c>
      <c r="AM42" s="19" t="str">
        <f t="shared" si="73"/>
        <v/>
      </c>
      <c r="AN42" s="19" t="str">
        <f t="shared" si="73"/>
        <v/>
      </c>
      <c r="AO42" s="19" t="str">
        <f t="shared" si="73"/>
        <v/>
      </c>
      <c r="AP42" s="19" t="str">
        <f t="shared" si="73"/>
        <v/>
      </c>
      <c r="AQ42" s="19" t="str">
        <f t="shared" si="73"/>
        <v/>
      </c>
      <c r="AR42" s="19" t="str">
        <f t="shared" si="73"/>
        <v/>
      </c>
      <c r="AS42" s="19" t="str">
        <f t="shared" si="73"/>
        <v/>
      </c>
      <c r="AT42" s="19" t="str">
        <f t="shared" si="73"/>
        <v/>
      </c>
      <c r="AU42" s="19" t="str">
        <f t="shared" si="73"/>
        <v/>
      </c>
      <c r="AV42" s="19" t="str">
        <f t="shared" si="73"/>
        <v/>
      </c>
      <c r="AW42" s="19" t="str">
        <f t="shared" si="73"/>
        <v/>
      </c>
      <c r="AX42" s="19" t="str">
        <f t="shared" si="73"/>
        <v/>
      </c>
      <c r="AY42" s="19" t="str">
        <f t="shared" si="73"/>
        <v/>
      </c>
      <c r="AZ42" s="19" t="str">
        <f t="shared" si="73"/>
        <v/>
      </c>
      <c r="BA42" s="19" t="str">
        <f t="shared" si="73"/>
        <v/>
      </c>
      <c r="BB42" s="19" t="str">
        <f t="shared" si="73"/>
        <v/>
      </c>
      <c r="BC42" s="19" t="str">
        <f t="shared" si="73"/>
        <v/>
      </c>
      <c r="BD42" s="19" t="str">
        <f t="shared" si="73"/>
        <v/>
      </c>
      <c r="BE42" s="19" t="str">
        <f t="shared" si="73"/>
        <v/>
      </c>
      <c r="BF42" s="19" t="str">
        <f t="shared" si="73"/>
        <v/>
      </c>
      <c r="BG42" s="19" t="str">
        <f t="shared" si="73"/>
        <v/>
      </c>
      <c r="BH42" s="19" t="str">
        <f t="shared" si="73"/>
        <v/>
      </c>
      <c r="BI42" s="19" t="str">
        <f t="shared" si="73"/>
        <v/>
      </c>
      <c r="BJ42" s="19" t="str">
        <f t="shared" si="73"/>
        <v/>
      </c>
      <c r="BK42" s="19" t="str">
        <f t="shared" si="73"/>
        <v/>
      </c>
      <c r="BL42" s="19" t="str">
        <f t="shared" si="73"/>
        <v/>
      </c>
      <c r="BM42" s="19" t="str">
        <f t="shared" si="73"/>
        <v/>
      </c>
      <c r="BN42" s="19" t="str">
        <f t="shared" si="73"/>
        <v/>
      </c>
      <c r="BO42" s="19" t="str">
        <f t="shared" si="73"/>
        <v/>
      </c>
      <c r="BP42" s="19" t="str">
        <f t="shared" ref="BP42:CU42" si="74">IF(BP$29="043",BP$12,"")</f>
        <v/>
      </c>
      <c r="BQ42" s="19" t="str">
        <f t="shared" si="74"/>
        <v/>
      </c>
      <c r="BR42" s="19" t="str">
        <f t="shared" si="74"/>
        <v/>
      </c>
      <c r="BS42" s="19" t="str">
        <f t="shared" si="74"/>
        <v/>
      </c>
      <c r="BT42" s="19" t="str">
        <f t="shared" si="74"/>
        <v/>
      </c>
      <c r="BU42" s="19" t="str">
        <f t="shared" si="74"/>
        <v/>
      </c>
      <c r="BV42" s="19" t="str">
        <f t="shared" si="74"/>
        <v/>
      </c>
      <c r="BW42" s="19" t="str">
        <f t="shared" si="74"/>
        <v/>
      </c>
      <c r="BX42" s="19" t="str">
        <f t="shared" si="74"/>
        <v/>
      </c>
      <c r="BY42" s="19" t="str">
        <f t="shared" si="74"/>
        <v/>
      </c>
      <c r="BZ42" s="19" t="str">
        <f t="shared" si="74"/>
        <v/>
      </c>
      <c r="CA42" s="19" t="str">
        <f t="shared" si="74"/>
        <v/>
      </c>
      <c r="CB42" s="19" t="str">
        <f t="shared" si="74"/>
        <v/>
      </c>
      <c r="CC42" s="19" t="str">
        <f t="shared" si="74"/>
        <v/>
      </c>
      <c r="CD42" s="19" t="str">
        <f t="shared" si="74"/>
        <v/>
      </c>
      <c r="CE42" s="19" t="str">
        <f t="shared" si="74"/>
        <v/>
      </c>
      <c r="CF42" s="19" t="str">
        <f t="shared" si="74"/>
        <v/>
      </c>
      <c r="CG42" s="19" t="str">
        <f t="shared" si="74"/>
        <v/>
      </c>
      <c r="CH42" s="19" t="str">
        <f t="shared" si="74"/>
        <v/>
      </c>
      <c r="CI42" s="19" t="str">
        <f t="shared" si="74"/>
        <v/>
      </c>
      <c r="CJ42" s="19" t="str">
        <f t="shared" si="74"/>
        <v/>
      </c>
      <c r="CK42" s="19" t="str">
        <f t="shared" si="74"/>
        <v/>
      </c>
      <c r="CL42" s="19" t="str">
        <f t="shared" si="74"/>
        <v/>
      </c>
      <c r="CM42" s="19" t="str">
        <f t="shared" si="74"/>
        <v/>
      </c>
      <c r="CN42" s="19" t="str">
        <f t="shared" si="74"/>
        <v/>
      </c>
      <c r="CO42" s="19" t="str">
        <f t="shared" si="74"/>
        <v/>
      </c>
      <c r="CP42" s="19" t="str">
        <f t="shared" si="74"/>
        <v/>
      </c>
      <c r="CQ42" s="19" t="str">
        <f t="shared" si="74"/>
        <v/>
      </c>
      <c r="CR42" s="19" t="str">
        <f t="shared" si="74"/>
        <v/>
      </c>
      <c r="CS42" s="19" t="str">
        <f t="shared" si="74"/>
        <v/>
      </c>
      <c r="CT42" s="19" t="str">
        <f t="shared" si="74"/>
        <v/>
      </c>
      <c r="CU42" s="19" t="str">
        <f t="shared" si="74"/>
        <v/>
      </c>
      <c r="CV42" s="19" t="str">
        <f t="shared" ref="CV42:EA42" si="75">IF(CV$29="043",CV$12,"")</f>
        <v/>
      </c>
      <c r="CW42" s="19" t="str">
        <f t="shared" si="75"/>
        <v/>
      </c>
      <c r="CX42" s="19" t="str">
        <f t="shared" si="75"/>
        <v/>
      </c>
      <c r="CY42" s="19" t="str">
        <f t="shared" si="75"/>
        <v/>
      </c>
      <c r="CZ42" s="19" t="str">
        <f t="shared" si="75"/>
        <v/>
      </c>
      <c r="DA42" s="19" t="str">
        <f t="shared" si="75"/>
        <v/>
      </c>
      <c r="DB42" s="19" t="str">
        <f t="shared" si="75"/>
        <v/>
      </c>
      <c r="DC42" s="19" t="str">
        <f t="shared" si="75"/>
        <v/>
      </c>
      <c r="DD42" s="19" t="str">
        <f t="shared" si="75"/>
        <v/>
      </c>
      <c r="DE42" s="19" t="str">
        <f t="shared" si="75"/>
        <v/>
      </c>
      <c r="DF42" s="19" t="str">
        <f t="shared" si="75"/>
        <v/>
      </c>
      <c r="DG42" s="19" t="str">
        <f t="shared" si="75"/>
        <v/>
      </c>
      <c r="DH42" s="19" t="str">
        <f t="shared" si="75"/>
        <v/>
      </c>
      <c r="DI42" s="19" t="str">
        <f t="shared" si="75"/>
        <v/>
      </c>
      <c r="DJ42" s="19" t="str">
        <f t="shared" si="75"/>
        <v/>
      </c>
      <c r="DK42" s="19" t="str">
        <f t="shared" si="75"/>
        <v/>
      </c>
      <c r="DL42" s="19" t="str">
        <f t="shared" si="75"/>
        <v/>
      </c>
      <c r="DM42" s="19" t="str">
        <f t="shared" si="75"/>
        <v/>
      </c>
      <c r="DN42" s="19" t="str">
        <f t="shared" si="75"/>
        <v/>
      </c>
      <c r="DO42" s="19" t="str">
        <f t="shared" si="75"/>
        <v/>
      </c>
      <c r="DP42" s="19" t="str">
        <f t="shared" si="75"/>
        <v/>
      </c>
      <c r="DQ42" s="19" t="str">
        <f t="shared" si="75"/>
        <v/>
      </c>
      <c r="DR42" s="19" t="str">
        <f t="shared" si="75"/>
        <v/>
      </c>
      <c r="DS42" s="19" t="str">
        <f t="shared" si="75"/>
        <v/>
      </c>
      <c r="DT42" s="19" t="str">
        <f t="shared" si="75"/>
        <v/>
      </c>
      <c r="DU42" s="19" t="str">
        <f t="shared" si="75"/>
        <v/>
      </c>
      <c r="DV42" s="19" t="str">
        <f t="shared" si="75"/>
        <v/>
      </c>
      <c r="DW42" s="19" t="str">
        <f t="shared" si="75"/>
        <v/>
      </c>
      <c r="DX42" s="19" t="str">
        <f t="shared" si="75"/>
        <v/>
      </c>
      <c r="DY42" s="19" t="str">
        <f t="shared" si="75"/>
        <v/>
      </c>
      <c r="DZ42" s="19" t="str">
        <f t="shared" si="75"/>
        <v/>
      </c>
      <c r="EA42" s="19" t="str">
        <f t="shared" si="75"/>
        <v/>
      </c>
      <c r="EB42" s="19" t="str">
        <f t="shared" ref="EB42:EW42" si="76">IF(EB$29="043",EB$12,"")</f>
        <v/>
      </c>
      <c r="EC42" s="19" t="str">
        <f t="shared" si="76"/>
        <v/>
      </c>
      <c r="ED42" s="19" t="str">
        <f t="shared" si="76"/>
        <v/>
      </c>
      <c r="EE42" s="19" t="str">
        <f t="shared" si="76"/>
        <v/>
      </c>
      <c r="EF42" s="19" t="str">
        <f t="shared" si="76"/>
        <v/>
      </c>
      <c r="EG42" s="19" t="str">
        <f t="shared" si="76"/>
        <v/>
      </c>
      <c r="EH42" s="19" t="str">
        <f t="shared" si="76"/>
        <v/>
      </c>
      <c r="EI42" s="19" t="str">
        <f t="shared" si="76"/>
        <v/>
      </c>
      <c r="EJ42" s="19" t="str">
        <f t="shared" si="76"/>
        <v/>
      </c>
      <c r="EK42" s="19" t="str">
        <f t="shared" si="76"/>
        <v/>
      </c>
      <c r="EL42" s="19" t="str">
        <f t="shared" si="76"/>
        <v/>
      </c>
      <c r="EM42" s="19" t="str">
        <f t="shared" si="76"/>
        <v/>
      </c>
      <c r="EN42" s="19" t="str">
        <f t="shared" si="76"/>
        <v/>
      </c>
      <c r="EO42" s="19" t="str">
        <f t="shared" si="76"/>
        <v/>
      </c>
      <c r="EP42" s="19" t="str">
        <f t="shared" si="76"/>
        <v/>
      </c>
      <c r="EQ42" s="19" t="str">
        <f t="shared" si="76"/>
        <v/>
      </c>
      <c r="ER42" s="19" t="str">
        <f t="shared" si="76"/>
        <v/>
      </c>
      <c r="ES42" s="19" t="str">
        <f t="shared" si="76"/>
        <v/>
      </c>
      <c r="ET42" s="19" t="str">
        <f t="shared" si="76"/>
        <v/>
      </c>
      <c r="EU42" s="19" t="str">
        <f t="shared" si="76"/>
        <v/>
      </c>
      <c r="EV42" s="19" t="str">
        <f t="shared" si="76"/>
        <v/>
      </c>
      <c r="EW42" s="19" t="str">
        <f t="shared" si="76"/>
        <v/>
      </c>
      <c r="EX42" s="476"/>
      <c r="EY42" s="476"/>
      <c r="EZ42" s="476"/>
      <c r="FA42" s="476"/>
      <c r="FB42" s="527" t="s">
        <v>25</v>
      </c>
      <c r="FC42" s="476"/>
      <c r="FD42" s="527" t="s">
        <v>25</v>
      </c>
      <c r="FE42" s="497"/>
      <c r="FF42" s="496"/>
    </row>
    <row r="43" spans="2:162">
      <c r="B43" s="525" t="s">
        <v>858</v>
      </c>
      <c r="C43" s="526" t="s">
        <v>32</v>
      </c>
      <c r="D43" s="19" t="str">
        <f t="shared" ref="D43:AI43" si="77">IF(D$29="051",D$12,"")</f>
        <v/>
      </c>
      <c r="E43" s="19" t="str">
        <f t="shared" si="77"/>
        <v/>
      </c>
      <c r="F43" s="19" t="str">
        <f t="shared" si="77"/>
        <v/>
      </c>
      <c r="G43" s="19" t="str">
        <f t="shared" si="77"/>
        <v/>
      </c>
      <c r="H43" s="19" t="str">
        <f t="shared" si="77"/>
        <v/>
      </c>
      <c r="I43" s="19" t="str">
        <f t="shared" si="77"/>
        <v/>
      </c>
      <c r="J43" s="19" t="str">
        <f t="shared" si="77"/>
        <v/>
      </c>
      <c r="K43" s="19" t="str">
        <f t="shared" si="77"/>
        <v/>
      </c>
      <c r="L43" s="19" t="str">
        <f t="shared" si="77"/>
        <v/>
      </c>
      <c r="M43" s="19" t="str">
        <f t="shared" si="77"/>
        <v/>
      </c>
      <c r="N43" s="19" t="str">
        <f t="shared" si="77"/>
        <v/>
      </c>
      <c r="O43" s="19" t="str">
        <f t="shared" si="77"/>
        <v/>
      </c>
      <c r="P43" s="19" t="str">
        <f t="shared" si="77"/>
        <v/>
      </c>
      <c r="Q43" s="19" t="str">
        <f t="shared" si="77"/>
        <v/>
      </c>
      <c r="R43" s="19" t="str">
        <f t="shared" si="77"/>
        <v/>
      </c>
      <c r="S43" s="19" t="str">
        <f t="shared" si="77"/>
        <v/>
      </c>
      <c r="T43" s="19" t="str">
        <f t="shared" si="77"/>
        <v/>
      </c>
      <c r="U43" s="19" t="str">
        <f t="shared" si="77"/>
        <v/>
      </c>
      <c r="V43" s="19" t="str">
        <f t="shared" si="77"/>
        <v/>
      </c>
      <c r="W43" s="19" t="str">
        <f t="shared" si="77"/>
        <v/>
      </c>
      <c r="X43" s="19" t="str">
        <f t="shared" si="77"/>
        <v/>
      </c>
      <c r="Y43" s="19" t="str">
        <f t="shared" si="77"/>
        <v/>
      </c>
      <c r="Z43" s="19" t="str">
        <f t="shared" si="77"/>
        <v/>
      </c>
      <c r="AA43" s="19" t="str">
        <f t="shared" si="77"/>
        <v/>
      </c>
      <c r="AB43" s="19" t="str">
        <f t="shared" si="77"/>
        <v/>
      </c>
      <c r="AC43" s="19" t="str">
        <f t="shared" si="77"/>
        <v/>
      </c>
      <c r="AD43" s="19" t="str">
        <f t="shared" si="77"/>
        <v/>
      </c>
      <c r="AE43" s="19" t="str">
        <f t="shared" si="77"/>
        <v/>
      </c>
      <c r="AF43" s="19" t="str">
        <f t="shared" si="77"/>
        <v/>
      </c>
      <c r="AG43" s="19" t="str">
        <f t="shared" si="77"/>
        <v/>
      </c>
      <c r="AH43" s="19" t="str">
        <f t="shared" si="77"/>
        <v/>
      </c>
      <c r="AI43" s="19" t="str">
        <f t="shared" si="77"/>
        <v/>
      </c>
      <c r="AJ43" s="19" t="str">
        <f t="shared" ref="AJ43:BO43" si="78">IF(AJ$29="051",AJ$12,"")</f>
        <v/>
      </c>
      <c r="AK43" s="19" t="str">
        <f t="shared" si="78"/>
        <v/>
      </c>
      <c r="AL43" s="19" t="str">
        <f t="shared" si="78"/>
        <v/>
      </c>
      <c r="AM43" s="19" t="str">
        <f t="shared" si="78"/>
        <v/>
      </c>
      <c r="AN43" s="19" t="str">
        <f t="shared" si="78"/>
        <v/>
      </c>
      <c r="AO43" s="19" t="str">
        <f t="shared" si="78"/>
        <v/>
      </c>
      <c r="AP43" s="19" t="str">
        <f t="shared" si="78"/>
        <v/>
      </c>
      <c r="AQ43" s="19" t="str">
        <f t="shared" si="78"/>
        <v/>
      </c>
      <c r="AR43" s="19" t="str">
        <f t="shared" si="78"/>
        <v/>
      </c>
      <c r="AS43" s="19" t="str">
        <f t="shared" si="78"/>
        <v/>
      </c>
      <c r="AT43" s="19" t="str">
        <f t="shared" si="78"/>
        <v/>
      </c>
      <c r="AU43" s="19" t="str">
        <f t="shared" si="78"/>
        <v/>
      </c>
      <c r="AV43" s="19" t="str">
        <f t="shared" si="78"/>
        <v/>
      </c>
      <c r="AW43" s="19" t="str">
        <f t="shared" si="78"/>
        <v/>
      </c>
      <c r="AX43" s="19" t="str">
        <f t="shared" si="78"/>
        <v/>
      </c>
      <c r="AY43" s="19" t="str">
        <f t="shared" si="78"/>
        <v/>
      </c>
      <c r="AZ43" s="19" t="str">
        <f t="shared" si="78"/>
        <v/>
      </c>
      <c r="BA43" s="19" t="str">
        <f t="shared" si="78"/>
        <v/>
      </c>
      <c r="BB43" s="19" t="str">
        <f t="shared" si="78"/>
        <v/>
      </c>
      <c r="BC43" s="19" t="str">
        <f t="shared" si="78"/>
        <v/>
      </c>
      <c r="BD43" s="19" t="str">
        <f t="shared" si="78"/>
        <v/>
      </c>
      <c r="BE43" s="19" t="str">
        <f t="shared" si="78"/>
        <v/>
      </c>
      <c r="BF43" s="19" t="str">
        <f t="shared" si="78"/>
        <v/>
      </c>
      <c r="BG43" s="19" t="str">
        <f t="shared" si="78"/>
        <v/>
      </c>
      <c r="BH43" s="19" t="str">
        <f t="shared" si="78"/>
        <v/>
      </c>
      <c r="BI43" s="19" t="str">
        <f t="shared" si="78"/>
        <v/>
      </c>
      <c r="BJ43" s="19" t="str">
        <f t="shared" si="78"/>
        <v/>
      </c>
      <c r="BK43" s="19" t="str">
        <f t="shared" si="78"/>
        <v/>
      </c>
      <c r="BL43" s="19" t="str">
        <f t="shared" si="78"/>
        <v/>
      </c>
      <c r="BM43" s="19" t="str">
        <f t="shared" si="78"/>
        <v/>
      </c>
      <c r="BN43" s="19" t="str">
        <f t="shared" si="78"/>
        <v/>
      </c>
      <c r="BO43" s="19" t="str">
        <f t="shared" si="78"/>
        <v/>
      </c>
      <c r="BP43" s="19" t="str">
        <f t="shared" ref="BP43:CU43" si="79">IF(BP$29="051",BP$12,"")</f>
        <v/>
      </c>
      <c r="BQ43" s="19" t="str">
        <f t="shared" si="79"/>
        <v/>
      </c>
      <c r="BR43" s="19" t="str">
        <f t="shared" si="79"/>
        <v/>
      </c>
      <c r="BS43" s="19" t="str">
        <f t="shared" si="79"/>
        <v/>
      </c>
      <c r="BT43" s="19" t="str">
        <f t="shared" si="79"/>
        <v/>
      </c>
      <c r="BU43" s="19" t="str">
        <f t="shared" si="79"/>
        <v/>
      </c>
      <c r="BV43" s="19" t="str">
        <f t="shared" si="79"/>
        <v/>
      </c>
      <c r="BW43" s="19" t="str">
        <f t="shared" si="79"/>
        <v/>
      </c>
      <c r="BX43" s="19" t="str">
        <f t="shared" si="79"/>
        <v/>
      </c>
      <c r="BY43" s="19" t="str">
        <f t="shared" si="79"/>
        <v/>
      </c>
      <c r="BZ43" s="19" t="str">
        <f t="shared" si="79"/>
        <v/>
      </c>
      <c r="CA43" s="19" t="str">
        <f t="shared" si="79"/>
        <v/>
      </c>
      <c r="CB43" s="19" t="str">
        <f t="shared" si="79"/>
        <v/>
      </c>
      <c r="CC43" s="19" t="str">
        <f t="shared" si="79"/>
        <v/>
      </c>
      <c r="CD43" s="19" t="str">
        <f t="shared" si="79"/>
        <v/>
      </c>
      <c r="CE43" s="19" t="str">
        <f t="shared" si="79"/>
        <v/>
      </c>
      <c r="CF43" s="19" t="str">
        <f t="shared" si="79"/>
        <v/>
      </c>
      <c r="CG43" s="19" t="str">
        <f t="shared" si="79"/>
        <v/>
      </c>
      <c r="CH43" s="19" t="str">
        <f t="shared" si="79"/>
        <v/>
      </c>
      <c r="CI43" s="19" t="str">
        <f t="shared" si="79"/>
        <v/>
      </c>
      <c r="CJ43" s="19" t="str">
        <f t="shared" si="79"/>
        <v/>
      </c>
      <c r="CK43" s="19" t="str">
        <f t="shared" si="79"/>
        <v/>
      </c>
      <c r="CL43" s="19" t="str">
        <f t="shared" si="79"/>
        <v/>
      </c>
      <c r="CM43" s="19" t="str">
        <f t="shared" si="79"/>
        <v/>
      </c>
      <c r="CN43" s="19" t="str">
        <f t="shared" si="79"/>
        <v/>
      </c>
      <c r="CO43" s="19" t="str">
        <f t="shared" si="79"/>
        <v/>
      </c>
      <c r="CP43" s="19" t="str">
        <f t="shared" si="79"/>
        <v/>
      </c>
      <c r="CQ43" s="19" t="str">
        <f t="shared" si="79"/>
        <v/>
      </c>
      <c r="CR43" s="19" t="str">
        <f t="shared" si="79"/>
        <v/>
      </c>
      <c r="CS43" s="19" t="str">
        <f t="shared" si="79"/>
        <v/>
      </c>
      <c r="CT43" s="19" t="str">
        <f t="shared" si="79"/>
        <v/>
      </c>
      <c r="CU43" s="19" t="str">
        <f t="shared" si="79"/>
        <v/>
      </c>
      <c r="CV43" s="19" t="str">
        <f t="shared" ref="CV43:EA43" si="80">IF(CV$29="051",CV$12,"")</f>
        <v/>
      </c>
      <c r="CW43" s="19" t="str">
        <f t="shared" si="80"/>
        <v/>
      </c>
      <c r="CX43" s="19" t="str">
        <f t="shared" si="80"/>
        <v/>
      </c>
      <c r="CY43" s="19" t="str">
        <f t="shared" si="80"/>
        <v/>
      </c>
      <c r="CZ43" s="19" t="str">
        <f t="shared" si="80"/>
        <v/>
      </c>
      <c r="DA43" s="19" t="str">
        <f t="shared" si="80"/>
        <v/>
      </c>
      <c r="DB43" s="19" t="str">
        <f t="shared" si="80"/>
        <v/>
      </c>
      <c r="DC43" s="19" t="str">
        <f t="shared" si="80"/>
        <v/>
      </c>
      <c r="DD43" s="19" t="str">
        <f t="shared" si="80"/>
        <v/>
      </c>
      <c r="DE43" s="19" t="str">
        <f t="shared" si="80"/>
        <v/>
      </c>
      <c r="DF43" s="19" t="str">
        <f t="shared" si="80"/>
        <v/>
      </c>
      <c r="DG43" s="19" t="str">
        <f t="shared" si="80"/>
        <v/>
      </c>
      <c r="DH43" s="19" t="str">
        <f t="shared" si="80"/>
        <v/>
      </c>
      <c r="DI43" s="19" t="str">
        <f t="shared" si="80"/>
        <v/>
      </c>
      <c r="DJ43" s="19" t="str">
        <f t="shared" si="80"/>
        <v/>
      </c>
      <c r="DK43" s="19" t="str">
        <f t="shared" si="80"/>
        <v/>
      </c>
      <c r="DL43" s="19" t="str">
        <f t="shared" si="80"/>
        <v/>
      </c>
      <c r="DM43" s="19" t="str">
        <f t="shared" si="80"/>
        <v/>
      </c>
      <c r="DN43" s="19" t="str">
        <f t="shared" si="80"/>
        <v/>
      </c>
      <c r="DO43" s="19" t="str">
        <f t="shared" si="80"/>
        <v/>
      </c>
      <c r="DP43" s="19" t="str">
        <f t="shared" si="80"/>
        <v/>
      </c>
      <c r="DQ43" s="19" t="str">
        <f t="shared" si="80"/>
        <v/>
      </c>
      <c r="DR43" s="19" t="str">
        <f t="shared" si="80"/>
        <v/>
      </c>
      <c r="DS43" s="19" t="str">
        <f t="shared" si="80"/>
        <v/>
      </c>
      <c r="DT43" s="19" t="str">
        <f t="shared" si="80"/>
        <v/>
      </c>
      <c r="DU43" s="19" t="str">
        <f t="shared" si="80"/>
        <v/>
      </c>
      <c r="DV43" s="19" t="str">
        <f t="shared" si="80"/>
        <v/>
      </c>
      <c r="DW43" s="19" t="str">
        <f t="shared" si="80"/>
        <v/>
      </c>
      <c r="DX43" s="19" t="str">
        <f t="shared" si="80"/>
        <v/>
      </c>
      <c r="DY43" s="19" t="str">
        <f t="shared" si="80"/>
        <v/>
      </c>
      <c r="DZ43" s="19" t="str">
        <f t="shared" si="80"/>
        <v/>
      </c>
      <c r="EA43" s="19" t="str">
        <f t="shared" si="80"/>
        <v/>
      </c>
      <c r="EB43" s="19" t="str">
        <f t="shared" ref="EB43:EW43" si="81">IF(EB$29="051",EB$12,"")</f>
        <v/>
      </c>
      <c r="EC43" s="19" t="str">
        <f t="shared" si="81"/>
        <v/>
      </c>
      <c r="ED43" s="19" t="str">
        <f t="shared" si="81"/>
        <v/>
      </c>
      <c r="EE43" s="19" t="str">
        <f t="shared" si="81"/>
        <v/>
      </c>
      <c r="EF43" s="19" t="str">
        <f t="shared" si="81"/>
        <v/>
      </c>
      <c r="EG43" s="19" t="str">
        <f t="shared" si="81"/>
        <v/>
      </c>
      <c r="EH43" s="19" t="str">
        <f t="shared" si="81"/>
        <v/>
      </c>
      <c r="EI43" s="19" t="str">
        <f t="shared" si="81"/>
        <v/>
      </c>
      <c r="EJ43" s="19" t="str">
        <f t="shared" si="81"/>
        <v/>
      </c>
      <c r="EK43" s="19" t="str">
        <f t="shared" si="81"/>
        <v/>
      </c>
      <c r="EL43" s="19" t="str">
        <f t="shared" si="81"/>
        <v/>
      </c>
      <c r="EM43" s="19" t="str">
        <f t="shared" si="81"/>
        <v/>
      </c>
      <c r="EN43" s="19" t="str">
        <f t="shared" si="81"/>
        <v/>
      </c>
      <c r="EO43" s="19" t="str">
        <f t="shared" si="81"/>
        <v/>
      </c>
      <c r="EP43" s="19" t="str">
        <f t="shared" si="81"/>
        <v/>
      </c>
      <c r="EQ43" s="19" t="str">
        <f t="shared" si="81"/>
        <v/>
      </c>
      <c r="ER43" s="19" t="str">
        <f t="shared" si="81"/>
        <v/>
      </c>
      <c r="ES43" s="19" t="str">
        <f t="shared" si="81"/>
        <v/>
      </c>
      <c r="ET43" s="19" t="str">
        <f t="shared" si="81"/>
        <v/>
      </c>
      <c r="EU43" s="19" t="str">
        <f t="shared" si="81"/>
        <v/>
      </c>
      <c r="EV43" s="19" t="str">
        <f t="shared" si="81"/>
        <v/>
      </c>
      <c r="EW43" s="19" t="str">
        <f t="shared" si="81"/>
        <v/>
      </c>
      <c r="EX43" s="476"/>
      <c r="EY43" s="476"/>
      <c r="EZ43" s="476"/>
      <c r="FA43" s="476"/>
      <c r="FB43" s="527" t="s">
        <v>2477</v>
      </c>
      <c r="FC43" s="476"/>
      <c r="FD43" s="527" t="s">
        <v>1868</v>
      </c>
      <c r="FE43" s="497"/>
      <c r="FF43" s="496"/>
    </row>
    <row r="44" spans="2:162">
      <c r="B44" s="529" t="s">
        <v>1730</v>
      </c>
      <c r="C44" s="526" t="s">
        <v>32</v>
      </c>
      <c r="D44" s="19" t="str">
        <f t="shared" ref="D44:AI44" si="82">IF(D$29="052",D$12,"")</f>
        <v/>
      </c>
      <c r="E44" s="19" t="str">
        <f t="shared" si="82"/>
        <v/>
      </c>
      <c r="F44" s="19" t="str">
        <f t="shared" si="82"/>
        <v/>
      </c>
      <c r="G44" s="19" t="str">
        <f t="shared" si="82"/>
        <v/>
      </c>
      <c r="H44" s="19" t="str">
        <f t="shared" si="82"/>
        <v/>
      </c>
      <c r="I44" s="19" t="str">
        <f t="shared" si="82"/>
        <v/>
      </c>
      <c r="J44" s="19" t="str">
        <f t="shared" si="82"/>
        <v/>
      </c>
      <c r="K44" s="19" t="str">
        <f t="shared" si="82"/>
        <v/>
      </c>
      <c r="L44" s="19" t="str">
        <f t="shared" si="82"/>
        <v/>
      </c>
      <c r="M44" s="19" t="str">
        <f t="shared" si="82"/>
        <v/>
      </c>
      <c r="N44" s="19" t="str">
        <f t="shared" si="82"/>
        <v/>
      </c>
      <c r="O44" s="19" t="str">
        <f t="shared" si="82"/>
        <v/>
      </c>
      <c r="P44" s="19" t="str">
        <f t="shared" si="82"/>
        <v/>
      </c>
      <c r="Q44" s="19" t="str">
        <f t="shared" si="82"/>
        <v/>
      </c>
      <c r="R44" s="19" t="str">
        <f t="shared" si="82"/>
        <v/>
      </c>
      <c r="S44" s="19" t="str">
        <f t="shared" si="82"/>
        <v/>
      </c>
      <c r="T44" s="19" t="str">
        <f t="shared" si="82"/>
        <v/>
      </c>
      <c r="U44" s="19" t="str">
        <f t="shared" si="82"/>
        <v/>
      </c>
      <c r="V44" s="19" t="str">
        <f t="shared" si="82"/>
        <v/>
      </c>
      <c r="W44" s="19" t="str">
        <f t="shared" si="82"/>
        <v/>
      </c>
      <c r="X44" s="19" t="str">
        <f t="shared" si="82"/>
        <v/>
      </c>
      <c r="Y44" s="19" t="str">
        <f t="shared" si="82"/>
        <v/>
      </c>
      <c r="Z44" s="19" t="str">
        <f t="shared" si="82"/>
        <v/>
      </c>
      <c r="AA44" s="19" t="str">
        <f t="shared" si="82"/>
        <v/>
      </c>
      <c r="AB44" s="19" t="str">
        <f t="shared" si="82"/>
        <v/>
      </c>
      <c r="AC44" s="19" t="str">
        <f t="shared" si="82"/>
        <v/>
      </c>
      <c r="AD44" s="19" t="str">
        <f t="shared" si="82"/>
        <v/>
      </c>
      <c r="AE44" s="19" t="str">
        <f t="shared" si="82"/>
        <v/>
      </c>
      <c r="AF44" s="19" t="str">
        <f t="shared" si="82"/>
        <v/>
      </c>
      <c r="AG44" s="19" t="str">
        <f t="shared" si="82"/>
        <v/>
      </c>
      <c r="AH44" s="19" t="str">
        <f t="shared" si="82"/>
        <v/>
      </c>
      <c r="AI44" s="19" t="str">
        <f t="shared" si="82"/>
        <v/>
      </c>
      <c r="AJ44" s="19" t="str">
        <f t="shared" ref="AJ44:BO44" si="83">IF(AJ$29="052",AJ$12,"")</f>
        <v/>
      </c>
      <c r="AK44" s="19" t="str">
        <f t="shared" si="83"/>
        <v/>
      </c>
      <c r="AL44" s="19" t="str">
        <f t="shared" si="83"/>
        <v/>
      </c>
      <c r="AM44" s="19" t="str">
        <f t="shared" si="83"/>
        <v/>
      </c>
      <c r="AN44" s="19" t="str">
        <f t="shared" si="83"/>
        <v/>
      </c>
      <c r="AO44" s="19" t="str">
        <f t="shared" si="83"/>
        <v/>
      </c>
      <c r="AP44" s="19" t="str">
        <f t="shared" si="83"/>
        <v/>
      </c>
      <c r="AQ44" s="19" t="str">
        <f t="shared" si="83"/>
        <v/>
      </c>
      <c r="AR44" s="19" t="str">
        <f t="shared" si="83"/>
        <v/>
      </c>
      <c r="AS44" s="19" t="str">
        <f t="shared" si="83"/>
        <v/>
      </c>
      <c r="AT44" s="19" t="str">
        <f t="shared" si="83"/>
        <v/>
      </c>
      <c r="AU44" s="19" t="str">
        <f t="shared" si="83"/>
        <v/>
      </c>
      <c r="AV44" s="19" t="str">
        <f t="shared" si="83"/>
        <v/>
      </c>
      <c r="AW44" s="19" t="str">
        <f t="shared" si="83"/>
        <v/>
      </c>
      <c r="AX44" s="19" t="str">
        <f t="shared" si="83"/>
        <v/>
      </c>
      <c r="AY44" s="19" t="str">
        <f t="shared" si="83"/>
        <v/>
      </c>
      <c r="AZ44" s="19" t="str">
        <f t="shared" si="83"/>
        <v/>
      </c>
      <c r="BA44" s="19" t="str">
        <f t="shared" si="83"/>
        <v/>
      </c>
      <c r="BB44" s="19" t="str">
        <f t="shared" si="83"/>
        <v/>
      </c>
      <c r="BC44" s="19" t="str">
        <f t="shared" si="83"/>
        <v/>
      </c>
      <c r="BD44" s="19" t="str">
        <f t="shared" si="83"/>
        <v/>
      </c>
      <c r="BE44" s="19" t="str">
        <f t="shared" si="83"/>
        <v/>
      </c>
      <c r="BF44" s="19" t="str">
        <f t="shared" si="83"/>
        <v/>
      </c>
      <c r="BG44" s="19" t="str">
        <f t="shared" si="83"/>
        <v/>
      </c>
      <c r="BH44" s="19" t="str">
        <f t="shared" si="83"/>
        <v/>
      </c>
      <c r="BI44" s="19" t="str">
        <f t="shared" si="83"/>
        <v/>
      </c>
      <c r="BJ44" s="19" t="str">
        <f t="shared" si="83"/>
        <v/>
      </c>
      <c r="BK44" s="19" t="str">
        <f t="shared" si="83"/>
        <v/>
      </c>
      <c r="BL44" s="19" t="str">
        <f t="shared" si="83"/>
        <v/>
      </c>
      <c r="BM44" s="19" t="str">
        <f t="shared" si="83"/>
        <v/>
      </c>
      <c r="BN44" s="19" t="str">
        <f t="shared" si="83"/>
        <v/>
      </c>
      <c r="BO44" s="19" t="str">
        <f t="shared" si="83"/>
        <v/>
      </c>
      <c r="BP44" s="19" t="str">
        <f t="shared" ref="BP44:CU44" si="84">IF(BP$29="052",BP$12,"")</f>
        <v/>
      </c>
      <c r="BQ44" s="19" t="str">
        <f t="shared" si="84"/>
        <v/>
      </c>
      <c r="BR44" s="19" t="str">
        <f t="shared" si="84"/>
        <v/>
      </c>
      <c r="BS44" s="19" t="str">
        <f t="shared" si="84"/>
        <v/>
      </c>
      <c r="BT44" s="19" t="str">
        <f t="shared" si="84"/>
        <v/>
      </c>
      <c r="BU44" s="19" t="str">
        <f t="shared" si="84"/>
        <v/>
      </c>
      <c r="BV44" s="19" t="str">
        <f t="shared" si="84"/>
        <v/>
      </c>
      <c r="BW44" s="19" t="str">
        <f t="shared" si="84"/>
        <v/>
      </c>
      <c r="BX44" s="19" t="str">
        <f t="shared" si="84"/>
        <v/>
      </c>
      <c r="BY44" s="19" t="str">
        <f t="shared" si="84"/>
        <v/>
      </c>
      <c r="BZ44" s="19" t="str">
        <f t="shared" si="84"/>
        <v/>
      </c>
      <c r="CA44" s="19" t="str">
        <f t="shared" si="84"/>
        <v/>
      </c>
      <c r="CB44" s="19" t="str">
        <f t="shared" si="84"/>
        <v/>
      </c>
      <c r="CC44" s="19" t="str">
        <f t="shared" si="84"/>
        <v/>
      </c>
      <c r="CD44" s="19" t="str">
        <f t="shared" si="84"/>
        <v/>
      </c>
      <c r="CE44" s="19" t="str">
        <f t="shared" si="84"/>
        <v/>
      </c>
      <c r="CF44" s="19" t="str">
        <f t="shared" si="84"/>
        <v/>
      </c>
      <c r="CG44" s="19" t="str">
        <f t="shared" si="84"/>
        <v/>
      </c>
      <c r="CH44" s="19" t="str">
        <f t="shared" si="84"/>
        <v/>
      </c>
      <c r="CI44" s="19" t="str">
        <f t="shared" si="84"/>
        <v/>
      </c>
      <c r="CJ44" s="19" t="str">
        <f t="shared" si="84"/>
        <v/>
      </c>
      <c r="CK44" s="19" t="str">
        <f t="shared" si="84"/>
        <v/>
      </c>
      <c r="CL44" s="19" t="str">
        <f t="shared" si="84"/>
        <v/>
      </c>
      <c r="CM44" s="19" t="str">
        <f t="shared" si="84"/>
        <v/>
      </c>
      <c r="CN44" s="19" t="str">
        <f t="shared" si="84"/>
        <v/>
      </c>
      <c r="CO44" s="19" t="str">
        <f t="shared" si="84"/>
        <v/>
      </c>
      <c r="CP44" s="19" t="str">
        <f t="shared" si="84"/>
        <v/>
      </c>
      <c r="CQ44" s="19" t="str">
        <f t="shared" si="84"/>
        <v/>
      </c>
      <c r="CR44" s="19" t="str">
        <f t="shared" si="84"/>
        <v/>
      </c>
      <c r="CS44" s="19" t="str">
        <f t="shared" si="84"/>
        <v/>
      </c>
      <c r="CT44" s="19" t="str">
        <f t="shared" si="84"/>
        <v/>
      </c>
      <c r="CU44" s="19" t="str">
        <f t="shared" si="84"/>
        <v/>
      </c>
      <c r="CV44" s="19" t="str">
        <f t="shared" ref="CV44:EA44" si="85">IF(CV$29="052",CV$12,"")</f>
        <v/>
      </c>
      <c r="CW44" s="19" t="str">
        <f t="shared" si="85"/>
        <v/>
      </c>
      <c r="CX44" s="19" t="str">
        <f t="shared" si="85"/>
        <v/>
      </c>
      <c r="CY44" s="19" t="str">
        <f t="shared" si="85"/>
        <v/>
      </c>
      <c r="CZ44" s="19" t="str">
        <f t="shared" si="85"/>
        <v/>
      </c>
      <c r="DA44" s="19" t="str">
        <f t="shared" si="85"/>
        <v/>
      </c>
      <c r="DB44" s="19" t="str">
        <f t="shared" si="85"/>
        <v/>
      </c>
      <c r="DC44" s="19" t="str">
        <f t="shared" si="85"/>
        <v/>
      </c>
      <c r="DD44" s="19" t="str">
        <f t="shared" si="85"/>
        <v/>
      </c>
      <c r="DE44" s="19" t="str">
        <f t="shared" si="85"/>
        <v/>
      </c>
      <c r="DF44" s="19" t="str">
        <f t="shared" si="85"/>
        <v/>
      </c>
      <c r="DG44" s="19" t="str">
        <f t="shared" si="85"/>
        <v/>
      </c>
      <c r="DH44" s="19" t="str">
        <f t="shared" si="85"/>
        <v/>
      </c>
      <c r="DI44" s="19" t="str">
        <f t="shared" si="85"/>
        <v/>
      </c>
      <c r="DJ44" s="19" t="str">
        <f t="shared" si="85"/>
        <v/>
      </c>
      <c r="DK44" s="19" t="str">
        <f t="shared" si="85"/>
        <v/>
      </c>
      <c r="DL44" s="19" t="str">
        <f t="shared" si="85"/>
        <v/>
      </c>
      <c r="DM44" s="19" t="str">
        <f t="shared" si="85"/>
        <v/>
      </c>
      <c r="DN44" s="19" t="str">
        <f t="shared" si="85"/>
        <v/>
      </c>
      <c r="DO44" s="19" t="str">
        <f t="shared" si="85"/>
        <v/>
      </c>
      <c r="DP44" s="19" t="str">
        <f t="shared" si="85"/>
        <v/>
      </c>
      <c r="DQ44" s="19" t="str">
        <f t="shared" si="85"/>
        <v/>
      </c>
      <c r="DR44" s="19" t="str">
        <f t="shared" si="85"/>
        <v/>
      </c>
      <c r="DS44" s="19" t="str">
        <f t="shared" si="85"/>
        <v/>
      </c>
      <c r="DT44" s="19" t="str">
        <f t="shared" si="85"/>
        <v/>
      </c>
      <c r="DU44" s="19" t="str">
        <f t="shared" si="85"/>
        <v/>
      </c>
      <c r="DV44" s="19" t="str">
        <f t="shared" si="85"/>
        <v/>
      </c>
      <c r="DW44" s="19" t="str">
        <f t="shared" si="85"/>
        <v/>
      </c>
      <c r="DX44" s="19" t="str">
        <f t="shared" si="85"/>
        <v/>
      </c>
      <c r="DY44" s="19" t="str">
        <f t="shared" si="85"/>
        <v/>
      </c>
      <c r="DZ44" s="19" t="str">
        <f t="shared" si="85"/>
        <v/>
      </c>
      <c r="EA44" s="19" t="str">
        <f t="shared" si="85"/>
        <v/>
      </c>
      <c r="EB44" s="19" t="str">
        <f t="shared" ref="EB44:EW44" si="86">IF(EB$29="052",EB$12,"")</f>
        <v/>
      </c>
      <c r="EC44" s="19" t="str">
        <f t="shared" si="86"/>
        <v/>
      </c>
      <c r="ED44" s="19" t="str">
        <f t="shared" si="86"/>
        <v/>
      </c>
      <c r="EE44" s="19" t="str">
        <f t="shared" si="86"/>
        <v/>
      </c>
      <c r="EF44" s="19" t="str">
        <f t="shared" si="86"/>
        <v/>
      </c>
      <c r="EG44" s="19" t="str">
        <f t="shared" si="86"/>
        <v/>
      </c>
      <c r="EH44" s="19" t="str">
        <f t="shared" si="86"/>
        <v/>
      </c>
      <c r="EI44" s="19" t="str">
        <f t="shared" si="86"/>
        <v/>
      </c>
      <c r="EJ44" s="19" t="str">
        <f t="shared" si="86"/>
        <v/>
      </c>
      <c r="EK44" s="19" t="str">
        <f t="shared" si="86"/>
        <v/>
      </c>
      <c r="EL44" s="19" t="str">
        <f t="shared" si="86"/>
        <v/>
      </c>
      <c r="EM44" s="19" t="str">
        <f t="shared" si="86"/>
        <v/>
      </c>
      <c r="EN44" s="19" t="str">
        <f t="shared" si="86"/>
        <v/>
      </c>
      <c r="EO44" s="19" t="str">
        <f t="shared" si="86"/>
        <v/>
      </c>
      <c r="EP44" s="19" t="str">
        <f t="shared" si="86"/>
        <v/>
      </c>
      <c r="EQ44" s="19" t="str">
        <f t="shared" si="86"/>
        <v/>
      </c>
      <c r="ER44" s="19" t="str">
        <f t="shared" si="86"/>
        <v/>
      </c>
      <c r="ES44" s="19" t="str">
        <f t="shared" si="86"/>
        <v/>
      </c>
      <c r="ET44" s="19" t="str">
        <f t="shared" si="86"/>
        <v/>
      </c>
      <c r="EU44" s="19" t="str">
        <f t="shared" si="86"/>
        <v/>
      </c>
      <c r="EV44" s="19" t="str">
        <f t="shared" si="86"/>
        <v/>
      </c>
      <c r="EW44" s="19" t="str">
        <f t="shared" si="86"/>
        <v/>
      </c>
      <c r="EX44" s="476"/>
      <c r="EY44" s="476"/>
      <c r="EZ44" s="476"/>
      <c r="FA44" s="476"/>
      <c r="FB44" s="527" t="s">
        <v>2478</v>
      </c>
      <c r="FC44" s="532"/>
      <c r="FD44" s="504"/>
      <c r="FE44" s="497"/>
      <c r="FF44" s="496"/>
    </row>
    <row r="45" spans="2:162">
      <c r="B45" s="531" t="s">
        <v>1861</v>
      </c>
      <c r="C45" s="526" t="s">
        <v>32</v>
      </c>
      <c r="D45" s="19" t="str">
        <f t="shared" ref="D45:AI45" si="87">IF(D$29="053",D$12,"")</f>
        <v/>
      </c>
      <c r="E45" s="19" t="str">
        <f t="shared" si="87"/>
        <v/>
      </c>
      <c r="F45" s="19" t="str">
        <f t="shared" si="87"/>
        <v/>
      </c>
      <c r="G45" s="19" t="str">
        <f t="shared" si="87"/>
        <v/>
      </c>
      <c r="H45" s="19" t="str">
        <f t="shared" si="87"/>
        <v/>
      </c>
      <c r="I45" s="19" t="str">
        <f t="shared" si="87"/>
        <v/>
      </c>
      <c r="J45" s="19" t="str">
        <f t="shared" si="87"/>
        <v/>
      </c>
      <c r="K45" s="19" t="str">
        <f t="shared" si="87"/>
        <v/>
      </c>
      <c r="L45" s="19" t="str">
        <f t="shared" si="87"/>
        <v/>
      </c>
      <c r="M45" s="19" t="str">
        <f t="shared" si="87"/>
        <v/>
      </c>
      <c r="N45" s="19" t="str">
        <f t="shared" si="87"/>
        <v/>
      </c>
      <c r="O45" s="19" t="str">
        <f t="shared" si="87"/>
        <v/>
      </c>
      <c r="P45" s="19" t="str">
        <f t="shared" si="87"/>
        <v/>
      </c>
      <c r="Q45" s="19" t="str">
        <f t="shared" si="87"/>
        <v/>
      </c>
      <c r="R45" s="19" t="str">
        <f t="shared" si="87"/>
        <v/>
      </c>
      <c r="S45" s="19" t="str">
        <f t="shared" si="87"/>
        <v/>
      </c>
      <c r="T45" s="19" t="str">
        <f t="shared" si="87"/>
        <v/>
      </c>
      <c r="U45" s="19" t="str">
        <f t="shared" si="87"/>
        <v/>
      </c>
      <c r="V45" s="19" t="str">
        <f t="shared" si="87"/>
        <v/>
      </c>
      <c r="W45" s="19" t="str">
        <f t="shared" si="87"/>
        <v/>
      </c>
      <c r="X45" s="19" t="str">
        <f t="shared" si="87"/>
        <v/>
      </c>
      <c r="Y45" s="19" t="str">
        <f t="shared" si="87"/>
        <v/>
      </c>
      <c r="Z45" s="19" t="str">
        <f t="shared" si="87"/>
        <v/>
      </c>
      <c r="AA45" s="19" t="str">
        <f t="shared" si="87"/>
        <v/>
      </c>
      <c r="AB45" s="19" t="str">
        <f t="shared" si="87"/>
        <v/>
      </c>
      <c r="AC45" s="19" t="str">
        <f t="shared" si="87"/>
        <v/>
      </c>
      <c r="AD45" s="19" t="str">
        <f t="shared" si="87"/>
        <v/>
      </c>
      <c r="AE45" s="19" t="str">
        <f t="shared" si="87"/>
        <v/>
      </c>
      <c r="AF45" s="19" t="str">
        <f t="shared" si="87"/>
        <v/>
      </c>
      <c r="AG45" s="19" t="str">
        <f t="shared" si="87"/>
        <v/>
      </c>
      <c r="AH45" s="19" t="str">
        <f t="shared" si="87"/>
        <v/>
      </c>
      <c r="AI45" s="19" t="str">
        <f t="shared" si="87"/>
        <v/>
      </c>
      <c r="AJ45" s="19" t="str">
        <f t="shared" ref="AJ45:BO45" si="88">IF(AJ$29="053",AJ$12,"")</f>
        <v/>
      </c>
      <c r="AK45" s="19" t="str">
        <f t="shared" si="88"/>
        <v/>
      </c>
      <c r="AL45" s="19" t="str">
        <f t="shared" si="88"/>
        <v/>
      </c>
      <c r="AM45" s="19" t="str">
        <f t="shared" si="88"/>
        <v/>
      </c>
      <c r="AN45" s="19" t="str">
        <f t="shared" si="88"/>
        <v/>
      </c>
      <c r="AO45" s="19" t="str">
        <f t="shared" si="88"/>
        <v/>
      </c>
      <c r="AP45" s="19" t="str">
        <f t="shared" si="88"/>
        <v/>
      </c>
      <c r="AQ45" s="19" t="str">
        <f t="shared" si="88"/>
        <v/>
      </c>
      <c r="AR45" s="19" t="str">
        <f t="shared" si="88"/>
        <v/>
      </c>
      <c r="AS45" s="19" t="str">
        <f t="shared" si="88"/>
        <v/>
      </c>
      <c r="AT45" s="19" t="str">
        <f t="shared" si="88"/>
        <v/>
      </c>
      <c r="AU45" s="19" t="str">
        <f t="shared" si="88"/>
        <v/>
      </c>
      <c r="AV45" s="19" t="str">
        <f t="shared" si="88"/>
        <v/>
      </c>
      <c r="AW45" s="19" t="str">
        <f t="shared" si="88"/>
        <v/>
      </c>
      <c r="AX45" s="19" t="str">
        <f t="shared" si="88"/>
        <v/>
      </c>
      <c r="AY45" s="19" t="str">
        <f t="shared" si="88"/>
        <v/>
      </c>
      <c r="AZ45" s="19" t="str">
        <f t="shared" si="88"/>
        <v/>
      </c>
      <c r="BA45" s="19" t="str">
        <f t="shared" si="88"/>
        <v/>
      </c>
      <c r="BB45" s="19" t="str">
        <f t="shared" si="88"/>
        <v/>
      </c>
      <c r="BC45" s="19" t="str">
        <f t="shared" si="88"/>
        <v/>
      </c>
      <c r="BD45" s="19" t="str">
        <f t="shared" si="88"/>
        <v/>
      </c>
      <c r="BE45" s="19" t="str">
        <f t="shared" si="88"/>
        <v/>
      </c>
      <c r="BF45" s="19" t="str">
        <f t="shared" si="88"/>
        <v/>
      </c>
      <c r="BG45" s="19" t="str">
        <f t="shared" si="88"/>
        <v/>
      </c>
      <c r="BH45" s="19" t="str">
        <f t="shared" si="88"/>
        <v/>
      </c>
      <c r="BI45" s="19" t="str">
        <f t="shared" si="88"/>
        <v/>
      </c>
      <c r="BJ45" s="19" t="str">
        <f t="shared" si="88"/>
        <v/>
      </c>
      <c r="BK45" s="19" t="str">
        <f t="shared" si="88"/>
        <v/>
      </c>
      <c r="BL45" s="19" t="str">
        <f t="shared" si="88"/>
        <v/>
      </c>
      <c r="BM45" s="19" t="str">
        <f t="shared" si="88"/>
        <v/>
      </c>
      <c r="BN45" s="19" t="str">
        <f t="shared" si="88"/>
        <v/>
      </c>
      <c r="BO45" s="19" t="str">
        <f t="shared" si="88"/>
        <v/>
      </c>
      <c r="BP45" s="19" t="str">
        <f t="shared" ref="BP45:CU45" si="89">IF(BP$29="053",BP$12,"")</f>
        <v/>
      </c>
      <c r="BQ45" s="19" t="str">
        <f t="shared" si="89"/>
        <v/>
      </c>
      <c r="BR45" s="19" t="str">
        <f t="shared" si="89"/>
        <v/>
      </c>
      <c r="BS45" s="19" t="str">
        <f t="shared" si="89"/>
        <v/>
      </c>
      <c r="BT45" s="19" t="str">
        <f t="shared" si="89"/>
        <v/>
      </c>
      <c r="BU45" s="19" t="str">
        <f t="shared" si="89"/>
        <v/>
      </c>
      <c r="BV45" s="19" t="str">
        <f t="shared" si="89"/>
        <v/>
      </c>
      <c r="BW45" s="19" t="str">
        <f t="shared" si="89"/>
        <v/>
      </c>
      <c r="BX45" s="19" t="str">
        <f t="shared" si="89"/>
        <v/>
      </c>
      <c r="BY45" s="19" t="str">
        <f t="shared" si="89"/>
        <v/>
      </c>
      <c r="BZ45" s="19" t="str">
        <f t="shared" si="89"/>
        <v/>
      </c>
      <c r="CA45" s="19" t="str">
        <f t="shared" si="89"/>
        <v/>
      </c>
      <c r="CB45" s="19" t="str">
        <f t="shared" si="89"/>
        <v/>
      </c>
      <c r="CC45" s="19" t="str">
        <f t="shared" si="89"/>
        <v/>
      </c>
      <c r="CD45" s="19" t="str">
        <f t="shared" si="89"/>
        <v/>
      </c>
      <c r="CE45" s="19" t="str">
        <f t="shared" si="89"/>
        <v/>
      </c>
      <c r="CF45" s="19" t="str">
        <f t="shared" si="89"/>
        <v/>
      </c>
      <c r="CG45" s="19" t="str">
        <f t="shared" si="89"/>
        <v/>
      </c>
      <c r="CH45" s="19" t="str">
        <f t="shared" si="89"/>
        <v/>
      </c>
      <c r="CI45" s="19" t="str">
        <f t="shared" si="89"/>
        <v/>
      </c>
      <c r="CJ45" s="19" t="str">
        <f t="shared" si="89"/>
        <v/>
      </c>
      <c r="CK45" s="19" t="str">
        <f t="shared" si="89"/>
        <v/>
      </c>
      <c r="CL45" s="19" t="str">
        <f t="shared" si="89"/>
        <v/>
      </c>
      <c r="CM45" s="19" t="str">
        <f t="shared" si="89"/>
        <v/>
      </c>
      <c r="CN45" s="19" t="str">
        <f t="shared" si="89"/>
        <v/>
      </c>
      <c r="CO45" s="19" t="str">
        <f t="shared" si="89"/>
        <v/>
      </c>
      <c r="CP45" s="19" t="str">
        <f t="shared" si="89"/>
        <v/>
      </c>
      <c r="CQ45" s="19" t="str">
        <f t="shared" si="89"/>
        <v/>
      </c>
      <c r="CR45" s="19" t="str">
        <f t="shared" si="89"/>
        <v/>
      </c>
      <c r="CS45" s="19" t="str">
        <f t="shared" si="89"/>
        <v/>
      </c>
      <c r="CT45" s="19" t="str">
        <f t="shared" si="89"/>
        <v/>
      </c>
      <c r="CU45" s="19" t="str">
        <f t="shared" si="89"/>
        <v/>
      </c>
      <c r="CV45" s="19" t="str">
        <f t="shared" ref="CV45:EA45" si="90">IF(CV$29="053",CV$12,"")</f>
        <v/>
      </c>
      <c r="CW45" s="19" t="str">
        <f t="shared" si="90"/>
        <v/>
      </c>
      <c r="CX45" s="19" t="str">
        <f t="shared" si="90"/>
        <v/>
      </c>
      <c r="CY45" s="19" t="str">
        <f t="shared" si="90"/>
        <v/>
      </c>
      <c r="CZ45" s="19" t="str">
        <f t="shared" si="90"/>
        <v/>
      </c>
      <c r="DA45" s="19" t="str">
        <f t="shared" si="90"/>
        <v/>
      </c>
      <c r="DB45" s="19" t="str">
        <f t="shared" si="90"/>
        <v/>
      </c>
      <c r="DC45" s="19" t="str">
        <f t="shared" si="90"/>
        <v/>
      </c>
      <c r="DD45" s="19" t="str">
        <f t="shared" si="90"/>
        <v/>
      </c>
      <c r="DE45" s="19" t="str">
        <f t="shared" si="90"/>
        <v/>
      </c>
      <c r="DF45" s="19" t="str">
        <f t="shared" si="90"/>
        <v/>
      </c>
      <c r="DG45" s="19" t="str">
        <f t="shared" si="90"/>
        <v/>
      </c>
      <c r="DH45" s="19" t="str">
        <f t="shared" si="90"/>
        <v/>
      </c>
      <c r="DI45" s="19" t="str">
        <f t="shared" si="90"/>
        <v/>
      </c>
      <c r="DJ45" s="19" t="str">
        <f t="shared" si="90"/>
        <v/>
      </c>
      <c r="DK45" s="19" t="str">
        <f t="shared" si="90"/>
        <v/>
      </c>
      <c r="DL45" s="19" t="str">
        <f t="shared" si="90"/>
        <v/>
      </c>
      <c r="DM45" s="19" t="str">
        <f t="shared" si="90"/>
        <v/>
      </c>
      <c r="DN45" s="19" t="str">
        <f t="shared" si="90"/>
        <v/>
      </c>
      <c r="DO45" s="19" t="str">
        <f t="shared" si="90"/>
        <v/>
      </c>
      <c r="DP45" s="19" t="str">
        <f t="shared" si="90"/>
        <v/>
      </c>
      <c r="DQ45" s="19" t="str">
        <f t="shared" si="90"/>
        <v/>
      </c>
      <c r="DR45" s="19" t="str">
        <f t="shared" si="90"/>
        <v/>
      </c>
      <c r="DS45" s="19" t="str">
        <f t="shared" si="90"/>
        <v/>
      </c>
      <c r="DT45" s="19" t="str">
        <f t="shared" si="90"/>
        <v/>
      </c>
      <c r="DU45" s="19" t="str">
        <f t="shared" si="90"/>
        <v/>
      </c>
      <c r="DV45" s="19" t="str">
        <f t="shared" si="90"/>
        <v/>
      </c>
      <c r="DW45" s="19" t="str">
        <f t="shared" si="90"/>
        <v/>
      </c>
      <c r="DX45" s="19" t="str">
        <f t="shared" si="90"/>
        <v/>
      </c>
      <c r="DY45" s="19" t="str">
        <f t="shared" si="90"/>
        <v/>
      </c>
      <c r="DZ45" s="19" t="str">
        <f t="shared" si="90"/>
        <v/>
      </c>
      <c r="EA45" s="19" t="str">
        <f t="shared" si="90"/>
        <v/>
      </c>
      <c r="EB45" s="19" t="str">
        <f t="shared" ref="EB45:EW45" si="91">IF(EB$29="053",EB$12,"")</f>
        <v/>
      </c>
      <c r="EC45" s="19" t="str">
        <f t="shared" si="91"/>
        <v/>
      </c>
      <c r="ED45" s="19" t="str">
        <f t="shared" si="91"/>
        <v/>
      </c>
      <c r="EE45" s="19" t="str">
        <f t="shared" si="91"/>
        <v/>
      </c>
      <c r="EF45" s="19" t="str">
        <f t="shared" si="91"/>
        <v/>
      </c>
      <c r="EG45" s="19" t="str">
        <f t="shared" si="91"/>
        <v/>
      </c>
      <c r="EH45" s="19" t="str">
        <f t="shared" si="91"/>
        <v/>
      </c>
      <c r="EI45" s="19" t="str">
        <f t="shared" si="91"/>
        <v/>
      </c>
      <c r="EJ45" s="19" t="str">
        <f t="shared" si="91"/>
        <v/>
      </c>
      <c r="EK45" s="19" t="str">
        <f t="shared" si="91"/>
        <v/>
      </c>
      <c r="EL45" s="19" t="str">
        <f t="shared" si="91"/>
        <v/>
      </c>
      <c r="EM45" s="19" t="str">
        <f t="shared" si="91"/>
        <v/>
      </c>
      <c r="EN45" s="19" t="str">
        <f t="shared" si="91"/>
        <v/>
      </c>
      <c r="EO45" s="19" t="str">
        <f t="shared" si="91"/>
        <v/>
      </c>
      <c r="EP45" s="19" t="str">
        <f t="shared" si="91"/>
        <v/>
      </c>
      <c r="EQ45" s="19" t="str">
        <f t="shared" si="91"/>
        <v/>
      </c>
      <c r="ER45" s="19" t="str">
        <f t="shared" si="91"/>
        <v/>
      </c>
      <c r="ES45" s="19" t="str">
        <f t="shared" si="91"/>
        <v/>
      </c>
      <c r="ET45" s="19" t="str">
        <f t="shared" si="91"/>
        <v/>
      </c>
      <c r="EU45" s="19" t="str">
        <f t="shared" si="91"/>
        <v/>
      </c>
      <c r="EV45" s="19" t="str">
        <f t="shared" si="91"/>
        <v/>
      </c>
      <c r="EW45" s="19" t="str">
        <f t="shared" si="91"/>
        <v/>
      </c>
      <c r="EX45" s="476"/>
      <c r="EY45" s="476"/>
      <c r="EZ45" s="476"/>
      <c r="FA45" s="476"/>
      <c r="FB45" s="476"/>
      <c r="FC45" s="532"/>
      <c r="FD45" s="504"/>
      <c r="FE45" s="497"/>
      <c r="FF45" s="496"/>
    </row>
    <row r="46" spans="2:162">
      <c r="B46" s="533" t="s">
        <v>1731</v>
      </c>
      <c r="C46" s="518" t="s">
        <v>32</v>
      </c>
      <c r="D46" s="19" t="str">
        <f t="shared" ref="D46:AI46" si="92">IF(D$29="061",D$12,"")</f>
        <v/>
      </c>
      <c r="E46" s="19" t="str">
        <f t="shared" si="92"/>
        <v/>
      </c>
      <c r="F46" s="19" t="str">
        <f t="shared" si="92"/>
        <v/>
      </c>
      <c r="G46" s="19" t="str">
        <f t="shared" si="92"/>
        <v/>
      </c>
      <c r="H46" s="19" t="str">
        <f t="shared" si="92"/>
        <v/>
      </c>
      <c r="I46" s="19" t="str">
        <f t="shared" si="92"/>
        <v/>
      </c>
      <c r="J46" s="19" t="str">
        <f t="shared" si="92"/>
        <v/>
      </c>
      <c r="K46" s="19" t="str">
        <f t="shared" si="92"/>
        <v/>
      </c>
      <c r="L46" s="19" t="str">
        <f t="shared" si="92"/>
        <v/>
      </c>
      <c r="M46" s="19" t="str">
        <f t="shared" si="92"/>
        <v/>
      </c>
      <c r="N46" s="19" t="str">
        <f t="shared" si="92"/>
        <v/>
      </c>
      <c r="O46" s="19" t="str">
        <f t="shared" si="92"/>
        <v/>
      </c>
      <c r="P46" s="19" t="str">
        <f t="shared" si="92"/>
        <v/>
      </c>
      <c r="Q46" s="19" t="str">
        <f t="shared" si="92"/>
        <v/>
      </c>
      <c r="R46" s="19" t="str">
        <f t="shared" si="92"/>
        <v/>
      </c>
      <c r="S46" s="19" t="str">
        <f t="shared" si="92"/>
        <v/>
      </c>
      <c r="T46" s="19" t="str">
        <f t="shared" si="92"/>
        <v/>
      </c>
      <c r="U46" s="19" t="str">
        <f t="shared" si="92"/>
        <v/>
      </c>
      <c r="V46" s="19" t="str">
        <f t="shared" si="92"/>
        <v/>
      </c>
      <c r="W46" s="19" t="str">
        <f t="shared" si="92"/>
        <v/>
      </c>
      <c r="X46" s="19" t="str">
        <f t="shared" si="92"/>
        <v/>
      </c>
      <c r="Y46" s="19" t="str">
        <f t="shared" si="92"/>
        <v/>
      </c>
      <c r="Z46" s="19" t="str">
        <f t="shared" si="92"/>
        <v/>
      </c>
      <c r="AA46" s="19" t="str">
        <f t="shared" si="92"/>
        <v/>
      </c>
      <c r="AB46" s="19" t="str">
        <f t="shared" si="92"/>
        <v/>
      </c>
      <c r="AC46" s="19" t="str">
        <f t="shared" si="92"/>
        <v/>
      </c>
      <c r="AD46" s="19" t="str">
        <f t="shared" si="92"/>
        <v/>
      </c>
      <c r="AE46" s="19" t="str">
        <f t="shared" si="92"/>
        <v/>
      </c>
      <c r="AF46" s="19" t="str">
        <f t="shared" si="92"/>
        <v/>
      </c>
      <c r="AG46" s="19" t="str">
        <f t="shared" si="92"/>
        <v/>
      </c>
      <c r="AH46" s="19" t="str">
        <f t="shared" si="92"/>
        <v/>
      </c>
      <c r="AI46" s="19" t="str">
        <f t="shared" si="92"/>
        <v/>
      </c>
      <c r="AJ46" s="19" t="str">
        <f t="shared" ref="AJ46:BO46" si="93">IF(AJ$29="061",AJ$12,"")</f>
        <v/>
      </c>
      <c r="AK46" s="19" t="str">
        <f t="shared" si="93"/>
        <v/>
      </c>
      <c r="AL46" s="19" t="str">
        <f t="shared" si="93"/>
        <v/>
      </c>
      <c r="AM46" s="19" t="str">
        <f t="shared" si="93"/>
        <v/>
      </c>
      <c r="AN46" s="19" t="str">
        <f t="shared" si="93"/>
        <v/>
      </c>
      <c r="AO46" s="19" t="str">
        <f t="shared" si="93"/>
        <v/>
      </c>
      <c r="AP46" s="19" t="str">
        <f t="shared" si="93"/>
        <v/>
      </c>
      <c r="AQ46" s="19" t="str">
        <f t="shared" si="93"/>
        <v/>
      </c>
      <c r="AR46" s="19" t="str">
        <f t="shared" si="93"/>
        <v/>
      </c>
      <c r="AS46" s="19" t="str">
        <f t="shared" si="93"/>
        <v/>
      </c>
      <c r="AT46" s="19" t="str">
        <f t="shared" si="93"/>
        <v/>
      </c>
      <c r="AU46" s="19" t="str">
        <f t="shared" si="93"/>
        <v/>
      </c>
      <c r="AV46" s="19" t="str">
        <f t="shared" si="93"/>
        <v/>
      </c>
      <c r="AW46" s="19" t="str">
        <f t="shared" si="93"/>
        <v/>
      </c>
      <c r="AX46" s="19" t="str">
        <f t="shared" si="93"/>
        <v/>
      </c>
      <c r="AY46" s="19" t="str">
        <f t="shared" si="93"/>
        <v/>
      </c>
      <c r="AZ46" s="19" t="str">
        <f t="shared" si="93"/>
        <v/>
      </c>
      <c r="BA46" s="19" t="str">
        <f t="shared" si="93"/>
        <v/>
      </c>
      <c r="BB46" s="19" t="str">
        <f t="shared" si="93"/>
        <v/>
      </c>
      <c r="BC46" s="19" t="str">
        <f t="shared" si="93"/>
        <v/>
      </c>
      <c r="BD46" s="19" t="str">
        <f t="shared" si="93"/>
        <v/>
      </c>
      <c r="BE46" s="19" t="str">
        <f t="shared" si="93"/>
        <v/>
      </c>
      <c r="BF46" s="19" t="str">
        <f t="shared" si="93"/>
        <v/>
      </c>
      <c r="BG46" s="19" t="str">
        <f t="shared" si="93"/>
        <v/>
      </c>
      <c r="BH46" s="19" t="str">
        <f t="shared" si="93"/>
        <v/>
      </c>
      <c r="BI46" s="19" t="str">
        <f t="shared" si="93"/>
        <v/>
      </c>
      <c r="BJ46" s="19" t="str">
        <f t="shared" si="93"/>
        <v/>
      </c>
      <c r="BK46" s="19" t="str">
        <f t="shared" si="93"/>
        <v/>
      </c>
      <c r="BL46" s="19" t="str">
        <f t="shared" si="93"/>
        <v/>
      </c>
      <c r="BM46" s="19" t="str">
        <f t="shared" si="93"/>
        <v/>
      </c>
      <c r="BN46" s="19" t="str">
        <f t="shared" si="93"/>
        <v/>
      </c>
      <c r="BO46" s="19" t="str">
        <f t="shared" si="93"/>
        <v/>
      </c>
      <c r="BP46" s="19" t="str">
        <f t="shared" ref="BP46:CU46" si="94">IF(BP$29="061",BP$12,"")</f>
        <v/>
      </c>
      <c r="BQ46" s="19" t="str">
        <f t="shared" si="94"/>
        <v/>
      </c>
      <c r="BR46" s="19" t="str">
        <f t="shared" si="94"/>
        <v/>
      </c>
      <c r="BS46" s="19" t="str">
        <f t="shared" si="94"/>
        <v/>
      </c>
      <c r="BT46" s="19" t="str">
        <f t="shared" si="94"/>
        <v/>
      </c>
      <c r="BU46" s="19" t="str">
        <f t="shared" si="94"/>
        <v/>
      </c>
      <c r="BV46" s="19" t="str">
        <f t="shared" si="94"/>
        <v/>
      </c>
      <c r="BW46" s="19" t="str">
        <f t="shared" si="94"/>
        <v/>
      </c>
      <c r="BX46" s="19" t="str">
        <f t="shared" si="94"/>
        <v/>
      </c>
      <c r="BY46" s="19" t="str">
        <f t="shared" si="94"/>
        <v/>
      </c>
      <c r="BZ46" s="19" t="str">
        <f t="shared" si="94"/>
        <v/>
      </c>
      <c r="CA46" s="19" t="str">
        <f t="shared" si="94"/>
        <v/>
      </c>
      <c r="CB46" s="19" t="str">
        <f t="shared" si="94"/>
        <v/>
      </c>
      <c r="CC46" s="19" t="str">
        <f t="shared" si="94"/>
        <v/>
      </c>
      <c r="CD46" s="19" t="str">
        <f t="shared" si="94"/>
        <v/>
      </c>
      <c r="CE46" s="19" t="str">
        <f t="shared" si="94"/>
        <v/>
      </c>
      <c r="CF46" s="19" t="str">
        <f t="shared" si="94"/>
        <v/>
      </c>
      <c r="CG46" s="19" t="str">
        <f t="shared" si="94"/>
        <v/>
      </c>
      <c r="CH46" s="19" t="str">
        <f t="shared" si="94"/>
        <v/>
      </c>
      <c r="CI46" s="19" t="str">
        <f t="shared" si="94"/>
        <v/>
      </c>
      <c r="CJ46" s="19" t="str">
        <f t="shared" si="94"/>
        <v/>
      </c>
      <c r="CK46" s="19" t="str">
        <f t="shared" si="94"/>
        <v/>
      </c>
      <c r="CL46" s="19" t="str">
        <f t="shared" si="94"/>
        <v/>
      </c>
      <c r="CM46" s="19" t="str">
        <f t="shared" si="94"/>
        <v/>
      </c>
      <c r="CN46" s="19" t="str">
        <f t="shared" si="94"/>
        <v/>
      </c>
      <c r="CO46" s="19" t="str">
        <f t="shared" si="94"/>
        <v/>
      </c>
      <c r="CP46" s="19" t="str">
        <f t="shared" si="94"/>
        <v/>
      </c>
      <c r="CQ46" s="19" t="str">
        <f t="shared" si="94"/>
        <v/>
      </c>
      <c r="CR46" s="19" t="str">
        <f t="shared" si="94"/>
        <v/>
      </c>
      <c r="CS46" s="19" t="str">
        <f t="shared" si="94"/>
        <v/>
      </c>
      <c r="CT46" s="19" t="str">
        <f t="shared" si="94"/>
        <v/>
      </c>
      <c r="CU46" s="19" t="str">
        <f t="shared" si="94"/>
        <v/>
      </c>
      <c r="CV46" s="19" t="str">
        <f t="shared" ref="CV46:EA46" si="95">IF(CV$29="061",CV$12,"")</f>
        <v/>
      </c>
      <c r="CW46" s="19" t="str">
        <f t="shared" si="95"/>
        <v/>
      </c>
      <c r="CX46" s="19" t="str">
        <f t="shared" si="95"/>
        <v/>
      </c>
      <c r="CY46" s="19" t="str">
        <f t="shared" si="95"/>
        <v/>
      </c>
      <c r="CZ46" s="19" t="str">
        <f t="shared" si="95"/>
        <v/>
      </c>
      <c r="DA46" s="19" t="str">
        <f t="shared" si="95"/>
        <v/>
      </c>
      <c r="DB46" s="19" t="str">
        <f t="shared" si="95"/>
        <v/>
      </c>
      <c r="DC46" s="19" t="str">
        <f t="shared" si="95"/>
        <v/>
      </c>
      <c r="DD46" s="19" t="str">
        <f t="shared" si="95"/>
        <v/>
      </c>
      <c r="DE46" s="19" t="str">
        <f t="shared" si="95"/>
        <v/>
      </c>
      <c r="DF46" s="19" t="str">
        <f t="shared" si="95"/>
        <v/>
      </c>
      <c r="DG46" s="19" t="str">
        <f t="shared" si="95"/>
        <v/>
      </c>
      <c r="DH46" s="19" t="str">
        <f t="shared" si="95"/>
        <v/>
      </c>
      <c r="DI46" s="19" t="str">
        <f t="shared" si="95"/>
        <v/>
      </c>
      <c r="DJ46" s="19" t="str">
        <f t="shared" si="95"/>
        <v/>
      </c>
      <c r="DK46" s="19" t="str">
        <f t="shared" si="95"/>
        <v/>
      </c>
      <c r="DL46" s="19" t="str">
        <f t="shared" si="95"/>
        <v/>
      </c>
      <c r="DM46" s="19" t="str">
        <f t="shared" si="95"/>
        <v/>
      </c>
      <c r="DN46" s="19" t="str">
        <f t="shared" si="95"/>
        <v/>
      </c>
      <c r="DO46" s="19" t="str">
        <f t="shared" si="95"/>
        <v/>
      </c>
      <c r="DP46" s="19" t="str">
        <f t="shared" si="95"/>
        <v/>
      </c>
      <c r="DQ46" s="19" t="str">
        <f t="shared" si="95"/>
        <v/>
      </c>
      <c r="DR46" s="19" t="str">
        <f t="shared" si="95"/>
        <v/>
      </c>
      <c r="DS46" s="19" t="str">
        <f t="shared" si="95"/>
        <v/>
      </c>
      <c r="DT46" s="19" t="str">
        <f t="shared" si="95"/>
        <v/>
      </c>
      <c r="DU46" s="19" t="str">
        <f t="shared" si="95"/>
        <v/>
      </c>
      <c r="DV46" s="19" t="str">
        <f t="shared" si="95"/>
        <v/>
      </c>
      <c r="DW46" s="19" t="str">
        <f t="shared" si="95"/>
        <v/>
      </c>
      <c r="DX46" s="19" t="str">
        <f t="shared" si="95"/>
        <v/>
      </c>
      <c r="DY46" s="19" t="str">
        <f t="shared" si="95"/>
        <v/>
      </c>
      <c r="DZ46" s="19" t="str">
        <f t="shared" si="95"/>
        <v/>
      </c>
      <c r="EA46" s="19" t="str">
        <f t="shared" si="95"/>
        <v/>
      </c>
      <c r="EB46" s="19" t="str">
        <f t="shared" ref="EB46:EW46" si="96">IF(EB$29="061",EB$12,"")</f>
        <v/>
      </c>
      <c r="EC46" s="19" t="str">
        <f t="shared" si="96"/>
        <v/>
      </c>
      <c r="ED46" s="19" t="str">
        <f t="shared" si="96"/>
        <v/>
      </c>
      <c r="EE46" s="19" t="str">
        <f t="shared" si="96"/>
        <v/>
      </c>
      <c r="EF46" s="19" t="str">
        <f t="shared" si="96"/>
        <v/>
      </c>
      <c r="EG46" s="19" t="str">
        <f t="shared" si="96"/>
        <v/>
      </c>
      <c r="EH46" s="19" t="str">
        <f t="shared" si="96"/>
        <v/>
      </c>
      <c r="EI46" s="19" t="str">
        <f t="shared" si="96"/>
        <v/>
      </c>
      <c r="EJ46" s="19" t="str">
        <f t="shared" si="96"/>
        <v/>
      </c>
      <c r="EK46" s="19" t="str">
        <f t="shared" si="96"/>
        <v/>
      </c>
      <c r="EL46" s="19" t="str">
        <f t="shared" si="96"/>
        <v/>
      </c>
      <c r="EM46" s="19" t="str">
        <f t="shared" si="96"/>
        <v/>
      </c>
      <c r="EN46" s="19" t="str">
        <f t="shared" si="96"/>
        <v/>
      </c>
      <c r="EO46" s="19" t="str">
        <f t="shared" si="96"/>
        <v/>
      </c>
      <c r="EP46" s="19" t="str">
        <f t="shared" si="96"/>
        <v/>
      </c>
      <c r="EQ46" s="19" t="str">
        <f t="shared" si="96"/>
        <v/>
      </c>
      <c r="ER46" s="19" t="str">
        <f t="shared" si="96"/>
        <v/>
      </c>
      <c r="ES46" s="19" t="str">
        <f t="shared" si="96"/>
        <v/>
      </c>
      <c r="ET46" s="19" t="str">
        <f t="shared" si="96"/>
        <v/>
      </c>
      <c r="EU46" s="19" t="str">
        <f t="shared" si="96"/>
        <v/>
      </c>
      <c r="EV46" s="19" t="str">
        <f t="shared" si="96"/>
        <v/>
      </c>
      <c r="EW46" s="19" t="str">
        <f t="shared" si="96"/>
        <v/>
      </c>
      <c r="EX46" s="476"/>
      <c r="EY46" s="476"/>
      <c r="EZ46" s="412"/>
      <c r="FA46" s="476"/>
      <c r="FB46" s="412"/>
      <c r="FC46" s="532"/>
      <c r="FD46" s="504"/>
      <c r="FE46" s="497"/>
      <c r="FF46" s="496"/>
    </row>
    <row r="47" spans="2:162">
      <c r="B47" s="534" t="s">
        <v>1732</v>
      </c>
      <c r="C47" s="518" t="s">
        <v>32</v>
      </c>
      <c r="D47" s="19" t="str">
        <f t="shared" ref="D47:AI47" si="97">IF(D$29="062",D$12,"")</f>
        <v/>
      </c>
      <c r="E47" s="19" t="str">
        <f t="shared" si="97"/>
        <v/>
      </c>
      <c r="F47" s="19" t="str">
        <f t="shared" si="97"/>
        <v/>
      </c>
      <c r="G47" s="19" t="str">
        <f t="shared" si="97"/>
        <v/>
      </c>
      <c r="H47" s="19" t="str">
        <f t="shared" si="97"/>
        <v/>
      </c>
      <c r="I47" s="19" t="str">
        <f t="shared" si="97"/>
        <v/>
      </c>
      <c r="J47" s="19" t="str">
        <f t="shared" si="97"/>
        <v/>
      </c>
      <c r="K47" s="19" t="str">
        <f t="shared" si="97"/>
        <v/>
      </c>
      <c r="L47" s="19" t="str">
        <f t="shared" si="97"/>
        <v/>
      </c>
      <c r="M47" s="19" t="str">
        <f t="shared" si="97"/>
        <v/>
      </c>
      <c r="N47" s="19" t="str">
        <f t="shared" si="97"/>
        <v/>
      </c>
      <c r="O47" s="19" t="str">
        <f t="shared" si="97"/>
        <v/>
      </c>
      <c r="P47" s="19" t="str">
        <f t="shared" si="97"/>
        <v/>
      </c>
      <c r="Q47" s="19" t="str">
        <f t="shared" si="97"/>
        <v/>
      </c>
      <c r="R47" s="19" t="str">
        <f t="shared" si="97"/>
        <v/>
      </c>
      <c r="S47" s="19" t="str">
        <f t="shared" si="97"/>
        <v/>
      </c>
      <c r="T47" s="19" t="str">
        <f t="shared" si="97"/>
        <v/>
      </c>
      <c r="U47" s="19" t="str">
        <f t="shared" si="97"/>
        <v/>
      </c>
      <c r="V47" s="19" t="str">
        <f t="shared" si="97"/>
        <v/>
      </c>
      <c r="W47" s="19" t="str">
        <f t="shared" si="97"/>
        <v/>
      </c>
      <c r="X47" s="19" t="str">
        <f t="shared" si="97"/>
        <v/>
      </c>
      <c r="Y47" s="19" t="str">
        <f t="shared" si="97"/>
        <v/>
      </c>
      <c r="Z47" s="19" t="str">
        <f t="shared" si="97"/>
        <v/>
      </c>
      <c r="AA47" s="19" t="str">
        <f t="shared" si="97"/>
        <v/>
      </c>
      <c r="AB47" s="19" t="str">
        <f t="shared" si="97"/>
        <v/>
      </c>
      <c r="AC47" s="19" t="str">
        <f t="shared" si="97"/>
        <v/>
      </c>
      <c r="AD47" s="19" t="str">
        <f t="shared" si="97"/>
        <v/>
      </c>
      <c r="AE47" s="19" t="str">
        <f t="shared" si="97"/>
        <v/>
      </c>
      <c r="AF47" s="19" t="str">
        <f t="shared" si="97"/>
        <v/>
      </c>
      <c r="AG47" s="19" t="str">
        <f t="shared" si="97"/>
        <v/>
      </c>
      <c r="AH47" s="19" t="str">
        <f t="shared" si="97"/>
        <v/>
      </c>
      <c r="AI47" s="19" t="str">
        <f t="shared" si="97"/>
        <v/>
      </c>
      <c r="AJ47" s="19" t="str">
        <f t="shared" ref="AJ47:BO47" si="98">IF(AJ$29="062",AJ$12,"")</f>
        <v/>
      </c>
      <c r="AK47" s="19" t="str">
        <f t="shared" si="98"/>
        <v/>
      </c>
      <c r="AL47" s="19" t="str">
        <f t="shared" si="98"/>
        <v/>
      </c>
      <c r="AM47" s="19" t="str">
        <f t="shared" si="98"/>
        <v/>
      </c>
      <c r="AN47" s="19" t="str">
        <f t="shared" si="98"/>
        <v/>
      </c>
      <c r="AO47" s="19" t="str">
        <f t="shared" si="98"/>
        <v/>
      </c>
      <c r="AP47" s="19" t="str">
        <f t="shared" si="98"/>
        <v/>
      </c>
      <c r="AQ47" s="19" t="str">
        <f t="shared" si="98"/>
        <v/>
      </c>
      <c r="AR47" s="19" t="str">
        <f t="shared" si="98"/>
        <v/>
      </c>
      <c r="AS47" s="19" t="str">
        <f t="shared" si="98"/>
        <v/>
      </c>
      <c r="AT47" s="19" t="str">
        <f t="shared" si="98"/>
        <v/>
      </c>
      <c r="AU47" s="19" t="str">
        <f t="shared" si="98"/>
        <v/>
      </c>
      <c r="AV47" s="19" t="str">
        <f t="shared" si="98"/>
        <v/>
      </c>
      <c r="AW47" s="19" t="str">
        <f t="shared" si="98"/>
        <v/>
      </c>
      <c r="AX47" s="19" t="str">
        <f t="shared" si="98"/>
        <v/>
      </c>
      <c r="AY47" s="19" t="str">
        <f t="shared" si="98"/>
        <v/>
      </c>
      <c r="AZ47" s="19" t="str">
        <f t="shared" si="98"/>
        <v/>
      </c>
      <c r="BA47" s="19" t="str">
        <f t="shared" si="98"/>
        <v/>
      </c>
      <c r="BB47" s="19" t="str">
        <f t="shared" si="98"/>
        <v/>
      </c>
      <c r="BC47" s="19" t="str">
        <f t="shared" si="98"/>
        <v/>
      </c>
      <c r="BD47" s="19" t="str">
        <f t="shared" si="98"/>
        <v/>
      </c>
      <c r="BE47" s="19" t="str">
        <f t="shared" si="98"/>
        <v/>
      </c>
      <c r="BF47" s="19" t="str">
        <f t="shared" si="98"/>
        <v/>
      </c>
      <c r="BG47" s="19" t="str">
        <f t="shared" si="98"/>
        <v/>
      </c>
      <c r="BH47" s="19" t="str">
        <f t="shared" si="98"/>
        <v/>
      </c>
      <c r="BI47" s="19" t="str">
        <f t="shared" si="98"/>
        <v/>
      </c>
      <c r="BJ47" s="19" t="str">
        <f t="shared" si="98"/>
        <v/>
      </c>
      <c r="BK47" s="19" t="str">
        <f t="shared" si="98"/>
        <v/>
      </c>
      <c r="BL47" s="19" t="str">
        <f t="shared" si="98"/>
        <v/>
      </c>
      <c r="BM47" s="19" t="str">
        <f t="shared" si="98"/>
        <v/>
      </c>
      <c r="BN47" s="19" t="str">
        <f t="shared" si="98"/>
        <v/>
      </c>
      <c r="BO47" s="19" t="str">
        <f t="shared" si="98"/>
        <v/>
      </c>
      <c r="BP47" s="19" t="str">
        <f t="shared" ref="BP47:CU47" si="99">IF(BP$29="062",BP$12,"")</f>
        <v/>
      </c>
      <c r="BQ47" s="19" t="str">
        <f t="shared" si="99"/>
        <v/>
      </c>
      <c r="BR47" s="19" t="str">
        <f t="shared" si="99"/>
        <v/>
      </c>
      <c r="BS47" s="19" t="str">
        <f t="shared" si="99"/>
        <v/>
      </c>
      <c r="BT47" s="19" t="str">
        <f t="shared" si="99"/>
        <v/>
      </c>
      <c r="BU47" s="19" t="str">
        <f t="shared" si="99"/>
        <v/>
      </c>
      <c r="BV47" s="19" t="str">
        <f t="shared" si="99"/>
        <v/>
      </c>
      <c r="BW47" s="19" t="str">
        <f t="shared" si="99"/>
        <v/>
      </c>
      <c r="BX47" s="19" t="str">
        <f t="shared" si="99"/>
        <v/>
      </c>
      <c r="BY47" s="19" t="str">
        <f t="shared" si="99"/>
        <v/>
      </c>
      <c r="BZ47" s="19" t="str">
        <f t="shared" si="99"/>
        <v/>
      </c>
      <c r="CA47" s="19" t="str">
        <f t="shared" si="99"/>
        <v/>
      </c>
      <c r="CB47" s="19" t="str">
        <f t="shared" si="99"/>
        <v/>
      </c>
      <c r="CC47" s="19" t="str">
        <f t="shared" si="99"/>
        <v/>
      </c>
      <c r="CD47" s="19" t="str">
        <f t="shared" si="99"/>
        <v/>
      </c>
      <c r="CE47" s="19" t="str">
        <f t="shared" si="99"/>
        <v/>
      </c>
      <c r="CF47" s="19" t="str">
        <f t="shared" si="99"/>
        <v/>
      </c>
      <c r="CG47" s="19" t="str">
        <f t="shared" si="99"/>
        <v/>
      </c>
      <c r="CH47" s="19" t="str">
        <f t="shared" si="99"/>
        <v/>
      </c>
      <c r="CI47" s="19" t="str">
        <f t="shared" si="99"/>
        <v/>
      </c>
      <c r="CJ47" s="19" t="str">
        <f t="shared" si="99"/>
        <v/>
      </c>
      <c r="CK47" s="19" t="str">
        <f t="shared" si="99"/>
        <v/>
      </c>
      <c r="CL47" s="19" t="str">
        <f t="shared" si="99"/>
        <v/>
      </c>
      <c r="CM47" s="19" t="str">
        <f t="shared" si="99"/>
        <v/>
      </c>
      <c r="CN47" s="19" t="str">
        <f t="shared" si="99"/>
        <v/>
      </c>
      <c r="CO47" s="19" t="str">
        <f t="shared" si="99"/>
        <v/>
      </c>
      <c r="CP47" s="19" t="str">
        <f t="shared" si="99"/>
        <v/>
      </c>
      <c r="CQ47" s="19" t="str">
        <f t="shared" si="99"/>
        <v/>
      </c>
      <c r="CR47" s="19" t="str">
        <f t="shared" si="99"/>
        <v/>
      </c>
      <c r="CS47" s="19" t="str">
        <f t="shared" si="99"/>
        <v/>
      </c>
      <c r="CT47" s="19" t="str">
        <f t="shared" si="99"/>
        <v/>
      </c>
      <c r="CU47" s="19" t="str">
        <f t="shared" si="99"/>
        <v/>
      </c>
      <c r="CV47" s="19" t="str">
        <f t="shared" ref="CV47:EA47" si="100">IF(CV$29="062",CV$12,"")</f>
        <v/>
      </c>
      <c r="CW47" s="19" t="str">
        <f t="shared" si="100"/>
        <v/>
      </c>
      <c r="CX47" s="19" t="str">
        <f t="shared" si="100"/>
        <v/>
      </c>
      <c r="CY47" s="19" t="str">
        <f t="shared" si="100"/>
        <v/>
      </c>
      <c r="CZ47" s="19" t="str">
        <f t="shared" si="100"/>
        <v/>
      </c>
      <c r="DA47" s="19" t="str">
        <f t="shared" si="100"/>
        <v/>
      </c>
      <c r="DB47" s="19" t="str">
        <f t="shared" si="100"/>
        <v/>
      </c>
      <c r="DC47" s="19" t="str">
        <f t="shared" si="100"/>
        <v/>
      </c>
      <c r="DD47" s="19" t="str">
        <f t="shared" si="100"/>
        <v/>
      </c>
      <c r="DE47" s="19" t="str">
        <f t="shared" si="100"/>
        <v/>
      </c>
      <c r="DF47" s="19" t="str">
        <f t="shared" si="100"/>
        <v/>
      </c>
      <c r="DG47" s="19" t="str">
        <f t="shared" si="100"/>
        <v/>
      </c>
      <c r="DH47" s="19" t="str">
        <f t="shared" si="100"/>
        <v/>
      </c>
      <c r="DI47" s="19" t="str">
        <f t="shared" si="100"/>
        <v/>
      </c>
      <c r="DJ47" s="19" t="str">
        <f t="shared" si="100"/>
        <v/>
      </c>
      <c r="DK47" s="19" t="str">
        <f t="shared" si="100"/>
        <v/>
      </c>
      <c r="DL47" s="19" t="str">
        <f t="shared" si="100"/>
        <v/>
      </c>
      <c r="DM47" s="19" t="str">
        <f t="shared" si="100"/>
        <v/>
      </c>
      <c r="DN47" s="19" t="str">
        <f t="shared" si="100"/>
        <v/>
      </c>
      <c r="DO47" s="19" t="str">
        <f t="shared" si="100"/>
        <v/>
      </c>
      <c r="DP47" s="19" t="str">
        <f t="shared" si="100"/>
        <v/>
      </c>
      <c r="DQ47" s="19" t="str">
        <f t="shared" si="100"/>
        <v/>
      </c>
      <c r="DR47" s="19" t="str">
        <f t="shared" si="100"/>
        <v/>
      </c>
      <c r="DS47" s="19" t="str">
        <f t="shared" si="100"/>
        <v/>
      </c>
      <c r="DT47" s="19" t="str">
        <f t="shared" si="100"/>
        <v/>
      </c>
      <c r="DU47" s="19" t="str">
        <f t="shared" si="100"/>
        <v/>
      </c>
      <c r="DV47" s="19" t="str">
        <f t="shared" si="100"/>
        <v/>
      </c>
      <c r="DW47" s="19" t="str">
        <f t="shared" si="100"/>
        <v/>
      </c>
      <c r="DX47" s="19" t="str">
        <f t="shared" si="100"/>
        <v/>
      </c>
      <c r="DY47" s="19" t="str">
        <f t="shared" si="100"/>
        <v/>
      </c>
      <c r="DZ47" s="19" t="str">
        <f t="shared" si="100"/>
        <v/>
      </c>
      <c r="EA47" s="19" t="str">
        <f t="shared" si="100"/>
        <v/>
      </c>
      <c r="EB47" s="19" t="str">
        <f t="shared" ref="EB47:EW47" si="101">IF(EB$29="062",EB$12,"")</f>
        <v/>
      </c>
      <c r="EC47" s="19" t="str">
        <f t="shared" si="101"/>
        <v/>
      </c>
      <c r="ED47" s="19" t="str">
        <f t="shared" si="101"/>
        <v/>
      </c>
      <c r="EE47" s="19" t="str">
        <f t="shared" si="101"/>
        <v/>
      </c>
      <c r="EF47" s="19" t="str">
        <f t="shared" si="101"/>
        <v/>
      </c>
      <c r="EG47" s="19" t="str">
        <f t="shared" si="101"/>
        <v/>
      </c>
      <c r="EH47" s="19" t="str">
        <f t="shared" si="101"/>
        <v/>
      </c>
      <c r="EI47" s="19" t="str">
        <f t="shared" si="101"/>
        <v/>
      </c>
      <c r="EJ47" s="19" t="str">
        <f t="shared" si="101"/>
        <v/>
      </c>
      <c r="EK47" s="19" t="str">
        <f t="shared" si="101"/>
        <v/>
      </c>
      <c r="EL47" s="19" t="str">
        <f t="shared" si="101"/>
        <v/>
      </c>
      <c r="EM47" s="19" t="str">
        <f t="shared" si="101"/>
        <v/>
      </c>
      <c r="EN47" s="19" t="str">
        <f t="shared" si="101"/>
        <v/>
      </c>
      <c r="EO47" s="19" t="str">
        <f t="shared" si="101"/>
        <v/>
      </c>
      <c r="EP47" s="19" t="str">
        <f t="shared" si="101"/>
        <v/>
      </c>
      <c r="EQ47" s="19" t="str">
        <f t="shared" si="101"/>
        <v/>
      </c>
      <c r="ER47" s="19" t="str">
        <f t="shared" si="101"/>
        <v/>
      </c>
      <c r="ES47" s="19" t="str">
        <f t="shared" si="101"/>
        <v/>
      </c>
      <c r="ET47" s="19" t="str">
        <f t="shared" si="101"/>
        <v/>
      </c>
      <c r="EU47" s="19" t="str">
        <f t="shared" si="101"/>
        <v/>
      </c>
      <c r="EV47" s="19" t="str">
        <f t="shared" si="101"/>
        <v/>
      </c>
      <c r="EW47" s="19" t="str">
        <f t="shared" si="101"/>
        <v/>
      </c>
      <c r="EX47" s="476"/>
      <c r="EY47" s="476"/>
      <c r="EZ47" s="413"/>
      <c r="FA47" s="476"/>
      <c r="FB47" s="412"/>
      <c r="FC47" s="532"/>
      <c r="FD47" s="504"/>
      <c r="FE47" s="497"/>
      <c r="FF47" s="496"/>
    </row>
    <row r="48" spans="2:162">
      <c r="B48" s="535" t="s">
        <v>1942</v>
      </c>
      <c r="C48" s="518" t="s">
        <v>32</v>
      </c>
      <c r="D48" s="19" t="str">
        <f t="shared" ref="D48:AI48" si="102">IF(D$29="063",D$12,"")</f>
        <v/>
      </c>
      <c r="E48" s="19" t="str">
        <f t="shared" si="102"/>
        <v/>
      </c>
      <c r="F48" s="19" t="str">
        <f t="shared" si="102"/>
        <v/>
      </c>
      <c r="G48" s="19" t="str">
        <f t="shared" si="102"/>
        <v/>
      </c>
      <c r="H48" s="19" t="str">
        <f t="shared" si="102"/>
        <v/>
      </c>
      <c r="I48" s="19" t="str">
        <f t="shared" si="102"/>
        <v/>
      </c>
      <c r="J48" s="19" t="str">
        <f t="shared" si="102"/>
        <v/>
      </c>
      <c r="K48" s="19" t="str">
        <f t="shared" si="102"/>
        <v/>
      </c>
      <c r="L48" s="19" t="str">
        <f t="shared" si="102"/>
        <v/>
      </c>
      <c r="M48" s="19" t="str">
        <f t="shared" si="102"/>
        <v/>
      </c>
      <c r="N48" s="19" t="str">
        <f t="shared" si="102"/>
        <v/>
      </c>
      <c r="O48" s="19" t="str">
        <f t="shared" si="102"/>
        <v/>
      </c>
      <c r="P48" s="19" t="str">
        <f t="shared" si="102"/>
        <v/>
      </c>
      <c r="Q48" s="19" t="str">
        <f t="shared" si="102"/>
        <v/>
      </c>
      <c r="R48" s="19" t="str">
        <f t="shared" si="102"/>
        <v/>
      </c>
      <c r="S48" s="19" t="str">
        <f t="shared" si="102"/>
        <v/>
      </c>
      <c r="T48" s="19" t="str">
        <f t="shared" si="102"/>
        <v/>
      </c>
      <c r="U48" s="19" t="str">
        <f t="shared" si="102"/>
        <v/>
      </c>
      <c r="V48" s="19" t="str">
        <f t="shared" si="102"/>
        <v/>
      </c>
      <c r="W48" s="19" t="str">
        <f t="shared" si="102"/>
        <v/>
      </c>
      <c r="X48" s="19" t="str">
        <f t="shared" si="102"/>
        <v/>
      </c>
      <c r="Y48" s="19" t="str">
        <f t="shared" si="102"/>
        <v/>
      </c>
      <c r="Z48" s="19" t="str">
        <f t="shared" si="102"/>
        <v/>
      </c>
      <c r="AA48" s="19" t="str">
        <f t="shared" si="102"/>
        <v/>
      </c>
      <c r="AB48" s="19" t="str">
        <f t="shared" si="102"/>
        <v/>
      </c>
      <c r="AC48" s="19" t="str">
        <f t="shared" si="102"/>
        <v/>
      </c>
      <c r="AD48" s="19" t="str">
        <f t="shared" si="102"/>
        <v/>
      </c>
      <c r="AE48" s="19" t="str">
        <f t="shared" si="102"/>
        <v/>
      </c>
      <c r="AF48" s="19" t="str">
        <f t="shared" si="102"/>
        <v/>
      </c>
      <c r="AG48" s="19" t="str">
        <f t="shared" si="102"/>
        <v/>
      </c>
      <c r="AH48" s="19" t="str">
        <f t="shared" si="102"/>
        <v/>
      </c>
      <c r="AI48" s="19" t="str">
        <f t="shared" si="102"/>
        <v/>
      </c>
      <c r="AJ48" s="19" t="str">
        <f t="shared" ref="AJ48:BO48" si="103">IF(AJ$29="063",AJ$12,"")</f>
        <v/>
      </c>
      <c r="AK48" s="19" t="str">
        <f t="shared" si="103"/>
        <v/>
      </c>
      <c r="AL48" s="19" t="str">
        <f t="shared" si="103"/>
        <v/>
      </c>
      <c r="AM48" s="19" t="str">
        <f t="shared" si="103"/>
        <v/>
      </c>
      <c r="AN48" s="19" t="str">
        <f t="shared" si="103"/>
        <v/>
      </c>
      <c r="AO48" s="19" t="str">
        <f t="shared" si="103"/>
        <v/>
      </c>
      <c r="AP48" s="19" t="str">
        <f t="shared" si="103"/>
        <v/>
      </c>
      <c r="AQ48" s="19" t="str">
        <f t="shared" si="103"/>
        <v/>
      </c>
      <c r="AR48" s="19" t="str">
        <f t="shared" si="103"/>
        <v/>
      </c>
      <c r="AS48" s="19" t="str">
        <f t="shared" si="103"/>
        <v/>
      </c>
      <c r="AT48" s="19" t="str">
        <f t="shared" si="103"/>
        <v/>
      </c>
      <c r="AU48" s="19" t="str">
        <f t="shared" si="103"/>
        <v/>
      </c>
      <c r="AV48" s="19" t="str">
        <f t="shared" si="103"/>
        <v/>
      </c>
      <c r="AW48" s="19" t="str">
        <f t="shared" si="103"/>
        <v/>
      </c>
      <c r="AX48" s="19" t="str">
        <f t="shared" si="103"/>
        <v/>
      </c>
      <c r="AY48" s="19" t="str">
        <f t="shared" si="103"/>
        <v/>
      </c>
      <c r="AZ48" s="19" t="str">
        <f t="shared" si="103"/>
        <v/>
      </c>
      <c r="BA48" s="19" t="str">
        <f t="shared" si="103"/>
        <v/>
      </c>
      <c r="BB48" s="19" t="str">
        <f t="shared" si="103"/>
        <v/>
      </c>
      <c r="BC48" s="19" t="str">
        <f t="shared" si="103"/>
        <v/>
      </c>
      <c r="BD48" s="19" t="str">
        <f t="shared" si="103"/>
        <v/>
      </c>
      <c r="BE48" s="19" t="str">
        <f t="shared" si="103"/>
        <v/>
      </c>
      <c r="BF48" s="19" t="str">
        <f t="shared" si="103"/>
        <v/>
      </c>
      <c r="BG48" s="19" t="str">
        <f t="shared" si="103"/>
        <v/>
      </c>
      <c r="BH48" s="19" t="str">
        <f t="shared" si="103"/>
        <v/>
      </c>
      <c r="BI48" s="19" t="str">
        <f t="shared" si="103"/>
        <v/>
      </c>
      <c r="BJ48" s="19" t="str">
        <f t="shared" si="103"/>
        <v/>
      </c>
      <c r="BK48" s="19" t="str">
        <f t="shared" si="103"/>
        <v/>
      </c>
      <c r="BL48" s="19" t="str">
        <f t="shared" si="103"/>
        <v/>
      </c>
      <c r="BM48" s="19" t="str">
        <f t="shared" si="103"/>
        <v/>
      </c>
      <c r="BN48" s="19" t="str">
        <f t="shared" si="103"/>
        <v/>
      </c>
      <c r="BO48" s="19" t="str">
        <f t="shared" si="103"/>
        <v/>
      </c>
      <c r="BP48" s="19" t="str">
        <f t="shared" ref="BP48:CU48" si="104">IF(BP$29="063",BP$12,"")</f>
        <v/>
      </c>
      <c r="BQ48" s="19" t="str">
        <f t="shared" si="104"/>
        <v/>
      </c>
      <c r="BR48" s="19" t="str">
        <f t="shared" si="104"/>
        <v/>
      </c>
      <c r="BS48" s="19" t="str">
        <f t="shared" si="104"/>
        <v/>
      </c>
      <c r="BT48" s="19" t="str">
        <f t="shared" si="104"/>
        <v/>
      </c>
      <c r="BU48" s="19" t="str">
        <f t="shared" si="104"/>
        <v/>
      </c>
      <c r="BV48" s="19" t="str">
        <f t="shared" si="104"/>
        <v/>
      </c>
      <c r="BW48" s="19" t="str">
        <f t="shared" si="104"/>
        <v/>
      </c>
      <c r="BX48" s="19" t="str">
        <f t="shared" si="104"/>
        <v/>
      </c>
      <c r="BY48" s="19" t="str">
        <f t="shared" si="104"/>
        <v/>
      </c>
      <c r="BZ48" s="19" t="str">
        <f t="shared" si="104"/>
        <v/>
      </c>
      <c r="CA48" s="19" t="str">
        <f t="shared" si="104"/>
        <v/>
      </c>
      <c r="CB48" s="19" t="str">
        <f t="shared" si="104"/>
        <v/>
      </c>
      <c r="CC48" s="19" t="str">
        <f t="shared" si="104"/>
        <v/>
      </c>
      <c r="CD48" s="19" t="str">
        <f t="shared" si="104"/>
        <v/>
      </c>
      <c r="CE48" s="19" t="str">
        <f t="shared" si="104"/>
        <v/>
      </c>
      <c r="CF48" s="19" t="str">
        <f t="shared" si="104"/>
        <v/>
      </c>
      <c r="CG48" s="19" t="str">
        <f t="shared" si="104"/>
        <v/>
      </c>
      <c r="CH48" s="19" t="str">
        <f t="shared" si="104"/>
        <v/>
      </c>
      <c r="CI48" s="19" t="str">
        <f t="shared" si="104"/>
        <v/>
      </c>
      <c r="CJ48" s="19" t="str">
        <f t="shared" si="104"/>
        <v/>
      </c>
      <c r="CK48" s="19" t="str">
        <f t="shared" si="104"/>
        <v/>
      </c>
      <c r="CL48" s="19" t="str">
        <f t="shared" si="104"/>
        <v/>
      </c>
      <c r="CM48" s="19" t="str">
        <f t="shared" si="104"/>
        <v/>
      </c>
      <c r="CN48" s="19" t="str">
        <f t="shared" si="104"/>
        <v/>
      </c>
      <c r="CO48" s="19" t="str">
        <f t="shared" si="104"/>
        <v/>
      </c>
      <c r="CP48" s="19" t="str">
        <f t="shared" si="104"/>
        <v/>
      </c>
      <c r="CQ48" s="19" t="str">
        <f t="shared" si="104"/>
        <v/>
      </c>
      <c r="CR48" s="19" t="str">
        <f t="shared" si="104"/>
        <v/>
      </c>
      <c r="CS48" s="19" t="str">
        <f t="shared" si="104"/>
        <v/>
      </c>
      <c r="CT48" s="19" t="str">
        <f t="shared" si="104"/>
        <v/>
      </c>
      <c r="CU48" s="19" t="str">
        <f t="shared" si="104"/>
        <v/>
      </c>
      <c r="CV48" s="19" t="str">
        <f t="shared" ref="CV48:EA48" si="105">IF(CV$29="063",CV$12,"")</f>
        <v/>
      </c>
      <c r="CW48" s="19" t="str">
        <f t="shared" si="105"/>
        <v/>
      </c>
      <c r="CX48" s="19" t="str">
        <f t="shared" si="105"/>
        <v/>
      </c>
      <c r="CY48" s="19" t="str">
        <f t="shared" si="105"/>
        <v/>
      </c>
      <c r="CZ48" s="19" t="str">
        <f t="shared" si="105"/>
        <v/>
      </c>
      <c r="DA48" s="19" t="str">
        <f t="shared" si="105"/>
        <v/>
      </c>
      <c r="DB48" s="19" t="str">
        <f t="shared" si="105"/>
        <v/>
      </c>
      <c r="DC48" s="19" t="str">
        <f t="shared" si="105"/>
        <v/>
      </c>
      <c r="DD48" s="19" t="str">
        <f t="shared" si="105"/>
        <v/>
      </c>
      <c r="DE48" s="19" t="str">
        <f t="shared" si="105"/>
        <v/>
      </c>
      <c r="DF48" s="19" t="str">
        <f t="shared" si="105"/>
        <v/>
      </c>
      <c r="DG48" s="19" t="str">
        <f t="shared" si="105"/>
        <v/>
      </c>
      <c r="DH48" s="19" t="str">
        <f t="shared" si="105"/>
        <v/>
      </c>
      <c r="DI48" s="19" t="str">
        <f t="shared" si="105"/>
        <v/>
      </c>
      <c r="DJ48" s="19" t="str">
        <f t="shared" si="105"/>
        <v/>
      </c>
      <c r="DK48" s="19" t="str">
        <f t="shared" si="105"/>
        <v/>
      </c>
      <c r="DL48" s="19" t="str">
        <f t="shared" si="105"/>
        <v/>
      </c>
      <c r="DM48" s="19" t="str">
        <f t="shared" si="105"/>
        <v/>
      </c>
      <c r="DN48" s="19" t="str">
        <f t="shared" si="105"/>
        <v/>
      </c>
      <c r="DO48" s="19" t="str">
        <f t="shared" si="105"/>
        <v/>
      </c>
      <c r="DP48" s="19" t="str">
        <f t="shared" si="105"/>
        <v/>
      </c>
      <c r="DQ48" s="19" t="str">
        <f t="shared" si="105"/>
        <v/>
      </c>
      <c r="DR48" s="19" t="str">
        <f t="shared" si="105"/>
        <v/>
      </c>
      <c r="DS48" s="19" t="str">
        <f t="shared" si="105"/>
        <v/>
      </c>
      <c r="DT48" s="19" t="str">
        <f t="shared" si="105"/>
        <v/>
      </c>
      <c r="DU48" s="19" t="str">
        <f t="shared" si="105"/>
        <v/>
      </c>
      <c r="DV48" s="19" t="str">
        <f t="shared" si="105"/>
        <v/>
      </c>
      <c r="DW48" s="19" t="str">
        <f t="shared" si="105"/>
        <v/>
      </c>
      <c r="DX48" s="19" t="str">
        <f t="shared" si="105"/>
        <v/>
      </c>
      <c r="DY48" s="19" t="str">
        <f t="shared" si="105"/>
        <v/>
      </c>
      <c r="DZ48" s="19" t="str">
        <f t="shared" si="105"/>
        <v/>
      </c>
      <c r="EA48" s="19" t="str">
        <f t="shared" si="105"/>
        <v/>
      </c>
      <c r="EB48" s="19" t="str">
        <f t="shared" ref="EB48:EW48" si="106">IF(EB$29="063",EB$12,"")</f>
        <v/>
      </c>
      <c r="EC48" s="19" t="str">
        <f t="shared" si="106"/>
        <v/>
      </c>
      <c r="ED48" s="19" t="str">
        <f t="shared" si="106"/>
        <v/>
      </c>
      <c r="EE48" s="19" t="str">
        <f t="shared" si="106"/>
        <v/>
      </c>
      <c r="EF48" s="19" t="str">
        <f t="shared" si="106"/>
        <v/>
      </c>
      <c r="EG48" s="19" t="str">
        <f t="shared" si="106"/>
        <v/>
      </c>
      <c r="EH48" s="19" t="str">
        <f t="shared" si="106"/>
        <v/>
      </c>
      <c r="EI48" s="19" t="str">
        <f t="shared" si="106"/>
        <v/>
      </c>
      <c r="EJ48" s="19" t="str">
        <f t="shared" si="106"/>
        <v/>
      </c>
      <c r="EK48" s="19" t="str">
        <f t="shared" si="106"/>
        <v/>
      </c>
      <c r="EL48" s="19" t="str">
        <f t="shared" si="106"/>
        <v/>
      </c>
      <c r="EM48" s="19" t="str">
        <f t="shared" si="106"/>
        <v/>
      </c>
      <c r="EN48" s="19" t="str">
        <f t="shared" si="106"/>
        <v/>
      </c>
      <c r="EO48" s="19" t="str">
        <f t="shared" si="106"/>
        <v/>
      </c>
      <c r="EP48" s="19" t="str">
        <f t="shared" si="106"/>
        <v/>
      </c>
      <c r="EQ48" s="19" t="str">
        <f t="shared" si="106"/>
        <v/>
      </c>
      <c r="ER48" s="19" t="str">
        <f t="shared" si="106"/>
        <v/>
      </c>
      <c r="ES48" s="19" t="str">
        <f t="shared" si="106"/>
        <v/>
      </c>
      <c r="ET48" s="19" t="str">
        <f t="shared" si="106"/>
        <v/>
      </c>
      <c r="EU48" s="19" t="str">
        <f t="shared" si="106"/>
        <v/>
      </c>
      <c r="EV48" s="19" t="str">
        <f t="shared" si="106"/>
        <v/>
      </c>
      <c r="EW48" s="19" t="str">
        <f t="shared" si="106"/>
        <v/>
      </c>
      <c r="EX48" s="476"/>
      <c r="EY48" s="476"/>
      <c r="EZ48" s="536"/>
      <c r="FA48" s="476"/>
      <c r="FB48" s="537"/>
      <c r="FC48" s="532"/>
      <c r="FD48" s="504"/>
      <c r="FE48" s="497"/>
      <c r="FF48" s="496"/>
    </row>
    <row r="49" spans="2:162">
      <c r="B49" s="531" t="s">
        <v>1837</v>
      </c>
      <c r="C49" s="526" t="s">
        <v>32</v>
      </c>
      <c r="D49" s="19" t="str">
        <f t="shared" ref="D49:AI49" si="107">IF(D$29="073",D$12,"")</f>
        <v/>
      </c>
      <c r="E49" s="19" t="str">
        <f t="shared" si="107"/>
        <v/>
      </c>
      <c r="F49" s="19" t="str">
        <f t="shared" si="107"/>
        <v/>
      </c>
      <c r="G49" s="19" t="str">
        <f t="shared" si="107"/>
        <v/>
      </c>
      <c r="H49" s="19" t="str">
        <f t="shared" si="107"/>
        <v/>
      </c>
      <c r="I49" s="19" t="str">
        <f t="shared" si="107"/>
        <v/>
      </c>
      <c r="J49" s="19" t="str">
        <f t="shared" si="107"/>
        <v/>
      </c>
      <c r="K49" s="19" t="str">
        <f t="shared" si="107"/>
        <v/>
      </c>
      <c r="L49" s="19" t="str">
        <f t="shared" si="107"/>
        <v/>
      </c>
      <c r="M49" s="19" t="str">
        <f t="shared" si="107"/>
        <v/>
      </c>
      <c r="N49" s="19" t="str">
        <f t="shared" si="107"/>
        <v/>
      </c>
      <c r="O49" s="19" t="str">
        <f t="shared" si="107"/>
        <v/>
      </c>
      <c r="P49" s="19" t="str">
        <f t="shared" si="107"/>
        <v/>
      </c>
      <c r="Q49" s="19" t="str">
        <f t="shared" si="107"/>
        <v/>
      </c>
      <c r="R49" s="19" t="str">
        <f t="shared" si="107"/>
        <v/>
      </c>
      <c r="S49" s="19" t="str">
        <f t="shared" si="107"/>
        <v/>
      </c>
      <c r="T49" s="19" t="str">
        <f t="shared" si="107"/>
        <v/>
      </c>
      <c r="U49" s="19" t="str">
        <f t="shared" si="107"/>
        <v/>
      </c>
      <c r="V49" s="19" t="str">
        <f t="shared" si="107"/>
        <v/>
      </c>
      <c r="W49" s="19" t="str">
        <f t="shared" si="107"/>
        <v/>
      </c>
      <c r="X49" s="19" t="str">
        <f t="shared" si="107"/>
        <v/>
      </c>
      <c r="Y49" s="19" t="str">
        <f t="shared" si="107"/>
        <v/>
      </c>
      <c r="Z49" s="19" t="str">
        <f t="shared" si="107"/>
        <v/>
      </c>
      <c r="AA49" s="19" t="str">
        <f t="shared" si="107"/>
        <v/>
      </c>
      <c r="AB49" s="19" t="str">
        <f t="shared" si="107"/>
        <v/>
      </c>
      <c r="AC49" s="19" t="str">
        <f t="shared" si="107"/>
        <v/>
      </c>
      <c r="AD49" s="19" t="str">
        <f t="shared" si="107"/>
        <v/>
      </c>
      <c r="AE49" s="19" t="str">
        <f t="shared" si="107"/>
        <v/>
      </c>
      <c r="AF49" s="19" t="str">
        <f t="shared" si="107"/>
        <v/>
      </c>
      <c r="AG49" s="19" t="str">
        <f t="shared" si="107"/>
        <v/>
      </c>
      <c r="AH49" s="19" t="str">
        <f t="shared" si="107"/>
        <v/>
      </c>
      <c r="AI49" s="19" t="str">
        <f t="shared" si="107"/>
        <v/>
      </c>
      <c r="AJ49" s="19" t="str">
        <f t="shared" ref="AJ49:BO49" si="108">IF(AJ$29="073",AJ$12,"")</f>
        <v/>
      </c>
      <c r="AK49" s="19" t="str">
        <f t="shared" si="108"/>
        <v/>
      </c>
      <c r="AL49" s="19" t="str">
        <f t="shared" si="108"/>
        <v/>
      </c>
      <c r="AM49" s="19" t="str">
        <f t="shared" si="108"/>
        <v/>
      </c>
      <c r="AN49" s="19" t="str">
        <f t="shared" si="108"/>
        <v/>
      </c>
      <c r="AO49" s="19" t="str">
        <f t="shared" si="108"/>
        <v/>
      </c>
      <c r="AP49" s="19" t="str">
        <f t="shared" si="108"/>
        <v/>
      </c>
      <c r="AQ49" s="19" t="str">
        <f t="shared" si="108"/>
        <v/>
      </c>
      <c r="AR49" s="19" t="str">
        <f t="shared" si="108"/>
        <v/>
      </c>
      <c r="AS49" s="19" t="str">
        <f t="shared" si="108"/>
        <v/>
      </c>
      <c r="AT49" s="19" t="str">
        <f t="shared" si="108"/>
        <v/>
      </c>
      <c r="AU49" s="19" t="str">
        <f t="shared" si="108"/>
        <v/>
      </c>
      <c r="AV49" s="19" t="str">
        <f t="shared" si="108"/>
        <v/>
      </c>
      <c r="AW49" s="19" t="str">
        <f t="shared" si="108"/>
        <v/>
      </c>
      <c r="AX49" s="19" t="str">
        <f t="shared" si="108"/>
        <v/>
      </c>
      <c r="AY49" s="19" t="str">
        <f t="shared" si="108"/>
        <v/>
      </c>
      <c r="AZ49" s="19" t="str">
        <f t="shared" si="108"/>
        <v/>
      </c>
      <c r="BA49" s="19" t="str">
        <f t="shared" si="108"/>
        <v/>
      </c>
      <c r="BB49" s="19" t="str">
        <f t="shared" si="108"/>
        <v/>
      </c>
      <c r="BC49" s="19" t="str">
        <f t="shared" si="108"/>
        <v/>
      </c>
      <c r="BD49" s="19" t="str">
        <f t="shared" si="108"/>
        <v/>
      </c>
      <c r="BE49" s="19" t="str">
        <f t="shared" si="108"/>
        <v/>
      </c>
      <c r="BF49" s="19" t="str">
        <f t="shared" si="108"/>
        <v/>
      </c>
      <c r="BG49" s="19" t="str">
        <f t="shared" si="108"/>
        <v/>
      </c>
      <c r="BH49" s="19" t="str">
        <f t="shared" si="108"/>
        <v/>
      </c>
      <c r="BI49" s="19" t="str">
        <f t="shared" si="108"/>
        <v/>
      </c>
      <c r="BJ49" s="19" t="str">
        <f t="shared" si="108"/>
        <v/>
      </c>
      <c r="BK49" s="19" t="str">
        <f t="shared" si="108"/>
        <v/>
      </c>
      <c r="BL49" s="19" t="str">
        <f t="shared" si="108"/>
        <v/>
      </c>
      <c r="BM49" s="19" t="str">
        <f t="shared" si="108"/>
        <v/>
      </c>
      <c r="BN49" s="19" t="str">
        <f t="shared" si="108"/>
        <v/>
      </c>
      <c r="BO49" s="19" t="str">
        <f t="shared" si="108"/>
        <v/>
      </c>
      <c r="BP49" s="19" t="str">
        <f t="shared" ref="BP49:CU49" si="109">IF(BP$29="073",BP$12,"")</f>
        <v/>
      </c>
      <c r="BQ49" s="19" t="str">
        <f t="shared" si="109"/>
        <v/>
      </c>
      <c r="BR49" s="19" t="str">
        <f t="shared" si="109"/>
        <v/>
      </c>
      <c r="BS49" s="19" t="str">
        <f t="shared" si="109"/>
        <v/>
      </c>
      <c r="BT49" s="19" t="str">
        <f t="shared" si="109"/>
        <v/>
      </c>
      <c r="BU49" s="19" t="str">
        <f t="shared" si="109"/>
        <v/>
      </c>
      <c r="BV49" s="19" t="str">
        <f t="shared" si="109"/>
        <v/>
      </c>
      <c r="BW49" s="19" t="str">
        <f t="shared" si="109"/>
        <v/>
      </c>
      <c r="BX49" s="19" t="str">
        <f t="shared" si="109"/>
        <v/>
      </c>
      <c r="BY49" s="19" t="str">
        <f t="shared" si="109"/>
        <v/>
      </c>
      <c r="BZ49" s="19" t="str">
        <f t="shared" si="109"/>
        <v/>
      </c>
      <c r="CA49" s="19" t="str">
        <f t="shared" si="109"/>
        <v/>
      </c>
      <c r="CB49" s="19" t="str">
        <f t="shared" si="109"/>
        <v/>
      </c>
      <c r="CC49" s="19" t="str">
        <f t="shared" si="109"/>
        <v/>
      </c>
      <c r="CD49" s="19" t="str">
        <f t="shared" si="109"/>
        <v/>
      </c>
      <c r="CE49" s="19" t="str">
        <f t="shared" si="109"/>
        <v/>
      </c>
      <c r="CF49" s="19" t="str">
        <f t="shared" si="109"/>
        <v/>
      </c>
      <c r="CG49" s="19" t="str">
        <f t="shared" si="109"/>
        <v/>
      </c>
      <c r="CH49" s="19" t="str">
        <f t="shared" si="109"/>
        <v/>
      </c>
      <c r="CI49" s="19" t="str">
        <f t="shared" si="109"/>
        <v/>
      </c>
      <c r="CJ49" s="19" t="str">
        <f t="shared" si="109"/>
        <v/>
      </c>
      <c r="CK49" s="19" t="str">
        <f t="shared" si="109"/>
        <v/>
      </c>
      <c r="CL49" s="19" t="str">
        <f t="shared" si="109"/>
        <v/>
      </c>
      <c r="CM49" s="19" t="str">
        <f t="shared" si="109"/>
        <v/>
      </c>
      <c r="CN49" s="19" t="str">
        <f t="shared" si="109"/>
        <v/>
      </c>
      <c r="CO49" s="19" t="str">
        <f t="shared" si="109"/>
        <v/>
      </c>
      <c r="CP49" s="19" t="str">
        <f t="shared" si="109"/>
        <v/>
      </c>
      <c r="CQ49" s="19" t="str">
        <f t="shared" si="109"/>
        <v/>
      </c>
      <c r="CR49" s="19" t="str">
        <f t="shared" si="109"/>
        <v/>
      </c>
      <c r="CS49" s="19" t="str">
        <f t="shared" si="109"/>
        <v/>
      </c>
      <c r="CT49" s="19" t="str">
        <f t="shared" si="109"/>
        <v/>
      </c>
      <c r="CU49" s="19" t="str">
        <f t="shared" si="109"/>
        <v/>
      </c>
      <c r="CV49" s="19" t="str">
        <f t="shared" ref="CV49:EA49" si="110">IF(CV$29="073",CV$12,"")</f>
        <v/>
      </c>
      <c r="CW49" s="19" t="str">
        <f t="shared" si="110"/>
        <v/>
      </c>
      <c r="CX49" s="19" t="str">
        <f t="shared" si="110"/>
        <v/>
      </c>
      <c r="CY49" s="19" t="str">
        <f t="shared" si="110"/>
        <v/>
      </c>
      <c r="CZ49" s="19" t="str">
        <f t="shared" si="110"/>
        <v/>
      </c>
      <c r="DA49" s="19" t="str">
        <f t="shared" si="110"/>
        <v/>
      </c>
      <c r="DB49" s="19" t="str">
        <f t="shared" si="110"/>
        <v/>
      </c>
      <c r="DC49" s="19" t="str">
        <f t="shared" si="110"/>
        <v/>
      </c>
      <c r="DD49" s="19" t="str">
        <f t="shared" si="110"/>
        <v/>
      </c>
      <c r="DE49" s="19" t="str">
        <f t="shared" si="110"/>
        <v/>
      </c>
      <c r="DF49" s="19" t="str">
        <f t="shared" si="110"/>
        <v/>
      </c>
      <c r="DG49" s="19" t="str">
        <f t="shared" si="110"/>
        <v/>
      </c>
      <c r="DH49" s="19" t="str">
        <f t="shared" si="110"/>
        <v/>
      </c>
      <c r="DI49" s="19" t="str">
        <f t="shared" si="110"/>
        <v/>
      </c>
      <c r="DJ49" s="19" t="str">
        <f t="shared" si="110"/>
        <v/>
      </c>
      <c r="DK49" s="19" t="str">
        <f t="shared" si="110"/>
        <v/>
      </c>
      <c r="DL49" s="19" t="str">
        <f t="shared" si="110"/>
        <v/>
      </c>
      <c r="DM49" s="19" t="str">
        <f t="shared" si="110"/>
        <v/>
      </c>
      <c r="DN49" s="19" t="str">
        <f t="shared" si="110"/>
        <v/>
      </c>
      <c r="DO49" s="19" t="str">
        <f t="shared" si="110"/>
        <v/>
      </c>
      <c r="DP49" s="19" t="str">
        <f t="shared" si="110"/>
        <v/>
      </c>
      <c r="DQ49" s="19" t="str">
        <f t="shared" si="110"/>
        <v/>
      </c>
      <c r="DR49" s="19" t="str">
        <f t="shared" si="110"/>
        <v/>
      </c>
      <c r="DS49" s="19" t="str">
        <f t="shared" si="110"/>
        <v/>
      </c>
      <c r="DT49" s="19" t="str">
        <f t="shared" si="110"/>
        <v/>
      </c>
      <c r="DU49" s="19" t="str">
        <f t="shared" si="110"/>
        <v/>
      </c>
      <c r="DV49" s="19" t="str">
        <f t="shared" si="110"/>
        <v/>
      </c>
      <c r="DW49" s="19" t="str">
        <f t="shared" si="110"/>
        <v/>
      </c>
      <c r="DX49" s="19" t="str">
        <f t="shared" si="110"/>
        <v/>
      </c>
      <c r="DY49" s="19" t="str">
        <f t="shared" si="110"/>
        <v/>
      </c>
      <c r="DZ49" s="19" t="str">
        <f t="shared" si="110"/>
        <v/>
      </c>
      <c r="EA49" s="19" t="str">
        <f t="shared" si="110"/>
        <v/>
      </c>
      <c r="EB49" s="19" t="str">
        <f t="shared" ref="EB49:EW49" si="111">IF(EB$29="073",EB$12,"")</f>
        <v/>
      </c>
      <c r="EC49" s="19" t="str">
        <f t="shared" si="111"/>
        <v/>
      </c>
      <c r="ED49" s="19" t="str">
        <f t="shared" si="111"/>
        <v/>
      </c>
      <c r="EE49" s="19" t="str">
        <f t="shared" si="111"/>
        <v/>
      </c>
      <c r="EF49" s="19" t="str">
        <f t="shared" si="111"/>
        <v/>
      </c>
      <c r="EG49" s="19" t="str">
        <f t="shared" si="111"/>
        <v/>
      </c>
      <c r="EH49" s="19" t="str">
        <f t="shared" si="111"/>
        <v/>
      </c>
      <c r="EI49" s="19" t="str">
        <f t="shared" si="111"/>
        <v/>
      </c>
      <c r="EJ49" s="19" t="str">
        <f t="shared" si="111"/>
        <v/>
      </c>
      <c r="EK49" s="19" t="str">
        <f t="shared" si="111"/>
        <v/>
      </c>
      <c r="EL49" s="19" t="str">
        <f t="shared" si="111"/>
        <v/>
      </c>
      <c r="EM49" s="19" t="str">
        <f t="shared" si="111"/>
        <v/>
      </c>
      <c r="EN49" s="19" t="str">
        <f t="shared" si="111"/>
        <v/>
      </c>
      <c r="EO49" s="19" t="str">
        <f t="shared" si="111"/>
        <v/>
      </c>
      <c r="EP49" s="19" t="str">
        <f t="shared" si="111"/>
        <v/>
      </c>
      <c r="EQ49" s="19" t="str">
        <f t="shared" si="111"/>
        <v/>
      </c>
      <c r="ER49" s="19" t="str">
        <f t="shared" si="111"/>
        <v/>
      </c>
      <c r="ES49" s="19" t="str">
        <f t="shared" si="111"/>
        <v/>
      </c>
      <c r="ET49" s="19" t="str">
        <f t="shared" si="111"/>
        <v/>
      </c>
      <c r="EU49" s="19" t="str">
        <f t="shared" si="111"/>
        <v/>
      </c>
      <c r="EV49" s="19" t="str">
        <f t="shared" si="111"/>
        <v/>
      </c>
      <c r="EW49" s="19" t="str">
        <f t="shared" si="111"/>
        <v/>
      </c>
      <c r="EX49" s="476"/>
      <c r="EY49" s="476"/>
      <c r="EZ49" s="476"/>
      <c r="FA49" s="476"/>
      <c r="FB49" s="476"/>
      <c r="FC49" s="532"/>
      <c r="FD49" s="504"/>
      <c r="FE49" s="497"/>
      <c r="FF49" s="496"/>
    </row>
    <row r="50" spans="2:162">
      <c r="B50" s="533" t="s">
        <v>1943</v>
      </c>
      <c r="C50" s="518" t="s">
        <v>32</v>
      </c>
      <c r="D50" s="19" t="str">
        <f t="shared" ref="D50:AI50" si="112">IF(D$29="081",D$12,"")</f>
        <v/>
      </c>
      <c r="E50" s="19" t="str">
        <f t="shared" si="112"/>
        <v/>
      </c>
      <c r="F50" s="19" t="str">
        <f t="shared" si="112"/>
        <v/>
      </c>
      <c r="G50" s="19" t="str">
        <f t="shared" si="112"/>
        <v/>
      </c>
      <c r="H50" s="19" t="str">
        <f t="shared" si="112"/>
        <v/>
      </c>
      <c r="I50" s="19" t="str">
        <f t="shared" si="112"/>
        <v/>
      </c>
      <c r="J50" s="19" t="str">
        <f t="shared" si="112"/>
        <v/>
      </c>
      <c r="K50" s="19" t="str">
        <f t="shared" si="112"/>
        <v/>
      </c>
      <c r="L50" s="19" t="str">
        <f t="shared" si="112"/>
        <v/>
      </c>
      <c r="M50" s="19" t="str">
        <f t="shared" si="112"/>
        <v/>
      </c>
      <c r="N50" s="19" t="str">
        <f t="shared" si="112"/>
        <v/>
      </c>
      <c r="O50" s="19" t="str">
        <f t="shared" si="112"/>
        <v/>
      </c>
      <c r="P50" s="19" t="str">
        <f t="shared" si="112"/>
        <v/>
      </c>
      <c r="Q50" s="19" t="str">
        <f t="shared" si="112"/>
        <v/>
      </c>
      <c r="R50" s="19" t="str">
        <f t="shared" si="112"/>
        <v/>
      </c>
      <c r="S50" s="19" t="str">
        <f t="shared" si="112"/>
        <v/>
      </c>
      <c r="T50" s="19" t="str">
        <f t="shared" si="112"/>
        <v/>
      </c>
      <c r="U50" s="19" t="str">
        <f t="shared" si="112"/>
        <v/>
      </c>
      <c r="V50" s="19" t="str">
        <f t="shared" si="112"/>
        <v/>
      </c>
      <c r="W50" s="19" t="str">
        <f t="shared" si="112"/>
        <v/>
      </c>
      <c r="X50" s="19" t="str">
        <f t="shared" si="112"/>
        <v/>
      </c>
      <c r="Y50" s="19" t="str">
        <f t="shared" si="112"/>
        <v/>
      </c>
      <c r="Z50" s="19" t="str">
        <f t="shared" si="112"/>
        <v/>
      </c>
      <c r="AA50" s="19" t="str">
        <f t="shared" si="112"/>
        <v/>
      </c>
      <c r="AB50" s="19" t="str">
        <f t="shared" si="112"/>
        <v/>
      </c>
      <c r="AC50" s="19" t="str">
        <f t="shared" si="112"/>
        <v/>
      </c>
      <c r="AD50" s="19" t="str">
        <f t="shared" si="112"/>
        <v/>
      </c>
      <c r="AE50" s="19" t="str">
        <f t="shared" si="112"/>
        <v/>
      </c>
      <c r="AF50" s="19" t="str">
        <f t="shared" si="112"/>
        <v/>
      </c>
      <c r="AG50" s="19" t="str">
        <f t="shared" si="112"/>
        <v/>
      </c>
      <c r="AH50" s="19" t="str">
        <f t="shared" si="112"/>
        <v/>
      </c>
      <c r="AI50" s="19" t="str">
        <f t="shared" si="112"/>
        <v/>
      </c>
      <c r="AJ50" s="19" t="str">
        <f t="shared" ref="AJ50:BO50" si="113">IF(AJ$29="081",AJ$12,"")</f>
        <v/>
      </c>
      <c r="AK50" s="19" t="str">
        <f t="shared" si="113"/>
        <v/>
      </c>
      <c r="AL50" s="19" t="str">
        <f t="shared" si="113"/>
        <v/>
      </c>
      <c r="AM50" s="19" t="str">
        <f t="shared" si="113"/>
        <v/>
      </c>
      <c r="AN50" s="19" t="str">
        <f t="shared" si="113"/>
        <v/>
      </c>
      <c r="AO50" s="19" t="str">
        <f t="shared" si="113"/>
        <v/>
      </c>
      <c r="AP50" s="19" t="str">
        <f t="shared" si="113"/>
        <v/>
      </c>
      <c r="AQ50" s="19" t="str">
        <f t="shared" si="113"/>
        <v/>
      </c>
      <c r="AR50" s="19" t="str">
        <f t="shared" si="113"/>
        <v/>
      </c>
      <c r="AS50" s="19" t="str">
        <f t="shared" si="113"/>
        <v/>
      </c>
      <c r="AT50" s="19" t="str">
        <f t="shared" si="113"/>
        <v/>
      </c>
      <c r="AU50" s="19" t="str">
        <f t="shared" si="113"/>
        <v/>
      </c>
      <c r="AV50" s="19" t="str">
        <f t="shared" si="113"/>
        <v/>
      </c>
      <c r="AW50" s="19" t="str">
        <f t="shared" si="113"/>
        <v/>
      </c>
      <c r="AX50" s="19" t="str">
        <f t="shared" si="113"/>
        <v/>
      </c>
      <c r="AY50" s="19" t="str">
        <f t="shared" si="113"/>
        <v/>
      </c>
      <c r="AZ50" s="19" t="str">
        <f t="shared" si="113"/>
        <v/>
      </c>
      <c r="BA50" s="19" t="str">
        <f t="shared" si="113"/>
        <v/>
      </c>
      <c r="BB50" s="19" t="str">
        <f t="shared" si="113"/>
        <v/>
      </c>
      <c r="BC50" s="19" t="str">
        <f t="shared" si="113"/>
        <v/>
      </c>
      <c r="BD50" s="19" t="str">
        <f t="shared" si="113"/>
        <v/>
      </c>
      <c r="BE50" s="19" t="str">
        <f t="shared" si="113"/>
        <v/>
      </c>
      <c r="BF50" s="19" t="str">
        <f t="shared" si="113"/>
        <v/>
      </c>
      <c r="BG50" s="19" t="str">
        <f t="shared" si="113"/>
        <v/>
      </c>
      <c r="BH50" s="19" t="str">
        <f t="shared" si="113"/>
        <v/>
      </c>
      <c r="BI50" s="19" t="str">
        <f t="shared" si="113"/>
        <v/>
      </c>
      <c r="BJ50" s="19" t="str">
        <f t="shared" si="113"/>
        <v/>
      </c>
      <c r="BK50" s="19" t="str">
        <f t="shared" si="113"/>
        <v/>
      </c>
      <c r="BL50" s="19" t="str">
        <f t="shared" si="113"/>
        <v/>
      </c>
      <c r="BM50" s="19" t="str">
        <f t="shared" si="113"/>
        <v/>
      </c>
      <c r="BN50" s="19" t="str">
        <f t="shared" si="113"/>
        <v/>
      </c>
      <c r="BO50" s="19" t="str">
        <f t="shared" si="113"/>
        <v/>
      </c>
      <c r="BP50" s="19" t="str">
        <f t="shared" ref="BP50:CU50" si="114">IF(BP$29="081",BP$12,"")</f>
        <v/>
      </c>
      <c r="BQ50" s="19" t="str">
        <f t="shared" si="114"/>
        <v/>
      </c>
      <c r="BR50" s="19" t="str">
        <f t="shared" si="114"/>
        <v/>
      </c>
      <c r="BS50" s="19" t="str">
        <f t="shared" si="114"/>
        <v/>
      </c>
      <c r="BT50" s="19" t="str">
        <f t="shared" si="114"/>
        <v/>
      </c>
      <c r="BU50" s="19" t="str">
        <f t="shared" si="114"/>
        <v/>
      </c>
      <c r="BV50" s="19" t="str">
        <f t="shared" si="114"/>
        <v/>
      </c>
      <c r="BW50" s="19" t="str">
        <f t="shared" si="114"/>
        <v/>
      </c>
      <c r="BX50" s="19" t="str">
        <f t="shared" si="114"/>
        <v/>
      </c>
      <c r="BY50" s="19" t="str">
        <f t="shared" si="114"/>
        <v/>
      </c>
      <c r="BZ50" s="19" t="str">
        <f t="shared" si="114"/>
        <v/>
      </c>
      <c r="CA50" s="19" t="str">
        <f t="shared" si="114"/>
        <v/>
      </c>
      <c r="CB50" s="19" t="str">
        <f t="shared" si="114"/>
        <v/>
      </c>
      <c r="CC50" s="19" t="str">
        <f t="shared" si="114"/>
        <v/>
      </c>
      <c r="CD50" s="19" t="str">
        <f t="shared" si="114"/>
        <v/>
      </c>
      <c r="CE50" s="19" t="str">
        <f t="shared" si="114"/>
        <v/>
      </c>
      <c r="CF50" s="19" t="str">
        <f t="shared" si="114"/>
        <v/>
      </c>
      <c r="CG50" s="19" t="str">
        <f t="shared" si="114"/>
        <v/>
      </c>
      <c r="CH50" s="19" t="str">
        <f t="shared" si="114"/>
        <v/>
      </c>
      <c r="CI50" s="19" t="str">
        <f t="shared" si="114"/>
        <v/>
      </c>
      <c r="CJ50" s="19" t="str">
        <f t="shared" si="114"/>
        <v/>
      </c>
      <c r="CK50" s="19" t="str">
        <f t="shared" si="114"/>
        <v/>
      </c>
      <c r="CL50" s="19" t="str">
        <f t="shared" si="114"/>
        <v/>
      </c>
      <c r="CM50" s="19" t="str">
        <f t="shared" si="114"/>
        <v/>
      </c>
      <c r="CN50" s="19" t="str">
        <f t="shared" si="114"/>
        <v/>
      </c>
      <c r="CO50" s="19" t="str">
        <f t="shared" si="114"/>
        <v/>
      </c>
      <c r="CP50" s="19" t="str">
        <f t="shared" si="114"/>
        <v/>
      </c>
      <c r="CQ50" s="19" t="str">
        <f t="shared" si="114"/>
        <v/>
      </c>
      <c r="CR50" s="19" t="str">
        <f t="shared" si="114"/>
        <v/>
      </c>
      <c r="CS50" s="19" t="str">
        <f t="shared" si="114"/>
        <v/>
      </c>
      <c r="CT50" s="19" t="str">
        <f t="shared" si="114"/>
        <v/>
      </c>
      <c r="CU50" s="19" t="str">
        <f t="shared" si="114"/>
        <v/>
      </c>
      <c r="CV50" s="19" t="str">
        <f t="shared" ref="CV50:EA50" si="115">IF(CV$29="081",CV$12,"")</f>
        <v/>
      </c>
      <c r="CW50" s="19" t="str">
        <f t="shared" si="115"/>
        <v/>
      </c>
      <c r="CX50" s="19" t="str">
        <f t="shared" si="115"/>
        <v/>
      </c>
      <c r="CY50" s="19" t="str">
        <f t="shared" si="115"/>
        <v/>
      </c>
      <c r="CZ50" s="19" t="str">
        <f t="shared" si="115"/>
        <v/>
      </c>
      <c r="DA50" s="19" t="str">
        <f t="shared" si="115"/>
        <v/>
      </c>
      <c r="DB50" s="19" t="str">
        <f t="shared" si="115"/>
        <v/>
      </c>
      <c r="DC50" s="19" t="str">
        <f t="shared" si="115"/>
        <v/>
      </c>
      <c r="DD50" s="19" t="str">
        <f t="shared" si="115"/>
        <v/>
      </c>
      <c r="DE50" s="19" t="str">
        <f t="shared" si="115"/>
        <v/>
      </c>
      <c r="DF50" s="19" t="str">
        <f t="shared" si="115"/>
        <v/>
      </c>
      <c r="DG50" s="19" t="str">
        <f t="shared" si="115"/>
        <v/>
      </c>
      <c r="DH50" s="19" t="str">
        <f t="shared" si="115"/>
        <v/>
      </c>
      <c r="DI50" s="19" t="str">
        <f t="shared" si="115"/>
        <v/>
      </c>
      <c r="DJ50" s="19" t="str">
        <f t="shared" si="115"/>
        <v/>
      </c>
      <c r="DK50" s="19" t="str">
        <f t="shared" si="115"/>
        <v/>
      </c>
      <c r="DL50" s="19" t="str">
        <f t="shared" si="115"/>
        <v/>
      </c>
      <c r="DM50" s="19" t="str">
        <f t="shared" si="115"/>
        <v/>
      </c>
      <c r="DN50" s="19" t="str">
        <f t="shared" si="115"/>
        <v/>
      </c>
      <c r="DO50" s="19" t="str">
        <f t="shared" si="115"/>
        <v/>
      </c>
      <c r="DP50" s="19" t="str">
        <f t="shared" si="115"/>
        <v/>
      </c>
      <c r="DQ50" s="19" t="str">
        <f t="shared" si="115"/>
        <v/>
      </c>
      <c r="DR50" s="19" t="str">
        <f t="shared" si="115"/>
        <v/>
      </c>
      <c r="DS50" s="19" t="str">
        <f t="shared" si="115"/>
        <v/>
      </c>
      <c r="DT50" s="19" t="str">
        <f t="shared" si="115"/>
        <v/>
      </c>
      <c r="DU50" s="19" t="str">
        <f t="shared" si="115"/>
        <v/>
      </c>
      <c r="DV50" s="19" t="str">
        <f t="shared" si="115"/>
        <v/>
      </c>
      <c r="DW50" s="19" t="str">
        <f t="shared" si="115"/>
        <v/>
      </c>
      <c r="DX50" s="19" t="str">
        <f t="shared" si="115"/>
        <v/>
      </c>
      <c r="DY50" s="19" t="str">
        <f t="shared" si="115"/>
        <v/>
      </c>
      <c r="DZ50" s="19" t="str">
        <f t="shared" si="115"/>
        <v/>
      </c>
      <c r="EA50" s="19" t="str">
        <f t="shared" si="115"/>
        <v/>
      </c>
      <c r="EB50" s="19" t="str">
        <f t="shared" ref="EB50:EW50" si="116">IF(EB$29="081",EB$12,"")</f>
        <v/>
      </c>
      <c r="EC50" s="19" t="str">
        <f t="shared" si="116"/>
        <v/>
      </c>
      <c r="ED50" s="19" t="str">
        <f t="shared" si="116"/>
        <v/>
      </c>
      <c r="EE50" s="19" t="str">
        <f t="shared" si="116"/>
        <v/>
      </c>
      <c r="EF50" s="19" t="str">
        <f t="shared" si="116"/>
        <v/>
      </c>
      <c r="EG50" s="19" t="str">
        <f t="shared" si="116"/>
        <v/>
      </c>
      <c r="EH50" s="19" t="str">
        <f t="shared" si="116"/>
        <v/>
      </c>
      <c r="EI50" s="19" t="str">
        <f t="shared" si="116"/>
        <v/>
      </c>
      <c r="EJ50" s="19" t="str">
        <f t="shared" si="116"/>
        <v/>
      </c>
      <c r="EK50" s="19" t="str">
        <f t="shared" si="116"/>
        <v/>
      </c>
      <c r="EL50" s="19" t="str">
        <f t="shared" si="116"/>
        <v/>
      </c>
      <c r="EM50" s="19" t="str">
        <f t="shared" si="116"/>
        <v/>
      </c>
      <c r="EN50" s="19" t="str">
        <f t="shared" si="116"/>
        <v/>
      </c>
      <c r="EO50" s="19" t="str">
        <f t="shared" si="116"/>
        <v/>
      </c>
      <c r="EP50" s="19" t="str">
        <f t="shared" si="116"/>
        <v/>
      </c>
      <c r="EQ50" s="19" t="str">
        <f t="shared" si="116"/>
        <v/>
      </c>
      <c r="ER50" s="19" t="str">
        <f t="shared" si="116"/>
        <v/>
      </c>
      <c r="ES50" s="19" t="str">
        <f t="shared" si="116"/>
        <v/>
      </c>
      <c r="ET50" s="19" t="str">
        <f t="shared" si="116"/>
        <v/>
      </c>
      <c r="EU50" s="19" t="str">
        <f t="shared" si="116"/>
        <v/>
      </c>
      <c r="EV50" s="19" t="str">
        <f t="shared" si="116"/>
        <v/>
      </c>
      <c r="EW50" s="19" t="str">
        <f t="shared" si="116"/>
        <v/>
      </c>
      <c r="EX50" s="476"/>
      <c r="EY50" s="476"/>
      <c r="EZ50" s="412"/>
      <c r="FA50" s="476"/>
      <c r="FB50" s="412"/>
      <c r="FC50" s="532"/>
      <c r="FD50" s="504"/>
      <c r="FE50" s="497"/>
      <c r="FF50" s="496"/>
    </row>
    <row r="51" spans="2:162">
      <c r="B51" s="534" t="s">
        <v>2442</v>
      </c>
      <c r="C51" s="518" t="s">
        <v>32</v>
      </c>
      <c r="D51" s="19" t="str">
        <f t="shared" ref="D51:AI51" si="117">IF(D$29="082",D$12,"")</f>
        <v/>
      </c>
      <c r="E51" s="19" t="str">
        <f t="shared" si="117"/>
        <v/>
      </c>
      <c r="F51" s="19" t="str">
        <f t="shared" si="117"/>
        <v/>
      </c>
      <c r="G51" s="19" t="str">
        <f t="shared" si="117"/>
        <v/>
      </c>
      <c r="H51" s="19" t="str">
        <f t="shared" si="117"/>
        <v/>
      </c>
      <c r="I51" s="19" t="str">
        <f t="shared" si="117"/>
        <v/>
      </c>
      <c r="J51" s="19" t="str">
        <f t="shared" si="117"/>
        <v/>
      </c>
      <c r="K51" s="19" t="str">
        <f t="shared" si="117"/>
        <v/>
      </c>
      <c r="L51" s="19" t="str">
        <f t="shared" si="117"/>
        <v/>
      </c>
      <c r="M51" s="19" t="str">
        <f t="shared" si="117"/>
        <v/>
      </c>
      <c r="N51" s="19" t="str">
        <f t="shared" si="117"/>
        <v/>
      </c>
      <c r="O51" s="19" t="str">
        <f t="shared" si="117"/>
        <v/>
      </c>
      <c r="P51" s="19" t="str">
        <f t="shared" si="117"/>
        <v/>
      </c>
      <c r="Q51" s="19" t="str">
        <f t="shared" si="117"/>
        <v/>
      </c>
      <c r="R51" s="19" t="str">
        <f t="shared" si="117"/>
        <v/>
      </c>
      <c r="S51" s="19" t="str">
        <f t="shared" si="117"/>
        <v/>
      </c>
      <c r="T51" s="19" t="str">
        <f t="shared" si="117"/>
        <v/>
      </c>
      <c r="U51" s="19" t="str">
        <f t="shared" si="117"/>
        <v/>
      </c>
      <c r="V51" s="19" t="str">
        <f t="shared" si="117"/>
        <v/>
      </c>
      <c r="W51" s="19" t="str">
        <f t="shared" si="117"/>
        <v/>
      </c>
      <c r="X51" s="19" t="str">
        <f t="shared" si="117"/>
        <v/>
      </c>
      <c r="Y51" s="19" t="str">
        <f t="shared" si="117"/>
        <v/>
      </c>
      <c r="Z51" s="19" t="str">
        <f t="shared" si="117"/>
        <v/>
      </c>
      <c r="AA51" s="19" t="str">
        <f t="shared" si="117"/>
        <v/>
      </c>
      <c r="AB51" s="19" t="str">
        <f t="shared" si="117"/>
        <v/>
      </c>
      <c r="AC51" s="19" t="str">
        <f t="shared" si="117"/>
        <v/>
      </c>
      <c r="AD51" s="19" t="str">
        <f t="shared" si="117"/>
        <v/>
      </c>
      <c r="AE51" s="19" t="str">
        <f t="shared" si="117"/>
        <v/>
      </c>
      <c r="AF51" s="19" t="str">
        <f t="shared" si="117"/>
        <v/>
      </c>
      <c r="AG51" s="19" t="str">
        <f t="shared" si="117"/>
        <v/>
      </c>
      <c r="AH51" s="19" t="str">
        <f t="shared" si="117"/>
        <v/>
      </c>
      <c r="AI51" s="19" t="str">
        <f t="shared" si="117"/>
        <v/>
      </c>
      <c r="AJ51" s="19" t="str">
        <f t="shared" ref="AJ51:BO51" si="118">IF(AJ$29="082",AJ$12,"")</f>
        <v/>
      </c>
      <c r="AK51" s="19" t="str">
        <f t="shared" si="118"/>
        <v/>
      </c>
      <c r="AL51" s="19" t="str">
        <f t="shared" si="118"/>
        <v/>
      </c>
      <c r="AM51" s="19" t="str">
        <f t="shared" si="118"/>
        <v/>
      </c>
      <c r="AN51" s="19" t="str">
        <f t="shared" si="118"/>
        <v/>
      </c>
      <c r="AO51" s="19" t="str">
        <f t="shared" si="118"/>
        <v/>
      </c>
      <c r="AP51" s="19" t="str">
        <f t="shared" si="118"/>
        <v/>
      </c>
      <c r="AQ51" s="19" t="str">
        <f t="shared" si="118"/>
        <v/>
      </c>
      <c r="AR51" s="19" t="str">
        <f t="shared" si="118"/>
        <v/>
      </c>
      <c r="AS51" s="19" t="str">
        <f t="shared" si="118"/>
        <v/>
      </c>
      <c r="AT51" s="19" t="str">
        <f t="shared" si="118"/>
        <v/>
      </c>
      <c r="AU51" s="19" t="str">
        <f t="shared" si="118"/>
        <v/>
      </c>
      <c r="AV51" s="19" t="str">
        <f t="shared" si="118"/>
        <v/>
      </c>
      <c r="AW51" s="19" t="str">
        <f t="shared" si="118"/>
        <v/>
      </c>
      <c r="AX51" s="19" t="str">
        <f t="shared" si="118"/>
        <v/>
      </c>
      <c r="AY51" s="19" t="str">
        <f t="shared" si="118"/>
        <v/>
      </c>
      <c r="AZ51" s="19" t="str">
        <f t="shared" si="118"/>
        <v/>
      </c>
      <c r="BA51" s="19" t="str">
        <f t="shared" si="118"/>
        <v/>
      </c>
      <c r="BB51" s="19" t="str">
        <f t="shared" si="118"/>
        <v/>
      </c>
      <c r="BC51" s="19" t="str">
        <f t="shared" si="118"/>
        <v/>
      </c>
      <c r="BD51" s="19" t="str">
        <f t="shared" si="118"/>
        <v/>
      </c>
      <c r="BE51" s="19" t="str">
        <f t="shared" si="118"/>
        <v/>
      </c>
      <c r="BF51" s="19" t="str">
        <f t="shared" si="118"/>
        <v/>
      </c>
      <c r="BG51" s="19" t="str">
        <f t="shared" si="118"/>
        <v/>
      </c>
      <c r="BH51" s="19" t="str">
        <f t="shared" si="118"/>
        <v/>
      </c>
      <c r="BI51" s="19" t="str">
        <f t="shared" si="118"/>
        <v/>
      </c>
      <c r="BJ51" s="19" t="str">
        <f t="shared" si="118"/>
        <v/>
      </c>
      <c r="BK51" s="19" t="str">
        <f t="shared" si="118"/>
        <v/>
      </c>
      <c r="BL51" s="19" t="str">
        <f t="shared" si="118"/>
        <v/>
      </c>
      <c r="BM51" s="19" t="str">
        <f t="shared" si="118"/>
        <v/>
      </c>
      <c r="BN51" s="19" t="str">
        <f t="shared" si="118"/>
        <v/>
      </c>
      <c r="BO51" s="19" t="str">
        <f t="shared" si="118"/>
        <v/>
      </c>
      <c r="BP51" s="19" t="str">
        <f t="shared" ref="BP51:CU51" si="119">IF(BP$29="082",BP$12,"")</f>
        <v/>
      </c>
      <c r="BQ51" s="19" t="str">
        <f t="shared" si="119"/>
        <v/>
      </c>
      <c r="BR51" s="19" t="str">
        <f t="shared" si="119"/>
        <v/>
      </c>
      <c r="BS51" s="19" t="str">
        <f t="shared" si="119"/>
        <v/>
      </c>
      <c r="BT51" s="19" t="str">
        <f t="shared" si="119"/>
        <v/>
      </c>
      <c r="BU51" s="19" t="str">
        <f t="shared" si="119"/>
        <v/>
      </c>
      <c r="BV51" s="19" t="str">
        <f t="shared" si="119"/>
        <v/>
      </c>
      <c r="BW51" s="19" t="str">
        <f t="shared" si="119"/>
        <v/>
      </c>
      <c r="BX51" s="19" t="str">
        <f t="shared" si="119"/>
        <v/>
      </c>
      <c r="BY51" s="19" t="str">
        <f t="shared" si="119"/>
        <v/>
      </c>
      <c r="BZ51" s="19" t="str">
        <f t="shared" si="119"/>
        <v/>
      </c>
      <c r="CA51" s="19" t="str">
        <f t="shared" si="119"/>
        <v/>
      </c>
      <c r="CB51" s="19" t="str">
        <f t="shared" si="119"/>
        <v/>
      </c>
      <c r="CC51" s="19" t="str">
        <f t="shared" si="119"/>
        <v/>
      </c>
      <c r="CD51" s="19" t="str">
        <f t="shared" si="119"/>
        <v/>
      </c>
      <c r="CE51" s="19" t="str">
        <f t="shared" si="119"/>
        <v/>
      </c>
      <c r="CF51" s="19" t="str">
        <f t="shared" si="119"/>
        <v/>
      </c>
      <c r="CG51" s="19" t="str">
        <f t="shared" si="119"/>
        <v/>
      </c>
      <c r="CH51" s="19" t="str">
        <f t="shared" si="119"/>
        <v/>
      </c>
      <c r="CI51" s="19" t="str">
        <f t="shared" si="119"/>
        <v/>
      </c>
      <c r="CJ51" s="19" t="str">
        <f t="shared" si="119"/>
        <v/>
      </c>
      <c r="CK51" s="19" t="str">
        <f t="shared" si="119"/>
        <v/>
      </c>
      <c r="CL51" s="19" t="str">
        <f t="shared" si="119"/>
        <v/>
      </c>
      <c r="CM51" s="19" t="str">
        <f t="shared" si="119"/>
        <v/>
      </c>
      <c r="CN51" s="19" t="str">
        <f t="shared" si="119"/>
        <v/>
      </c>
      <c r="CO51" s="19" t="str">
        <f t="shared" si="119"/>
        <v/>
      </c>
      <c r="CP51" s="19" t="str">
        <f t="shared" si="119"/>
        <v/>
      </c>
      <c r="CQ51" s="19" t="str">
        <f t="shared" si="119"/>
        <v/>
      </c>
      <c r="CR51" s="19" t="str">
        <f t="shared" si="119"/>
        <v/>
      </c>
      <c r="CS51" s="19" t="str">
        <f t="shared" si="119"/>
        <v/>
      </c>
      <c r="CT51" s="19" t="str">
        <f t="shared" si="119"/>
        <v/>
      </c>
      <c r="CU51" s="19" t="str">
        <f t="shared" si="119"/>
        <v/>
      </c>
      <c r="CV51" s="19" t="str">
        <f t="shared" ref="CV51:EA51" si="120">IF(CV$29="082",CV$12,"")</f>
        <v/>
      </c>
      <c r="CW51" s="19" t="str">
        <f t="shared" si="120"/>
        <v/>
      </c>
      <c r="CX51" s="19" t="str">
        <f t="shared" si="120"/>
        <v/>
      </c>
      <c r="CY51" s="19" t="str">
        <f t="shared" si="120"/>
        <v/>
      </c>
      <c r="CZ51" s="19" t="str">
        <f t="shared" si="120"/>
        <v/>
      </c>
      <c r="DA51" s="19" t="str">
        <f t="shared" si="120"/>
        <v/>
      </c>
      <c r="DB51" s="19" t="str">
        <f t="shared" si="120"/>
        <v/>
      </c>
      <c r="DC51" s="19" t="str">
        <f t="shared" si="120"/>
        <v/>
      </c>
      <c r="DD51" s="19" t="str">
        <f t="shared" si="120"/>
        <v/>
      </c>
      <c r="DE51" s="19" t="str">
        <f t="shared" si="120"/>
        <v/>
      </c>
      <c r="DF51" s="19" t="str">
        <f t="shared" si="120"/>
        <v/>
      </c>
      <c r="DG51" s="19" t="str">
        <f t="shared" si="120"/>
        <v/>
      </c>
      <c r="DH51" s="19" t="str">
        <f t="shared" si="120"/>
        <v/>
      </c>
      <c r="DI51" s="19" t="str">
        <f t="shared" si="120"/>
        <v/>
      </c>
      <c r="DJ51" s="19" t="str">
        <f t="shared" si="120"/>
        <v/>
      </c>
      <c r="DK51" s="19" t="str">
        <f t="shared" si="120"/>
        <v/>
      </c>
      <c r="DL51" s="19" t="str">
        <f t="shared" si="120"/>
        <v/>
      </c>
      <c r="DM51" s="19" t="str">
        <f t="shared" si="120"/>
        <v/>
      </c>
      <c r="DN51" s="19" t="str">
        <f t="shared" si="120"/>
        <v/>
      </c>
      <c r="DO51" s="19" t="str">
        <f t="shared" si="120"/>
        <v/>
      </c>
      <c r="DP51" s="19" t="str">
        <f t="shared" si="120"/>
        <v/>
      </c>
      <c r="DQ51" s="19" t="str">
        <f t="shared" si="120"/>
        <v/>
      </c>
      <c r="DR51" s="19" t="str">
        <f t="shared" si="120"/>
        <v/>
      </c>
      <c r="DS51" s="19" t="str">
        <f t="shared" si="120"/>
        <v/>
      </c>
      <c r="DT51" s="19" t="str">
        <f t="shared" si="120"/>
        <v/>
      </c>
      <c r="DU51" s="19" t="str">
        <f t="shared" si="120"/>
        <v/>
      </c>
      <c r="DV51" s="19" t="str">
        <f t="shared" si="120"/>
        <v/>
      </c>
      <c r="DW51" s="19" t="str">
        <f t="shared" si="120"/>
        <v/>
      </c>
      <c r="DX51" s="19" t="str">
        <f t="shared" si="120"/>
        <v/>
      </c>
      <c r="DY51" s="19" t="str">
        <f t="shared" si="120"/>
        <v/>
      </c>
      <c r="DZ51" s="19" t="str">
        <f t="shared" si="120"/>
        <v/>
      </c>
      <c r="EA51" s="19" t="str">
        <f t="shared" si="120"/>
        <v/>
      </c>
      <c r="EB51" s="19" t="str">
        <f t="shared" ref="EB51:EW51" si="121">IF(EB$29="082",EB$12,"")</f>
        <v/>
      </c>
      <c r="EC51" s="19" t="str">
        <f t="shared" si="121"/>
        <v/>
      </c>
      <c r="ED51" s="19" t="str">
        <f t="shared" si="121"/>
        <v/>
      </c>
      <c r="EE51" s="19" t="str">
        <f t="shared" si="121"/>
        <v/>
      </c>
      <c r="EF51" s="19" t="str">
        <f t="shared" si="121"/>
        <v/>
      </c>
      <c r="EG51" s="19" t="str">
        <f t="shared" si="121"/>
        <v/>
      </c>
      <c r="EH51" s="19" t="str">
        <f t="shared" si="121"/>
        <v/>
      </c>
      <c r="EI51" s="19" t="str">
        <f t="shared" si="121"/>
        <v/>
      </c>
      <c r="EJ51" s="19" t="str">
        <f t="shared" si="121"/>
        <v/>
      </c>
      <c r="EK51" s="19" t="str">
        <f t="shared" si="121"/>
        <v/>
      </c>
      <c r="EL51" s="19" t="str">
        <f t="shared" si="121"/>
        <v/>
      </c>
      <c r="EM51" s="19" t="str">
        <f t="shared" si="121"/>
        <v/>
      </c>
      <c r="EN51" s="19" t="str">
        <f t="shared" si="121"/>
        <v/>
      </c>
      <c r="EO51" s="19" t="str">
        <f t="shared" si="121"/>
        <v/>
      </c>
      <c r="EP51" s="19" t="str">
        <f t="shared" si="121"/>
        <v/>
      </c>
      <c r="EQ51" s="19" t="str">
        <f t="shared" si="121"/>
        <v/>
      </c>
      <c r="ER51" s="19" t="str">
        <f t="shared" si="121"/>
        <v/>
      </c>
      <c r="ES51" s="19" t="str">
        <f t="shared" si="121"/>
        <v/>
      </c>
      <c r="ET51" s="19" t="str">
        <f t="shared" si="121"/>
        <v/>
      </c>
      <c r="EU51" s="19" t="str">
        <f t="shared" si="121"/>
        <v/>
      </c>
      <c r="EV51" s="19" t="str">
        <f t="shared" si="121"/>
        <v/>
      </c>
      <c r="EW51" s="19" t="str">
        <f t="shared" si="121"/>
        <v/>
      </c>
      <c r="EX51" s="476"/>
      <c r="EY51" s="476"/>
      <c r="EZ51" s="412"/>
      <c r="FA51" s="476"/>
      <c r="FB51" s="412"/>
      <c r="FC51" s="532"/>
      <c r="FD51" s="504"/>
      <c r="FE51" s="497"/>
      <c r="FF51" s="496"/>
    </row>
    <row r="52" spans="2:162">
      <c r="B52" s="535" t="s">
        <v>2443</v>
      </c>
      <c r="C52" s="518" t="s">
        <v>32</v>
      </c>
      <c r="D52" s="19" t="str">
        <f t="shared" ref="D52:AI52" si="122">IF(D$29="083",D$12,"")</f>
        <v/>
      </c>
      <c r="E52" s="19" t="str">
        <f t="shared" si="122"/>
        <v/>
      </c>
      <c r="F52" s="19" t="str">
        <f t="shared" si="122"/>
        <v/>
      </c>
      <c r="G52" s="19" t="str">
        <f t="shared" si="122"/>
        <v/>
      </c>
      <c r="H52" s="19" t="str">
        <f t="shared" si="122"/>
        <v/>
      </c>
      <c r="I52" s="19" t="str">
        <f t="shared" si="122"/>
        <v/>
      </c>
      <c r="J52" s="19" t="str">
        <f t="shared" si="122"/>
        <v/>
      </c>
      <c r="K52" s="19" t="str">
        <f t="shared" si="122"/>
        <v/>
      </c>
      <c r="L52" s="19" t="str">
        <f t="shared" si="122"/>
        <v/>
      </c>
      <c r="M52" s="19" t="str">
        <f t="shared" si="122"/>
        <v/>
      </c>
      <c r="N52" s="19" t="str">
        <f t="shared" si="122"/>
        <v/>
      </c>
      <c r="O52" s="19" t="str">
        <f t="shared" si="122"/>
        <v/>
      </c>
      <c r="P52" s="19" t="str">
        <f t="shared" si="122"/>
        <v/>
      </c>
      <c r="Q52" s="19" t="str">
        <f t="shared" si="122"/>
        <v/>
      </c>
      <c r="R52" s="19" t="str">
        <f t="shared" si="122"/>
        <v/>
      </c>
      <c r="S52" s="19" t="str">
        <f t="shared" si="122"/>
        <v/>
      </c>
      <c r="T52" s="19" t="str">
        <f t="shared" si="122"/>
        <v/>
      </c>
      <c r="U52" s="19" t="str">
        <f t="shared" si="122"/>
        <v/>
      </c>
      <c r="V52" s="19" t="str">
        <f t="shared" si="122"/>
        <v/>
      </c>
      <c r="W52" s="19" t="str">
        <f t="shared" si="122"/>
        <v/>
      </c>
      <c r="X52" s="19" t="str">
        <f t="shared" si="122"/>
        <v/>
      </c>
      <c r="Y52" s="19" t="str">
        <f t="shared" si="122"/>
        <v/>
      </c>
      <c r="Z52" s="19" t="str">
        <f t="shared" si="122"/>
        <v/>
      </c>
      <c r="AA52" s="19" t="str">
        <f t="shared" si="122"/>
        <v/>
      </c>
      <c r="AB52" s="19" t="str">
        <f t="shared" si="122"/>
        <v/>
      </c>
      <c r="AC52" s="19" t="str">
        <f t="shared" si="122"/>
        <v/>
      </c>
      <c r="AD52" s="19" t="str">
        <f t="shared" si="122"/>
        <v/>
      </c>
      <c r="AE52" s="19" t="str">
        <f t="shared" si="122"/>
        <v/>
      </c>
      <c r="AF52" s="19" t="str">
        <f t="shared" si="122"/>
        <v/>
      </c>
      <c r="AG52" s="19" t="str">
        <f t="shared" si="122"/>
        <v/>
      </c>
      <c r="AH52" s="19" t="str">
        <f t="shared" si="122"/>
        <v/>
      </c>
      <c r="AI52" s="19" t="str">
        <f t="shared" si="122"/>
        <v/>
      </c>
      <c r="AJ52" s="19" t="str">
        <f t="shared" ref="AJ52:BO52" si="123">IF(AJ$29="083",AJ$12,"")</f>
        <v/>
      </c>
      <c r="AK52" s="19" t="str">
        <f t="shared" si="123"/>
        <v/>
      </c>
      <c r="AL52" s="19" t="str">
        <f t="shared" si="123"/>
        <v/>
      </c>
      <c r="AM52" s="19" t="str">
        <f t="shared" si="123"/>
        <v/>
      </c>
      <c r="AN52" s="19" t="str">
        <f t="shared" si="123"/>
        <v/>
      </c>
      <c r="AO52" s="19" t="str">
        <f t="shared" si="123"/>
        <v/>
      </c>
      <c r="AP52" s="19" t="str">
        <f t="shared" si="123"/>
        <v/>
      </c>
      <c r="AQ52" s="19" t="str">
        <f t="shared" si="123"/>
        <v/>
      </c>
      <c r="AR52" s="19" t="str">
        <f t="shared" si="123"/>
        <v/>
      </c>
      <c r="AS52" s="19" t="str">
        <f t="shared" si="123"/>
        <v/>
      </c>
      <c r="AT52" s="19" t="str">
        <f t="shared" si="123"/>
        <v/>
      </c>
      <c r="AU52" s="19" t="str">
        <f t="shared" si="123"/>
        <v/>
      </c>
      <c r="AV52" s="19" t="str">
        <f t="shared" si="123"/>
        <v/>
      </c>
      <c r="AW52" s="19" t="str">
        <f t="shared" si="123"/>
        <v/>
      </c>
      <c r="AX52" s="19" t="str">
        <f t="shared" si="123"/>
        <v/>
      </c>
      <c r="AY52" s="19" t="str">
        <f t="shared" si="123"/>
        <v/>
      </c>
      <c r="AZ52" s="19" t="str">
        <f t="shared" si="123"/>
        <v/>
      </c>
      <c r="BA52" s="19" t="str">
        <f t="shared" si="123"/>
        <v/>
      </c>
      <c r="BB52" s="19" t="str">
        <f t="shared" si="123"/>
        <v/>
      </c>
      <c r="BC52" s="19" t="str">
        <f t="shared" si="123"/>
        <v/>
      </c>
      <c r="BD52" s="19" t="str">
        <f t="shared" si="123"/>
        <v/>
      </c>
      <c r="BE52" s="19" t="str">
        <f t="shared" si="123"/>
        <v/>
      </c>
      <c r="BF52" s="19" t="str">
        <f t="shared" si="123"/>
        <v/>
      </c>
      <c r="BG52" s="19" t="str">
        <f t="shared" si="123"/>
        <v/>
      </c>
      <c r="BH52" s="19" t="str">
        <f t="shared" si="123"/>
        <v/>
      </c>
      <c r="BI52" s="19" t="str">
        <f t="shared" si="123"/>
        <v/>
      </c>
      <c r="BJ52" s="19" t="str">
        <f t="shared" si="123"/>
        <v/>
      </c>
      <c r="BK52" s="19" t="str">
        <f t="shared" si="123"/>
        <v/>
      </c>
      <c r="BL52" s="19" t="str">
        <f t="shared" si="123"/>
        <v/>
      </c>
      <c r="BM52" s="19" t="str">
        <f t="shared" si="123"/>
        <v/>
      </c>
      <c r="BN52" s="19" t="str">
        <f t="shared" si="123"/>
        <v/>
      </c>
      <c r="BO52" s="19" t="str">
        <f t="shared" si="123"/>
        <v/>
      </c>
      <c r="BP52" s="19" t="str">
        <f t="shared" ref="BP52:CU52" si="124">IF(BP$29="083",BP$12,"")</f>
        <v/>
      </c>
      <c r="BQ52" s="19" t="str">
        <f t="shared" si="124"/>
        <v/>
      </c>
      <c r="BR52" s="19" t="str">
        <f t="shared" si="124"/>
        <v/>
      </c>
      <c r="BS52" s="19" t="str">
        <f t="shared" si="124"/>
        <v/>
      </c>
      <c r="BT52" s="19" t="str">
        <f t="shared" si="124"/>
        <v/>
      </c>
      <c r="BU52" s="19" t="str">
        <f t="shared" si="124"/>
        <v/>
      </c>
      <c r="BV52" s="19" t="str">
        <f t="shared" si="124"/>
        <v/>
      </c>
      <c r="BW52" s="19" t="str">
        <f t="shared" si="124"/>
        <v/>
      </c>
      <c r="BX52" s="19" t="str">
        <f t="shared" si="124"/>
        <v/>
      </c>
      <c r="BY52" s="19" t="str">
        <f t="shared" si="124"/>
        <v/>
      </c>
      <c r="BZ52" s="19" t="str">
        <f t="shared" si="124"/>
        <v/>
      </c>
      <c r="CA52" s="19" t="str">
        <f t="shared" si="124"/>
        <v/>
      </c>
      <c r="CB52" s="19" t="str">
        <f t="shared" si="124"/>
        <v/>
      </c>
      <c r="CC52" s="19" t="str">
        <f t="shared" si="124"/>
        <v/>
      </c>
      <c r="CD52" s="19" t="str">
        <f t="shared" si="124"/>
        <v/>
      </c>
      <c r="CE52" s="19" t="str">
        <f t="shared" si="124"/>
        <v/>
      </c>
      <c r="CF52" s="19" t="str">
        <f t="shared" si="124"/>
        <v/>
      </c>
      <c r="CG52" s="19" t="str">
        <f t="shared" si="124"/>
        <v/>
      </c>
      <c r="CH52" s="19" t="str">
        <f t="shared" si="124"/>
        <v/>
      </c>
      <c r="CI52" s="19" t="str">
        <f t="shared" si="124"/>
        <v/>
      </c>
      <c r="CJ52" s="19" t="str">
        <f t="shared" si="124"/>
        <v/>
      </c>
      <c r="CK52" s="19" t="str">
        <f t="shared" si="124"/>
        <v/>
      </c>
      <c r="CL52" s="19" t="str">
        <f t="shared" si="124"/>
        <v/>
      </c>
      <c r="CM52" s="19" t="str">
        <f t="shared" si="124"/>
        <v/>
      </c>
      <c r="CN52" s="19" t="str">
        <f t="shared" si="124"/>
        <v/>
      </c>
      <c r="CO52" s="19" t="str">
        <f t="shared" si="124"/>
        <v/>
      </c>
      <c r="CP52" s="19" t="str">
        <f t="shared" si="124"/>
        <v/>
      </c>
      <c r="CQ52" s="19" t="str">
        <f t="shared" si="124"/>
        <v/>
      </c>
      <c r="CR52" s="19" t="str">
        <f t="shared" si="124"/>
        <v/>
      </c>
      <c r="CS52" s="19" t="str">
        <f t="shared" si="124"/>
        <v/>
      </c>
      <c r="CT52" s="19" t="str">
        <f t="shared" si="124"/>
        <v/>
      </c>
      <c r="CU52" s="19" t="str">
        <f t="shared" si="124"/>
        <v/>
      </c>
      <c r="CV52" s="19" t="str">
        <f t="shared" ref="CV52:EA52" si="125">IF(CV$29="083",CV$12,"")</f>
        <v/>
      </c>
      <c r="CW52" s="19" t="str">
        <f t="shared" si="125"/>
        <v/>
      </c>
      <c r="CX52" s="19" t="str">
        <f t="shared" si="125"/>
        <v/>
      </c>
      <c r="CY52" s="19" t="str">
        <f t="shared" si="125"/>
        <v/>
      </c>
      <c r="CZ52" s="19" t="str">
        <f t="shared" si="125"/>
        <v/>
      </c>
      <c r="DA52" s="19" t="str">
        <f t="shared" si="125"/>
        <v/>
      </c>
      <c r="DB52" s="19" t="str">
        <f t="shared" si="125"/>
        <v/>
      </c>
      <c r="DC52" s="19" t="str">
        <f t="shared" si="125"/>
        <v/>
      </c>
      <c r="DD52" s="19" t="str">
        <f t="shared" si="125"/>
        <v/>
      </c>
      <c r="DE52" s="19" t="str">
        <f t="shared" si="125"/>
        <v/>
      </c>
      <c r="DF52" s="19" t="str">
        <f t="shared" si="125"/>
        <v/>
      </c>
      <c r="DG52" s="19" t="str">
        <f t="shared" si="125"/>
        <v/>
      </c>
      <c r="DH52" s="19" t="str">
        <f t="shared" si="125"/>
        <v/>
      </c>
      <c r="DI52" s="19" t="str">
        <f t="shared" si="125"/>
        <v/>
      </c>
      <c r="DJ52" s="19" t="str">
        <f t="shared" si="125"/>
        <v/>
      </c>
      <c r="DK52" s="19" t="str">
        <f t="shared" si="125"/>
        <v/>
      </c>
      <c r="DL52" s="19" t="str">
        <f t="shared" si="125"/>
        <v/>
      </c>
      <c r="DM52" s="19" t="str">
        <f t="shared" si="125"/>
        <v/>
      </c>
      <c r="DN52" s="19" t="str">
        <f t="shared" si="125"/>
        <v/>
      </c>
      <c r="DO52" s="19" t="str">
        <f t="shared" si="125"/>
        <v/>
      </c>
      <c r="DP52" s="19" t="str">
        <f t="shared" si="125"/>
        <v/>
      </c>
      <c r="DQ52" s="19" t="str">
        <f t="shared" si="125"/>
        <v/>
      </c>
      <c r="DR52" s="19" t="str">
        <f t="shared" si="125"/>
        <v/>
      </c>
      <c r="DS52" s="19" t="str">
        <f t="shared" si="125"/>
        <v/>
      </c>
      <c r="DT52" s="19" t="str">
        <f t="shared" si="125"/>
        <v/>
      </c>
      <c r="DU52" s="19" t="str">
        <f t="shared" si="125"/>
        <v/>
      </c>
      <c r="DV52" s="19" t="str">
        <f t="shared" si="125"/>
        <v/>
      </c>
      <c r="DW52" s="19" t="str">
        <f t="shared" si="125"/>
        <v/>
      </c>
      <c r="DX52" s="19" t="str">
        <f t="shared" si="125"/>
        <v/>
      </c>
      <c r="DY52" s="19" t="str">
        <f t="shared" si="125"/>
        <v/>
      </c>
      <c r="DZ52" s="19" t="str">
        <f t="shared" si="125"/>
        <v/>
      </c>
      <c r="EA52" s="19" t="str">
        <f t="shared" si="125"/>
        <v/>
      </c>
      <c r="EB52" s="19" t="str">
        <f t="shared" ref="EB52:EW52" si="126">IF(EB$29="083",EB$12,"")</f>
        <v/>
      </c>
      <c r="EC52" s="19" t="str">
        <f t="shared" si="126"/>
        <v/>
      </c>
      <c r="ED52" s="19" t="str">
        <f t="shared" si="126"/>
        <v/>
      </c>
      <c r="EE52" s="19" t="str">
        <f t="shared" si="126"/>
        <v/>
      </c>
      <c r="EF52" s="19" t="str">
        <f t="shared" si="126"/>
        <v/>
      </c>
      <c r="EG52" s="19" t="str">
        <f t="shared" si="126"/>
        <v/>
      </c>
      <c r="EH52" s="19" t="str">
        <f t="shared" si="126"/>
        <v/>
      </c>
      <c r="EI52" s="19" t="str">
        <f t="shared" si="126"/>
        <v/>
      </c>
      <c r="EJ52" s="19" t="str">
        <f t="shared" si="126"/>
        <v/>
      </c>
      <c r="EK52" s="19" t="str">
        <f t="shared" si="126"/>
        <v/>
      </c>
      <c r="EL52" s="19" t="str">
        <f t="shared" si="126"/>
        <v/>
      </c>
      <c r="EM52" s="19" t="str">
        <f t="shared" si="126"/>
        <v/>
      </c>
      <c r="EN52" s="19" t="str">
        <f t="shared" si="126"/>
        <v/>
      </c>
      <c r="EO52" s="19" t="str">
        <f t="shared" si="126"/>
        <v/>
      </c>
      <c r="EP52" s="19" t="str">
        <f t="shared" si="126"/>
        <v/>
      </c>
      <c r="EQ52" s="19" t="str">
        <f t="shared" si="126"/>
        <v/>
      </c>
      <c r="ER52" s="19" t="str">
        <f t="shared" si="126"/>
        <v/>
      </c>
      <c r="ES52" s="19" t="str">
        <f t="shared" si="126"/>
        <v/>
      </c>
      <c r="ET52" s="19" t="str">
        <f t="shared" si="126"/>
        <v/>
      </c>
      <c r="EU52" s="19" t="str">
        <f t="shared" si="126"/>
        <v/>
      </c>
      <c r="EV52" s="19" t="str">
        <f t="shared" si="126"/>
        <v/>
      </c>
      <c r="EW52" s="19" t="str">
        <f t="shared" si="126"/>
        <v/>
      </c>
      <c r="EX52" s="476"/>
      <c r="EY52" s="476"/>
      <c r="EZ52" s="412"/>
      <c r="FA52" s="476"/>
      <c r="FB52" s="412"/>
      <c r="FC52" s="532"/>
      <c r="FD52" s="504"/>
      <c r="FE52" s="497"/>
      <c r="FF52" s="496"/>
    </row>
    <row r="53" spans="2:162" ht="13.5" customHeight="1">
      <c r="B53" s="522" t="s">
        <v>81</v>
      </c>
      <c r="C53" s="523"/>
      <c r="D53" s="524"/>
      <c r="E53" s="524"/>
      <c r="F53" s="524"/>
      <c r="G53" s="524"/>
      <c r="H53" s="524"/>
      <c r="I53" s="524"/>
      <c r="J53" s="524"/>
      <c r="K53" s="524"/>
      <c r="L53" s="524"/>
      <c r="M53" s="524"/>
      <c r="N53" s="524"/>
      <c r="O53" s="524"/>
      <c r="P53" s="524"/>
      <c r="Q53" s="524"/>
      <c r="R53" s="524"/>
      <c r="S53" s="524"/>
      <c r="T53" s="524"/>
      <c r="U53" s="524"/>
      <c r="V53" s="524"/>
      <c r="W53" s="524"/>
      <c r="X53" s="524"/>
      <c r="Y53" s="524"/>
      <c r="Z53" s="524"/>
      <c r="AA53" s="524"/>
      <c r="AB53" s="524"/>
      <c r="AC53" s="524"/>
      <c r="AD53" s="524"/>
      <c r="AE53" s="524"/>
      <c r="AF53" s="524"/>
      <c r="AG53" s="524"/>
      <c r="AH53" s="524"/>
      <c r="AI53" s="524"/>
      <c r="AJ53" s="524"/>
      <c r="AK53" s="524"/>
      <c r="AL53" s="524"/>
      <c r="AM53" s="524"/>
      <c r="AN53" s="524"/>
      <c r="AO53" s="524"/>
      <c r="AP53" s="524"/>
      <c r="AQ53" s="524"/>
      <c r="AR53" s="524"/>
      <c r="AS53" s="524"/>
      <c r="AT53" s="524"/>
      <c r="AU53" s="524"/>
      <c r="AV53" s="524"/>
      <c r="AW53" s="524"/>
      <c r="AX53" s="524"/>
      <c r="AY53" s="524"/>
      <c r="AZ53" s="524"/>
      <c r="BA53" s="524"/>
      <c r="BB53" s="524"/>
      <c r="BC53" s="524"/>
      <c r="BD53" s="524"/>
      <c r="BE53" s="524"/>
      <c r="BF53" s="524"/>
      <c r="BG53" s="524"/>
      <c r="BH53" s="524"/>
      <c r="BI53" s="524"/>
      <c r="BJ53" s="524"/>
      <c r="BK53" s="524"/>
      <c r="BL53" s="524"/>
      <c r="BM53" s="524"/>
      <c r="BN53" s="524"/>
      <c r="BO53" s="524"/>
      <c r="BP53" s="524"/>
      <c r="BQ53" s="524"/>
      <c r="BR53" s="524"/>
      <c r="BS53" s="524"/>
      <c r="BT53" s="524"/>
      <c r="BU53" s="524"/>
      <c r="BV53" s="524"/>
      <c r="BW53" s="524"/>
      <c r="BX53" s="524"/>
      <c r="BY53" s="524"/>
      <c r="BZ53" s="524"/>
      <c r="CA53" s="524"/>
      <c r="CB53" s="524"/>
      <c r="CC53" s="524"/>
      <c r="CD53" s="524"/>
      <c r="CE53" s="524"/>
      <c r="CF53" s="524"/>
      <c r="CG53" s="524"/>
      <c r="CH53" s="524"/>
      <c r="CI53" s="524"/>
      <c r="CJ53" s="524"/>
      <c r="CK53" s="524"/>
      <c r="CL53" s="524"/>
      <c r="CM53" s="524"/>
      <c r="CN53" s="524"/>
      <c r="CO53" s="524"/>
      <c r="CP53" s="524"/>
      <c r="CQ53" s="524"/>
      <c r="CR53" s="524"/>
      <c r="CS53" s="524"/>
      <c r="CT53" s="524"/>
      <c r="CU53" s="524"/>
      <c r="CV53" s="524"/>
      <c r="CW53" s="524"/>
      <c r="CX53" s="524"/>
      <c r="CY53" s="524"/>
      <c r="CZ53" s="524"/>
      <c r="DA53" s="524"/>
      <c r="DB53" s="524"/>
      <c r="DC53" s="524"/>
      <c r="DD53" s="524"/>
      <c r="DE53" s="524"/>
      <c r="DF53" s="524"/>
      <c r="DG53" s="524"/>
      <c r="DH53" s="524"/>
      <c r="DI53" s="524"/>
      <c r="DJ53" s="524"/>
      <c r="DK53" s="524"/>
      <c r="DL53" s="524"/>
      <c r="DM53" s="524"/>
      <c r="DN53" s="524"/>
      <c r="DO53" s="524"/>
      <c r="DP53" s="524"/>
      <c r="DQ53" s="524"/>
      <c r="DR53" s="524"/>
      <c r="DS53" s="524"/>
      <c r="DT53" s="524"/>
      <c r="DU53" s="524"/>
      <c r="DV53" s="524"/>
      <c r="DW53" s="524"/>
      <c r="DX53" s="524"/>
      <c r="DY53" s="524"/>
      <c r="DZ53" s="524"/>
      <c r="EA53" s="524"/>
      <c r="EB53" s="524"/>
      <c r="EC53" s="524"/>
      <c r="ED53" s="524"/>
      <c r="EE53" s="524"/>
      <c r="EF53" s="524"/>
      <c r="EG53" s="524"/>
      <c r="EH53" s="524"/>
      <c r="EI53" s="524"/>
      <c r="EJ53" s="524"/>
      <c r="EK53" s="524"/>
      <c r="EL53" s="524"/>
      <c r="EM53" s="524"/>
      <c r="EN53" s="524"/>
      <c r="EO53" s="524"/>
      <c r="EP53" s="524"/>
      <c r="EQ53" s="524"/>
      <c r="ER53" s="524"/>
      <c r="ES53" s="524"/>
      <c r="ET53" s="524"/>
      <c r="EU53" s="524"/>
      <c r="EV53" s="524"/>
      <c r="EW53" s="524"/>
      <c r="EX53" s="476"/>
      <c r="EY53" s="476"/>
      <c r="EZ53" s="367"/>
      <c r="FA53" s="476"/>
      <c r="FB53" s="265"/>
      <c r="FC53" s="476"/>
      <c r="FD53" s="476"/>
      <c r="FE53" s="497"/>
      <c r="FF53" s="496"/>
    </row>
    <row r="54" spans="2:162">
      <c r="B54" s="525" t="s">
        <v>856</v>
      </c>
      <c r="C54" s="526" t="s">
        <v>32</v>
      </c>
      <c r="D54" s="19" t="str">
        <f t="shared" ref="D54:AI54" si="127">IF(D$29="011",D$25,"")</f>
        <v/>
      </c>
      <c r="E54" s="19" t="str">
        <f t="shared" si="127"/>
        <v/>
      </c>
      <c r="F54" s="19" t="str">
        <f t="shared" si="127"/>
        <v/>
      </c>
      <c r="G54" s="19" t="str">
        <f t="shared" si="127"/>
        <v/>
      </c>
      <c r="H54" s="19" t="str">
        <f t="shared" si="127"/>
        <v/>
      </c>
      <c r="I54" s="19" t="str">
        <f t="shared" si="127"/>
        <v/>
      </c>
      <c r="J54" s="19" t="str">
        <f t="shared" si="127"/>
        <v/>
      </c>
      <c r="K54" s="19" t="str">
        <f t="shared" si="127"/>
        <v/>
      </c>
      <c r="L54" s="19" t="str">
        <f t="shared" si="127"/>
        <v/>
      </c>
      <c r="M54" s="19" t="str">
        <f t="shared" si="127"/>
        <v/>
      </c>
      <c r="N54" s="19" t="str">
        <f t="shared" si="127"/>
        <v/>
      </c>
      <c r="O54" s="19" t="str">
        <f t="shared" si="127"/>
        <v/>
      </c>
      <c r="P54" s="19" t="str">
        <f t="shared" si="127"/>
        <v/>
      </c>
      <c r="Q54" s="19" t="str">
        <f t="shared" si="127"/>
        <v/>
      </c>
      <c r="R54" s="19" t="str">
        <f t="shared" si="127"/>
        <v/>
      </c>
      <c r="S54" s="19" t="str">
        <f t="shared" si="127"/>
        <v/>
      </c>
      <c r="T54" s="19" t="str">
        <f t="shared" si="127"/>
        <v/>
      </c>
      <c r="U54" s="19" t="str">
        <f t="shared" si="127"/>
        <v/>
      </c>
      <c r="V54" s="19" t="str">
        <f t="shared" si="127"/>
        <v/>
      </c>
      <c r="W54" s="19" t="str">
        <f t="shared" si="127"/>
        <v/>
      </c>
      <c r="X54" s="19" t="str">
        <f t="shared" si="127"/>
        <v/>
      </c>
      <c r="Y54" s="19" t="str">
        <f t="shared" si="127"/>
        <v/>
      </c>
      <c r="Z54" s="19" t="str">
        <f t="shared" si="127"/>
        <v/>
      </c>
      <c r="AA54" s="19" t="str">
        <f t="shared" si="127"/>
        <v/>
      </c>
      <c r="AB54" s="19" t="str">
        <f t="shared" si="127"/>
        <v/>
      </c>
      <c r="AC54" s="19" t="str">
        <f t="shared" si="127"/>
        <v/>
      </c>
      <c r="AD54" s="19" t="str">
        <f t="shared" si="127"/>
        <v/>
      </c>
      <c r="AE54" s="19" t="str">
        <f t="shared" si="127"/>
        <v/>
      </c>
      <c r="AF54" s="19" t="str">
        <f t="shared" si="127"/>
        <v/>
      </c>
      <c r="AG54" s="19" t="str">
        <f t="shared" si="127"/>
        <v/>
      </c>
      <c r="AH54" s="19" t="str">
        <f t="shared" si="127"/>
        <v/>
      </c>
      <c r="AI54" s="19" t="str">
        <f t="shared" si="127"/>
        <v/>
      </c>
      <c r="AJ54" s="19" t="str">
        <f t="shared" ref="AJ54:BO54" si="128">IF(AJ$29="011",AJ$25,"")</f>
        <v/>
      </c>
      <c r="AK54" s="19" t="str">
        <f t="shared" si="128"/>
        <v/>
      </c>
      <c r="AL54" s="19" t="str">
        <f t="shared" si="128"/>
        <v/>
      </c>
      <c r="AM54" s="19" t="str">
        <f t="shared" si="128"/>
        <v/>
      </c>
      <c r="AN54" s="19" t="str">
        <f t="shared" si="128"/>
        <v/>
      </c>
      <c r="AO54" s="19" t="str">
        <f t="shared" si="128"/>
        <v/>
      </c>
      <c r="AP54" s="19" t="str">
        <f t="shared" si="128"/>
        <v/>
      </c>
      <c r="AQ54" s="19" t="str">
        <f t="shared" si="128"/>
        <v/>
      </c>
      <c r="AR54" s="19" t="str">
        <f t="shared" si="128"/>
        <v/>
      </c>
      <c r="AS54" s="19" t="str">
        <f t="shared" si="128"/>
        <v/>
      </c>
      <c r="AT54" s="19" t="str">
        <f t="shared" si="128"/>
        <v/>
      </c>
      <c r="AU54" s="19" t="str">
        <f t="shared" si="128"/>
        <v/>
      </c>
      <c r="AV54" s="19" t="str">
        <f t="shared" si="128"/>
        <v/>
      </c>
      <c r="AW54" s="19" t="str">
        <f t="shared" si="128"/>
        <v/>
      </c>
      <c r="AX54" s="19" t="str">
        <f t="shared" si="128"/>
        <v/>
      </c>
      <c r="AY54" s="19" t="str">
        <f t="shared" si="128"/>
        <v/>
      </c>
      <c r="AZ54" s="19" t="str">
        <f t="shared" si="128"/>
        <v/>
      </c>
      <c r="BA54" s="19" t="str">
        <f t="shared" si="128"/>
        <v/>
      </c>
      <c r="BB54" s="19" t="str">
        <f t="shared" si="128"/>
        <v/>
      </c>
      <c r="BC54" s="19" t="str">
        <f t="shared" si="128"/>
        <v/>
      </c>
      <c r="BD54" s="19" t="str">
        <f t="shared" si="128"/>
        <v/>
      </c>
      <c r="BE54" s="19" t="str">
        <f t="shared" si="128"/>
        <v/>
      </c>
      <c r="BF54" s="19" t="str">
        <f t="shared" si="128"/>
        <v/>
      </c>
      <c r="BG54" s="19" t="str">
        <f t="shared" si="128"/>
        <v/>
      </c>
      <c r="BH54" s="19" t="str">
        <f t="shared" si="128"/>
        <v/>
      </c>
      <c r="BI54" s="19" t="str">
        <f t="shared" si="128"/>
        <v/>
      </c>
      <c r="BJ54" s="19" t="str">
        <f t="shared" si="128"/>
        <v/>
      </c>
      <c r="BK54" s="19" t="str">
        <f t="shared" si="128"/>
        <v/>
      </c>
      <c r="BL54" s="19" t="str">
        <f t="shared" si="128"/>
        <v/>
      </c>
      <c r="BM54" s="19" t="str">
        <f t="shared" si="128"/>
        <v/>
      </c>
      <c r="BN54" s="19" t="str">
        <f t="shared" si="128"/>
        <v/>
      </c>
      <c r="BO54" s="19" t="str">
        <f t="shared" si="128"/>
        <v/>
      </c>
      <c r="BP54" s="19" t="str">
        <f t="shared" ref="BP54:CU54" si="129">IF(BP$29="011",BP$25,"")</f>
        <v/>
      </c>
      <c r="BQ54" s="19" t="str">
        <f t="shared" si="129"/>
        <v/>
      </c>
      <c r="BR54" s="19" t="str">
        <f t="shared" si="129"/>
        <v/>
      </c>
      <c r="BS54" s="19" t="str">
        <f t="shared" si="129"/>
        <v/>
      </c>
      <c r="BT54" s="19" t="str">
        <f t="shared" si="129"/>
        <v/>
      </c>
      <c r="BU54" s="19" t="str">
        <f t="shared" si="129"/>
        <v/>
      </c>
      <c r="BV54" s="19" t="str">
        <f t="shared" si="129"/>
        <v/>
      </c>
      <c r="BW54" s="19" t="str">
        <f t="shared" si="129"/>
        <v/>
      </c>
      <c r="BX54" s="19" t="str">
        <f t="shared" si="129"/>
        <v/>
      </c>
      <c r="BY54" s="19" t="str">
        <f t="shared" si="129"/>
        <v/>
      </c>
      <c r="BZ54" s="19" t="str">
        <f t="shared" si="129"/>
        <v/>
      </c>
      <c r="CA54" s="19" t="str">
        <f t="shared" si="129"/>
        <v/>
      </c>
      <c r="CB54" s="19" t="str">
        <f t="shared" si="129"/>
        <v/>
      </c>
      <c r="CC54" s="19" t="str">
        <f t="shared" si="129"/>
        <v/>
      </c>
      <c r="CD54" s="19" t="str">
        <f t="shared" si="129"/>
        <v/>
      </c>
      <c r="CE54" s="19" t="str">
        <f t="shared" si="129"/>
        <v/>
      </c>
      <c r="CF54" s="19" t="str">
        <f t="shared" si="129"/>
        <v/>
      </c>
      <c r="CG54" s="19" t="str">
        <f t="shared" si="129"/>
        <v/>
      </c>
      <c r="CH54" s="19" t="str">
        <f t="shared" si="129"/>
        <v/>
      </c>
      <c r="CI54" s="19" t="str">
        <f t="shared" si="129"/>
        <v/>
      </c>
      <c r="CJ54" s="19" t="str">
        <f t="shared" si="129"/>
        <v/>
      </c>
      <c r="CK54" s="19" t="str">
        <f t="shared" si="129"/>
        <v/>
      </c>
      <c r="CL54" s="19" t="str">
        <f t="shared" si="129"/>
        <v/>
      </c>
      <c r="CM54" s="19" t="str">
        <f t="shared" si="129"/>
        <v/>
      </c>
      <c r="CN54" s="19" t="str">
        <f t="shared" si="129"/>
        <v/>
      </c>
      <c r="CO54" s="19" t="str">
        <f t="shared" si="129"/>
        <v/>
      </c>
      <c r="CP54" s="19" t="str">
        <f t="shared" si="129"/>
        <v/>
      </c>
      <c r="CQ54" s="19" t="str">
        <f t="shared" si="129"/>
        <v/>
      </c>
      <c r="CR54" s="19" t="str">
        <f t="shared" si="129"/>
        <v/>
      </c>
      <c r="CS54" s="19" t="str">
        <f t="shared" si="129"/>
        <v/>
      </c>
      <c r="CT54" s="19" t="str">
        <f t="shared" si="129"/>
        <v/>
      </c>
      <c r="CU54" s="19" t="str">
        <f t="shared" si="129"/>
        <v/>
      </c>
      <c r="CV54" s="19" t="str">
        <f t="shared" ref="CV54:EA54" si="130">IF(CV$29="011",CV$25,"")</f>
        <v/>
      </c>
      <c r="CW54" s="19" t="str">
        <f t="shared" si="130"/>
        <v/>
      </c>
      <c r="CX54" s="19" t="str">
        <f t="shared" si="130"/>
        <v/>
      </c>
      <c r="CY54" s="19" t="str">
        <f t="shared" si="130"/>
        <v/>
      </c>
      <c r="CZ54" s="19" t="str">
        <f t="shared" si="130"/>
        <v/>
      </c>
      <c r="DA54" s="19" t="str">
        <f t="shared" si="130"/>
        <v/>
      </c>
      <c r="DB54" s="19" t="str">
        <f t="shared" si="130"/>
        <v/>
      </c>
      <c r="DC54" s="19" t="str">
        <f t="shared" si="130"/>
        <v/>
      </c>
      <c r="DD54" s="19" t="str">
        <f t="shared" si="130"/>
        <v/>
      </c>
      <c r="DE54" s="19" t="str">
        <f t="shared" si="130"/>
        <v/>
      </c>
      <c r="DF54" s="19" t="str">
        <f t="shared" si="130"/>
        <v/>
      </c>
      <c r="DG54" s="19" t="str">
        <f t="shared" si="130"/>
        <v/>
      </c>
      <c r="DH54" s="19" t="str">
        <f t="shared" si="130"/>
        <v/>
      </c>
      <c r="DI54" s="19" t="str">
        <f t="shared" si="130"/>
        <v/>
      </c>
      <c r="DJ54" s="19" t="str">
        <f t="shared" si="130"/>
        <v/>
      </c>
      <c r="DK54" s="19" t="str">
        <f t="shared" si="130"/>
        <v/>
      </c>
      <c r="DL54" s="19" t="str">
        <f t="shared" si="130"/>
        <v/>
      </c>
      <c r="DM54" s="19" t="str">
        <f t="shared" si="130"/>
        <v/>
      </c>
      <c r="DN54" s="19" t="str">
        <f t="shared" si="130"/>
        <v/>
      </c>
      <c r="DO54" s="19" t="str">
        <f t="shared" si="130"/>
        <v/>
      </c>
      <c r="DP54" s="19" t="str">
        <f t="shared" si="130"/>
        <v/>
      </c>
      <c r="DQ54" s="19" t="str">
        <f t="shared" si="130"/>
        <v/>
      </c>
      <c r="DR54" s="19" t="str">
        <f t="shared" si="130"/>
        <v/>
      </c>
      <c r="DS54" s="19" t="str">
        <f t="shared" si="130"/>
        <v/>
      </c>
      <c r="DT54" s="19" t="str">
        <f t="shared" si="130"/>
        <v/>
      </c>
      <c r="DU54" s="19" t="str">
        <f t="shared" si="130"/>
        <v/>
      </c>
      <c r="DV54" s="19" t="str">
        <f t="shared" si="130"/>
        <v/>
      </c>
      <c r="DW54" s="19" t="str">
        <f t="shared" si="130"/>
        <v/>
      </c>
      <c r="DX54" s="19" t="str">
        <f t="shared" si="130"/>
        <v/>
      </c>
      <c r="DY54" s="19" t="str">
        <f t="shared" si="130"/>
        <v/>
      </c>
      <c r="DZ54" s="19" t="str">
        <f t="shared" si="130"/>
        <v/>
      </c>
      <c r="EA54" s="19" t="str">
        <f t="shared" si="130"/>
        <v/>
      </c>
      <c r="EB54" s="19" t="str">
        <f t="shared" ref="EB54:EW54" si="131">IF(EB$29="011",EB$25,"")</f>
        <v/>
      </c>
      <c r="EC54" s="19" t="str">
        <f t="shared" si="131"/>
        <v/>
      </c>
      <c r="ED54" s="19" t="str">
        <f t="shared" si="131"/>
        <v/>
      </c>
      <c r="EE54" s="19" t="str">
        <f t="shared" si="131"/>
        <v/>
      </c>
      <c r="EF54" s="19" t="str">
        <f t="shared" si="131"/>
        <v/>
      </c>
      <c r="EG54" s="19" t="str">
        <f t="shared" si="131"/>
        <v/>
      </c>
      <c r="EH54" s="19" t="str">
        <f t="shared" si="131"/>
        <v/>
      </c>
      <c r="EI54" s="19" t="str">
        <f t="shared" si="131"/>
        <v/>
      </c>
      <c r="EJ54" s="19" t="str">
        <f t="shared" si="131"/>
        <v/>
      </c>
      <c r="EK54" s="19" t="str">
        <f t="shared" si="131"/>
        <v/>
      </c>
      <c r="EL54" s="19" t="str">
        <f t="shared" si="131"/>
        <v/>
      </c>
      <c r="EM54" s="19" t="str">
        <f t="shared" si="131"/>
        <v/>
      </c>
      <c r="EN54" s="19" t="str">
        <f t="shared" si="131"/>
        <v/>
      </c>
      <c r="EO54" s="19" t="str">
        <f t="shared" si="131"/>
        <v/>
      </c>
      <c r="EP54" s="19" t="str">
        <f t="shared" si="131"/>
        <v/>
      </c>
      <c r="EQ54" s="19" t="str">
        <f t="shared" si="131"/>
        <v/>
      </c>
      <c r="ER54" s="19" t="str">
        <f t="shared" si="131"/>
        <v/>
      </c>
      <c r="ES54" s="19" t="str">
        <f t="shared" si="131"/>
        <v/>
      </c>
      <c r="ET54" s="19" t="str">
        <f t="shared" si="131"/>
        <v/>
      </c>
      <c r="EU54" s="19" t="str">
        <f t="shared" si="131"/>
        <v/>
      </c>
      <c r="EV54" s="19" t="str">
        <f t="shared" si="131"/>
        <v/>
      </c>
      <c r="EW54" s="19" t="str">
        <f t="shared" si="131"/>
        <v/>
      </c>
      <c r="EX54" s="476"/>
      <c r="EY54" s="476"/>
      <c r="EZ54" s="394" t="s">
        <v>1762</v>
      </c>
      <c r="FA54" s="476"/>
      <c r="FB54" s="394"/>
      <c r="FC54" s="476"/>
      <c r="FD54" s="476"/>
      <c r="FE54" s="497"/>
      <c r="FF54" s="496"/>
    </row>
    <row r="55" spans="2:162">
      <c r="B55" s="529" t="s">
        <v>1728</v>
      </c>
      <c r="C55" s="526" t="s">
        <v>32</v>
      </c>
      <c r="D55" s="19" t="str">
        <f t="shared" ref="D55:AI55" si="132">IF(D$29="012",D$25,"")</f>
        <v/>
      </c>
      <c r="E55" s="19" t="str">
        <f t="shared" si="132"/>
        <v/>
      </c>
      <c r="F55" s="19" t="str">
        <f t="shared" si="132"/>
        <v/>
      </c>
      <c r="G55" s="19" t="str">
        <f t="shared" si="132"/>
        <v/>
      </c>
      <c r="H55" s="19" t="str">
        <f t="shared" si="132"/>
        <v/>
      </c>
      <c r="I55" s="19" t="str">
        <f t="shared" si="132"/>
        <v/>
      </c>
      <c r="J55" s="19" t="str">
        <f t="shared" si="132"/>
        <v/>
      </c>
      <c r="K55" s="19" t="str">
        <f t="shared" si="132"/>
        <v/>
      </c>
      <c r="L55" s="19" t="str">
        <f t="shared" si="132"/>
        <v/>
      </c>
      <c r="M55" s="19" t="str">
        <f t="shared" si="132"/>
        <v/>
      </c>
      <c r="N55" s="19" t="str">
        <f t="shared" si="132"/>
        <v/>
      </c>
      <c r="O55" s="19" t="str">
        <f t="shared" si="132"/>
        <v/>
      </c>
      <c r="P55" s="19" t="str">
        <f t="shared" si="132"/>
        <v/>
      </c>
      <c r="Q55" s="19" t="str">
        <f t="shared" si="132"/>
        <v/>
      </c>
      <c r="R55" s="19" t="str">
        <f t="shared" si="132"/>
        <v/>
      </c>
      <c r="S55" s="19" t="str">
        <f t="shared" si="132"/>
        <v/>
      </c>
      <c r="T55" s="19" t="str">
        <f t="shared" si="132"/>
        <v/>
      </c>
      <c r="U55" s="19" t="str">
        <f t="shared" si="132"/>
        <v/>
      </c>
      <c r="V55" s="19" t="str">
        <f t="shared" si="132"/>
        <v/>
      </c>
      <c r="W55" s="19" t="str">
        <f t="shared" si="132"/>
        <v/>
      </c>
      <c r="X55" s="19" t="str">
        <f t="shared" si="132"/>
        <v/>
      </c>
      <c r="Y55" s="19" t="str">
        <f t="shared" si="132"/>
        <v/>
      </c>
      <c r="Z55" s="19" t="str">
        <f t="shared" si="132"/>
        <v/>
      </c>
      <c r="AA55" s="19" t="str">
        <f t="shared" si="132"/>
        <v/>
      </c>
      <c r="AB55" s="19" t="str">
        <f t="shared" si="132"/>
        <v/>
      </c>
      <c r="AC55" s="19" t="str">
        <f t="shared" si="132"/>
        <v/>
      </c>
      <c r="AD55" s="19" t="str">
        <f t="shared" si="132"/>
        <v/>
      </c>
      <c r="AE55" s="19" t="str">
        <f t="shared" si="132"/>
        <v/>
      </c>
      <c r="AF55" s="19" t="str">
        <f t="shared" si="132"/>
        <v/>
      </c>
      <c r="AG55" s="19" t="str">
        <f t="shared" si="132"/>
        <v/>
      </c>
      <c r="AH55" s="19" t="str">
        <f t="shared" si="132"/>
        <v/>
      </c>
      <c r="AI55" s="19" t="str">
        <f t="shared" si="132"/>
        <v/>
      </c>
      <c r="AJ55" s="19" t="str">
        <f t="shared" ref="AJ55:BO55" si="133">IF(AJ$29="012",AJ$25,"")</f>
        <v/>
      </c>
      <c r="AK55" s="19" t="str">
        <f t="shared" si="133"/>
        <v/>
      </c>
      <c r="AL55" s="19" t="str">
        <f t="shared" si="133"/>
        <v/>
      </c>
      <c r="AM55" s="19" t="str">
        <f t="shared" si="133"/>
        <v/>
      </c>
      <c r="AN55" s="19" t="str">
        <f t="shared" si="133"/>
        <v/>
      </c>
      <c r="AO55" s="19" t="str">
        <f t="shared" si="133"/>
        <v/>
      </c>
      <c r="AP55" s="19" t="str">
        <f t="shared" si="133"/>
        <v/>
      </c>
      <c r="AQ55" s="19" t="str">
        <f t="shared" si="133"/>
        <v/>
      </c>
      <c r="AR55" s="19" t="str">
        <f t="shared" si="133"/>
        <v/>
      </c>
      <c r="AS55" s="19" t="str">
        <f t="shared" si="133"/>
        <v/>
      </c>
      <c r="AT55" s="19" t="str">
        <f t="shared" si="133"/>
        <v/>
      </c>
      <c r="AU55" s="19" t="str">
        <f t="shared" si="133"/>
        <v/>
      </c>
      <c r="AV55" s="19" t="str">
        <f t="shared" si="133"/>
        <v/>
      </c>
      <c r="AW55" s="19" t="str">
        <f t="shared" si="133"/>
        <v/>
      </c>
      <c r="AX55" s="19" t="str">
        <f t="shared" si="133"/>
        <v/>
      </c>
      <c r="AY55" s="19" t="str">
        <f t="shared" si="133"/>
        <v/>
      </c>
      <c r="AZ55" s="19" t="str">
        <f t="shared" si="133"/>
        <v/>
      </c>
      <c r="BA55" s="19" t="str">
        <f t="shared" si="133"/>
        <v/>
      </c>
      <c r="BB55" s="19" t="str">
        <f t="shared" si="133"/>
        <v/>
      </c>
      <c r="BC55" s="19" t="str">
        <f t="shared" si="133"/>
        <v/>
      </c>
      <c r="BD55" s="19" t="str">
        <f t="shared" si="133"/>
        <v/>
      </c>
      <c r="BE55" s="19" t="str">
        <f t="shared" si="133"/>
        <v/>
      </c>
      <c r="BF55" s="19" t="str">
        <f t="shared" si="133"/>
        <v/>
      </c>
      <c r="BG55" s="19" t="str">
        <f t="shared" si="133"/>
        <v/>
      </c>
      <c r="BH55" s="19" t="str">
        <f t="shared" si="133"/>
        <v/>
      </c>
      <c r="BI55" s="19" t="str">
        <f t="shared" si="133"/>
        <v/>
      </c>
      <c r="BJ55" s="19" t="str">
        <f t="shared" si="133"/>
        <v/>
      </c>
      <c r="BK55" s="19" t="str">
        <f t="shared" si="133"/>
        <v/>
      </c>
      <c r="BL55" s="19" t="str">
        <f t="shared" si="133"/>
        <v/>
      </c>
      <c r="BM55" s="19" t="str">
        <f t="shared" si="133"/>
        <v/>
      </c>
      <c r="BN55" s="19" t="str">
        <f t="shared" si="133"/>
        <v/>
      </c>
      <c r="BO55" s="19" t="str">
        <f t="shared" si="133"/>
        <v/>
      </c>
      <c r="BP55" s="19" t="str">
        <f t="shared" ref="BP55:CU55" si="134">IF(BP$29="012",BP$25,"")</f>
        <v/>
      </c>
      <c r="BQ55" s="19" t="str">
        <f t="shared" si="134"/>
        <v/>
      </c>
      <c r="BR55" s="19" t="str">
        <f t="shared" si="134"/>
        <v/>
      </c>
      <c r="BS55" s="19" t="str">
        <f t="shared" si="134"/>
        <v/>
      </c>
      <c r="BT55" s="19" t="str">
        <f t="shared" si="134"/>
        <v/>
      </c>
      <c r="BU55" s="19" t="str">
        <f t="shared" si="134"/>
        <v/>
      </c>
      <c r="BV55" s="19" t="str">
        <f t="shared" si="134"/>
        <v/>
      </c>
      <c r="BW55" s="19" t="str">
        <f t="shared" si="134"/>
        <v/>
      </c>
      <c r="BX55" s="19" t="str">
        <f t="shared" si="134"/>
        <v/>
      </c>
      <c r="BY55" s="19" t="str">
        <f t="shared" si="134"/>
        <v/>
      </c>
      <c r="BZ55" s="19" t="str">
        <f t="shared" si="134"/>
        <v/>
      </c>
      <c r="CA55" s="19" t="str">
        <f t="shared" si="134"/>
        <v/>
      </c>
      <c r="CB55" s="19" t="str">
        <f t="shared" si="134"/>
        <v/>
      </c>
      <c r="CC55" s="19" t="str">
        <f t="shared" si="134"/>
        <v/>
      </c>
      <c r="CD55" s="19" t="str">
        <f t="shared" si="134"/>
        <v/>
      </c>
      <c r="CE55" s="19" t="str">
        <f t="shared" si="134"/>
        <v/>
      </c>
      <c r="CF55" s="19" t="str">
        <f t="shared" si="134"/>
        <v/>
      </c>
      <c r="CG55" s="19" t="str">
        <f t="shared" si="134"/>
        <v/>
      </c>
      <c r="CH55" s="19" t="str">
        <f t="shared" si="134"/>
        <v/>
      </c>
      <c r="CI55" s="19" t="str">
        <f t="shared" si="134"/>
        <v/>
      </c>
      <c r="CJ55" s="19" t="str">
        <f t="shared" si="134"/>
        <v/>
      </c>
      <c r="CK55" s="19" t="str">
        <f t="shared" si="134"/>
        <v/>
      </c>
      <c r="CL55" s="19" t="str">
        <f t="shared" si="134"/>
        <v/>
      </c>
      <c r="CM55" s="19" t="str">
        <f t="shared" si="134"/>
        <v/>
      </c>
      <c r="CN55" s="19" t="str">
        <f t="shared" si="134"/>
        <v/>
      </c>
      <c r="CO55" s="19" t="str">
        <f t="shared" si="134"/>
        <v/>
      </c>
      <c r="CP55" s="19" t="str">
        <f t="shared" si="134"/>
        <v/>
      </c>
      <c r="CQ55" s="19" t="str">
        <f t="shared" si="134"/>
        <v/>
      </c>
      <c r="CR55" s="19" t="str">
        <f t="shared" si="134"/>
        <v/>
      </c>
      <c r="CS55" s="19" t="str">
        <f t="shared" si="134"/>
        <v/>
      </c>
      <c r="CT55" s="19" t="str">
        <f t="shared" si="134"/>
        <v/>
      </c>
      <c r="CU55" s="19" t="str">
        <f t="shared" si="134"/>
        <v/>
      </c>
      <c r="CV55" s="19" t="str">
        <f t="shared" ref="CV55:EA55" si="135">IF(CV$29="012",CV$25,"")</f>
        <v/>
      </c>
      <c r="CW55" s="19" t="str">
        <f t="shared" si="135"/>
        <v/>
      </c>
      <c r="CX55" s="19" t="str">
        <f t="shared" si="135"/>
        <v/>
      </c>
      <c r="CY55" s="19" t="str">
        <f t="shared" si="135"/>
        <v/>
      </c>
      <c r="CZ55" s="19" t="str">
        <f t="shared" si="135"/>
        <v/>
      </c>
      <c r="DA55" s="19" t="str">
        <f t="shared" si="135"/>
        <v/>
      </c>
      <c r="DB55" s="19" t="str">
        <f t="shared" si="135"/>
        <v/>
      </c>
      <c r="DC55" s="19" t="str">
        <f t="shared" si="135"/>
        <v/>
      </c>
      <c r="DD55" s="19" t="str">
        <f t="shared" si="135"/>
        <v/>
      </c>
      <c r="DE55" s="19" t="str">
        <f t="shared" si="135"/>
        <v/>
      </c>
      <c r="DF55" s="19" t="str">
        <f t="shared" si="135"/>
        <v/>
      </c>
      <c r="DG55" s="19" t="str">
        <f t="shared" si="135"/>
        <v/>
      </c>
      <c r="DH55" s="19" t="str">
        <f t="shared" si="135"/>
        <v/>
      </c>
      <c r="DI55" s="19" t="str">
        <f t="shared" si="135"/>
        <v/>
      </c>
      <c r="DJ55" s="19" t="str">
        <f t="shared" si="135"/>
        <v/>
      </c>
      <c r="DK55" s="19" t="str">
        <f t="shared" si="135"/>
        <v/>
      </c>
      <c r="DL55" s="19" t="str">
        <f t="shared" si="135"/>
        <v/>
      </c>
      <c r="DM55" s="19" t="str">
        <f t="shared" si="135"/>
        <v/>
      </c>
      <c r="DN55" s="19" t="str">
        <f t="shared" si="135"/>
        <v/>
      </c>
      <c r="DO55" s="19" t="str">
        <f t="shared" si="135"/>
        <v/>
      </c>
      <c r="DP55" s="19" t="str">
        <f t="shared" si="135"/>
        <v/>
      </c>
      <c r="DQ55" s="19" t="str">
        <f t="shared" si="135"/>
        <v/>
      </c>
      <c r="DR55" s="19" t="str">
        <f t="shared" si="135"/>
        <v/>
      </c>
      <c r="DS55" s="19" t="str">
        <f t="shared" si="135"/>
        <v/>
      </c>
      <c r="DT55" s="19" t="str">
        <f t="shared" si="135"/>
        <v/>
      </c>
      <c r="DU55" s="19" t="str">
        <f t="shared" si="135"/>
        <v/>
      </c>
      <c r="DV55" s="19" t="str">
        <f t="shared" si="135"/>
        <v/>
      </c>
      <c r="DW55" s="19" t="str">
        <f t="shared" si="135"/>
        <v/>
      </c>
      <c r="DX55" s="19" t="str">
        <f t="shared" si="135"/>
        <v/>
      </c>
      <c r="DY55" s="19" t="str">
        <f t="shared" si="135"/>
        <v/>
      </c>
      <c r="DZ55" s="19" t="str">
        <f t="shared" si="135"/>
        <v/>
      </c>
      <c r="EA55" s="19" t="str">
        <f t="shared" si="135"/>
        <v/>
      </c>
      <c r="EB55" s="19" t="str">
        <f t="shared" ref="EB55:EW55" si="136">IF(EB$29="012",EB$25,"")</f>
        <v/>
      </c>
      <c r="EC55" s="19" t="str">
        <f t="shared" si="136"/>
        <v/>
      </c>
      <c r="ED55" s="19" t="str">
        <f t="shared" si="136"/>
        <v/>
      </c>
      <c r="EE55" s="19" t="str">
        <f t="shared" si="136"/>
        <v/>
      </c>
      <c r="EF55" s="19" t="str">
        <f t="shared" si="136"/>
        <v/>
      </c>
      <c r="EG55" s="19" t="str">
        <f t="shared" si="136"/>
        <v/>
      </c>
      <c r="EH55" s="19" t="str">
        <f t="shared" si="136"/>
        <v/>
      </c>
      <c r="EI55" s="19" t="str">
        <f t="shared" si="136"/>
        <v/>
      </c>
      <c r="EJ55" s="19" t="str">
        <f t="shared" si="136"/>
        <v/>
      </c>
      <c r="EK55" s="19" t="str">
        <f t="shared" si="136"/>
        <v/>
      </c>
      <c r="EL55" s="19" t="str">
        <f t="shared" si="136"/>
        <v/>
      </c>
      <c r="EM55" s="19" t="str">
        <f t="shared" si="136"/>
        <v/>
      </c>
      <c r="EN55" s="19" t="str">
        <f t="shared" si="136"/>
        <v/>
      </c>
      <c r="EO55" s="19" t="str">
        <f t="shared" si="136"/>
        <v/>
      </c>
      <c r="EP55" s="19" t="str">
        <f t="shared" si="136"/>
        <v/>
      </c>
      <c r="EQ55" s="19" t="str">
        <f t="shared" si="136"/>
        <v/>
      </c>
      <c r="ER55" s="19" t="str">
        <f t="shared" si="136"/>
        <v/>
      </c>
      <c r="ES55" s="19" t="str">
        <f t="shared" si="136"/>
        <v/>
      </c>
      <c r="ET55" s="19" t="str">
        <f t="shared" si="136"/>
        <v/>
      </c>
      <c r="EU55" s="19" t="str">
        <f t="shared" si="136"/>
        <v/>
      </c>
      <c r="EV55" s="19" t="str">
        <f t="shared" si="136"/>
        <v/>
      </c>
      <c r="EW55" s="19" t="str">
        <f t="shared" si="136"/>
        <v/>
      </c>
      <c r="EX55" s="476"/>
      <c r="EY55" s="476"/>
      <c r="EZ55" s="394" t="s">
        <v>1764</v>
      </c>
      <c r="FA55" s="476"/>
      <c r="FB55" s="394"/>
      <c r="FC55" s="497"/>
      <c r="FD55" s="497"/>
      <c r="FE55" s="497"/>
      <c r="FF55" s="496"/>
    </row>
    <row r="56" spans="2:162">
      <c r="B56" s="531" t="s">
        <v>1838</v>
      </c>
      <c r="C56" s="526" t="s">
        <v>32</v>
      </c>
      <c r="D56" s="19" t="str">
        <f t="shared" ref="D56:AI56" si="137">IF(D$29="013",D$25,"")</f>
        <v/>
      </c>
      <c r="E56" s="19" t="str">
        <f t="shared" si="137"/>
        <v/>
      </c>
      <c r="F56" s="19" t="str">
        <f t="shared" si="137"/>
        <v/>
      </c>
      <c r="G56" s="19" t="str">
        <f t="shared" si="137"/>
        <v/>
      </c>
      <c r="H56" s="19" t="str">
        <f t="shared" si="137"/>
        <v/>
      </c>
      <c r="I56" s="19" t="str">
        <f t="shared" si="137"/>
        <v/>
      </c>
      <c r="J56" s="19" t="str">
        <f t="shared" si="137"/>
        <v/>
      </c>
      <c r="K56" s="19" t="str">
        <f t="shared" si="137"/>
        <v/>
      </c>
      <c r="L56" s="19" t="str">
        <f t="shared" si="137"/>
        <v/>
      </c>
      <c r="M56" s="19" t="str">
        <f t="shared" si="137"/>
        <v/>
      </c>
      <c r="N56" s="19" t="str">
        <f t="shared" si="137"/>
        <v/>
      </c>
      <c r="O56" s="19" t="str">
        <f t="shared" si="137"/>
        <v/>
      </c>
      <c r="P56" s="19" t="str">
        <f t="shared" si="137"/>
        <v/>
      </c>
      <c r="Q56" s="19" t="str">
        <f t="shared" si="137"/>
        <v/>
      </c>
      <c r="R56" s="19" t="str">
        <f t="shared" si="137"/>
        <v/>
      </c>
      <c r="S56" s="19" t="str">
        <f t="shared" si="137"/>
        <v/>
      </c>
      <c r="T56" s="19" t="str">
        <f t="shared" si="137"/>
        <v/>
      </c>
      <c r="U56" s="19" t="str">
        <f t="shared" si="137"/>
        <v/>
      </c>
      <c r="V56" s="19" t="str">
        <f t="shared" si="137"/>
        <v/>
      </c>
      <c r="W56" s="19" t="str">
        <f t="shared" si="137"/>
        <v/>
      </c>
      <c r="X56" s="19" t="str">
        <f t="shared" si="137"/>
        <v/>
      </c>
      <c r="Y56" s="19" t="str">
        <f t="shared" si="137"/>
        <v/>
      </c>
      <c r="Z56" s="19" t="str">
        <f t="shared" si="137"/>
        <v/>
      </c>
      <c r="AA56" s="19" t="str">
        <f t="shared" si="137"/>
        <v/>
      </c>
      <c r="AB56" s="19" t="str">
        <f t="shared" si="137"/>
        <v/>
      </c>
      <c r="AC56" s="19" t="str">
        <f t="shared" si="137"/>
        <v/>
      </c>
      <c r="AD56" s="19" t="str">
        <f t="shared" si="137"/>
        <v/>
      </c>
      <c r="AE56" s="19" t="str">
        <f t="shared" si="137"/>
        <v/>
      </c>
      <c r="AF56" s="19" t="str">
        <f t="shared" si="137"/>
        <v/>
      </c>
      <c r="AG56" s="19" t="str">
        <f t="shared" si="137"/>
        <v/>
      </c>
      <c r="AH56" s="19" t="str">
        <f t="shared" si="137"/>
        <v/>
      </c>
      <c r="AI56" s="19" t="str">
        <f t="shared" si="137"/>
        <v/>
      </c>
      <c r="AJ56" s="19" t="str">
        <f t="shared" ref="AJ56:BO56" si="138">IF(AJ$29="013",AJ$25,"")</f>
        <v/>
      </c>
      <c r="AK56" s="19" t="str">
        <f t="shared" si="138"/>
        <v/>
      </c>
      <c r="AL56" s="19" t="str">
        <f t="shared" si="138"/>
        <v/>
      </c>
      <c r="AM56" s="19" t="str">
        <f t="shared" si="138"/>
        <v/>
      </c>
      <c r="AN56" s="19" t="str">
        <f t="shared" si="138"/>
        <v/>
      </c>
      <c r="AO56" s="19" t="str">
        <f t="shared" si="138"/>
        <v/>
      </c>
      <c r="AP56" s="19" t="str">
        <f t="shared" si="138"/>
        <v/>
      </c>
      <c r="AQ56" s="19" t="str">
        <f t="shared" si="138"/>
        <v/>
      </c>
      <c r="AR56" s="19" t="str">
        <f t="shared" si="138"/>
        <v/>
      </c>
      <c r="AS56" s="19" t="str">
        <f t="shared" si="138"/>
        <v/>
      </c>
      <c r="AT56" s="19" t="str">
        <f t="shared" si="138"/>
        <v/>
      </c>
      <c r="AU56" s="19" t="str">
        <f t="shared" si="138"/>
        <v/>
      </c>
      <c r="AV56" s="19" t="str">
        <f t="shared" si="138"/>
        <v/>
      </c>
      <c r="AW56" s="19" t="str">
        <f t="shared" si="138"/>
        <v/>
      </c>
      <c r="AX56" s="19" t="str">
        <f t="shared" si="138"/>
        <v/>
      </c>
      <c r="AY56" s="19" t="str">
        <f t="shared" si="138"/>
        <v/>
      </c>
      <c r="AZ56" s="19" t="str">
        <f t="shared" si="138"/>
        <v/>
      </c>
      <c r="BA56" s="19" t="str">
        <f t="shared" si="138"/>
        <v/>
      </c>
      <c r="BB56" s="19" t="str">
        <f t="shared" si="138"/>
        <v/>
      </c>
      <c r="BC56" s="19" t="str">
        <f t="shared" si="138"/>
        <v/>
      </c>
      <c r="BD56" s="19" t="str">
        <f t="shared" si="138"/>
        <v/>
      </c>
      <c r="BE56" s="19" t="str">
        <f t="shared" si="138"/>
        <v/>
      </c>
      <c r="BF56" s="19" t="str">
        <f t="shared" si="138"/>
        <v/>
      </c>
      <c r="BG56" s="19" t="str">
        <f t="shared" si="138"/>
        <v/>
      </c>
      <c r="BH56" s="19" t="str">
        <f t="shared" si="138"/>
        <v/>
      </c>
      <c r="BI56" s="19" t="str">
        <f t="shared" si="138"/>
        <v/>
      </c>
      <c r="BJ56" s="19" t="str">
        <f t="shared" si="138"/>
        <v/>
      </c>
      <c r="BK56" s="19" t="str">
        <f t="shared" si="138"/>
        <v/>
      </c>
      <c r="BL56" s="19" t="str">
        <f t="shared" si="138"/>
        <v/>
      </c>
      <c r="BM56" s="19" t="str">
        <f t="shared" si="138"/>
        <v/>
      </c>
      <c r="BN56" s="19" t="str">
        <f t="shared" si="138"/>
        <v/>
      </c>
      <c r="BO56" s="19" t="str">
        <f t="shared" si="138"/>
        <v/>
      </c>
      <c r="BP56" s="19" t="str">
        <f t="shared" ref="BP56:CU56" si="139">IF(BP$29="013",BP$25,"")</f>
        <v/>
      </c>
      <c r="BQ56" s="19" t="str">
        <f t="shared" si="139"/>
        <v/>
      </c>
      <c r="BR56" s="19" t="str">
        <f t="shared" si="139"/>
        <v/>
      </c>
      <c r="BS56" s="19" t="str">
        <f t="shared" si="139"/>
        <v/>
      </c>
      <c r="BT56" s="19" t="str">
        <f t="shared" si="139"/>
        <v/>
      </c>
      <c r="BU56" s="19" t="str">
        <f t="shared" si="139"/>
        <v/>
      </c>
      <c r="BV56" s="19" t="str">
        <f t="shared" si="139"/>
        <v/>
      </c>
      <c r="BW56" s="19" t="str">
        <f t="shared" si="139"/>
        <v/>
      </c>
      <c r="BX56" s="19" t="str">
        <f t="shared" si="139"/>
        <v/>
      </c>
      <c r="BY56" s="19" t="str">
        <f t="shared" si="139"/>
        <v/>
      </c>
      <c r="BZ56" s="19" t="str">
        <f t="shared" si="139"/>
        <v/>
      </c>
      <c r="CA56" s="19" t="str">
        <f t="shared" si="139"/>
        <v/>
      </c>
      <c r="CB56" s="19" t="str">
        <f t="shared" si="139"/>
        <v/>
      </c>
      <c r="CC56" s="19" t="str">
        <f t="shared" si="139"/>
        <v/>
      </c>
      <c r="CD56" s="19" t="str">
        <f t="shared" si="139"/>
        <v/>
      </c>
      <c r="CE56" s="19" t="str">
        <f t="shared" si="139"/>
        <v/>
      </c>
      <c r="CF56" s="19" t="str">
        <f t="shared" si="139"/>
        <v/>
      </c>
      <c r="CG56" s="19" t="str">
        <f t="shared" si="139"/>
        <v/>
      </c>
      <c r="CH56" s="19" t="str">
        <f t="shared" si="139"/>
        <v/>
      </c>
      <c r="CI56" s="19" t="str">
        <f t="shared" si="139"/>
        <v/>
      </c>
      <c r="CJ56" s="19" t="str">
        <f t="shared" si="139"/>
        <v/>
      </c>
      <c r="CK56" s="19" t="str">
        <f t="shared" si="139"/>
        <v/>
      </c>
      <c r="CL56" s="19" t="str">
        <f t="shared" si="139"/>
        <v/>
      </c>
      <c r="CM56" s="19" t="str">
        <f t="shared" si="139"/>
        <v/>
      </c>
      <c r="CN56" s="19" t="str">
        <f t="shared" si="139"/>
        <v/>
      </c>
      <c r="CO56" s="19" t="str">
        <f t="shared" si="139"/>
        <v/>
      </c>
      <c r="CP56" s="19" t="str">
        <f t="shared" si="139"/>
        <v/>
      </c>
      <c r="CQ56" s="19" t="str">
        <f t="shared" si="139"/>
        <v/>
      </c>
      <c r="CR56" s="19" t="str">
        <f t="shared" si="139"/>
        <v/>
      </c>
      <c r="CS56" s="19" t="str">
        <f t="shared" si="139"/>
        <v/>
      </c>
      <c r="CT56" s="19" t="str">
        <f t="shared" si="139"/>
        <v/>
      </c>
      <c r="CU56" s="19" t="str">
        <f t="shared" si="139"/>
        <v/>
      </c>
      <c r="CV56" s="19" t="str">
        <f t="shared" ref="CV56:EA56" si="140">IF(CV$29="013",CV$25,"")</f>
        <v/>
      </c>
      <c r="CW56" s="19" t="str">
        <f t="shared" si="140"/>
        <v/>
      </c>
      <c r="CX56" s="19" t="str">
        <f t="shared" si="140"/>
        <v/>
      </c>
      <c r="CY56" s="19" t="str">
        <f t="shared" si="140"/>
        <v/>
      </c>
      <c r="CZ56" s="19" t="str">
        <f t="shared" si="140"/>
        <v/>
      </c>
      <c r="DA56" s="19" t="str">
        <f t="shared" si="140"/>
        <v/>
      </c>
      <c r="DB56" s="19" t="str">
        <f t="shared" si="140"/>
        <v/>
      </c>
      <c r="DC56" s="19" t="str">
        <f t="shared" si="140"/>
        <v/>
      </c>
      <c r="DD56" s="19" t="str">
        <f t="shared" si="140"/>
        <v/>
      </c>
      <c r="DE56" s="19" t="str">
        <f t="shared" si="140"/>
        <v/>
      </c>
      <c r="DF56" s="19" t="str">
        <f t="shared" si="140"/>
        <v/>
      </c>
      <c r="DG56" s="19" t="str">
        <f t="shared" si="140"/>
        <v/>
      </c>
      <c r="DH56" s="19" t="str">
        <f t="shared" si="140"/>
        <v/>
      </c>
      <c r="DI56" s="19" t="str">
        <f t="shared" si="140"/>
        <v/>
      </c>
      <c r="DJ56" s="19" t="str">
        <f t="shared" si="140"/>
        <v/>
      </c>
      <c r="DK56" s="19" t="str">
        <f t="shared" si="140"/>
        <v/>
      </c>
      <c r="DL56" s="19" t="str">
        <f t="shared" si="140"/>
        <v/>
      </c>
      <c r="DM56" s="19" t="str">
        <f t="shared" si="140"/>
        <v/>
      </c>
      <c r="DN56" s="19" t="str">
        <f t="shared" si="140"/>
        <v/>
      </c>
      <c r="DO56" s="19" t="str">
        <f t="shared" si="140"/>
        <v/>
      </c>
      <c r="DP56" s="19" t="str">
        <f t="shared" si="140"/>
        <v/>
      </c>
      <c r="DQ56" s="19" t="str">
        <f t="shared" si="140"/>
        <v/>
      </c>
      <c r="DR56" s="19" t="str">
        <f t="shared" si="140"/>
        <v/>
      </c>
      <c r="DS56" s="19" t="str">
        <f t="shared" si="140"/>
        <v/>
      </c>
      <c r="DT56" s="19" t="str">
        <f t="shared" si="140"/>
        <v/>
      </c>
      <c r="DU56" s="19" t="str">
        <f t="shared" si="140"/>
        <v/>
      </c>
      <c r="DV56" s="19" t="str">
        <f t="shared" si="140"/>
        <v/>
      </c>
      <c r="DW56" s="19" t="str">
        <f t="shared" si="140"/>
        <v/>
      </c>
      <c r="DX56" s="19" t="str">
        <f t="shared" si="140"/>
        <v/>
      </c>
      <c r="DY56" s="19" t="str">
        <f t="shared" si="140"/>
        <v/>
      </c>
      <c r="DZ56" s="19" t="str">
        <f t="shared" si="140"/>
        <v/>
      </c>
      <c r="EA56" s="19" t="str">
        <f t="shared" si="140"/>
        <v/>
      </c>
      <c r="EB56" s="19" t="str">
        <f t="shared" ref="EB56:EW56" si="141">IF(EB$29="013",EB$25,"")</f>
        <v/>
      </c>
      <c r="EC56" s="19" t="str">
        <f t="shared" si="141"/>
        <v/>
      </c>
      <c r="ED56" s="19" t="str">
        <f t="shared" si="141"/>
        <v/>
      </c>
      <c r="EE56" s="19" t="str">
        <f t="shared" si="141"/>
        <v/>
      </c>
      <c r="EF56" s="19" t="str">
        <f t="shared" si="141"/>
        <v/>
      </c>
      <c r="EG56" s="19" t="str">
        <f t="shared" si="141"/>
        <v/>
      </c>
      <c r="EH56" s="19" t="str">
        <f t="shared" si="141"/>
        <v/>
      </c>
      <c r="EI56" s="19" t="str">
        <f t="shared" si="141"/>
        <v/>
      </c>
      <c r="EJ56" s="19" t="str">
        <f t="shared" si="141"/>
        <v/>
      </c>
      <c r="EK56" s="19" t="str">
        <f t="shared" si="141"/>
        <v/>
      </c>
      <c r="EL56" s="19" t="str">
        <f t="shared" si="141"/>
        <v/>
      </c>
      <c r="EM56" s="19" t="str">
        <f t="shared" si="141"/>
        <v/>
      </c>
      <c r="EN56" s="19" t="str">
        <f t="shared" si="141"/>
        <v/>
      </c>
      <c r="EO56" s="19" t="str">
        <f t="shared" si="141"/>
        <v/>
      </c>
      <c r="EP56" s="19" t="str">
        <f t="shared" si="141"/>
        <v/>
      </c>
      <c r="EQ56" s="19" t="str">
        <f t="shared" si="141"/>
        <v/>
      </c>
      <c r="ER56" s="19" t="str">
        <f t="shared" si="141"/>
        <v/>
      </c>
      <c r="ES56" s="19" t="str">
        <f t="shared" si="141"/>
        <v/>
      </c>
      <c r="ET56" s="19" t="str">
        <f t="shared" si="141"/>
        <v/>
      </c>
      <c r="EU56" s="19" t="str">
        <f t="shared" si="141"/>
        <v/>
      </c>
      <c r="EV56" s="19" t="str">
        <f t="shared" si="141"/>
        <v/>
      </c>
      <c r="EW56" s="19" t="str">
        <f t="shared" si="141"/>
        <v/>
      </c>
      <c r="EX56" s="476"/>
      <c r="EY56" s="476"/>
      <c r="EZ56" s="394" t="s">
        <v>2359</v>
      </c>
      <c r="FA56" s="476"/>
      <c r="FB56" s="394"/>
      <c r="FC56" s="497"/>
      <c r="FD56" s="497"/>
      <c r="FE56" s="497"/>
      <c r="FF56" s="496"/>
    </row>
    <row r="57" spans="2:162">
      <c r="B57" s="525" t="s">
        <v>857</v>
      </c>
      <c r="C57" s="526" t="s">
        <v>32</v>
      </c>
      <c r="D57" s="19" t="str">
        <f t="shared" ref="D57:AI57" si="142">IF(D$29="021",D$25,"")</f>
        <v/>
      </c>
      <c r="E57" s="19" t="str">
        <f t="shared" si="142"/>
        <v/>
      </c>
      <c r="F57" s="19" t="str">
        <f t="shared" si="142"/>
        <v/>
      </c>
      <c r="G57" s="19" t="str">
        <f t="shared" si="142"/>
        <v/>
      </c>
      <c r="H57" s="19" t="str">
        <f t="shared" si="142"/>
        <v/>
      </c>
      <c r="I57" s="19" t="str">
        <f t="shared" si="142"/>
        <v/>
      </c>
      <c r="J57" s="19" t="str">
        <f t="shared" si="142"/>
        <v/>
      </c>
      <c r="K57" s="19" t="str">
        <f t="shared" si="142"/>
        <v/>
      </c>
      <c r="L57" s="19" t="str">
        <f t="shared" si="142"/>
        <v/>
      </c>
      <c r="M57" s="19" t="str">
        <f t="shared" si="142"/>
        <v/>
      </c>
      <c r="N57" s="19" t="str">
        <f t="shared" si="142"/>
        <v/>
      </c>
      <c r="O57" s="19" t="str">
        <f t="shared" si="142"/>
        <v/>
      </c>
      <c r="P57" s="19" t="str">
        <f t="shared" si="142"/>
        <v/>
      </c>
      <c r="Q57" s="19" t="str">
        <f t="shared" si="142"/>
        <v/>
      </c>
      <c r="R57" s="19" t="str">
        <f t="shared" si="142"/>
        <v/>
      </c>
      <c r="S57" s="19" t="str">
        <f t="shared" si="142"/>
        <v/>
      </c>
      <c r="T57" s="19" t="str">
        <f t="shared" si="142"/>
        <v/>
      </c>
      <c r="U57" s="19" t="str">
        <f t="shared" si="142"/>
        <v/>
      </c>
      <c r="V57" s="19" t="str">
        <f t="shared" si="142"/>
        <v/>
      </c>
      <c r="W57" s="19" t="str">
        <f t="shared" si="142"/>
        <v/>
      </c>
      <c r="X57" s="19" t="str">
        <f t="shared" si="142"/>
        <v/>
      </c>
      <c r="Y57" s="19" t="str">
        <f t="shared" si="142"/>
        <v/>
      </c>
      <c r="Z57" s="19" t="str">
        <f t="shared" si="142"/>
        <v/>
      </c>
      <c r="AA57" s="19" t="str">
        <f t="shared" si="142"/>
        <v/>
      </c>
      <c r="AB57" s="19" t="str">
        <f t="shared" si="142"/>
        <v/>
      </c>
      <c r="AC57" s="19" t="str">
        <f t="shared" si="142"/>
        <v/>
      </c>
      <c r="AD57" s="19" t="str">
        <f t="shared" si="142"/>
        <v/>
      </c>
      <c r="AE57" s="19" t="str">
        <f t="shared" si="142"/>
        <v/>
      </c>
      <c r="AF57" s="19" t="str">
        <f t="shared" si="142"/>
        <v/>
      </c>
      <c r="AG57" s="19" t="str">
        <f t="shared" si="142"/>
        <v/>
      </c>
      <c r="AH57" s="19" t="str">
        <f t="shared" si="142"/>
        <v/>
      </c>
      <c r="AI57" s="19" t="str">
        <f t="shared" si="142"/>
        <v/>
      </c>
      <c r="AJ57" s="19" t="str">
        <f t="shared" ref="AJ57:BO57" si="143">IF(AJ$29="021",AJ$25,"")</f>
        <v/>
      </c>
      <c r="AK57" s="19" t="str">
        <f t="shared" si="143"/>
        <v/>
      </c>
      <c r="AL57" s="19" t="str">
        <f t="shared" si="143"/>
        <v/>
      </c>
      <c r="AM57" s="19" t="str">
        <f t="shared" si="143"/>
        <v/>
      </c>
      <c r="AN57" s="19" t="str">
        <f t="shared" si="143"/>
        <v/>
      </c>
      <c r="AO57" s="19" t="str">
        <f t="shared" si="143"/>
        <v/>
      </c>
      <c r="AP57" s="19" t="str">
        <f t="shared" si="143"/>
        <v/>
      </c>
      <c r="AQ57" s="19" t="str">
        <f t="shared" si="143"/>
        <v/>
      </c>
      <c r="AR57" s="19" t="str">
        <f t="shared" si="143"/>
        <v/>
      </c>
      <c r="AS57" s="19" t="str">
        <f t="shared" si="143"/>
        <v/>
      </c>
      <c r="AT57" s="19" t="str">
        <f t="shared" si="143"/>
        <v/>
      </c>
      <c r="AU57" s="19" t="str">
        <f t="shared" si="143"/>
        <v/>
      </c>
      <c r="AV57" s="19" t="str">
        <f t="shared" si="143"/>
        <v/>
      </c>
      <c r="AW57" s="19" t="str">
        <f t="shared" si="143"/>
        <v/>
      </c>
      <c r="AX57" s="19" t="str">
        <f t="shared" si="143"/>
        <v/>
      </c>
      <c r="AY57" s="19" t="str">
        <f t="shared" si="143"/>
        <v/>
      </c>
      <c r="AZ57" s="19" t="str">
        <f t="shared" si="143"/>
        <v/>
      </c>
      <c r="BA57" s="19" t="str">
        <f t="shared" si="143"/>
        <v/>
      </c>
      <c r="BB57" s="19" t="str">
        <f t="shared" si="143"/>
        <v/>
      </c>
      <c r="BC57" s="19" t="str">
        <f t="shared" si="143"/>
        <v/>
      </c>
      <c r="BD57" s="19" t="str">
        <f t="shared" si="143"/>
        <v/>
      </c>
      <c r="BE57" s="19" t="str">
        <f t="shared" si="143"/>
        <v/>
      </c>
      <c r="BF57" s="19" t="str">
        <f t="shared" si="143"/>
        <v/>
      </c>
      <c r="BG57" s="19" t="str">
        <f t="shared" si="143"/>
        <v/>
      </c>
      <c r="BH57" s="19" t="str">
        <f t="shared" si="143"/>
        <v/>
      </c>
      <c r="BI57" s="19" t="str">
        <f t="shared" si="143"/>
        <v/>
      </c>
      <c r="BJ57" s="19" t="str">
        <f t="shared" si="143"/>
        <v/>
      </c>
      <c r="BK57" s="19" t="str">
        <f t="shared" si="143"/>
        <v/>
      </c>
      <c r="BL57" s="19" t="str">
        <f t="shared" si="143"/>
        <v/>
      </c>
      <c r="BM57" s="19" t="str">
        <f t="shared" si="143"/>
        <v/>
      </c>
      <c r="BN57" s="19" t="str">
        <f t="shared" si="143"/>
        <v/>
      </c>
      <c r="BO57" s="19" t="str">
        <f t="shared" si="143"/>
        <v/>
      </c>
      <c r="BP57" s="19" t="str">
        <f t="shared" ref="BP57:CU57" si="144">IF(BP$29="021",BP$25,"")</f>
        <v/>
      </c>
      <c r="BQ57" s="19" t="str">
        <f t="shared" si="144"/>
        <v/>
      </c>
      <c r="BR57" s="19" t="str">
        <f t="shared" si="144"/>
        <v/>
      </c>
      <c r="BS57" s="19" t="str">
        <f t="shared" si="144"/>
        <v/>
      </c>
      <c r="BT57" s="19" t="str">
        <f t="shared" si="144"/>
        <v/>
      </c>
      <c r="BU57" s="19" t="str">
        <f t="shared" si="144"/>
        <v/>
      </c>
      <c r="BV57" s="19" t="str">
        <f t="shared" si="144"/>
        <v/>
      </c>
      <c r="BW57" s="19" t="str">
        <f t="shared" si="144"/>
        <v/>
      </c>
      <c r="BX57" s="19" t="str">
        <f t="shared" si="144"/>
        <v/>
      </c>
      <c r="BY57" s="19" t="str">
        <f t="shared" si="144"/>
        <v/>
      </c>
      <c r="BZ57" s="19" t="str">
        <f t="shared" si="144"/>
        <v/>
      </c>
      <c r="CA57" s="19" t="str">
        <f t="shared" si="144"/>
        <v/>
      </c>
      <c r="CB57" s="19" t="str">
        <f t="shared" si="144"/>
        <v/>
      </c>
      <c r="CC57" s="19" t="str">
        <f t="shared" si="144"/>
        <v/>
      </c>
      <c r="CD57" s="19" t="str">
        <f t="shared" si="144"/>
        <v/>
      </c>
      <c r="CE57" s="19" t="str">
        <f t="shared" si="144"/>
        <v/>
      </c>
      <c r="CF57" s="19" t="str">
        <f t="shared" si="144"/>
        <v/>
      </c>
      <c r="CG57" s="19" t="str">
        <f t="shared" si="144"/>
        <v/>
      </c>
      <c r="CH57" s="19" t="str">
        <f t="shared" si="144"/>
        <v/>
      </c>
      <c r="CI57" s="19" t="str">
        <f t="shared" si="144"/>
        <v/>
      </c>
      <c r="CJ57" s="19" t="str">
        <f t="shared" si="144"/>
        <v/>
      </c>
      <c r="CK57" s="19" t="str">
        <f t="shared" si="144"/>
        <v/>
      </c>
      <c r="CL57" s="19" t="str">
        <f t="shared" si="144"/>
        <v/>
      </c>
      <c r="CM57" s="19" t="str">
        <f t="shared" si="144"/>
        <v/>
      </c>
      <c r="CN57" s="19" t="str">
        <f t="shared" si="144"/>
        <v/>
      </c>
      <c r="CO57" s="19" t="str">
        <f t="shared" si="144"/>
        <v/>
      </c>
      <c r="CP57" s="19" t="str">
        <f t="shared" si="144"/>
        <v/>
      </c>
      <c r="CQ57" s="19" t="str">
        <f t="shared" si="144"/>
        <v/>
      </c>
      <c r="CR57" s="19" t="str">
        <f t="shared" si="144"/>
        <v/>
      </c>
      <c r="CS57" s="19" t="str">
        <f t="shared" si="144"/>
        <v/>
      </c>
      <c r="CT57" s="19" t="str">
        <f t="shared" si="144"/>
        <v/>
      </c>
      <c r="CU57" s="19" t="str">
        <f t="shared" si="144"/>
        <v/>
      </c>
      <c r="CV57" s="19" t="str">
        <f t="shared" ref="CV57:EA57" si="145">IF(CV$29="021",CV$25,"")</f>
        <v/>
      </c>
      <c r="CW57" s="19" t="str">
        <f t="shared" si="145"/>
        <v/>
      </c>
      <c r="CX57" s="19" t="str">
        <f t="shared" si="145"/>
        <v/>
      </c>
      <c r="CY57" s="19" t="str">
        <f t="shared" si="145"/>
        <v/>
      </c>
      <c r="CZ57" s="19" t="str">
        <f t="shared" si="145"/>
        <v/>
      </c>
      <c r="DA57" s="19" t="str">
        <f t="shared" si="145"/>
        <v/>
      </c>
      <c r="DB57" s="19" t="str">
        <f t="shared" si="145"/>
        <v/>
      </c>
      <c r="DC57" s="19" t="str">
        <f t="shared" si="145"/>
        <v/>
      </c>
      <c r="DD57" s="19" t="str">
        <f t="shared" si="145"/>
        <v/>
      </c>
      <c r="DE57" s="19" t="str">
        <f t="shared" si="145"/>
        <v/>
      </c>
      <c r="DF57" s="19" t="str">
        <f t="shared" si="145"/>
        <v/>
      </c>
      <c r="DG57" s="19" t="str">
        <f t="shared" si="145"/>
        <v/>
      </c>
      <c r="DH57" s="19" t="str">
        <f t="shared" si="145"/>
        <v/>
      </c>
      <c r="DI57" s="19" t="str">
        <f t="shared" si="145"/>
        <v/>
      </c>
      <c r="DJ57" s="19" t="str">
        <f t="shared" si="145"/>
        <v/>
      </c>
      <c r="DK57" s="19" t="str">
        <f t="shared" si="145"/>
        <v/>
      </c>
      <c r="DL57" s="19" t="str">
        <f t="shared" si="145"/>
        <v/>
      </c>
      <c r="DM57" s="19" t="str">
        <f t="shared" si="145"/>
        <v/>
      </c>
      <c r="DN57" s="19" t="str">
        <f t="shared" si="145"/>
        <v/>
      </c>
      <c r="DO57" s="19" t="str">
        <f t="shared" si="145"/>
        <v/>
      </c>
      <c r="DP57" s="19" t="str">
        <f t="shared" si="145"/>
        <v/>
      </c>
      <c r="DQ57" s="19" t="str">
        <f t="shared" si="145"/>
        <v/>
      </c>
      <c r="DR57" s="19" t="str">
        <f t="shared" si="145"/>
        <v/>
      </c>
      <c r="DS57" s="19" t="str">
        <f t="shared" si="145"/>
        <v/>
      </c>
      <c r="DT57" s="19" t="str">
        <f t="shared" si="145"/>
        <v/>
      </c>
      <c r="DU57" s="19" t="str">
        <f t="shared" si="145"/>
        <v/>
      </c>
      <c r="DV57" s="19" t="str">
        <f t="shared" si="145"/>
        <v/>
      </c>
      <c r="DW57" s="19" t="str">
        <f t="shared" si="145"/>
        <v/>
      </c>
      <c r="DX57" s="19" t="str">
        <f t="shared" si="145"/>
        <v/>
      </c>
      <c r="DY57" s="19" t="str">
        <f t="shared" si="145"/>
        <v/>
      </c>
      <c r="DZ57" s="19" t="str">
        <f t="shared" si="145"/>
        <v/>
      </c>
      <c r="EA57" s="19" t="str">
        <f t="shared" si="145"/>
        <v/>
      </c>
      <c r="EB57" s="19" t="str">
        <f t="shared" ref="EB57:EW57" si="146">IF(EB$29="021",EB$25,"")</f>
        <v/>
      </c>
      <c r="EC57" s="19" t="str">
        <f t="shared" si="146"/>
        <v/>
      </c>
      <c r="ED57" s="19" t="str">
        <f t="shared" si="146"/>
        <v/>
      </c>
      <c r="EE57" s="19" t="str">
        <f t="shared" si="146"/>
        <v/>
      </c>
      <c r="EF57" s="19" t="str">
        <f t="shared" si="146"/>
        <v/>
      </c>
      <c r="EG57" s="19" t="str">
        <f t="shared" si="146"/>
        <v/>
      </c>
      <c r="EH57" s="19" t="str">
        <f t="shared" si="146"/>
        <v/>
      </c>
      <c r="EI57" s="19" t="str">
        <f t="shared" si="146"/>
        <v/>
      </c>
      <c r="EJ57" s="19" t="str">
        <f t="shared" si="146"/>
        <v/>
      </c>
      <c r="EK57" s="19" t="str">
        <f t="shared" si="146"/>
        <v/>
      </c>
      <c r="EL57" s="19" t="str">
        <f t="shared" si="146"/>
        <v/>
      </c>
      <c r="EM57" s="19" t="str">
        <f t="shared" si="146"/>
        <v/>
      </c>
      <c r="EN57" s="19" t="str">
        <f t="shared" si="146"/>
        <v/>
      </c>
      <c r="EO57" s="19" t="str">
        <f t="shared" si="146"/>
        <v/>
      </c>
      <c r="EP57" s="19" t="str">
        <f t="shared" si="146"/>
        <v/>
      </c>
      <c r="EQ57" s="19" t="str">
        <f t="shared" si="146"/>
        <v/>
      </c>
      <c r="ER57" s="19" t="str">
        <f t="shared" si="146"/>
        <v/>
      </c>
      <c r="ES57" s="19" t="str">
        <f t="shared" si="146"/>
        <v/>
      </c>
      <c r="ET57" s="19" t="str">
        <f t="shared" si="146"/>
        <v/>
      </c>
      <c r="EU57" s="19" t="str">
        <f t="shared" si="146"/>
        <v/>
      </c>
      <c r="EV57" s="19" t="str">
        <f t="shared" si="146"/>
        <v/>
      </c>
      <c r="EW57" s="19" t="str">
        <f t="shared" si="146"/>
        <v/>
      </c>
      <c r="EX57" s="476"/>
      <c r="EY57" s="476"/>
      <c r="EZ57" s="394" t="s">
        <v>2360</v>
      </c>
      <c r="FA57" s="476"/>
      <c r="FB57" s="413"/>
      <c r="FC57" s="497"/>
      <c r="FD57" s="497"/>
      <c r="FE57" s="497"/>
      <c r="FF57" s="496"/>
    </row>
    <row r="58" spans="2:162">
      <c r="B58" s="529" t="s">
        <v>1729</v>
      </c>
      <c r="C58" s="526" t="s">
        <v>32</v>
      </c>
      <c r="D58" s="19" t="str">
        <f t="shared" ref="D58:AI58" si="147">IF(D$29="022",D$25,"")</f>
        <v/>
      </c>
      <c r="E58" s="19" t="str">
        <f t="shared" si="147"/>
        <v/>
      </c>
      <c r="F58" s="19" t="str">
        <f t="shared" si="147"/>
        <v/>
      </c>
      <c r="G58" s="19" t="str">
        <f t="shared" si="147"/>
        <v/>
      </c>
      <c r="H58" s="19" t="str">
        <f t="shared" si="147"/>
        <v/>
      </c>
      <c r="I58" s="19" t="str">
        <f t="shared" si="147"/>
        <v/>
      </c>
      <c r="J58" s="19" t="str">
        <f t="shared" si="147"/>
        <v/>
      </c>
      <c r="K58" s="19" t="str">
        <f t="shared" si="147"/>
        <v/>
      </c>
      <c r="L58" s="19" t="str">
        <f t="shared" si="147"/>
        <v/>
      </c>
      <c r="M58" s="19" t="str">
        <f t="shared" si="147"/>
        <v/>
      </c>
      <c r="N58" s="19" t="str">
        <f t="shared" si="147"/>
        <v/>
      </c>
      <c r="O58" s="19" t="str">
        <f t="shared" si="147"/>
        <v/>
      </c>
      <c r="P58" s="19" t="str">
        <f t="shared" si="147"/>
        <v/>
      </c>
      <c r="Q58" s="19" t="str">
        <f t="shared" si="147"/>
        <v/>
      </c>
      <c r="R58" s="19" t="str">
        <f t="shared" si="147"/>
        <v/>
      </c>
      <c r="S58" s="19" t="str">
        <f t="shared" si="147"/>
        <v/>
      </c>
      <c r="T58" s="19" t="str">
        <f t="shared" si="147"/>
        <v/>
      </c>
      <c r="U58" s="19" t="str">
        <f t="shared" si="147"/>
        <v/>
      </c>
      <c r="V58" s="19" t="str">
        <f t="shared" si="147"/>
        <v/>
      </c>
      <c r="W58" s="19" t="str">
        <f t="shared" si="147"/>
        <v/>
      </c>
      <c r="X58" s="19" t="str">
        <f t="shared" si="147"/>
        <v/>
      </c>
      <c r="Y58" s="19" t="str">
        <f t="shared" si="147"/>
        <v/>
      </c>
      <c r="Z58" s="19" t="str">
        <f t="shared" si="147"/>
        <v/>
      </c>
      <c r="AA58" s="19" t="str">
        <f t="shared" si="147"/>
        <v/>
      </c>
      <c r="AB58" s="19" t="str">
        <f t="shared" si="147"/>
        <v/>
      </c>
      <c r="AC58" s="19" t="str">
        <f t="shared" si="147"/>
        <v/>
      </c>
      <c r="AD58" s="19" t="str">
        <f t="shared" si="147"/>
        <v/>
      </c>
      <c r="AE58" s="19" t="str">
        <f t="shared" si="147"/>
        <v/>
      </c>
      <c r="AF58" s="19" t="str">
        <f t="shared" si="147"/>
        <v/>
      </c>
      <c r="AG58" s="19" t="str">
        <f t="shared" si="147"/>
        <v/>
      </c>
      <c r="AH58" s="19" t="str">
        <f t="shared" si="147"/>
        <v/>
      </c>
      <c r="AI58" s="19" t="str">
        <f t="shared" si="147"/>
        <v/>
      </c>
      <c r="AJ58" s="19" t="str">
        <f t="shared" ref="AJ58:BO58" si="148">IF(AJ$29="022",AJ$25,"")</f>
        <v/>
      </c>
      <c r="AK58" s="19" t="str">
        <f t="shared" si="148"/>
        <v/>
      </c>
      <c r="AL58" s="19" t="str">
        <f t="shared" si="148"/>
        <v/>
      </c>
      <c r="AM58" s="19" t="str">
        <f t="shared" si="148"/>
        <v/>
      </c>
      <c r="AN58" s="19" t="str">
        <f t="shared" si="148"/>
        <v/>
      </c>
      <c r="AO58" s="19" t="str">
        <f t="shared" si="148"/>
        <v/>
      </c>
      <c r="AP58" s="19" t="str">
        <f t="shared" si="148"/>
        <v/>
      </c>
      <c r="AQ58" s="19" t="str">
        <f t="shared" si="148"/>
        <v/>
      </c>
      <c r="AR58" s="19" t="str">
        <f t="shared" si="148"/>
        <v/>
      </c>
      <c r="AS58" s="19" t="str">
        <f t="shared" si="148"/>
        <v/>
      </c>
      <c r="AT58" s="19" t="str">
        <f t="shared" si="148"/>
        <v/>
      </c>
      <c r="AU58" s="19" t="str">
        <f t="shared" si="148"/>
        <v/>
      </c>
      <c r="AV58" s="19" t="str">
        <f t="shared" si="148"/>
        <v/>
      </c>
      <c r="AW58" s="19" t="str">
        <f t="shared" si="148"/>
        <v/>
      </c>
      <c r="AX58" s="19" t="str">
        <f t="shared" si="148"/>
        <v/>
      </c>
      <c r="AY58" s="19" t="str">
        <f t="shared" si="148"/>
        <v/>
      </c>
      <c r="AZ58" s="19" t="str">
        <f t="shared" si="148"/>
        <v/>
      </c>
      <c r="BA58" s="19" t="str">
        <f t="shared" si="148"/>
        <v/>
      </c>
      <c r="BB58" s="19" t="str">
        <f t="shared" si="148"/>
        <v/>
      </c>
      <c r="BC58" s="19" t="str">
        <f t="shared" si="148"/>
        <v/>
      </c>
      <c r="BD58" s="19" t="str">
        <f t="shared" si="148"/>
        <v/>
      </c>
      <c r="BE58" s="19" t="str">
        <f t="shared" si="148"/>
        <v/>
      </c>
      <c r="BF58" s="19" t="str">
        <f t="shared" si="148"/>
        <v/>
      </c>
      <c r="BG58" s="19" t="str">
        <f t="shared" si="148"/>
        <v/>
      </c>
      <c r="BH58" s="19" t="str">
        <f t="shared" si="148"/>
        <v/>
      </c>
      <c r="BI58" s="19" t="str">
        <f t="shared" si="148"/>
        <v/>
      </c>
      <c r="BJ58" s="19" t="str">
        <f t="shared" si="148"/>
        <v/>
      </c>
      <c r="BK58" s="19" t="str">
        <f t="shared" si="148"/>
        <v/>
      </c>
      <c r="BL58" s="19" t="str">
        <f t="shared" si="148"/>
        <v/>
      </c>
      <c r="BM58" s="19" t="str">
        <f t="shared" si="148"/>
        <v/>
      </c>
      <c r="BN58" s="19" t="str">
        <f t="shared" si="148"/>
        <v/>
      </c>
      <c r="BO58" s="19" t="str">
        <f t="shared" si="148"/>
        <v/>
      </c>
      <c r="BP58" s="19" t="str">
        <f t="shared" ref="BP58:CU58" si="149">IF(BP$29="022",BP$25,"")</f>
        <v/>
      </c>
      <c r="BQ58" s="19" t="str">
        <f t="shared" si="149"/>
        <v/>
      </c>
      <c r="BR58" s="19" t="str">
        <f t="shared" si="149"/>
        <v/>
      </c>
      <c r="BS58" s="19" t="str">
        <f t="shared" si="149"/>
        <v/>
      </c>
      <c r="BT58" s="19" t="str">
        <f t="shared" si="149"/>
        <v/>
      </c>
      <c r="BU58" s="19" t="str">
        <f t="shared" si="149"/>
        <v/>
      </c>
      <c r="BV58" s="19" t="str">
        <f t="shared" si="149"/>
        <v/>
      </c>
      <c r="BW58" s="19" t="str">
        <f t="shared" si="149"/>
        <v/>
      </c>
      <c r="BX58" s="19" t="str">
        <f t="shared" si="149"/>
        <v/>
      </c>
      <c r="BY58" s="19" t="str">
        <f t="shared" si="149"/>
        <v/>
      </c>
      <c r="BZ58" s="19" t="str">
        <f t="shared" si="149"/>
        <v/>
      </c>
      <c r="CA58" s="19" t="str">
        <f t="shared" si="149"/>
        <v/>
      </c>
      <c r="CB58" s="19" t="str">
        <f t="shared" si="149"/>
        <v/>
      </c>
      <c r="CC58" s="19" t="str">
        <f t="shared" si="149"/>
        <v/>
      </c>
      <c r="CD58" s="19" t="str">
        <f t="shared" si="149"/>
        <v/>
      </c>
      <c r="CE58" s="19" t="str">
        <f t="shared" si="149"/>
        <v/>
      </c>
      <c r="CF58" s="19" t="str">
        <f t="shared" si="149"/>
        <v/>
      </c>
      <c r="CG58" s="19" t="str">
        <f t="shared" si="149"/>
        <v/>
      </c>
      <c r="CH58" s="19" t="str">
        <f t="shared" si="149"/>
        <v/>
      </c>
      <c r="CI58" s="19" t="str">
        <f t="shared" si="149"/>
        <v/>
      </c>
      <c r="CJ58" s="19" t="str">
        <f t="shared" si="149"/>
        <v/>
      </c>
      <c r="CK58" s="19" t="str">
        <f t="shared" si="149"/>
        <v/>
      </c>
      <c r="CL58" s="19" t="str">
        <f t="shared" si="149"/>
        <v/>
      </c>
      <c r="CM58" s="19" t="str">
        <f t="shared" si="149"/>
        <v/>
      </c>
      <c r="CN58" s="19" t="str">
        <f t="shared" si="149"/>
        <v/>
      </c>
      <c r="CO58" s="19" t="str">
        <f t="shared" si="149"/>
        <v/>
      </c>
      <c r="CP58" s="19" t="str">
        <f t="shared" si="149"/>
        <v/>
      </c>
      <c r="CQ58" s="19" t="str">
        <f t="shared" si="149"/>
        <v/>
      </c>
      <c r="CR58" s="19" t="str">
        <f t="shared" si="149"/>
        <v/>
      </c>
      <c r="CS58" s="19" t="str">
        <f t="shared" si="149"/>
        <v/>
      </c>
      <c r="CT58" s="19" t="str">
        <f t="shared" si="149"/>
        <v/>
      </c>
      <c r="CU58" s="19" t="str">
        <f t="shared" si="149"/>
        <v/>
      </c>
      <c r="CV58" s="19" t="str">
        <f t="shared" ref="CV58:EA58" si="150">IF(CV$29="022",CV$25,"")</f>
        <v/>
      </c>
      <c r="CW58" s="19" t="str">
        <f t="shared" si="150"/>
        <v/>
      </c>
      <c r="CX58" s="19" t="str">
        <f t="shared" si="150"/>
        <v/>
      </c>
      <c r="CY58" s="19" t="str">
        <f t="shared" si="150"/>
        <v/>
      </c>
      <c r="CZ58" s="19" t="str">
        <f t="shared" si="150"/>
        <v/>
      </c>
      <c r="DA58" s="19" t="str">
        <f t="shared" si="150"/>
        <v/>
      </c>
      <c r="DB58" s="19" t="str">
        <f t="shared" si="150"/>
        <v/>
      </c>
      <c r="DC58" s="19" t="str">
        <f t="shared" si="150"/>
        <v/>
      </c>
      <c r="DD58" s="19" t="str">
        <f t="shared" si="150"/>
        <v/>
      </c>
      <c r="DE58" s="19" t="str">
        <f t="shared" si="150"/>
        <v/>
      </c>
      <c r="DF58" s="19" t="str">
        <f t="shared" si="150"/>
        <v/>
      </c>
      <c r="DG58" s="19" t="str">
        <f t="shared" si="150"/>
        <v/>
      </c>
      <c r="DH58" s="19" t="str">
        <f t="shared" si="150"/>
        <v/>
      </c>
      <c r="DI58" s="19" t="str">
        <f t="shared" si="150"/>
        <v/>
      </c>
      <c r="DJ58" s="19" t="str">
        <f t="shared" si="150"/>
        <v/>
      </c>
      <c r="DK58" s="19" t="str">
        <f t="shared" si="150"/>
        <v/>
      </c>
      <c r="DL58" s="19" t="str">
        <f t="shared" si="150"/>
        <v/>
      </c>
      <c r="DM58" s="19" t="str">
        <f t="shared" si="150"/>
        <v/>
      </c>
      <c r="DN58" s="19" t="str">
        <f t="shared" si="150"/>
        <v/>
      </c>
      <c r="DO58" s="19" t="str">
        <f t="shared" si="150"/>
        <v/>
      </c>
      <c r="DP58" s="19" t="str">
        <f t="shared" si="150"/>
        <v/>
      </c>
      <c r="DQ58" s="19" t="str">
        <f t="shared" si="150"/>
        <v/>
      </c>
      <c r="DR58" s="19" t="str">
        <f t="shared" si="150"/>
        <v/>
      </c>
      <c r="DS58" s="19" t="str">
        <f t="shared" si="150"/>
        <v/>
      </c>
      <c r="DT58" s="19" t="str">
        <f t="shared" si="150"/>
        <v/>
      </c>
      <c r="DU58" s="19" t="str">
        <f t="shared" si="150"/>
        <v/>
      </c>
      <c r="DV58" s="19" t="str">
        <f t="shared" si="150"/>
        <v/>
      </c>
      <c r="DW58" s="19" t="str">
        <f t="shared" si="150"/>
        <v/>
      </c>
      <c r="DX58" s="19" t="str">
        <f t="shared" si="150"/>
        <v/>
      </c>
      <c r="DY58" s="19" t="str">
        <f t="shared" si="150"/>
        <v/>
      </c>
      <c r="DZ58" s="19" t="str">
        <f t="shared" si="150"/>
        <v/>
      </c>
      <c r="EA58" s="19" t="str">
        <f t="shared" si="150"/>
        <v/>
      </c>
      <c r="EB58" s="19" t="str">
        <f t="shared" ref="EB58:EW58" si="151">IF(EB$29="022",EB$25,"")</f>
        <v/>
      </c>
      <c r="EC58" s="19" t="str">
        <f t="shared" si="151"/>
        <v/>
      </c>
      <c r="ED58" s="19" t="str">
        <f t="shared" si="151"/>
        <v/>
      </c>
      <c r="EE58" s="19" t="str">
        <f t="shared" si="151"/>
        <v/>
      </c>
      <c r="EF58" s="19" t="str">
        <f t="shared" si="151"/>
        <v/>
      </c>
      <c r="EG58" s="19" t="str">
        <f t="shared" si="151"/>
        <v/>
      </c>
      <c r="EH58" s="19" t="str">
        <f t="shared" si="151"/>
        <v/>
      </c>
      <c r="EI58" s="19" t="str">
        <f t="shared" si="151"/>
        <v/>
      </c>
      <c r="EJ58" s="19" t="str">
        <f t="shared" si="151"/>
        <v/>
      </c>
      <c r="EK58" s="19" t="str">
        <f t="shared" si="151"/>
        <v/>
      </c>
      <c r="EL58" s="19" t="str">
        <f t="shared" si="151"/>
        <v/>
      </c>
      <c r="EM58" s="19" t="str">
        <f t="shared" si="151"/>
        <v/>
      </c>
      <c r="EN58" s="19" t="str">
        <f t="shared" si="151"/>
        <v/>
      </c>
      <c r="EO58" s="19" t="str">
        <f t="shared" si="151"/>
        <v/>
      </c>
      <c r="EP58" s="19" t="str">
        <f t="shared" si="151"/>
        <v/>
      </c>
      <c r="EQ58" s="19" t="str">
        <f t="shared" si="151"/>
        <v/>
      </c>
      <c r="ER58" s="19" t="str">
        <f t="shared" si="151"/>
        <v/>
      </c>
      <c r="ES58" s="19" t="str">
        <f t="shared" si="151"/>
        <v/>
      </c>
      <c r="ET58" s="19" t="str">
        <f t="shared" si="151"/>
        <v/>
      </c>
      <c r="EU58" s="19" t="str">
        <f t="shared" si="151"/>
        <v/>
      </c>
      <c r="EV58" s="19" t="str">
        <f t="shared" si="151"/>
        <v/>
      </c>
      <c r="EW58" s="19" t="str">
        <f t="shared" si="151"/>
        <v/>
      </c>
      <c r="EX58" s="476"/>
      <c r="EY58" s="476"/>
      <c r="EZ58" s="394" t="s">
        <v>1766</v>
      </c>
      <c r="FA58" s="414"/>
      <c r="FB58" s="513"/>
      <c r="FC58" s="497"/>
      <c r="FD58" s="497"/>
      <c r="FE58" s="497"/>
      <c r="FF58" s="496"/>
    </row>
    <row r="59" spans="2:162">
      <c r="B59" s="531" t="s">
        <v>1835</v>
      </c>
      <c r="C59" s="526" t="s">
        <v>32</v>
      </c>
      <c r="D59" s="19" t="str">
        <f t="shared" ref="D59:AI59" si="152">IF(D$29="023",D$25,"")</f>
        <v/>
      </c>
      <c r="E59" s="19" t="str">
        <f t="shared" si="152"/>
        <v/>
      </c>
      <c r="F59" s="19" t="str">
        <f t="shared" si="152"/>
        <v/>
      </c>
      <c r="G59" s="19" t="str">
        <f t="shared" si="152"/>
        <v/>
      </c>
      <c r="H59" s="19" t="str">
        <f t="shared" si="152"/>
        <v/>
      </c>
      <c r="I59" s="19" t="str">
        <f t="shared" si="152"/>
        <v/>
      </c>
      <c r="J59" s="19" t="str">
        <f t="shared" si="152"/>
        <v/>
      </c>
      <c r="K59" s="19" t="str">
        <f t="shared" si="152"/>
        <v/>
      </c>
      <c r="L59" s="19" t="str">
        <f t="shared" si="152"/>
        <v/>
      </c>
      <c r="M59" s="19" t="str">
        <f t="shared" si="152"/>
        <v/>
      </c>
      <c r="N59" s="19" t="str">
        <f t="shared" si="152"/>
        <v/>
      </c>
      <c r="O59" s="19" t="str">
        <f t="shared" si="152"/>
        <v/>
      </c>
      <c r="P59" s="19" t="str">
        <f t="shared" si="152"/>
        <v/>
      </c>
      <c r="Q59" s="19" t="str">
        <f t="shared" si="152"/>
        <v/>
      </c>
      <c r="R59" s="19" t="str">
        <f t="shared" si="152"/>
        <v/>
      </c>
      <c r="S59" s="19" t="str">
        <f t="shared" si="152"/>
        <v/>
      </c>
      <c r="T59" s="19" t="str">
        <f t="shared" si="152"/>
        <v/>
      </c>
      <c r="U59" s="19" t="str">
        <f t="shared" si="152"/>
        <v/>
      </c>
      <c r="V59" s="19" t="str">
        <f t="shared" si="152"/>
        <v/>
      </c>
      <c r="W59" s="19" t="str">
        <f t="shared" si="152"/>
        <v/>
      </c>
      <c r="X59" s="19" t="str">
        <f t="shared" si="152"/>
        <v/>
      </c>
      <c r="Y59" s="19" t="str">
        <f t="shared" si="152"/>
        <v/>
      </c>
      <c r="Z59" s="19" t="str">
        <f t="shared" si="152"/>
        <v/>
      </c>
      <c r="AA59" s="19" t="str">
        <f t="shared" si="152"/>
        <v/>
      </c>
      <c r="AB59" s="19" t="str">
        <f t="shared" si="152"/>
        <v/>
      </c>
      <c r="AC59" s="19" t="str">
        <f t="shared" si="152"/>
        <v/>
      </c>
      <c r="AD59" s="19" t="str">
        <f t="shared" si="152"/>
        <v/>
      </c>
      <c r="AE59" s="19" t="str">
        <f t="shared" si="152"/>
        <v/>
      </c>
      <c r="AF59" s="19" t="str">
        <f t="shared" si="152"/>
        <v/>
      </c>
      <c r="AG59" s="19" t="str">
        <f t="shared" si="152"/>
        <v/>
      </c>
      <c r="AH59" s="19" t="str">
        <f t="shared" si="152"/>
        <v/>
      </c>
      <c r="AI59" s="19" t="str">
        <f t="shared" si="152"/>
        <v/>
      </c>
      <c r="AJ59" s="19" t="str">
        <f t="shared" ref="AJ59:BO59" si="153">IF(AJ$29="023",AJ$25,"")</f>
        <v/>
      </c>
      <c r="AK59" s="19" t="str">
        <f t="shared" si="153"/>
        <v/>
      </c>
      <c r="AL59" s="19" t="str">
        <f t="shared" si="153"/>
        <v/>
      </c>
      <c r="AM59" s="19" t="str">
        <f t="shared" si="153"/>
        <v/>
      </c>
      <c r="AN59" s="19" t="str">
        <f t="shared" si="153"/>
        <v/>
      </c>
      <c r="AO59" s="19" t="str">
        <f t="shared" si="153"/>
        <v/>
      </c>
      <c r="AP59" s="19" t="str">
        <f t="shared" si="153"/>
        <v/>
      </c>
      <c r="AQ59" s="19" t="str">
        <f t="shared" si="153"/>
        <v/>
      </c>
      <c r="AR59" s="19" t="str">
        <f t="shared" si="153"/>
        <v/>
      </c>
      <c r="AS59" s="19" t="str">
        <f t="shared" si="153"/>
        <v/>
      </c>
      <c r="AT59" s="19" t="str">
        <f t="shared" si="153"/>
        <v/>
      </c>
      <c r="AU59" s="19" t="str">
        <f t="shared" si="153"/>
        <v/>
      </c>
      <c r="AV59" s="19" t="str">
        <f t="shared" si="153"/>
        <v/>
      </c>
      <c r="AW59" s="19" t="str">
        <f t="shared" si="153"/>
        <v/>
      </c>
      <c r="AX59" s="19" t="str">
        <f t="shared" si="153"/>
        <v/>
      </c>
      <c r="AY59" s="19" t="str">
        <f t="shared" si="153"/>
        <v/>
      </c>
      <c r="AZ59" s="19" t="str">
        <f t="shared" si="153"/>
        <v/>
      </c>
      <c r="BA59" s="19" t="str">
        <f t="shared" si="153"/>
        <v/>
      </c>
      <c r="BB59" s="19" t="str">
        <f t="shared" si="153"/>
        <v/>
      </c>
      <c r="BC59" s="19" t="str">
        <f t="shared" si="153"/>
        <v/>
      </c>
      <c r="BD59" s="19" t="str">
        <f t="shared" si="153"/>
        <v/>
      </c>
      <c r="BE59" s="19" t="str">
        <f t="shared" si="153"/>
        <v/>
      </c>
      <c r="BF59" s="19" t="str">
        <f t="shared" si="153"/>
        <v/>
      </c>
      <c r="BG59" s="19" t="str">
        <f t="shared" si="153"/>
        <v/>
      </c>
      <c r="BH59" s="19" t="str">
        <f t="shared" si="153"/>
        <v/>
      </c>
      <c r="BI59" s="19" t="str">
        <f t="shared" si="153"/>
        <v/>
      </c>
      <c r="BJ59" s="19" t="str">
        <f t="shared" si="153"/>
        <v/>
      </c>
      <c r="BK59" s="19" t="str">
        <f t="shared" si="153"/>
        <v/>
      </c>
      <c r="BL59" s="19" t="str">
        <f t="shared" si="153"/>
        <v/>
      </c>
      <c r="BM59" s="19" t="str">
        <f t="shared" si="153"/>
        <v/>
      </c>
      <c r="BN59" s="19" t="str">
        <f t="shared" si="153"/>
        <v/>
      </c>
      <c r="BO59" s="19" t="str">
        <f t="shared" si="153"/>
        <v/>
      </c>
      <c r="BP59" s="19" t="str">
        <f t="shared" ref="BP59:CU59" si="154">IF(BP$29="023",BP$25,"")</f>
        <v/>
      </c>
      <c r="BQ59" s="19" t="str">
        <f t="shared" si="154"/>
        <v/>
      </c>
      <c r="BR59" s="19" t="str">
        <f t="shared" si="154"/>
        <v/>
      </c>
      <c r="BS59" s="19" t="str">
        <f t="shared" si="154"/>
        <v/>
      </c>
      <c r="BT59" s="19" t="str">
        <f t="shared" si="154"/>
        <v/>
      </c>
      <c r="BU59" s="19" t="str">
        <f t="shared" si="154"/>
        <v/>
      </c>
      <c r="BV59" s="19" t="str">
        <f t="shared" si="154"/>
        <v/>
      </c>
      <c r="BW59" s="19" t="str">
        <f t="shared" si="154"/>
        <v/>
      </c>
      <c r="BX59" s="19" t="str">
        <f t="shared" si="154"/>
        <v/>
      </c>
      <c r="BY59" s="19" t="str">
        <f t="shared" si="154"/>
        <v/>
      </c>
      <c r="BZ59" s="19" t="str">
        <f t="shared" si="154"/>
        <v/>
      </c>
      <c r="CA59" s="19" t="str">
        <f t="shared" si="154"/>
        <v/>
      </c>
      <c r="CB59" s="19" t="str">
        <f t="shared" si="154"/>
        <v/>
      </c>
      <c r="CC59" s="19" t="str">
        <f t="shared" si="154"/>
        <v/>
      </c>
      <c r="CD59" s="19" t="str">
        <f t="shared" si="154"/>
        <v/>
      </c>
      <c r="CE59" s="19" t="str">
        <f t="shared" si="154"/>
        <v/>
      </c>
      <c r="CF59" s="19" t="str">
        <f t="shared" si="154"/>
        <v/>
      </c>
      <c r="CG59" s="19" t="str">
        <f t="shared" si="154"/>
        <v/>
      </c>
      <c r="CH59" s="19" t="str">
        <f t="shared" si="154"/>
        <v/>
      </c>
      <c r="CI59" s="19" t="str">
        <f t="shared" si="154"/>
        <v/>
      </c>
      <c r="CJ59" s="19" t="str">
        <f t="shared" si="154"/>
        <v/>
      </c>
      <c r="CK59" s="19" t="str">
        <f t="shared" si="154"/>
        <v/>
      </c>
      <c r="CL59" s="19" t="str">
        <f t="shared" si="154"/>
        <v/>
      </c>
      <c r="CM59" s="19" t="str">
        <f t="shared" si="154"/>
        <v/>
      </c>
      <c r="CN59" s="19" t="str">
        <f t="shared" si="154"/>
        <v/>
      </c>
      <c r="CO59" s="19" t="str">
        <f t="shared" si="154"/>
        <v/>
      </c>
      <c r="CP59" s="19" t="str">
        <f t="shared" si="154"/>
        <v/>
      </c>
      <c r="CQ59" s="19" t="str">
        <f t="shared" si="154"/>
        <v/>
      </c>
      <c r="CR59" s="19" t="str">
        <f t="shared" si="154"/>
        <v/>
      </c>
      <c r="CS59" s="19" t="str">
        <f t="shared" si="154"/>
        <v/>
      </c>
      <c r="CT59" s="19" t="str">
        <f t="shared" si="154"/>
        <v/>
      </c>
      <c r="CU59" s="19" t="str">
        <f t="shared" si="154"/>
        <v/>
      </c>
      <c r="CV59" s="19" t="str">
        <f t="shared" ref="CV59:EA59" si="155">IF(CV$29="023",CV$25,"")</f>
        <v/>
      </c>
      <c r="CW59" s="19" t="str">
        <f t="shared" si="155"/>
        <v/>
      </c>
      <c r="CX59" s="19" t="str">
        <f t="shared" si="155"/>
        <v/>
      </c>
      <c r="CY59" s="19" t="str">
        <f t="shared" si="155"/>
        <v/>
      </c>
      <c r="CZ59" s="19" t="str">
        <f t="shared" si="155"/>
        <v/>
      </c>
      <c r="DA59" s="19" t="str">
        <f t="shared" si="155"/>
        <v/>
      </c>
      <c r="DB59" s="19" t="str">
        <f t="shared" si="155"/>
        <v/>
      </c>
      <c r="DC59" s="19" t="str">
        <f t="shared" si="155"/>
        <v/>
      </c>
      <c r="DD59" s="19" t="str">
        <f t="shared" si="155"/>
        <v/>
      </c>
      <c r="DE59" s="19" t="str">
        <f t="shared" si="155"/>
        <v/>
      </c>
      <c r="DF59" s="19" t="str">
        <f t="shared" si="155"/>
        <v/>
      </c>
      <c r="DG59" s="19" t="str">
        <f t="shared" si="155"/>
        <v/>
      </c>
      <c r="DH59" s="19" t="str">
        <f t="shared" si="155"/>
        <v/>
      </c>
      <c r="DI59" s="19" t="str">
        <f t="shared" si="155"/>
        <v/>
      </c>
      <c r="DJ59" s="19" t="str">
        <f t="shared" si="155"/>
        <v/>
      </c>
      <c r="DK59" s="19" t="str">
        <f t="shared" si="155"/>
        <v/>
      </c>
      <c r="DL59" s="19" t="str">
        <f t="shared" si="155"/>
        <v/>
      </c>
      <c r="DM59" s="19" t="str">
        <f t="shared" si="155"/>
        <v/>
      </c>
      <c r="DN59" s="19" t="str">
        <f t="shared" si="155"/>
        <v/>
      </c>
      <c r="DO59" s="19" t="str">
        <f t="shared" si="155"/>
        <v/>
      </c>
      <c r="DP59" s="19" t="str">
        <f t="shared" si="155"/>
        <v/>
      </c>
      <c r="DQ59" s="19" t="str">
        <f t="shared" si="155"/>
        <v/>
      </c>
      <c r="DR59" s="19" t="str">
        <f t="shared" si="155"/>
        <v/>
      </c>
      <c r="DS59" s="19" t="str">
        <f t="shared" si="155"/>
        <v/>
      </c>
      <c r="DT59" s="19" t="str">
        <f t="shared" si="155"/>
        <v/>
      </c>
      <c r="DU59" s="19" t="str">
        <f t="shared" si="155"/>
        <v/>
      </c>
      <c r="DV59" s="19" t="str">
        <f t="shared" si="155"/>
        <v/>
      </c>
      <c r="DW59" s="19" t="str">
        <f t="shared" si="155"/>
        <v/>
      </c>
      <c r="DX59" s="19" t="str">
        <f t="shared" si="155"/>
        <v/>
      </c>
      <c r="DY59" s="19" t="str">
        <f t="shared" si="155"/>
        <v/>
      </c>
      <c r="DZ59" s="19" t="str">
        <f t="shared" si="155"/>
        <v/>
      </c>
      <c r="EA59" s="19" t="str">
        <f t="shared" si="155"/>
        <v/>
      </c>
      <c r="EB59" s="19" t="str">
        <f t="shared" ref="EB59:EW59" si="156">IF(EB$29="023",EB$25,"")</f>
        <v/>
      </c>
      <c r="EC59" s="19" t="str">
        <f t="shared" si="156"/>
        <v/>
      </c>
      <c r="ED59" s="19" t="str">
        <f t="shared" si="156"/>
        <v/>
      </c>
      <c r="EE59" s="19" t="str">
        <f t="shared" si="156"/>
        <v/>
      </c>
      <c r="EF59" s="19" t="str">
        <f t="shared" si="156"/>
        <v/>
      </c>
      <c r="EG59" s="19" t="str">
        <f t="shared" si="156"/>
        <v/>
      </c>
      <c r="EH59" s="19" t="str">
        <f t="shared" si="156"/>
        <v/>
      </c>
      <c r="EI59" s="19" t="str">
        <f t="shared" si="156"/>
        <v/>
      </c>
      <c r="EJ59" s="19" t="str">
        <f t="shared" si="156"/>
        <v/>
      </c>
      <c r="EK59" s="19" t="str">
        <f t="shared" si="156"/>
        <v/>
      </c>
      <c r="EL59" s="19" t="str">
        <f t="shared" si="156"/>
        <v/>
      </c>
      <c r="EM59" s="19" t="str">
        <f t="shared" si="156"/>
        <v/>
      </c>
      <c r="EN59" s="19" t="str">
        <f t="shared" si="156"/>
        <v/>
      </c>
      <c r="EO59" s="19" t="str">
        <f t="shared" si="156"/>
        <v/>
      </c>
      <c r="EP59" s="19" t="str">
        <f t="shared" si="156"/>
        <v/>
      </c>
      <c r="EQ59" s="19" t="str">
        <f t="shared" si="156"/>
        <v/>
      </c>
      <c r="ER59" s="19" t="str">
        <f t="shared" si="156"/>
        <v/>
      </c>
      <c r="ES59" s="19" t="str">
        <f t="shared" si="156"/>
        <v/>
      </c>
      <c r="ET59" s="19" t="str">
        <f t="shared" si="156"/>
        <v/>
      </c>
      <c r="EU59" s="19" t="str">
        <f t="shared" si="156"/>
        <v/>
      </c>
      <c r="EV59" s="19" t="str">
        <f t="shared" si="156"/>
        <v/>
      </c>
      <c r="EW59" s="19" t="str">
        <f t="shared" si="156"/>
        <v/>
      </c>
      <c r="EX59" s="476"/>
      <c r="EY59" s="476"/>
      <c r="EZ59" s="394" t="s">
        <v>1761</v>
      </c>
      <c r="FA59" s="413"/>
      <c r="FB59" s="476"/>
      <c r="FC59" s="497"/>
      <c r="FD59" s="497"/>
      <c r="FE59" s="497"/>
      <c r="FF59" s="496"/>
    </row>
    <row r="60" spans="2:162">
      <c r="B60" s="525" t="s">
        <v>2091</v>
      </c>
      <c r="C60" s="526" t="s">
        <v>32</v>
      </c>
      <c r="D60" s="19" t="str">
        <f t="shared" ref="D60:AI60" si="157">IF(D$29="031",D$25,"")</f>
        <v/>
      </c>
      <c r="E60" s="19" t="str">
        <f t="shared" si="157"/>
        <v/>
      </c>
      <c r="F60" s="19" t="str">
        <f t="shared" si="157"/>
        <v/>
      </c>
      <c r="G60" s="19" t="str">
        <f t="shared" si="157"/>
        <v/>
      </c>
      <c r="H60" s="19" t="str">
        <f t="shared" si="157"/>
        <v/>
      </c>
      <c r="I60" s="19" t="str">
        <f t="shared" si="157"/>
        <v/>
      </c>
      <c r="J60" s="19" t="str">
        <f t="shared" si="157"/>
        <v/>
      </c>
      <c r="K60" s="19" t="str">
        <f t="shared" si="157"/>
        <v/>
      </c>
      <c r="L60" s="19" t="str">
        <f t="shared" si="157"/>
        <v/>
      </c>
      <c r="M60" s="19" t="str">
        <f t="shared" si="157"/>
        <v/>
      </c>
      <c r="N60" s="19" t="str">
        <f t="shared" si="157"/>
        <v/>
      </c>
      <c r="O60" s="19" t="str">
        <f t="shared" si="157"/>
        <v/>
      </c>
      <c r="P60" s="19" t="str">
        <f t="shared" si="157"/>
        <v/>
      </c>
      <c r="Q60" s="19" t="str">
        <f t="shared" si="157"/>
        <v/>
      </c>
      <c r="R60" s="19" t="str">
        <f t="shared" si="157"/>
        <v/>
      </c>
      <c r="S60" s="19" t="str">
        <f t="shared" si="157"/>
        <v/>
      </c>
      <c r="T60" s="19" t="str">
        <f t="shared" si="157"/>
        <v/>
      </c>
      <c r="U60" s="19" t="str">
        <f t="shared" si="157"/>
        <v/>
      </c>
      <c r="V60" s="19" t="str">
        <f t="shared" si="157"/>
        <v/>
      </c>
      <c r="W60" s="19" t="str">
        <f t="shared" si="157"/>
        <v/>
      </c>
      <c r="X60" s="19" t="str">
        <f t="shared" si="157"/>
        <v/>
      </c>
      <c r="Y60" s="19" t="str">
        <f t="shared" si="157"/>
        <v/>
      </c>
      <c r="Z60" s="19" t="str">
        <f t="shared" si="157"/>
        <v/>
      </c>
      <c r="AA60" s="19" t="str">
        <f t="shared" si="157"/>
        <v/>
      </c>
      <c r="AB60" s="19" t="str">
        <f t="shared" si="157"/>
        <v/>
      </c>
      <c r="AC60" s="19" t="str">
        <f t="shared" si="157"/>
        <v/>
      </c>
      <c r="AD60" s="19" t="str">
        <f t="shared" si="157"/>
        <v/>
      </c>
      <c r="AE60" s="19" t="str">
        <f t="shared" si="157"/>
        <v/>
      </c>
      <c r="AF60" s="19" t="str">
        <f t="shared" si="157"/>
        <v/>
      </c>
      <c r="AG60" s="19" t="str">
        <f t="shared" si="157"/>
        <v/>
      </c>
      <c r="AH60" s="19" t="str">
        <f t="shared" si="157"/>
        <v/>
      </c>
      <c r="AI60" s="19" t="str">
        <f t="shared" si="157"/>
        <v/>
      </c>
      <c r="AJ60" s="19" t="str">
        <f t="shared" ref="AJ60:BO60" si="158">IF(AJ$29="031",AJ$25,"")</f>
        <v/>
      </c>
      <c r="AK60" s="19" t="str">
        <f t="shared" si="158"/>
        <v/>
      </c>
      <c r="AL60" s="19" t="str">
        <f t="shared" si="158"/>
        <v/>
      </c>
      <c r="AM60" s="19" t="str">
        <f t="shared" si="158"/>
        <v/>
      </c>
      <c r="AN60" s="19" t="str">
        <f t="shared" si="158"/>
        <v/>
      </c>
      <c r="AO60" s="19" t="str">
        <f t="shared" si="158"/>
        <v/>
      </c>
      <c r="AP60" s="19" t="str">
        <f t="shared" si="158"/>
        <v/>
      </c>
      <c r="AQ60" s="19" t="str">
        <f t="shared" si="158"/>
        <v/>
      </c>
      <c r="AR60" s="19" t="str">
        <f t="shared" si="158"/>
        <v/>
      </c>
      <c r="AS60" s="19" t="str">
        <f t="shared" si="158"/>
        <v/>
      </c>
      <c r="AT60" s="19" t="str">
        <f t="shared" si="158"/>
        <v/>
      </c>
      <c r="AU60" s="19" t="str">
        <f t="shared" si="158"/>
        <v/>
      </c>
      <c r="AV60" s="19" t="str">
        <f t="shared" si="158"/>
        <v/>
      </c>
      <c r="AW60" s="19" t="str">
        <f t="shared" si="158"/>
        <v/>
      </c>
      <c r="AX60" s="19" t="str">
        <f t="shared" si="158"/>
        <v/>
      </c>
      <c r="AY60" s="19" t="str">
        <f t="shared" si="158"/>
        <v/>
      </c>
      <c r="AZ60" s="19" t="str">
        <f t="shared" si="158"/>
        <v/>
      </c>
      <c r="BA60" s="19" t="str">
        <f t="shared" si="158"/>
        <v/>
      </c>
      <c r="BB60" s="19" t="str">
        <f t="shared" si="158"/>
        <v/>
      </c>
      <c r="BC60" s="19" t="str">
        <f t="shared" si="158"/>
        <v/>
      </c>
      <c r="BD60" s="19" t="str">
        <f t="shared" si="158"/>
        <v/>
      </c>
      <c r="BE60" s="19" t="str">
        <f t="shared" si="158"/>
        <v/>
      </c>
      <c r="BF60" s="19" t="str">
        <f t="shared" si="158"/>
        <v/>
      </c>
      <c r="BG60" s="19" t="str">
        <f t="shared" si="158"/>
        <v/>
      </c>
      <c r="BH60" s="19" t="str">
        <f t="shared" si="158"/>
        <v/>
      </c>
      <c r="BI60" s="19" t="str">
        <f t="shared" si="158"/>
        <v/>
      </c>
      <c r="BJ60" s="19" t="str">
        <f t="shared" si="158"/>
        <v/>
      </c>
      <c r="BK60" s="19" t="str">
        <f t="shared" si="158"/>
        <v/>
      </c>
      <c r="BL60" s="19" t="str">
        <f t="shared" si="158"/>
        <v/>
      </c>
      <c r="BM60" s="19" t="str">
        <f t="shared" si="158"/>
        <v/>
      </c>
      <c r="BN60" s="19" t="str">
        <f t="shared" si="158"/>
        <v/>
      </c>
      <c r="BO60" s="19" t="str">
        <f t="shared" si="158"/>
        <v/>
      </c>
      <c r="BP60" s="19" t="str">
        <f t="shared" ref="BP60:CU60" si="159">IF(BP$29="031",BP$25,"")</f>
        <v/>
      </c>
      <c r="BQ60" s="19" t="str">
        <f t="shared" si="159"/>
        <v/>
      </c>
      <c r="BR60" s="19" t="str">
        <f t="shared" si="159"/>
        <v/>
      </c>
      <c r="BS60" s="19" t="str">
        <f t="shared" si="159"/>
        <v/>
      </c>
      <c r="BT60" s="19" t="str">
        <f t="shared" si="159"/>
        <v/>
      </c>
      <c r="BU60" s="19" t="str">
        <f t="shared" si="159"/>
        <v/>
      </c>
      <c r="BV60" s="19" t="str">
        <f t="shared" si="159"/>
        <v/>
      </c>
      <c r="BW60" s="19" t="str">
        <f t="shared" si="159"/>
        <v/>
      </c>
      <c r="BX60" s="19" t="str">
        <f t="shared" si="159"/>
        <v/>
      </c>
      <c r="BY60" s="19" t="str">
        <f t="shared" si="159"/>
        <v/>
      </c>
      <c r="BZ60" s="19" t="str">
        <f t="shared" si="159"/>
        <v/>
      </c>
      <c r="CA60" s="19" t="str">
        <f t="shared" si="159"/>
        <v/>
      </c>
      <c r="CB60" s="19" t="str">
        <f t="shared" si="159"/>
        <v/>
      </c>
      <c r="CC60" s="19" t="str">
        <f t="shared" si="159"/>
        <v/>
      </c>
      <c r="CD60" s="19" t="str">
        <f t="shared" si="159"/>
        <v/>
      </c>
      <c r="CE60" s="19" t="str">
        <f t="shared" si="159"/>
        <v/>
      </c>
      <c r="CF60" s="19" t="str">
        <f t="shared" si="159"/>
        <v/>
      </c>
      <c r="CG60" s="19" t="str">
        <f t="shared" si="159"/>
        <v/>
      </c>
      <c r="CH60" s="19" t="str">
        <f t="shared" si="159"/>
        <v/>
      </c>
      <c r="CI60" s="19" t="str">
        <f t="shared" si="159"/>
        <v/>
      </c>
      <c r="CJ60" s="19" t="str">
        <f t="shared" si="159"/>
        <v/>
      </c>
      <c r="CK60" s="19" t="str">
        <f t="shared" si="159"/>
        <v/>
      </c>
      <c r="CL60" s="19" t="str">
        <f t="shared" si="159"/>
        <v/>
      </c>
      <c r="CM60" s="19" t="str">
        <f t="shared" si="159"/>
        <v/>
      </c>
      <c r="CN60" s="19" t="str">
        <f t="shared" si="159"/>
        <v/>
      </c>
      <c r="CO60" s="19" t="str">
        <f t="shared" si="159"/>
        <v/>
      </c>
      <c r="CP60" s="19" t="str">
        <f t="shared" si="159"/>
        <v/>
      </c>
      <c r="CQ60" s="19" t="str">
        <f t="shared" si="159"/>
        <v/>
      </c>
      <c r="CR60" s="19" t="str">
        <f t="shared" si="159"/>
        <v/>
      </c>
      <c r="CS60" s="19" t="str">
        <f t="shared" si="159"/>
        <v/>
      </c>
      <c r="CT60" s="19" t="str">
        <f t="shared" si="159"/>
        <v/>
      </c>
      <c r="CU60" s="19" t="str">
        <f t="shared" si="159"/>
        <v/>
      </c>
      <c r="CV60" s="19" t="str">
        <f t="shared" ref="CV60:EA60" si="160">IF(CV$29="031",CV$25,"")</f>
        <v/>
      </c>
      <c r="CW60" s="19" t="str">
        <f t="shared" si="160"/>
        <v/>
      </c>
      <c r="CX60" s="19" t="str">
        <f t="shared" si="160"/>
        <v/>
      </c>
      <c r="CY60" s="19" t="str">
        <f t="shared" si="160"/>
        <v/>
      </c>
      <c r="CZ60" s="19" t="str">
        <f t="shared" si="160"/>
        <v/>
      </c>
      <c r="DA60" s="19" t="str">
        <f t="shared" si="160"/>
        <v/>
      </c>
      <c r="DB60" s="19" t="str">
        <f t="shared" si="160"/>
        <v/>
      </c>
      <c r="DC60" s="19" t="str">
        <f t="shared" si="160"/>
        <v/>
      </c>
      <c r="DD60" s="19" t="str">
        <f t="shared" si="160"/>
        <v/>
      </c>
      <c r="DE60" s="19" t="str">
        <f t="shared" si="160"/>
        <v/>
      </c>
      <c r="DF60" s="19" t="str">
        <f t="shared" si="160"/>
        <v/>
      </c>
      <c r="DG60" s="19" t="str">
        <f t="shared" si="160"/>
        <v/>
      </c>
      <c r="DH60" s="19" t="str">
        <f t="shared" si="160"/>
        <v/>
      </c>
      <c r="DI60" s="19" t="str">
        <f t="shared" si="160"/>
        <v/>
      </c>
      <c r="DJ60" s="19" t="str">
        <f t="shared" si="160"/>
        <v/>
      </c>
      <c r="DK60" s="19" t="str">
        <f t="shared" si="160"/>
        <v/>
      </c>
      <c r="DL60" s="19" t="str">
        <f t="shared" si="160"/>
        <v/>
      </c>
      <c r="DM60" s="19" t="str">
        <f t="shared" si="160"/>
        <v/>
      </c>
      <c r="DN60" s="19" t="str">
        <f t="shared" si="160"/>
        <v/>
      </c>
      <c r="DO60" s="19" t="str">
        <f t="shared" si="160"/>
        <v/>
      </c>
      <c r="DP60" s="19" t="str">
        <f t="shared" si="160"/>
        <v/>
      </c>
      <c r="DQ60" s="19" t="str">
        <f t="shared" si="160"/>
        <v/>
      </c>
      <c r="DR60" s="19" t="str">
        <f t="shared" si="160"/>
        <v/>
      </c>
      <c r="DS60" s="19" t="str">
        <f t="shared" si="160"/>
        <v/>
      </c>
      <c r="DT60" s="19" t="str">
        <f t="shared" si="160"/>
        <v/>
      </c>
      <c r="DU60" s="19" t="str">
        <f t="shared" si="160"/>
        <v/>
      </c>
      <c r="DV60" s="19" t="str">
        <f t="shared" si="160"/>
        <v/>
      </c>
      <c r="DW60" s="19" t="str">
        <f t="shared" si="160"/>
        <v/>
      </c>
      <c r="DX60" s="19" t="str">
        <f t="shared" si="160"/>
        <v/>
      </c>
      <c r="DY60" s="19" t="str">
        <f t="shared" si="160"/>
        <v/>
      </c>
      <c r="DZ60" s="19" t="str">
        <f t="shared" si="160"/>
        <v/>
      </c>
      <c r="EA60" s="19" t="str">
        <f t="shared" si="160"/>
        <v/>
      </c>
      <c r="EB60" s="19" t="str">
        <f t="shared" ref="EB60:EW60" si="161">IF(EB$29="031",EB$25,"")</f>
        <v/>
      </c>
      <c r="EC60" s="19" t="str">
        <f t="shared" si="161"/>
        <v/>
      </c>
      <c r="ED60" s="19" t="str">
        <f t="shared" si="161"/>
        <v/>
      </c>
      <c r="EE60" s="19" t="str">
        <f t="shared" si="161"/>
        <v/>
      </c>
      <c r="EF60" s="19" t="str">
        <f t="shared" si="161"/>
        <v/>
      </c>
      <c r="EG60" s="19" t="str">
        <f t="shared" si="161"/>
        <v/>
      </c>
      <c r="EH60" s="19" t="str">
        <f t="shared" si="161"/>
        <v/>
      </c>
      <c r="EI60" s="19" t="str">
        <f t="shared" si="161"/>
        <v/>
      </c>
      <c r="EJ60" s="19" t="str">
        <f t="shared" si="161"/>
        <v/>
      </c>
      <c r="EK60" s="19" t="str">
        <f t="shared" si="161"/>
        <v/>
      </c>
      <c r="EL60" s="19" t="str">
        <f t="shared" si="161"/>
        <v/>
      </c>
      <c r="EM60" s="19" t="str">
        <f t="shared" si="161"/>
        <v/>
      </c>
      <c r="EN60" s="19" t="str">
        <f t="shared" si="161"/>
        <v/>
      </c>
      <c r="EO60" s="19" t="str">
        <f t="shared" si="161"/>
        <v/>
      </c>
      <c r="EP60" s="19" t="str">
        <f t="shared" si="161"/>
        <v/>
      </c>
      <c r="EQ60" s="19" t="str">
        <f t="shared" si="161"/>
        <v/>
      </c>
      <c r="ER60" s="19" t="str">
        <f t="shared" si="161"/>
        <v/>
      </c>
      <c r="ES60" s="19" t="str">
        <f t="shared" si="161"/>
        <v/>
      </c>
      <c r="ET60" s="19" t="str">
        <f t="shared" si="161"/>
        <v/>
      </c>
      <c r="EU60" s="19" t="str">
        <f t="shared" si="161"/>
        <v/>
      </c>
      <c r="EV60" s="19" t="str">
        <f t="shared" si="161"/>
        <v/>
      </c>
      <c r="EW60" s="19" t="str">
        <f t="shared" si="161"/>
        <v/>
      </c>
      <c r="EX60" s="476"/>
      <c r="EY60" s="476"/>
      <c r="EZ60" s="394" t="s">
        <v>1768</v>
      </c>
      <c r="FA60" s="413"/>
      <c r="FB60" s="476"/>
      <c r="FC60" s="497"/>
      <c r="FD60" s="497"/>
      <c r="FE60" s="497"/>
      <c r="FF60" s="496"/>
    </row>
    <row r="61" spans="2:162">
      <c r="B61" s="529" t="s">
        <v>2090</v>
      </c>
      <c r="C61" s="526" t="s">
        <v>32</v>
      </c>
      <c r="D61" s="19" t="str">
        <f t="shared" ref="D61:AI61" si="162">IF(D$29="032",D$25,"")</f>
        <v/>
      </c>
      <c r="E61" s="19" t="str">
        <f t="shared" si="162"/>
        <v/>
      </c>
      <c r="F61" s="19" t="str">
        <f t="shared" si="162"/>
        <v/>
      </c>
      <c r="G61" s="19" t="str">
        <f t="shared" si="162"/>
        <v/>
      </c>
      <c r="H61" s="19" t="str">
        <f t="shared" si="162"/>
        <v/>
      </c>
      <c r="I61" s="19" t="str">
        <f t="shared" si="162"/>
        <v/>
      </c>
      <c r="J61" s="19" t="str">
        <f t="shared" si="162"/>
        <v/>
      </c>
      <c r="K61" s="19" t="str">
        <f t="shared" si="162"/>
        <v/>
      </c>
      <c r="L61" s="19" t="str">
        <f t="shared" si="162"/>
        <v/>
      </c>
      <c r="M61" s="19" t="str">
        <f t="shared" si="162"/>
        <v/>
      </c>
      <c r="N61" s="19" t="str">
        <f t="shared" si="162"/>
        <v/>
      </c>
      <c r="O61" s="19" t="str">
        <f t="shared" si="162"/>
        <v/>
      </c>
      <c r="P61" s="19" t="str">
        <f t="shared" si="162"/>
        <v/>
      </c>
      <c r="Q61" s="19" t="str">
        <f t="shared" si="162"/>
        <v/>
      </c>
      <c r="R61" s="19" t="str">
        <f t="shared" si="162"/>
        <v/>
      </c>
      <c r="S61" s="19" t="str">
        <f t="shared" si="162"/>
        <v/>
      </c>
      <c r="T61" s="19" t="str">
        <f t="shared" si="162"/>
        <v/>
      </c>
      <c r="U61" s="19" t="str">
        <f t="shared" si="162"/>
        <v/>
      </c>
      <c r="V61" s="19" t="str">
        <f t="shared" si="162"/>
        <v/>
      </c>
      <c r="W61" s="19" t="str">
        <f t="shared" si="162"/>
        <v/>
      </c>
      <c r="X61" s="19" t="str">
        <f t="shared" si="162"/>
        <v/>
      </c>
      <c r="Y61" s="19" t="str">
        <f t="shared" si="162"/>
        <v/>
      </c>
      <c r="Z61" s="19" t="str">
        <f t="shared" si="162"/>
        <v/>
      </c>
      <c r="AA61" s="19" t="str">
        <f t="shared" si="162"/>
        <v/>
      </c>
      <c r="AB61" s="19" t="str">
        <f t="shared" si="162"/>
        <v/>
      </c>
      <c r="AC61" s="19" t="str">
        <f t="shared" si="162"/>
        <v/>
      </c>
      <c r="AD61" s="19" t="str">
        <f t="shared" si="162"/>
        <v/>
      </c>
      <c r="AE61" s="19" t="str">
        <f t="shared" si="162"/>
        <v/>
      </c>
      <c r="AF61" s="19" t="str">
        <f t="shared" si="162"/>
        <v/>
      </c>
      <c r="AG61" s="19" t="str">
        <f t="shared" si="162"/>
        <v/>
      </c>
      <c r="AH61" s="19" t="str">
        <f t="shared" si="162"/>
        <v/>
      </c>
      <c r="AI61" s="19" t="str">
        <f t="shared" si="162"/>
        <v/>
      </c>
      <c r="AJ61" s="19" t="str">
        <f t="shared" ref="AJ61:BO61" si="163">IF(AJ$29="032",AJ$25,"")</f>
        <v/>
      </c>
      <c r="AK61" s="19" t="str">
        <f t="shared" si="163"/>
        <v/>
      </c>
      <c r="AL61" s="19" t="str">
        <f t="shared" si="163"/>
        <v/>
      </c>
      <c r="AM61" s="19" t="str">
        <f t="shared" si="163"/>
        <v/>
      </c>
      <c r="AN61" s="19" t="str">
        <f t="shared" si="163"/>
        <v/>
      </c>
      <c r="AO61" s="19" t="str">
        <f t="shared" si="163"/>
        <v/>
      </c>
      <c r="AP61" s="19" t="str">
        <f t="shared" si="163"/>
        <v/>
      </c>
      <c r="AQ61" s="19" t="str">
        <f t="shared" si="163"/>
        <v/>
      </c>
      <c r="AR61" s="19" t="str">
        <f t="shared" si="163"/>
        <v/>
      </c>
      <c r="AS61" s="19" t="str">
        <f t="shared" si="163"/>
        <v/>
      </c>
      <c r="AT61" s="19" t="str">
        <f t="shared" si="163"/>
        <v/>
      </c>
      <c r="AU61" s="19" t="str">
        <f t="shared" si="163"/>
        <v/>
      </c>
      <c r="AV61" s="19" t="str">
        <f t="shared" si="163"/>
        <v/>
      </c>
      <c r="AW61" s="19" t="str">
        <f t="shared" si="163"/>
        <v/>
      </c>
      <c r="AX61" s="19" t="str">
        <f t="shared" si="163"/>
        <v/>
      </c>
      <c r="AY61" s="19" t="str">
        <f t="shared" si="163"/>
        <v/>
      </c>
      <c r="AZ61" s="19" t="str">
        <f t="shared" si="163"/>
        <v/>
      </c>
      <c r="BA61" s="19" t="str">
        <f t="shared" si="163"/>
        <v/>
      </c>
      <c r="BB61" s="19" t="str">
        <f t="shared" si="163"/>
        <v/>
      </c>
      <c r="BC61" s="19" t="str">
        <f t="shared" si="163"/>
        <v/>
      </c>
      <c r="BD61" s="19" t="str">
        <f t="shared" si="163"/>
        <v/>
      </c>
      <c r="BE61" s="19" t="str">
        <f t="shared" si="163"/>
        <v/>
      </c>
      <c r="BF61" s="19" t="str">
        <f t="shared" si="163"/>
        <v/>
      </c>
      <c r="BG61" s="19" t="str">
        <f t="shared" si="163"/>
        <v/>
      </c>
      <c r="BH61" s="19" t="str">
        <f t="shared" si="163"/>
        <v/>
      </c>
      <c r="BI61" s="19" t="str">
        <f t="shared" si="163"/>
        <v/>
      </c>
      <c r="BJ61" s="19" t="str">
        <f t="shared" si="163"/>
        <v/>
      </c>
      <c r="BK61" s="19" t="str">
        <f t="shared" si="163"/>
        <v/>
      </c>
      <c r="BL61" s="19" t="str">
        <f t="shared" si="163"/>
        <v/>
      </c>
      <c r="BM61" s="19" t="str">
        <f t="shared" si="163"/>
        <v/>
      </c>
      <c r="BN61" s="19" t="str">
        <f t="shared" si="163"/>
        <v/>
      </c>
      <c r="BO61" s="19" t="str">
        <f t="shared" si="163"/>
        <v/>
      </c>
      <c r="BP61" s="19" t="str">
        <f t="shared" ref="BP61:CU61" si="164">IF(BP$29="032",BP$25,"")</f>
        <v/>
      </c>
      <c r="BQ61" s="19" t="str">
        <f t="shared" si="164"/>
        <v/>
      </c>
      <c r="BR61" s="19" t="str">
        <f t="shared" si="164"/>
        <v/>
      </c>
      <c r="BS61" s="19" t="str">
        <f t="shared" si="164"/>
        <v/>
      </c>
      <c r="BT61" s="19" t="str">
        <f t="shared" si="164"/>
        <v/>
      </c>
      <c r="BU61" s="19" t="str">
        <f t="shared" si="164"/>
        <v/>
      </c>
      <c r="BV61" s="19" t="str">
        <f t="shared" si="164"/>
        <v/>
      </c>
      <c r="BW61" s="19" t="str">
        <f t="shared" si="164"/>
        <v/>
      </c>
      <c r="BX61" s="19" t="str">
        <f t="shared" si="164"/>
        <v/>
      </c>
      <c r="BY61" s="19" t="str">
        <f t="shared" si="164"/>
        <v/>
      </c>
      <c r="BZ61" s="19" t="str">
        <f t="shared" si="164"/>
        <v/>
      </c>
      <c r="CA61" s="19" t="str">
        <f t="shared" si="164"/>
        <v/>
      </c>
      <c r="CB61" s="19" t="str">
        <f t="shared" si="164"/>
        <v/>
      </c>
      <c r="CC61" s="19" t="str">
        <f t="shared" si="164"/>
        <v/>
      </c>
      <c r="CD61" s="19" t="str">
        <f t="shared" si="164"/>
        <v/>
      </c>
      <c r="CE61" s="19" t="str">
        <f t="shared" si="164"/>
        <v/>
      </c>
      <c r="CF61" s="19" t="str">
        <f t="shared" si="164"/>
        <v/>
      </c>
      <c r="CG61" s="19" t="str">
        <f t="shared" si="164"/>
        <v/>
      </c>
      <c r="CH61" s="19" t="str">
        <f t="shared" si="164"/>
        <v/>
      </c>
      <c r="CI61" s="19" t="str">
        <f t="shared" si="164"/>
        <v/>
      </c>
      <c r="CJ61" s="19" t="str">
        <f t="shared" si="164"/>
        <v/>
      </c>
      <c r="CK61" s="19" t="str">
        <f t="shared" si="164"/>
        <v/>
      </c>
      <c r="CL61" s="19" t="str">
        <f t="shared" si="164"/>
        <v/>
      </c>
      <c r="CM61" s="19" t="str">
        <f t="shared" si="164"/>
        <v/>
      </c>
      <c r="CN61" s="19" t="str">
        <f t="shared" si="164"/>
        <v/>
      </c>
      <c r="CO61" s="19" t="str">
        <f t="shared" si="164"/>
        <v/>
      </c>
      <c r="CP61" s="19" t="str">
        <f t="shared" si="164"/>
        <v/>
      </c>
      <c r="CQ61" s="19" t="str">
        <f t="shared" si="164"/>
        <v/>
      </c>
      <c r="CR61" s="19" t="str">
        <f t="shared" si="164"/>
        <v/>
      </c>
      <c r="CS61" s="19" t="str">
        <f t="shared" si="164"/>
        <v/>
      </c>
      <c r="CT61" s="19" t="str">
        <f t="shared" si="164"/>
        <v/>
      </c>
      <c r="CU61" s="19" t="str">
        <f t="shared" si="164"/>
        <v/>
      </c>
      <c r="CV61" s="19" t="str">
        <f t="shared" ref="CV61:EA61" si="165">IF(CV$29="032",CV$25,"")</f>
        <v/>
      </c>
      <c r="CW61" s="19" t="str">
        <f t="shared" si="165"/>
        <v/>
      </c>
      <c r="CX61" s="19" t="str">
        <f t="shared" si="165"/>
        <v/>
      </c>
      <c r="CY61" s="19" t="str">
        <f t="shared" si="165"/>
        <v/>
      </c>
      <c r="CZ61" s="19" t="str">
        <f t="shared" si="165"/>
        <v/>
      </c>
      <c r="DA61" s="19" t="str">
        <f t="shared" si="165"/>
        <v/>
      </c>
      <c r="DB61" s="19" t="str">
        <f t="shared" si="165"/>
        <v/>
      </c>
      <c r="DC61" s="19" t="str">
        <f t="shared" si="165"/>
        <v/>
      </c>
      <c r="DD61" s="19" t="str">
        <f t="shared" si="165"/>
        <v/>
      </c>
      <c r="DE61" s="19" t="str">
        <f t="shared" si="165"/>
        <v/>
      </c>
      <c r="DF61" s="19" t="str">
        <f t="shared" si="165"/>
        <v/>
      </c>
      <c r="DG61" s="19" t="str">
        <f t="shared" si="165"/>
        <v/>
      </c>
      <c r="DH61" s="19" t="str">
        <f t="shared" si="165"/>
        <v/>
      </c>
      <c r="DI61" s="19" t="str">
        <f t="shared" si="165"/>
        <v/>
      </c>
      <c r="DJ61" s="19" t="str">
        <f t="shared" si="165"/>
        <v/>
      </c>
      <c r="DK61" s="19" t="str">
        <f t="shared" si="165"/>
        <v/>
      </c>
      <c r="DL61" s="19" t="str">
        <f t="shared" si="165"/>
        <v/>
      </c>
      <c r="DM61" s="19" t="str">
        <f t="shared" si="165"/>
        <v/>
      </c>
      <c r="DN61" s="19" t="str">
        <f t="shared" si="165"/>
        <v/>
      </c>
      <c r="DO61" s="19" t="str">
        <f t="shared" si="165"/>
        <v/>
      </c>
      <c r="DP61" s="19" t="str">
        <f t="shared" si="165"/>
        <v/>
      </c>
      <c r="DQ61" s="19" t="str">
        <f t="shared" si="165"/>
        <v/>
      </c>
      <c r="DR61" s="19" t="str">
        <f t="shared" si="165"/>
        <v/>
      </c>
      <c r="DS61" s="19" t="str">
        <f t="shared" si="165"/>
        <v/>
      </c>
      <c r="DT61" s="19" t="str">
        <f t="shared" si="165"/>
        <v/>
      </c>
      <c r="DU61" s="19" t="str">
        <f t="shared" si="165"/>
        <v/>
      </c>
      <c r="DV61" s="19" t="str">
        <f t="shared" si="165"/>
        <v/>
      </c>
      <c r="DW61" s="19" t="str">
        <f t="shared" si="165"/>
        <v/>
      </c>
      <c r="DX61" s="19" t="str">
        <f t="shared" si="165"/>
        <v/>
      </c>
      <c r="DY61" s="19" t="str">
        <f t="shared" si="165"/>
        <v/>
      </c>
      <c r="DZ61" s="19" t="str">
        <f t="shared" si="165"/>
        <v/>
      </c>
      <c r="EA61" s="19" t="str">
        <f t="shared" si="165"/>
        <v/>
      </c>
      <c r="EB61" s="19" t="str">
        <f t="shared" ref="EB61:EW61" si="166">IF(EB$29="032",EB$25,"")</f>
        <v/>
      </c>
      <c r="EC61" s="19" t="str">
        <f t="shared" si="166"/>
        <v/>
      </c>
      <c r="ED61" s="19" t="str">
        <f t="shared" si="166"/>
        <v/>
      </c>
      <c r="EE61" s="19" t="str">
        <f t="shared" si="166"/>
        <v/>
      </c>
      <c r="EF61" s="19" t="str">
        <f t="shared" si="166"/>
        <v/>
      </c>
      <c r="EG61" s="19" t="str">
        <f t="shared" si="166"/>
        <v/>
      </c>
      <c r="EH61" s="19" t="str">
        <f t="shared" si="166"/>
        <v/>
      </c>
      <c r="EI61" s="19" t="str">
        <f t="shared" si="166"/>
        <v/>
      </c>
      <c r="EJ61" s="19" t="str">
        <f t="shared" si="166"/>
        <v/>
      </c>
      <c r="EK61" s="19" t="str">
        <f t="shared" si="166"/>
        <v/>
      </c>
      <c r="EL61" s="19" t="str">
        <f t="shared" si="166"/>
        <v/>
      </c>
      <c r="EM61" s="19" t="str">
        <f t="shared" si="166"/>
        <v/>
      </c>
      <c r="EN61" s="19" t="str">
        <f t="shared" si="166"/>
        <v/>
      </c>
      <c r="EO61" s="19" t="str">
        <f t="shared" si="166"/>
        <v/>
      </c>
      <c r="EP61" s="19" t="str">
        <f t="shared" si="166"/>
        <v/>
      </c>
      <c r="EQ61" s="19" t="str">
        <f t="shared" si="166"/>
        <v/>
      </c>
      <c r="ER61" s="19" t="str">
        <f t="shared" si="166"/>
        <v/>
      </c>
      <c r="ES61" s="19" t="str">
        <f t="shared" si="166"/>
        <v/>
      </c>
      <c r="ET61" s="19" t="str">
        <f t="shared" si="166"/>
        <v/>
      </c>
      <c r="EU61" s="19" t="str">
        <f t="shared" si="166"/>
        <v/>
      </c>
      <c r="EV61" s="19" t="str">
        <f t="shared" si="166"/>
        <v/>
      </c>
      <c r="EW61" s="19" t="str">
        <f t="shared" si="166"/>
        <v/>
      </c>
      <c r="EX61" s="476"/>
      <c r="EY61" s="476"/>
      <c r="EZ61" s="394" t="s">
        <v>1792</v>
      </c>
      <c r="FA61" s="413"/>
      <c r="FB61" s="476"/>
      <c r="FC61" s="497"/>
      <c r="FD61" s="497"/>
      <c r="FE61" s="497"/>
      <c r="FF61" s="496"/>
    </row>
    <row r="62" spans="2:162">
      <c r="B62" s="531" t="s">
        <v>2092</v>
      </c>
      <c r="C62" s="526" t="s">
        <v>32</v>
      </c>
      <c r="D62" s="19" t="str">
        <f t="shared" ref="D62:AI62" si="167">IF(D$29="033",D$25,"")</f>
        <v/>
      </c>
      <c r="E62" s="19" t="str">
        <f t="shared" si="167"/>
        <v/>
      </c>
      <c r="F62" s="19" t="str">
        <f t="shared" si="167"/>
        <v/>
      </c>
      <c r="G62" s="19" t="str">
        <f t="shared" si="167"/>
        <v/>
      </c>
      <c r="H62" s="19" t="str">
        <f t="shared" si="167"/>
        <v/>
      </c>
      <c r="I62" s="19" t="str">
        <f t="shared" si="167"/>
        <v/>
      </c>
      <c r="J62" s="19" t="str">
        <f t="shared" si="167"/>
        <v/>
      </c>
      <c r="K62" s="19" t="str">
        <f t="shared" si="167"/>
        <v/>
      </c>
      <c r="L62" s="19" t="str">
        <f t="shared" si="167"/>
        <v/>
      </c>
      <c r="M62" s="19" t="str">
        <f t="shared" si="167"/>
        <v/>
      </c>
      <c r="N62" s="19" t="str">
        <f t="shared" si="167"/>
        <v/>
      </c>
      <c r="O62" s="19" t="str">
        <f t="shared" si="167"/>
        <v/>
      </c>
      <c r="P62" s="19" t="str">
        <f t="shared" si="167"/>
        <v/>
      </c>
      <c r="Q62" s="19" t="str">
        <f t="shared" si="167"/>
        <v/>
      </c>
      <c r="R62" s="19" t="str">
        <f t="shared" si="167"/>
        <v/>
      </c>
      <c r="S62" s="19" t="str">
        <f t="shared" si="167"/>
        <v/>
      </c>
      <c r="T62" s="19" t="str">
        <f t="shared" si="167"/>
        <v/>
      </c>
      <c r="U62" s="19" t="str">
        <f t="shared" si="167"/>
        <v/>
      </c>
      <c r="V62" s="19" t="str">
        <f t="shared" si="167"/>
        <v/>
      </c>
      <c r="W62" s="19" t="str">
        <f t="shared" si="167"/>
        <v/>
      </c>
      <c r="X62" s="19" t="str">
        <f t="shared" si="167"/>
        <v/>
      </c>
      <c r="Y62" s="19" t="str">
        <f t="shared" si="167"/>
        <v/>
      </c>
      <c r="Z62" s="19" t="str">
        <f t="shared" si="167"/>
        <v/>
      </c>
      <c r="AA62" s="19" t="str">
        <f t="shared" si="167"/>
        <v/>
      </c>
      <c r="AB62" s="19" t="str">
        <f t="shared" si="167"/>
        <v/>
      </c>
      <c r="AC62" s="19" t="str">
        <f t="shared" si="167"/>
        <v/>
      </c>
      <c r="AD62" s="19" t="str">
        <f t="shared" si="167"/>
        <v/>
      </c>
      <c r="AE62" s="19" t="str">
        <f t="shared" si="167"/>
        <v/>
      </c>
      <c r="AF62" s="19" t="str">
        <f t="shared" si="167"/>
        <v/>
      </c>
      <c r="AG62" s="19" t="str">
        <f t="shared" si="167"/>
        <v/>
      </c>
      <c r="AH62" s="19" t="str">
        <f t="shared" si="167"/>
        <v/>
      </c>
      <c r="AI62" s="19" t="str">
        <f t="shared" si="167"/>
        <v/>
      </c>
      <c r="AJ62" s="19" t="str">
        <f t="shared" ref="AJ62:BO62" si="168">IF(AJ$29="033",AJ$25,"")</f>
        <v/>
      </c>
      <c r="AK62" s="19" t="str">
        <f t="shared" si="168"/>
        <v/>
      </c>
      <c r="AL62" s="19" t="str">
        <f t="shared" si="168"/>
        <v/>
      </c>
      <c r="AM62" s="19" t="str">
        <f t="shared" si="168"/>
        <v/>
      </c>
      <c r="AN62" s="19" t="str">
        <f t="shared" si="168"/>
        <v/>
      </c>
      <c r="AO62" s="19" t="str">
        <f t="shared" si="168"/>
        <v/>
      </c>
      <c r="AP62" s="19" t="str">
        <f t="shared" si="168"/>
        <v/>
      </c>
      <c r="AQ62" s="19" t="str">
        <f t="shared" si="168"/>
        <v/>
      </c>
      <c r="AR62" s="19" t="str">
        <f t="shared" si="168"/>
        <v/>
      </c>
      <c r="AS62" s="19" t="str">
        <f t="shared" si="168"/>
        <v/>
      </c>
      <c r="AT62" s="19" t="str">
        <f t="shared" si="168"/>
        <v/>
      </c>
      <c r="AU62" s="19" t="str">
        <f t="shared" si="168"/>
        <v/>
      </c>
      <c r="AV62" s="19" t="str">
        <f t="shared" si="168"/>
        <v/>
      </c>
      <c r="AW62" s="19" t="str">
        <f t="shared" si="168"/>
        <v/>
      </c>
      <c r="AX62" s="19" t="str">
        <f t="shared" si="168"/>
        <v/>
      </c>
      <c r="AY62" s="19" t="str">
        <f t="shared" si="168"/>
        <v/>
      </c>
      <c r="AZ62" s="19" t="str">
        <f t="shared" si="168"/>
        <v/>
      </c>
      <c r="BA62" s="19" t="str">
        <f t="shared" si="168"/>
        <v/>
      </c>
      <c r="BB62" s="19" t="str">
        <f t="shared" si="168"/>
        <v/>
      </c>
      <c r="BC62" s="19" t="str">
        <f t="shared" si="168"/>
        <v/>
      </c>
      <c r="BD62" s="19" t="str">
        <f t="shared" si="168"/>
        <v/>
      </c>
      <c r="BE62" s="19" t="str">
        <f t="shared" si="168"/>
        <v/>
      </c>
      <c r="BF62" s="19" t="str">
        <f t="shared" si="168"/>
        <v/>
      </c>
      <c r="BG62" s="19" t="str">
        <f t="shared" si="168"/>
        <v/>
      </c>
      <c r="BH62" s="19" t="str">
        <f t="shared" si="168"/>
        <v/>
      </c>
      <c r="BI62" s="19" t="str">
        <f t="shared" si="168"/>
        <v/>
      </c>
      <c r="BJ62" s="19" t="str">
        <f t="shared" si="168"/>
        <v/>
      </c>
      <c r="BK62" s="19" t="str">
        <f t="shared" si="168"/>
        <v/>
      </c>
      <c r="BL62" s="19" t="str">
        <f t="shared" si="168"/>
        <v/>
      </c>
      <c r="BM62" s="19" t="str">
        <f t="shared" si="168"/>
        <v/>
      </c>
      <c r="BN62" s="19" t="str">
        <f t="shared" si="168"/>
        <v/>
      </c>
      <c r="BO62" s="19" t="str">
        <f t="shared" si="168"/>
        <v/>
      </c>
      <c r="BP62" s="19" t="str">
        <f t="shared" ref="BP62:CU62" si="169">IF(BP$29="033",BP$25,"")</f>
        <v/>
      </c>
      <c r="BQ62" s="19" t="str">
        <f t="shared" si="169"/>
        <v/>
      </c>
      <c r="BR62" s="19" t="str">
        <f t="shared" si="169"/>
        <v/>
      </c>
      <c r="BS62" s="19" t="str">
        <f t="shared" si="169"/>
        <v/>
      </c>
      <c r="BT62" s="19" t="str">
        <f t="shared" si="169"/>
        <v/>
      </c>
      <c r="BU62" s="19" t="str">
        <f t="shared" si="169"/>
        <v/>
      </c>
      <c r="BV62" s="19" t="str">
        <f t="shared" si="169"/>
        <v/>
      </c>
      <c r="BW62" s="19" t="str">
        <f t="shared" si="169"/>
        <v/>
      </c>
      <c r="BX62" s="19" t="str">
        <f t="shared" si="169"/>
        <v/>
      </c>
      <c r="BY62" s="19" t="str">
        <f t="shared" si="169"/>
        <v/>
      </c>
      <c r="BZ62" s="19" t="str">
        <f t="shared" si="169"/>
        <v/>
      </c>
      <c r="CA62" s="19" t="str">
        <f t="shared" si="169"/>
        <v/>
      </c>
      <c r="CB62" s="19" t="str">
        <f t="shared" si="169"/>
        <v/>
      </c>
      <c r="CC62" s="19" t="str">
        <f t="shared" si="169"/>
        <v/>
      </c>
      <c r="CD62" s="19" t="str">
        <f t="shared" si="169"/>
        <v/>
      </c>
      <c r="CE62" s="19" t="str">
        <f t="shared" si="169"/>
        <v/>
      </c>
      <c r="CF62" s="19" t="str">
        <f t="shared" si="169"/>
        <v/>
      </c>
      <c r="CG62" s="19" t="str">
        <f t="shared" si="169"/>
        <v/>
      </c>
      <c r="CH62" s="19" t="str">
        <f t="shared" si="169"/>
        <v/>
      </c>
      <c r="CI62" s="19" t="str">
        <f t="shared" si="169"/>
        <v/>
      </c>
      <c r="CJ62" s="19" t="str">
        <f t="shared" si="169"/>
        <v/>
      </c>
      <c r="CK62" s="19" t="str">
        <f t="shared" si="169"/>
        <v/>
      </c>
      <c r="CL62" s="19" t="str">
        <f t="shared" si="169"/>
        <v/>
      </c>
      <c r="CM62" s="19" t="str">
        <f t="shared" si="169"/>
        <v/>
      </c>
      <c r="CN62" s="19" t="str">
        <f t="shared" si="169"/>
        <v/>
      </c>
      <c r="CO62" s="19" t="str">
        <f t="shared" si="169"/>
        <v/>
      </c>
      <c r="CP62" s="19" t="str">
        <f t="shared" si="169"/>
        <v/>
      </c>
      <c r="CQ62" s="19" t="str">
        <f t="shared" si="169"/>
        <v/>
      </c>
      <c r="CR62" s="19" t="str">
        <f t="shared" si="169"/>
        <v/>
      </c>
      <c r="CS62" s="19" t="str">
        <f t="shared" si="169"/>
        <v/>
      </c>
      <c r="CT62" s="19" t="str">
        <f t="shared" si="169"/>
        <v/>
      </c>
      <c r="CU62" s="19" t="str">
        <f t="shared" si="169"/>
        <v/>
      </c>
      <c r="CV62" s="19" t="str">
        <f t="shared" ref="CV62:EA62" si="170">IF(CV$29="033",CV$25,"")</f>
        <v/>
      </c>
      <c r="CW62" s="19" t="str">
        <f t="shared" si="170"/>
        <v/>
      </c>
      <c r="CX62" s="19" t="str">
        <f t="shared" si="170"/>
        <v/>
      </c>
      <c r="CY62" s="19" t="str">
        <f t="shared" si="170"/>
        <v/>
      </c>
      <c r="CZ62" s="19" t="str">
        <f t="shared" si="170"/>
        <v/>
      </c>
      <c r="DA62" s="19" t="str">
        <f t="shared" si="170"/>
        <v/>
      </c>
      <c r="DB62" s="19" t="str">
        <f t="shared" si="170"/>
        <v/>
      </c>
      <c r="DC62" s="19" t="str">
        <f t="shared" si="170"/>
        <v/>
      </c>
      <c r="DD62" s="19" t="str">
        <f t="shared" si="170"/>
        <v/>
      </c>
      <c r="DE62" s="19" t="str">
        <f t="shared" si="170"/>
        <v/>
      </c>
      <c r="DF62" s="19" t="str">
        <f t="shared" si="170"/>
        <v/>
      </c>
      <c r="DG62" s="19" t="str">
        <f t="shared" si="170"/>
        <v/>
      </c>
      <c r="DH62" s="19" t="str">
        <f t="shared" si="170"/>
        <v/>
      </c>
      <c r="DI62" s="19" t="str">
        <f t="shared" si="170"/>
        <v/>
      </c>
      <c r="DJ62" s="19" t="str">
        <f t="shared" si="170"/>
        <v/>
      </c>
      <c r="DK62" s="19" t="str">
        <f t="shared" si="170"/>
        <v/>
      </c>
      <c r="DL62" s="19" t="str">
        <f t="shared" si="170"/>
        <v/>
      </c>
      <c r="DM62" s="19" t="str">
        <f t="shared" si="170"/>
        <v/>
      </c>
      <c r="DN62" s="19" t="str">
        <f t="shared" si="170"/>
        <v/>
      </c>
      <c r="DO62" s="19" t="str">
        <f t="shared" si="170"/>
        <v/>
      </c>
      <c r="DP62" s="19" t="str">
        <f t="shared" si="170"/>
        <v/>
      </c>
      <c r="DQ62" s="19" t="str">
        <f t="shared" si="170"/>
        <v/>
      </c>
      <c r="DR62" s="19" t="str">
        <f t="shared" si="170"/>
        <v/>
      </c>
      <c r="DS62" s="19" t="str">
        <f t="shared" si="170"/>
        <v/>
      </c>
      <c r="DT62" s="19" t="str">
        <f t="shared" si="170"/>
        <v/>
      </c>
      <c r="DU62" s="19" t="str">
        <f t="shared" si="170"/>
        <v/>
      </c>
      <c r="DV62" s="19" t="str">
        <f t="shared" si="170"/>
        <v/>
      </c>
      <c r="DW62" s="19" t="str">
        <f t="shared" si="170"/>
        <v/>
      </c>
      <c r="DX62" s="19" t="str">
        <f t="shared" si="170"/>
        <v/>
      </c>
      <c r="DY62" s="19" t="str">
        <f t="shared" si="170"/>
        <v/>
      </c>
      <c r="DZ62" s="19" t="str">
        <f t="shared" si="170"/>
        <v/>
      </c>
      <c r="EA62" s="19" t="str">
        <f t="shared" si="170"/>
        <v/>
      </c>
      <c r="EB62" s="19" t="str">
        <f t="shared" ref="EB62:EW62" si="171">IF(EB$29="033",EB$25,"")</f>
        <v/>
      </c>
      <c r="EC62" s="19" t="str">
        <f t="shared" si="171"/>
        <v/>
      </c>
      <c r="ED62" s="19" t="str">
        <f t="shared" si="171"/>
        <v/>
      </c>
      <c r="EE62" s="19" t="str">
        <f t="shared" si="171"/>
        <v/>
      </c>
      <c r="EF62" s="19" t="str">
        <f t="shared" si="171"/>
        <v/>
      </c>
      <c r="EG62" s="19" t="str">
        <f t="shared" si="171"/>
        <v/>
      </c>
      <c r="EH62" s="19" t="str">
        <f t="shared" si="171"/>
        <v/>
      </c>
      <c r="EI62" s="19" t="str">
        <f t="shared" si="171"/>
        <v/>
      </c>
      <c r="EJ62" s="19" t="str">
        <f t="shared" si="171"/>
        <v/>
      </c>
      <c r="EK62" s="19" t="str">
        <f t="shared" si="171"/>
        <v/>
      </c>
      <c r="EL62" s="19" t="str">
        <f t="shared" si="171"/>
        <v/>
      </c>
      <c r="EM62" s="19" t="str">
        <f t="shared" si="171"/>
        <v/>
      </c>
      <c r="EN62" s="19" t="str">
        <f t="shared" si="171"/>
        <v/>
      </c>
      <c r="EO62" s="19" t="str">
        <f t="shared" si="171"/>
        <v/>
      </c>
      <c r="EP62" s="19" t="str">
        <f t="shared" si="171"/>
        <v/>
      </c>
      <c r="EQ62" s="19" t="str">
        <f t="shared" si="171"/>
        <v/>
      </c>
      <c r="ER62" s="19" t="str">
        <f t="shared" si="171"/>
        <v/>
      </c>
      <c r="ES62" s="19" t="str">
        <f t="shared" si="171"/>
        <v/>
      </c>
      <c r="ET62" s="19" t="str">
        <f t="shared" si="171"/>
        <v/>
      </c>
      <c r="EU62" s="19" t="str">
        <f t="shared" si="171"/>
        <v/>
      </c>
      <c r="EV62" s="19" t="str">
        <f t="shared" si="171"/>
        <v/>
      </c>
      <c r="EW62" s="19" t="str">
        <f t="shared" si="171"/>
        <v/>
      </c>
      <c r="EX62" s="476"/>
      <c r="EY62" s="476"/>
      <c r="FA62" s="413"/>
      <c r="FB62" s="476"/>
      <c r="FC62" s="497"/>
      <c r="FD62" s="497"/>
      <c r="FE62" s="497"/>
      <c r="FF62" s="496"/>
    </row>
    <row r="63" spans="2:162">
      <c r="B63" s="531" t="s">
        <v>2093</v>
      </c>
      <c r="C63" s="526" t="s">
        <v>32</v>
      </c>
      <c r="D63" s="19" t="str">
        <f t="shared" ref="D63:AI63" si="172">IF(D$29="043",D$25,"")</f>
        <v/>
      </c>
      <c r="E63" s="19" t="str">
        <f t="shared" si="172"/>
        <v/>
      </c>
      <c r="F63" s="19" t="str">
        <f t="shared" si="172"/>
        <v/>
      </c>
      <c r="G63" s="19" t="str">
        <f t="shared" si="172"/>
        <v/>
      </c>
      <c r="H63" s="19" t="str">
        <f t="shared" si="172"/>
        <v/>
      </c>
      <c r="I63" s="19" t="str">
        <f t="shared" si="172"/>
        <v/>
      </c>
      <c r="J63" s="19" t="str">
        <f t="shared" si="172"/>
        <v/>
      </c>
      <c r="K63" s="19" t="str">
        <f t="shared" si="172"/>
        <v/>
      </c>
      <c r="L63" s="19" t="str">
        <f t="shared" si="172"/>
        <v/>
      </c>
      <c r="M63" s="19" t="str">
        <f t="shared" si="172"/>
        <v/>
      </c>
      <c r="N63" s="19" t="str">
        <f t="shared" si="172"/>
        <v/>
      </c>
      <c r="O63" s="19" t="str">
        <f t="shared" si="172"/>
        <v/>
      </c>
      <c r="P63" s="19" t="str">
        <f t="shared" si="172"/>
        <v/>
      </c>
      <c r="Q63" s="19" t="str">
        <f t="shared" si="172"/>
        <v/>
      </c>
      <c r="R63" s="19" t="str">
        <f t="shared" si="172"/>
        <v/>
      </c>
      <c r="S63" s="19" t="str">
        <f t="shared" si="172"/>
        <v/>
      </c>
      <c r="T63" s="19" t="str">
        <f t="shared" si="172"/>
        <v/>
      </c>
      <c r="U63" s="19" t="str">
        <f t="shared" si="172"/>
        <v/>
      </c>
      <c r="V63" s="19" t="str">
        <f t="shared" si="172"/>
        <v/>
      </c>
      <c r="W63" s="19" t="str">
        <f t="shared" si="172"/>
        <v/>
      </c>
      <c r="X63" s="19" t="str">
        <f t="shared" si="172"/>
        <v/>
      </c>
      <c r="Y63" s="19" t="str">
        <f t="shared" si="172"/>
        <v/>
      </c>
      <c r="Z63" s="19" t="str">
        <f t="shared" si="172"/>
        <v/>
      </c>
      <c r="AA63" s="19" t="str">
        <f t="shared" si="172"/>
        <v/>
      </c>
      <c r="AB63" s="19" t="str">
        <f t="shared" si="172"/>
        <v/>
      </c>
      <c r="AC63" s="19" t="str">
        <f t="shared" si="172"/>
        <v/>
      </c>
      <c r="AD63" s="19" t="str">
        <f t="shared" si="172"/>
        <v/>
      </c>
      <c r="AE63" s="19" t="str">
        <f t="shared" si="172"/>
        <v/>
      </c>
      <c r="AF63" s="19" t="str">
        <f t="shared" si="172"/>
        <v/>
      </c>
      <c r="AG63" s="19" t="str">
        <f t="shared" si="172"/>
        <v/>
      </c>
      <c r="AH63" s="19" t="str">
        <f t="shared" si="172"/>
        <v/>
      </c>
      <c r="AI63" s="19" t="str">
        <f t="shared" si="172"/>
        <v/>
      </c>
      <c r="AJ63" s="19" t="str">
        <f t="shared" ref="AJ63:BO63" si="173">IF(AJ$29="043",AJ$25,"")</f>
        <v/>
      </c>
      <c r="AK63" s="19" t="str">
        <f t="shared" si="173"/>
        <v/>
      </c>
      <c r="AL63" s="19" t="str">
        <f t="shared" si="173"/>
        <v/>
      </c>
      <c r="AM63" s="19" t="str">
        <f t="shared" si="173"/>
        <v/>
      </c>
      <c r="AN63" s="19" t="str">
        <f t="shared" si="173"/>
        <v/>
      </c>
      <c r="AO63" s="19" t="str">
        <f t="shared" si="173"/>
        <v/>
      </c>
      <c r="AP63" s="19" t="str">
        <f t="shared" si="173"/>
        <v/>
      </c>
      <c r="AQ63" s="19" t="str">
        <f t="shared" si="173"/>
        <v/>
      </c>
      <c r="AR63" s="19" t="str">
        <f t="shared" si="173"/>
        <v/>
      </c>
      <c r="AS63" s="19" t="str">
        <f t="shared" si="173"/>
        <v/>
      </c>
      <c r="AT63" s="19" t="str">
        <f t="shared" si="173"/>
        <v/>
      </c>
      <c r="AU63" s="19" t="str">
        <f t="shared" si="173"/>
        <v/>
      </c>
      <c r="AV63" s="19" t="str">
        <f t="shared" si="173"/>
        <v/>
      </c>
      <c r="AW63" s="19" t="str">
        <f t="shared" si="173"/>
        <v/>
      </c>
      <c r="AX63" s="19" t="str">
        <f t="shared" si="173"/>
        <v/>
      </c>
      <c r="AY63" s="19" t="str">
        <f t="shared" si="173"/>
        <v/>
      </c>
      <c r="AZ63" s="19" t="str">
        <f t="shared" si="173"/>
        <v/>
      </c>
      <c r="BA63" s="19" t="str">
        <f t="shared" si="173"/>
        <v/>
      </c>
      <c r="BB63" s="19" t="str">
        <f t="shared" si="173"/>
        <v/>
      </c>
      <c r="BC63" s="19" t="str">
        <f t="shared" si="173"/>
        <v/>
      </c>
      <c r="BD63" s="19" t="str">
        <f t="shared" si="173"/>
        <v/>
      </c>
      <c r="BE63" s="19" t="str">
        <f t="shared" si="173"/>
        <v/>
      </c>
      <c r="BF63" s="19" t="str">
        <f t="shared" si="173"/>
        <v/>
      </c>
      <c r="BG63" s="19" t="str">
        <f t="shared" si="173"/>
        <v/>
      </c>
      <c r="BH63" s="19" t="str">
        <f t="shared" si="173"/>
        <v/>
      </c>
      <c r="BI63" s="19" t="str">
        <f t="shared" si="173"/>
        <v/>
      </c>
      <c r="BJ63" s="19" t="str">
        <f t="shared" si="173"/>
        <v/>
      </c>
      <c r="BK63" s="19" t="str">
        <f t="shared" si="173"/>
        <v/>
      </c>
      <c r="BL63" s="19" t="str">
        <f t="shared" si="173"/>
        <v/>
      </c>
      <c r="BM63" s="19" t="str">
        <f t="shared" si="173"/>
        <v/>
      </c>
      <c r="BN63" s="19" t="str">
        <f t="shared" si="173"/>
        <v/>
      </c>
      <c r="BO63" s="19" t="str">
        <f t="shared" si="173"/>
        <v/>
      </c>
      <c r="BP63" s="19" t="str">
        <f t="shared" ref="BP63:CU63" si="174">IF(BP$29="043",BP$25,"")</f>
        <v/>
      </c>
      <c r="BQ63" s="19" t="str">
        <f t="shared" si="174"/>
        <v/>
      </c>
      <c r="BR63" s="19" t="str">
        <f t="shared" si="174"/>
        <v/>
      </c>
      <c r="BS63" s="19" t="str">
        <f t="shared" si="174"/>
        <v/>
      </c>
      <c r="BT63" s="19" t="str">
        <f t="shared" si="174"/>
        <v/>
      </c>
      <c r="BU63" s="19" t="str">
        <f t="shared" si="174"/>
        <v/>
      </c>
      <c r="BV63" s="19" t="str">
        <f t="shared" si="174"/>
        <v/>
      </c>
      <c r="BW63" s="19" t="str">
        <f t="shared" si="174"/>
        <v/>
      </c>
      <c r="BX63" s="19" t="str">
        <f t="shared" si="174"/>
        <v/>
      </c>
      <c r="BY63" s="19" t="str">
        <f t="shared" si="174"/>
        <v/>
      </c>
      <c r="BZ63" s="19" t="str">
        <f t="shared" si="174"/>
        <v/>
      </c>
      <c r="CA63" s="19" t="str">
        <f t="shared" si="174"/>
        <v/>
      </c>
      <c r="CB63" s="19" t="str">
        <f t="shared" si="174"/>
        <v/>
      </c>
      <c r="CC63" s="19" t="str">
        <f t="shared" si="174"/>
        <v/>
      </c>
      <c r="CD63" s="19" t="str">
        <f t="shared" si="174"/>
        <v/>
      </c>
      <c r="CE63" s="19" t="str">
        <f t="shared" si="174"/>
        <v/>
      </c>
      <c r="CF63" s="19" t="str">
        <f t="shared" si="174"/>
        <v/>
      </c>
      <c r="CG63" s="19" t="str">
        <f t="shared" si="174"/>
        <v/>
      </c>
      <c r="CH63" s="19" t="str">
        <f t="shared" si="174"/>
        <v/>
      </c>
      <c r="CI63" s="19" t="str">
        <f t="shared" si="174"/>
        <v/>
      </c>
      <c r="CJ63" s="19" t="str">
        <f t="shared" si="174"/>
        <v/>
      </c>
      <c r="CK63" s="19" t="str">
        <f t="shared" si="174"/>
        <v/>
      </c>
      <c r="CL63" s="19" t="str">
        <f t="shared" si="174"/>
        <v/>
      </c>
      <c r="CM63" s="19" t="str">
        <f t="shared" si="174"/>
        <v/>
      </c>
      <c r="CN63" s="19" t="str">
        <f t="shared" si="174"/>
        <v/>
      </c>
      <c r="CO63" s="19" t="str">
        <f t="shared" si="174"/>
        <v/>
      </c>
      <c r="CP63" s="19" t="str">
        <f t="shared" si="174"/>
        <v/>
      </c>
      <c r="CQ63" s="19" t="str">
        <f t="shared" si="174"/>
        <v/>
      </c>
      <c r="CR63" s="19" t="str">
        <f t="shared" si="174"/>
        <v/>
      </c>
      <c r="CS63" s="19" t="str">
        <f t="shared" si="174"/>
        <v/>
      </c>
      <c r="CT63" s="19" t="str">
        <f t="shared" si="174"/>
        <v/>
      </c>
      <c r="CU63" s="19" t="str">
        <f t="shared" si="174"/>
        <v/>
      </c>
      <c r="CV63" s="19" t="str">
        <f t="shared" ref="CV63:EA63" si="175">IF(CV$29="043",CV$25,"")</f>
        <v/>
      </c>
      <c r="CW63" s="19" t="str">
        <f t="shared" si="175"/>
        <v/>
      </c>
      <c r="CX63" s="19" t="str">
        <f t="shared" si="175"/>
        <v/>
      </c>
      <c r="CY63" s="19" t="str">
        <f t="shared" si="175"/>
        <v/>
      </c>
      <c r="CZ63" s="19" t="str">
        <f t="shared" si="175"/>
        <v/>
      </c>
      <c r="DA63" s="19" t="str">
        <f t="shared" si="175"/>
        <v/>
      </c>
      <c r="DB63" s="19" t="str">
        <f t="shared" si="175"/>
        <v/>
      </c>
      <c r="DC63" s="19" t="str">
        <f t="shared" si="175"/>
        <v/>
      </c>
      <c r="DD63" s="19" t="str">
        <f t="shared" si="175"/>
        <v/>
      </c>
      <c r="DE63" s="19" t="str">
        <f t="shared" si="175"/>
        <v/>
      </c>
      <c r="DF63" s="19" t="str">
        <f t="shared" si="175"/>
        <v/>
      </c>
      <c r="DG63" s="19" t="str">
        <f t="shared" si="175"/>
        <v/>
      </c>
      <c r="DH63" s="19" t="str">
        <f t="shared" si="175"/>
        <v/>
      </c>
      <c r="DI63" s="19" t="str">
        <f t="shared" si="175"/>
        <v/>
      </c>
      <c r="DJ63" s="19" t="str">
        <f t="shared" si="175"/>
        <v/>
      </c>
      <c r="DK63" s="19" t="str">
        <f t="shared" si="175"/>
        <v/>
      </c>
      <c r="DL63" s="19" t="str">
        <f t="shared" si="175"/>
        <v/>
      </c>
      <c r="DM63" s="19" t="str">
        <f t="shared" si="175"/>
        <v/>
      </c>
      <c r="DN63" s="19" t="str">
        <f t="shared" si="175"/>
        <v/>
      </c>
      <c r="DO63" s="19" t="str">
        <f t="shared" si="175"/>
        <v/>
      </c>
      <c r="DP63" s="19" t="str">
        <f t="shared" si="175"/>
        <v/>
      </c>
      <c r="DQ63" s="19" t="str">
        <f t="shared" si="175"/>
        <v/>
      </c>
      <c r="DR63" s="19" t="str">
        <f t="shared" si="175"/>
        <v/>
      </c>
      <c r="DS63" s="19" t="str">
        <f t="shared" si="175"/>
        <v/>
      </c>
      <c r="DT63" s="19" t="str">
        <f t="shared" si="175"/>
        <v/>
      </c>
      <c r="DU63" s="19" t="str">
        <f t="shared" si="175"/>
        <v/>
      </c>
      <c r="DV63" s="19" t="str">
        <f t="shared" si="175"/>
        <v/>
      </c>
      <c r="DW63" s="19" t="str">
        <f t="shared" si="175"/>
        <v/>
      </c>
      <c r="DX63" s="19" t="str">
        <f t="shared" si="175"/>
        <v/>
      </c>
      <c r="DY63" s="19" t="str">
        <f t="shared" si="175"/>
        <v/>
      </c>
      <c r="DZ63" s="19" t="str">
        <f t="shared" si="175"/>
        <v/>
      </c>
      <c r="EA63" s="19" t="str">
        <f t="shared" si="175"/>
        <v/>
      </c>
      <c r="EB63" s="19" t="str">
        <f t="shared" ref="EB63:EW63" si="176">IF(EB$29="043",EB$25,"")</f>
        <v/>
      </c>
      <c r="EC63" s="19" t="str">
        <f t="shared" si="176"/>
        <v/>
      </c>
      <c r="ED63" s="19" t="str">
        <f t="shared" si="176"/>
        <v/>
      </c>
      <c r="EE63" s="19" t="str">
        <f t="shared" si="176"/>
        <v/>
      </c>
      <c r="EF63" s="19" t="str">
        <f t="shared" si="176"/>
        <v/>
      </c>
      <c r="EG63" s="19" t="str">
        <f t="shared" si="176"/>
        <v/>
      </c>
      <c r="EH63" s="19" t="str">
        <f t="shared" si="176"/>
        <v/>
      </c>
      <c r="EI63" s="19" t="str">
        <f t="shared" si="176"/>
        <v/>
      </c>
      <c r="EJ63" s="19" t="str">
        <f t="shared" si="176"/>
        <v/>
      </c>
      <c r="EK63" s="19" t="str">
        <f t="shared" si="176"/>
        <v/>
      </c>
      <c r="EL63" s="19" t="str">
        <f t="shared" si="176"/>
        <v/>
      </c>
      <c r="EM63" s="19" t="str">
        <f t="shared" si="176"/>
        <v/>
      </c>
      <c r="EN63" s="19" t="str">
        <f t="shared" si="176"/>
        <v/>
      </c>
      <c r="EO63" s="19" t="str">
        <f t="shared" si="176"/>
        <v/>
      </c>
      <c r="EP63" s="19" t="str">
        <f t="shared" si="176"/>
        <v/>
      </c>
      <c r="EQ63" s="19" t="str">
        <f t="shared" si="176"/>
        <v/>
      </c>
      <c r="ER63" s="19" t="str">
        <f t="shared" si="176"/>
        <v/>
      </c>
      <c r="ES63" s="19" t="str">
        <f t="shared" si="176"/>
        <v/>
      </c>
      <c r="ET63" s="19" t="str">
        <f t="shared" si="176"/>
        <v/>
      </c>
      <c r="EU63" s="19" t="str">
        <f t="shared" si="176"/>
        <v/>
      </c>
      <c r="EV63" s="19" t="str">
        <f t="shared" si="176"/>
        <v/>
      </c>
      <c r="EW63" s="19" t="str">
        <f t="shared" si="176"/>
        <v/>
      </c>
      <c r="EX63" s="476"/>
      <c r="EY63" s="476"/>
      <c r="EZ63" s="538" t="s">
        <v>2465</v>
      </c>
      <c r="FA63" s="539"/>
      <c r="FB63" s="476"/>
      <c r="FC63" s="532"/>
      <c r="FD63" s="504"/>
      <c r="FE63" s="497"/>
      <c r="FF63" s="496"/>
    </row>
    <row r="64" spans="2:162">
      <c r="B64" s="525" t="s">
        <v>858</v>
      </c>
      <c r="C64" s="526" t="s">
        <v>32</v>
      </c>
      <c r="D64" s="19" t="str">
        <f t="shared" ref="D64:AI64" si="177">IF(D$29="051",D$25,"")</f>
        <v/>
      </c>
      <c r="E64" s="19" t="str">
        <f t="shared" si="177"/>
        <v/>
      </c>
      <c r="F64" s="19" t="str">
        <f t="shared" si="177"/>
        <v/>
      </c>
      <c r="G64" s="19" t="str">
        <f t="shared" si="177"/>
        <v/>
      </c>
      <c r="H64" s="19" t="str">
        <f t="shared" si="177"/>
        <v/>
      </c>
      <c r="I64" s="19" t="str">
        <f t="shared" si="177"/>
        <v/>
      </c>
      <c r="J64" s="19" t="str">
        <f t="shared" si="177"/>
        <v/>
      </c>
      <c r="K64" s="19" t="str">
        <f t="shared" si="177"/>
        <v/>
      </c>
      <c r="L64" s="19" t="str">
        <f t="shared" si="177"/>
        <v/>
      </c>
      <c r="M64" s="19" t="str">
        <f t="shared" si="177"/>
        <v/>
      </c>
      <c r="N64" s="19" t="str">
        <f t="shared" si="177"/>
        <v/>
      </c>
      <c r="O64" s="19" t="str">
        <f t="shared" si="177"/>
        <v/>
      </c>
      <c r="P64" s="19" t="str">
        <f t="shared" si="177"/>
        <v/>
      </c>
      <c r="Q64" s="19" t="str">
        <f t="shared" si="177"/>
        <v/>
      </c>
      <c r="R64" s="19" t="str">
        <f t="shared" si="177"/>
        <v/>
      </c>
      <c r="S64" s="19" t="str">
        <f t="shared" si="177"/>
        <v/>
      </c>
      <c r="T64" s="19" t="str">
        <f t="shared" si="177"/>
        <v/>
      </c>
      <c r="U64" s="19" t="str">
        <f t="shared" si="177"/>
        <v/>
      </c>
      <c r="V64" s="19" t="str">
        <f t="shared" si="177"/>
        <v/>
      </c>
      <c r="W64" s="19" t="str">
        <f t="shared" si="177"/>
        <v/>
      </c>
      <c r="X64" s="19" t="str">
        <f t="shared" si="177"/>
        <v/>
      </c>
      <c r="Y64" s="19" t="str">
        <f t="shared" si="177"/>
        <v/>
      </c>
      <c r="Z64" s="19" t="str">
        <f t="shared" si="177"/>
        <v/>
      </c>
      <c r="AA64" s="19" t="str">
        <f t="shared" si="177"/>
        <v/>
      </c>
      <c r="AB64" s="19" t="str">
        <f t="shared" si="177"/>
        <v/>
      </c>
      <c r="AC64" s="19" t="str">
        <f t="shared" si="177"/>
        <v/>
      </c>
      <c r="AD64" s="19" t="str">
        <f t="shared" si="177"/>
        <v/>
      </c>
      <c r="AE64" s="19" t="str">
        <f t="shared" si="177"/>
        <v/>
      </c>
      <c r="AF64" s="19" t="str">
        <f t="shared" si="177"/>
        <v/>
      </c>
      <c r="AG64" s="19" t="str">
        <f t="shared" si="177"/>
        <v/>
      </c>
      <c r="AH64" s="19" t="str">
        <f t="shared" si="177"/>
        <v/>
      </c>
      <c r="AI64" s="19" t="str">
        <f t="shared" si="177"/>
        <v/>
      </c>
      <c r="AJ64" s="19" t="str">
        <f t="shared" ref="AJ64:BO64" si="178">IF(AJ$29="051",AJ$25,"")</f>
        <v/>
      </c>
      <c r="AK64" s="19" t="str">
        <f t="shared" si="178"/>
        <v/>
      </c>
      <c r="AL64" s="19" t="str">
        <f t="shared" si="178"/>
        <v/>
      </c>
      <c r="AM64" s="19" t="str">
        <f t="shared" si="178"/>
        <v/>
      </c>
      <c r="AN64" s="19" t="str">
        <f t="shared" si="178"/>
        <v/>
      </c>
      <c r="AO64" s="19" t="str">
        <f t="shared" si="178"/>
        <v/>
      </c>
      <c r="AP64" s="19" t="str">
        <f t="shared" si="178"/>
        <v/>
      </c>
      <c r="AQ64" s="19" t="str">
        <f t="shared" si="178"/>
        <v/>
      </c>
      <c r="AR64" s="19" t="str">
        <f t="shared" si="178"/>
        <v/>
      </c>
      <c r="AS64" s="19" t="str">
        <f t="shared" si="178"/>
        <v/>
      </c>
      <c r="AT64" s="19" t="str">
        <f t="shared" si="178"/>
        <v/>
      </c>
      <c r="AU64" s="19" t="str">
        <f t="shared" si="178"/>
        <v/>
      </c>
      <c r="AV64" s="19" t="str">
        <f t="shared" si="178"/>
        <v/>
      </c>
      <c r="AW64" s="19" t="str">
        <f t="shared" si="178"/>
        <v/>
      </c>
      <c r="AX64" s="19" t="str">
        <f t="shared" si="178"/>
        <v/>
      </c>
      <c r="AY64" s="19" t="str">
        <f t="shared" si="178"/>
        <v/>
      </c>
      <c r="AZ64" s="19" t="str">
        <f t="shared" si="178"/>
        <v/>
      </c>
      <c r="BA64" s="19" t="str">
        <f t="shared" si="178"/>
        <v/>
      </c>
      <c r="BB64" s="19" t="str">
        <f t="shared" si="178"/>
        <v/>
      </c>
      <c r="BC64" s="19" t="str">
        <f t="shared" si="178"/>
        <v/>
      </c>
      <c r="BD64" s="19" t="str">
        <f t="shared" si="178"/>
        <v/>
      </c>
      <c r="BE64" s="19" t="str">
        <f t="shared" si="178"/>
        <v/>
      </c>
      <c r="BF64" s="19" t="str">
        <f t="shared" si="178"/>
        <v/>
      </c>
      <c r="BG64" s="19" t="str">
        <f t="shared" si="178"/>
        <v/>
      </c>
      <c r="BH64" s="19" t="str">
        <f t="shared" si="178"/>
        <v/>
      </c>
      <c r="BI64" s="19" t="str">
        <f t="shared" si="178"/>
        <v/>
      </c>
      <c r="BJ64" s="19" t="str">
        <f t="shared" si="178"/>
        <v/>
      </c>
      <c r="BK64" s="19" t="str">
        <f t="shared" si="178"/>
        <v/>
      </c>
      <c r="BL64" s="19" t="str">
        <f t="shared" si="178"/>
        <v/>
      </c>
      <c r="BM64" s="19" t="str">
        <f t="shared" si="178"/>
        <v/>
      </c>
      <c r="BN64" s="19" t="str">
        <f t="shared" si="178"/>
        <v/>
      </c>
      <c r="BO64" s="19" t="str">
        <f t="shared" si="178"/>
        <v/>
      </c>
      <c r="BP64" s="19" t="str">
        <f t="shared" ref="BP64:CU64" si="179">IF(BP$29="051",BP$25,"")</f>
        <v/>
      </c>
      <c r="BQ64" s="19" t="str">
        <f t="shared" si="179"/>
        <v/>
      </c>
      <c r="BR64" s="19" t="str">
        <f t="shared" si="179"/>
        <v/>
      </c>
      <c r="BS64" s="19" t="str">
        <f t="shared" si="179"/>
        <v/>
      </c>
      <c r="BT64" s="19" t="str">
        <f t="shared" si="179"/>
        <v/>
      </c>
      <c r="BU64" s="19" t="str">
        <f t="shared" si="179"/>
        <v/>
      </c>
      <c r="BV64" s="19" t="str">
        <f t="shared" si="179"/>
        <v/>
      </c>
      <c r="BW64" s="19" t="str">
        <f t="shared" si="179"/>
        <v/>
      </c>
      <c r="BX64" s="19" t="str">
        <f t="shared" si="179"/>
        <v/>
      </c>
      <c r="BY64" s="19" t="str">
        <f t="shared" si="179"/>
        <v/>
      </c>
      <c r="BZ64" s="19" t="str">
        <f t="shared" si="179"/>
        <v/>
      </c>
      <c r="CA64" s="19" t="str">
        <f t="shared" si="179"/>
        <v/>
      </c>
      <c r="CB64" s="19" t="str">
        <f t="shared" si="179"/>
        <v/>
      </c>
      <c r="CC64" s="19" t="str">
        <f t="shared" si="179"/>
        <v/>
      </c>
      <c r="CD64" s="19" t="str">
        <f t="shared" si="179"/>
        <v/>
      </c>
      <c r="CE64" s="19" t="str">
        <f t="shared" si="179"/>
        <v/>
      </c>
      <c r="CF64" s="19" t="str">
        <f t="shared" si="179"/>
        <v/>
      </c>
      <c r="CG64" s="19" t="str">
        <f t="shared" si="179"/>
        <v/>
      </c>
      <c r="CH64" s="19" t="str">
        <f t="shared" si="179"/>
        <v/>
      </c>
      <c r="CI64" s="19" t="str">
        <f t="shared" si="179"/>
        <v/>
      </c>
      <c r="CJ64" s="19" t="str">
        <f t="shared" si="179"/>
        <v/>
      </c>
      <c r="CK64" s="19" t="str">
        <f t="shared" si="179"/>
        <v/>
      </c>
      <c r="CL64" s="19" t="str">
        <f t="shared" si="179"/>
        <v/>
      </c>
      <c r="CM64" s="19" t="str">
        <f t="shared" si="179"/>
        <v/>
      </c>
      <c r="CN64" s="19" t="str">
        <f t="shared" si="179"/>
        <v/>
      </c>
      <c r="CO64" s="19" t="str">
        <f t="shared" si="179"/>
        <v/>
      </c>
      <c r="CP64" s="19" t="str">
        <f t="shared" si="179"/>
        <v/>
      </c>
      <c r="CQ64" s="19" t="str">
        <f t="shared" si="179"/>
        <v/>
      </c>
      <c r="CR64" s="19" t="str">
        <f t="shared" si="179"/>
        <v/>
      </c>
      <c r="CS64" s="19" t="str">
        <f t="shared" si="179"/>
        <v/>
      </c>
      <c r="CT64" s="19" t="str">
        <f t="shared" si="179"/>
        <v/>
      </c>
      <c r="CU64" s="19" t="str">
        <f t="shared" si="179"/>
        <v/>
      </c>
      <c r="CV64" s="19" t="str">
        <f t="shared" ref="CV64:EA64" si="180">IF(CV$29="051",CV$25,"")</f>
        <v/>
      </c>
      <c r="CW64" s="19" t="str">
        <f t="shared" si="180"/>
        <v/>
      </c>
      <c r="CX64" s="19" t="str">
        <f t="shared" si="180"/>
        <v/>
      </c>
      <c r="CY64" s="19" t="str">
        <f t="shared" si="180"/>
        <v/>
      </c>
      <c r="CZ64" s="19" t="str">
        <f t="shared" si="180"/>
        <v/>
      </c>
      <c r="DA64" s="19" t="str">
        <f t="shared" si="180"/>
        <v/>
      </c>
      <c r="DB64" s="19" t="str">
        <f t="shared" si="180"/>
        <v/>
      </c>
      <c r="DC64" s="19" t="str">
        <f t="shared" si="180"/>
        <v/>
      </c>
      <c r="DD64" s="19" t="str">
        <f t="shared" si="180"/>
        <v/>
      </c>
      <c r="DE64" s="19" t="str">
        <f t="shared" si="180"/>
        <v/>
      </c>
      <c r="DF64" s="19" t="str">
        <f t="shared" si="180"/>
        <v/>
      </c>
      <c r="DG64" s="19" t="str">
        <f t="shared" si="180"/>
        <v/>
      </c>
      <c r="DH64" s="19" t="str">
        <f t="shared" si="180"/>
        <v/>
      </c>
      <c r="DI64" s="19" t="str">
        <f t="shared" si="180"/>
        <v/>
      </c>
      <c r="DJ64" s="19" t="str">
        <f t="shared" si="180"/>
        <v/>
      </c>
      <c r="DK64" s="19" t="str">
        <f t="shared" si="180"/>
        <v/>
      </c>
      <c r="DL64" s="19" t="str">
        <f t="shared" si="180"/>
        <v/>
      </c>
      <c r="DM64" s="19" t="str">
        <f t="shared" si="180"/>
        <v/>
      </c>
      <c r="DN64" s="19" t="str">
        <f t="shared" si="180"/>
        <v/>
      </c>
      <c r="DO64" s="19" t="str">
        <f t="shared" si="180"/>
        <v/>
      </c>
      <c r="DP64" s="19" t="str">
        <f t="shared" si="180"/>
        <v/>
      </c>
      <c r="DQ64" s="19" t="str">
        <f t="shared" si="180"/>
        <v/>
      </c>
      <c r="DR64" s="19" t="str">
        <f t="shared" si="180"/>
        <v/>
      </c>
      <c r="DS64" s="19" t="str">
        <f t="shared" si="180"/>
        <v/>
      </c>
      <c r="DT64" s="19" t="str">
        <f t="shared" si="180"/>
        <v/>
      </c>
      <c r="DU64" s="19" t="str">
        <f t="shared" si="180"/>
        <v/>
      </c>
      <c r="DV64" s="19" t="str">
        <f t="shared" si="180"/>
        <v/>
      </c>
      <c r="DW64" s="19" t="str">
        <f t="shared" si="180"/>
        <v/>
      </c>
      <c r="DX64" s="19" t="str">
        <f t="shared" si="180"/>
        <v/>
      </c>
      <c r="DY64" s="19" t="str">
        <f t="shared" si="180"/>
        <v/>
      </c>
      <c r="DZ64" s="19" t="str">
        <f t="shared" si="180"/>
        <v/>
      </c>
      <c r="EA64" s="19" t="str">
        <f t="shared" si="180"/>
        <v/>
      </c>
      <c r="EB64" s="19" t="str">
        <f t="shared" ref="EB64:EW64" si="181">IF(EB$29="051",EB$25,"")</f>
        <v/>
      </c>
      <c r="EC64" s="19" t="str">
        <f t="shared" si="181"/>
        <v/>
      </c>
      <c r="ED64" s="19" t="str">
        <f t="shared" si="181"/>
        <v/>
      </c>
      <c r="EE64" s="19" t="str">
        <f t="shared" si="181"/>
        <v/>
      </c>
      <c r="EF64" s="19" t="str">
        <f t="shared" si="181"/>
        <v/>
      </c>
      <c r="EG64" s="19" t="str">
        <f t="shared" si="181"/>
        <v/>
      </c>
      <c r="EH64" s="19" t="str">
        <f t="shared" si="181"/>
        <v/>
      </c>
      <c r="EI64" s="19" t="str">
        <f t="shared" si="181"/>
        <v/>
      </c>
      <c r="EJ64" s="19" t="str">
        <f t="shared" si="181"/>
        <v/>
      </c>
      <c r="EK64" s="19" t="str">
        <f t="shared" si="181"/>
        <v/>
      </c>
      <c r="EL64" s="19" t="str">
        <f t="shared" si="181"/>
        <v/>
      </c>
      <c r="EM64" s="19" t="str">
        <f t="shared" si="181"/>
        <v/>
      </c>
      <c r="EN64" s="19" t="str">
        <f t="shared" si="181"/>
        <v/>
      </c>
      <c r="EO64" s="19" t="str">
        <f t="shared" si="181"/>
        <v/>
      </c>
      <c r="EP64" s="19" t="str">
        <f t="shared" si="181"/>
        <v/>
      </c>
      <c r="EQ64" s="19" t="str">
        <f t="shared" si="181"/>
        <v/>
      </c>
      <c r="ER64" s="19" t="str">
        <f t="shared" si="181"/>
        <v/>
      </c>
      <c r="ES64" s="19" t="str">
        <f t="shared" si="181"/>
        <v/>
      </c>
      <c r="ET64" s="19" t="str">
        <f t="shared" si="181"/>
        <v/>
      </c>
      <c r="EU64" s="19" t="str">
        <f t="shared" si="181"/>
        <v/>
      </c>
      <c r="EV64" s="19" t="str">
        <f t="shared" si="181"/>
        <v/>
      </c>
      <c r="EW64" s="19" t="str">
        <f t="shared" si="181"/>
        <v/>
      </c>
      <c r="EX64" s="476"/>
      <c r="EY64" s="476"/>
      <c r="EZ64" s="540" t="s">
        <v>2458</v>
      </c>
      <c r="FA64" s="541" t="s">
        <v>2471</v>
      </c>
      <c r="FB64" s="476"/>
      <c r="FC64" s="532"/>
      <c r="FD64" s="504"/>
      <c r="FE64" s="497"/>
      <c r="FF64" s="496"/>
    </row>
    <row r="65" spans="1:162">
      <c r="B65" s="529" t="s">
        <v>1730</v>
      </c>
      <c r="C65" s="526" t="s">
        <v>32</v>
      </c>
      <c r="D65" s="19" t="str">
        <f t="shared" ref="D65:AI65" si="182">IF(D$29="052",D$25,"")</f>
        <v/>
      </c>
      <c r="E65" s="19" t="str">
        <f t="shared" si="182"/>
        <v/>
      </c>
      <c r="F65" s="19" t="str">
        <f t="shared" si="182"/>
        <v/>
      </c>
      <c r="G65" s="19" t="str">
        <f t="shared" si="182"/>
        <v/>
      </c>
      <c r="H65" s="19" t="str">
        <f t="shared" si="182"/>
        <v/>
      </c>
      <c r="I65" s="19" t="str">
        <f t="shared" si="182"/>
        <v/>
      </c>
      <c r="J65" s="19" t="str">
        <f t="shared" si="182"/>
        <v/>
      </c>
      <c r="K65" s="19" t="str">
        <f t="shared" si="182"/>
        <v/>
      </c>
      <c r="L65" s="19" t="str">
        <f t="shared" si="182"/>
        <v/>
      </c>
      <c r="M65" s="19" t="str">
        <f t="shared" si="182"/>
        <v/>
      </c>
      <c r="N65" s="19" t="str">
        <f t="shared" si="182"/>
        <v/>
      </c>
      <c r="O65" s="19" t="str">
        <f t="shared" si="182"/>
        <v/>
      </c>
      <c r="P65" s="19" t="str">
        <f t="shared" si="182"/>
        <v/>
      </c>
      <c r="Q65" s="19" t="str">
        <f t="shared" si="182"/>
        <v/>
      </c>
      <c r="R65" s="19" t="str">
        <f t="shared" si="182"/>
        <v/>
      </c>
      <c r="S65" s="19" t="str">
        <f t="shared" si="182"/>
        <v/>
      </c>
      <c r="T65" s="19" t="str">
        <f t="shared" si="182"/>
        <v/>
      </c>
      <c r="U65" s="19" t="str">
        <f t="shared" si="182"/>
        <v/>
      </c>
      <c r="V65" s="19" t="str">
        <f t="shared" si="182"/>
        <v/>
      </c>
      <c r="W65" s="19" t="str">
        <f t="shared" si="182"/>
        <v/>
      </c>
      <c r="X65" s="19" t="str">
        <f t="shared" si="182"/>
        <v/>
      </c>
      <c r="Y65" s="19" t="str">
        <f t="shared" si="182"/>
        <v/>
      </c>
      <c r="Z65" s="19" t="str">
        <f t="shared" si="182"/>
        <v/>
      </c>
      <c r="AA65" s="19" t="str">
        <f t="shared" si="182"/>
        <v/>
      </c>
      <c r="AB65" s="19" t="str">
        <f t="shared" si="182"/>
        <v/>
      </c>
      <c r="AC65" s="19" t="str">
        <f t="shared" si="182"/>
        <v/>
      </c>
      <c r="AD65" s="19" t="str">
        <f t="shared" si="182"/>
        <v/>
      </c>
      <c r="AE65" s="19" t="str">
        <f t="shared" si="182"/>
        <v/>
      </c>
      <c r="AF65" s="19" t="str">
        <f t="shared" si="182"/>
        <v/>
      </c>
      <c r="AG65" s="19" t="str">
        <f t="shared" si="182"/>
        <v/>
      </c>
      <c r="AH65" s="19" t="str">
        <f t="shared" si="182"/>
        <v/>
      </c>
      <c r="AI65" s="19" t="str">
        <f t="shared" si="182"/>
        <v/>
      </c>
      <c r="AJ65" s="19" t="str">
        <f t="shared" ref="AJ65:BO65" si="183">IF(AJ$29="052",AJ$25,"")</f>
        <v/>
      </c>
      <c r="AK65" s="19" t="str">
        <f t="shared" si="183"/>
        <v/>
      </c>
      <c r="AL65" s="19" t="str">
        <f t="shared" si="183"/>
        <v/>
      </c>
      <c r="AM65" s="19" t="str">
        <f t="shared" si="183"/>
        <v/>
      </c>
      <c r="AN65" s="19" t="str">
        <f t="shared" si="183"/>
        <v/>
      </c>
      <c r="AO65" s="19" t="str">
        <f t="shared" si="183"/>
        <v/>
      </c>
      <c r="AP65" s="19" t="str">
        <f t="shared" si="183"/>
        <v/>
      </c>
      <c r="AQ65" s="19" t="str">
        <f t="shared" si="183"/>
        <v/>
      </c>
      <c r="AR65" s="19" t="str">
        <f t="shared" si="183"/>
        <v/>
      </c>
      <c r="AS65" s="19" t="str">
        <f t="shared" si="183"/>
        <v/>
      </c>
      <c r="AT65" s="19" t="str">
        <f t="shared" si="183"/>
        <v/>
      </c>
      <c r="AU65" s="19" t="str">
        <f t="shared" si="183"/>
        <v/>
      </c>
      <c r="AV65" s="19" t="str">
        <f t="shared" si="183"/>
        <v/>
      </c>
      <c r="AW65" s="19" t="str">
        <f t="shared" si="183"/>
        <v/>
      </c>
      <c r="AX65" s="19" t="str">
        <f t="shared" si="183"/>
        <v/>
      </c>
      <c r="AY65" s="19" t="str">
        <f t="shared" si="183"/>
        <v/>
      </c>
      <c r="AZ65" s="19" t="str">
        <f t="shared" si="183"/>
        <v/>
      </c>
      <c r="BA65" s="19" t="str">
        <f t="shared" si="183"/>
        <v/>
      </c>
      <c r="BB65" s="19" t="str">
        <f t="shared" si="183"/>
        <v/>
      </c>
      <c r="BC65" s="19" t="str">
        <f t="shared" si="183"/>
        <v/>
      </c>
      <c r="BD65" s="19" t="str">
        <f t="shared" si="183"/>
        <v/>
      </c>
      <c r="BE65" s="19" t="str">
        <f t="shared" si="183"/>
        <v/>
      </c>
      <c r="BF65" s="19" t="str">
        <f t="shared" si="183"/>
        <v/>
      </c>
      <c r="BG65" s="19" t="str">
        <f t="shared" si="183"/>
        <v/>
      </c>
      <c r="BH65" s="19" t="str">
        <f t="shared" si="183"/>
        <v/>
      </c>
      <c r="BI65" s="19" t="str">
        <f t="shared" si="183"/>
        <v/>
      </c>
      <c r="BJ65" s="19" t="str">
        <f t="shared" si="183"/>
        <v/>
      </c>
      <c r="BK65" s="19" t="str">
        <f t="shared" si="183"/>
        <v/>
      </c>
      <c r="BL65" s="19" t="str">
        <f t="shared" si="183"/>
        <v/>
      </c>
      <c r="BM65" s="19" t="str">
        <f t="shared" si="183"/>
        <v/>
      </c>
      <c r="BN65" s="19" t="str">
        <f t="shared" si="183"/>
        <v/>
      </c>
      <c r="BO65" s="19" t="str">
        <f t="shared" si="183"/>
        <v/>
      </c>
      <c r="BP65" s="19" t="str">
        <f t="shared" ref="BP65:CU65" si="184">IF(BP$29="052",BP$25,"")</f>
        <v/>
      </c>
      <c r="BQ65" s="19" t="str">
        <f t="shared" si="184"/>
        <v/>
      </c>
      <c r="BR65" s="19" t="str">
        <f t="shared" si="184"/>
        <v/>
      </c>
      <c r="BS65" s="19" t="str">
        <f t="shared" si="184"/>
        <v/>
      </c>
      <c r="BT65" s="19" t="str">
        <f t="shared" si="184"/>
        <v/>
      </c>
      <c r="BU65" s="19" t="str">
        <f t="shared" si="184"/>
        <v/>
      </c>
      <c r="BV65" s="19" t="str">
        <f t="shared" si="184"/>
        <v/>
      </c>
      <c r="BW65" s="19" t="str">
        <f t="shared" si="184"/>
        <v/>
      </c>
      <c r="BX65" s="19" t="str">
        <f t="shared" si="184"/>
        <v/>
      </c>
      <c r="BY65" s="19" t="str">
        <f t="shared" si="184"/>
        <v/>
      </c>
      <c r="BZ65" s="19" t="str">
        <f t="shared" si="184"/>
        <v/>
      </c>
      <c r="CA65" s="19" t="str">
        <f t="shared" si="184"/>
        <v/>
      </c>
      <c r="CB65" s="19" t="str">
        <f t="shared" si="184"/>
        <v/>
      </c>
      <c r="CC65" s="19" t="str">
        <f t="shared" si="184"/>
        <v/>
      </c>
      <c r="CD65" s="19" t="str">
        <f t="shared" si="184"/>
        <v/>
      </c>
      <c r="CE65" s="19" t="str">
        <f t="shared" si="184"/>
        <v/>
      </c>
      <c r="CF65" s="19" t="str">
        <f t="shared" si="184"/>
        <v/>
      </c>
      <c r="CG65" s="19" t="str">
        <f t="shared" si="184"/>
        <v/>
      </c>
      <c r="CH65" s="19" t="str">
        <f t="shared" si="184"/>
        <v/>
      </c>
      <c r="CI65" s="19" t="str">
        <f t="shared" si="184"/>
        <v/>
      </c>
      <c r="CJ65" s="19" t="str">
        <f t="shared" si="184"/>
        <v/>
      </c>
      <c r="CK65" s="19" t="str">
        <f t="shared" si="184"/>
        <v/>
      </c>
      <c r="CL65" s="19" t="str">
        <f t="shared" si="184"/>
        <v/>
      </c>
      <c r="CM65" s="19" t="str">
        <f t="shared" si="184"/>
        <v/>
      </c>
      <c r="CN65" s="19" t="str">
        <f t="shared" si="184"/>
        <v/>
      </c>
      <c r="CO65" s="19" t="str">
        <f t="shared" si="184"/>
        <v/>
      </c>
      <c r="CP65" s="19" t="str">
        <f t="shared" si="184"/>
        <v/>
      </c>
      <c r="CQ65" s="19" t="str">
        <f t="shared" si="184"/>
        <v/>
      </c>
      <c r="CR65" s="19" t="str">
        <f t="shared" si="184"/>
        <v/>
      </c>
      <c r="CS65" s="19" t="str">
        <f t="shared" si="184"/>
        <v/>
      </c>
      <c r="CT65" s="19" t="str">
        <f t="shared" si="184"/>
        <v/>
      </c>
      <c r="CU65" s="19" t="str">
        <f t="shared" si="184"/>
        <v/>
      </c>
      <c r="CV65" s="19" t="str">
        <f t="shared" ref="CV65:EA65" si="185">IF(CV$29="052",CV$25,"")</f>
        <v/>
      </c>
      <c r="CW65" s="19" t="str">
        <f t="shared" si="185"/>
        <v/>
      </c>
      <c r="CX65" s="19" t="str">
        <f t="shared" si="185"/>
        <v/>
      </c>
      <c r="CY65" s="19" t="str">
        <f t="shared" si="185"/>
        <v/>
      </c>
      <c r="CZ65" s="19" t="str">
        <f t="shared" si="185"/>
        <v/>
      </c>
      <c r="DA65" s="19" t="str">
        <f t="shared" si="185"/>
        <v/>
      </c>
      <c r="DB65" s="19" t="str">
        <f t="shared" si="185"/>
        <v/>
      </c>
      <c r="DC65" s="19" t="str">
        <f t="shared" si="185"/>
        <v/>
      </c>
      <c r="DD65" s="19" t="str">
        <f t="shared" si="185"/>
        <v/>
      </c>
      <c r="DE65" s="19" t="str">
        <f t="shared" si="185"/>
        <v/>
      </c>
      <c r="DF65" s="19" t="str">
        <f t="shared" si="185"/>
        <v/>
      </c>
      <c r="DG65" s="19" t="str">
        <f t="shared" si="185"/>
        <v/>
      </c>
      <c r="DH65" s="19" t="str">
        <f t="shared" si="185"/>
        <v/>
      </c>
      <c r="DI65" s="19" t="str">
        <f t="shared" si="185"/>
        <v/>
      </c>
      <c r="DJ65" s="19" t="str">
        <f t="shared" si="185"/>
        <v/>
      </c>
      <c r="DK65" s="19" t="str">
        <f t="shared" si="185"/>
        <v/>
      </c>
      <c r="DL65" s="19" t="str">
        <f t="shared" si="185"/>
        <v/>
      </c>
      <c r="DM65" s="19" t="str">
        <f t="shared" si="185"/>
        <v/>
      </c>
      <c r="DN65" s="19" t="str">
        <f t="shared" si="185"/>
        <v/>
      </c>
      <c r="DO65" s="19" t="str">
        <f t="shared" si="185"/>
        <v/>
      </c>
      <c r="DP65" s="19" t="str">
        <f t="shared" si="185"/>
        <v/>
      </c>
      <c r="DQ65" s="19" t="str">
        <f t="shared" si="185"/>
        <v/>
      </c>
      <c r="DR65" s="19" t="str">
        <f t="shared" si="185"/>
        <v/>
      </c>
      <c r="DS65" s="19" t="str">
        <f t="shared" si="185"/>
        <v/>
      </c>
      <c r="DT65" s="19" t="str">
        <f t="shared" si="185"/>
        <v/>
      </c>
      <c r="DU65" s="19" t="str">
        <f t="shared" si="185"/>
        <v/>
      </c>
      <c r="DV65" s="19" t="str">
        <f t="shared" si="185"/>
        <v/>
      </c>
      <c r="DW65" s="19" t="str">
        <f t="shared" si="185"/>
        <v/>
      </c>
      <c r="DX65" s="19" t="str">
        <f t="shared" si="185"/>
        <v/>
      </c>
      <c r="DY65" s="19" t="str">
        <f t="shared" si="185"/>
        <v/>
      </c>
      <c r="DZ65" s="19" t="str">
        <f t="shared" si="185"/>
        <v/>
      </c>
      <c r="EA65" s="19" t="str">
        <f t="shared" si="185"/>
        <v/>
      </c>
      <c r="EB65" s="19" t="str">
        <f t="shared" ref="EB65:EW65" si="186">IF(EB$29="052",EB$25,"")</f>
        <v/>
      </c>
      <c r="EC65" s="19" t="str">
        <f t="shared" si="186"/>
        <v/>
      </c>
      <c r="ED65" s="19" t="str">
        <f t="shared" si="186"/>
        <v/>
      </c>
      <c r="EE65" s="19" t="str">
        <f t="shared" si="186"/>
        <v/>
      </c>
      <c r="EF65" s="19" t="str">
        <f t="shared" si="186"/>
        <v/>
      </c>
      <c r="EG65" s="19" t="str">
        <f t="shared" si="186"/>
        <v/>
      </c>
      <c r="EH65" s="19" t="str">
        <f t="shared" si="186"/>
        <v/>
      </c>
      <c r="EI65" s="19" t="str">
        <f t="shared" si="186"/>
        <v/>
      </c>
      <c r="EJ65" s="19" t="str">
        <f t="shared" si="186"/>
        <v/>
      </c>
      <c r="EK65" s="19" t="str">
        <f t="shared" si="186"/>
        <v/>
      </c>
      <c r="EL65" s="19" t="str">
        <f t="shared" si="186"/>
        <v/>
      </c>
      <c r="EM65" s="19" t="str">
        <f t="shared" si="186"/>
        <v/>
      </c>
      <c r="EN65" s="19" t="str">
        <f t="shared" si="186"/>
        <v/>
      </c>
      <c r="EO65" s="19" t="str">
        <f t="shared" si="186"/>
        <v/>
      </c>
      <c r="EP65" s="19" t="str">
        <f t="shared" si="186"/>
        <v/>
      </c>
      <c r="EQ65" s="19" t="str">
        <f t="shared" si="186"/>
        <v/>
      </c>
      <c r="ER65" s="19" t="str">
        <f t="shared" si="186"/>
        <v/>
      </c>
      <c r="ES65" s="19" t="str">
        <f t="shared" si="186"/>
        <v/>
      </c>
      <c r="ET65" s="19" t="str">
        <f t="shared" si="186"/>
        <v/>
      </c>
      <c r="EU65" s="19" t="str">
        <f t="shared" si="186"/>
        <v/>
      </c>
      <c r="EV65" s="19" t="str">
        <f t="shared" si="186"/>
        <v/>
      </c>
      <c r="EW65" s="19" t="str">
        <f t="shared" si="186"/>
        <v/>
      </c>
      <c r="EX65" s="476"/>
      <c r="EY65" s="476"/>
      <c r="EZ65" s="540" t="s">
        <v>2459</v>
      </c>
      <c r="FA65" s="541" t="s">
        <v>2468</v>
      </c>
      <c r="FB65" s="476"/>
      <c r="FC65" s="476"/>
      <c r="FD65" s="504"/>
      <c r="FE65" s="497"/>
      <c r="FF65" s="496"/>
    </row>
    <row r="66" spans="1:162">
      <c r="B66" s="531" t="s">
        <v>1861</v>
      </c>
      <c r="C66" s="526" t="s">
        <v>32</v>
      </c>
      <c r="D66" s="19" t="str">
        <f t="shared" ref="D66:AI66" si="187">IF(D$29="053",D$25,"")</f>
        <v/>
      </c>
      <c r="E66" s="19" t="str">
        <f t="shared" si="187"/>
        <v/>
      </c>
      <c r="F66" s="19" t="str">
        <f t="shared" si="187"/>
        <v/>
      </c>
      <c r="G66" s="19" t="str">
        <f t="shared" si="187"/>
        <v/>
      </c>
      <c r="H66" s="19" t="str">
        <f t="shared" si="187"/>
        <v/>
      </c>
      <c r="I66" s="19" t="str">
        <f t="shared" si="187"/>
        <v/>
      </c>
      <c r="J66" s="19" t="str">
        <f t="shared" si="187"/>
        <v/>
      </c>
      <c r="K66" s="19" t="str">
        <f t="shared" si="187"/>
        <v/>
      </c>
      <c r="L66" s="19" t="str">
        <f t="shared" si="187"/>
        <v/>
      </c>
      <c r="M66" s="19" t="str">
        <f t="shared" si="187"/>
        <v/>
      </c>
      <c r="N66" s="19" t="str">
        <f t="shared" si="187"/>
        <v/>
      </c>
      <c r="O66" s="19" t="str">
        <f t="shared" si="187"/>
        <v/>
      </c>
      <c r="P66" s="19" t="str">
        <f t="shared" si="187"/>
        <v/>
      </c>
      <c r="Q66" s="19" t="str">
        <f t="shared" si="187"/>
        <v/>
      </c>
      <c r="R66" s="19" t="str">
        <f t="shared" si="187"/>
        <v/>
      </c>
      <c r="S66" s="19" t="str">
        <f t="shared" si="187"/>
        <v/>
      </c>
      <c r="T66" s="19" t="str">
        <f t="shared" si="187"/>
        <v/>
      </c>
      <c r="U66" s="19" t="str">
        <f t="shared" si="187"/>
        <v/>
      </c>
      <c r="V66" s="19" t="str">
        <f t="shared" si="187"/>
        <v/>
      </c>
      <c r="W66" s="19" t="str">
        <f t="shared" si="187"/>
        <v/>
      </c>
      <c r="X66" s="19" t="str">
        <f t="shared" si="187"/>
        <v/>
      </c>
      <c r="Y66" s="19" t="str">
        <f t="shared" si="187"/>
        <v/>
      </c>
      <c r="Z66" s="19" t="str">
        <f t="shared" si="187"/>
        <v/>
      </c>
      <c r="AA66" s="19" t="str">
        <f t="shared" si="187"/>
        <v/>
      </c>
      <c r="AB66" s="19" t="str">
        <f t="shared" si="187"/>
        <v/>
      </c>
      <c r="AC66" s="19" t="str">
        <f t="shared" si="187"/>
        <v/>
      </c>
      <c r="AD66" s="19" t="str">
        <f t="shared" si="187"/>
        <v/>
      </c>
      <c r="AE66" s="19" t="str">
        <f t="shared" si="187"/>
        <v/>
      </c>
      <c r="AF66" s="19" t="str">
        <f t="shared" si="187"/>
        <v/>
      </c>
      <c r="AG66" s="19" t="str">
        <f t="shared" si="187"/>
        <v/>
      </c>
      <c r="AH66" s="19" t="str">
        <f t="shared" si="187"/>
        <v/>
      </c>
      <c r="AI66" s="19" t="str">
        <f t="shared" si="187"/>
        <v/>
      </c>
      <c r="AJ66" s="19" t="str">
        <f t="shared" ref="AJ66:BO66" si="188">IF(AJ$29="053",AJ$25,"")</f>
        <v/>
      </c>
      <c r="AK66" s="19" t="str">
        <f t="shared" si="188"/>
        <v/>
      </c>
      <c r="AL66" s="19" t="str">
        <f t="shared" si="188"/>
        <v/>
      </c>
      <c r="AM66" s="19" t="str">
        <f t="shared" si="188"/>
        <v/>
      </c>
      <c r="AN66" s="19" t="str">
        <f t="shared" si="188"/>
        <v/>
      </c>
      <c r="AO66" s="19" t="str">
        <f t="shared" si="188"/>
        <v/>
      </c>
      <c r="AP66" s="19" t="str">
        <f t="shared" si="188"/>
        <v/>
      </c>
      <c r="AQ66" s="19" t="str">
        <f t="shared" si="188"/>
        <v/>
      </c>
      <c r="AR66" s="19" t="str">
        <f t="shared" si="188"/>
        <v/>
      </c>
      <c r="AS66" s="19" t="str">
        <f t="shared" si="188"/>
        <v/>
      </c>
      <c r="AT66" s="19" t="str">
        <f t="shared" si="188"/>
        <v/>
      </c>
      <c r="AU66" s="19" t="str">
        <f t="shared" si="188"/>
        <v/>
      </c>
      <c r="AV66" s="19" t="str">
        <f t="shared" si="188"/>
        <v/>
      </c>
      <c r="AW66" s="19" t="str">
        <f t="shared" si="188"/>
        <v/>
      </c>
      <c r="AX66" s="19" t="str">
        <f t="shared" si="188"/>
        <v/>
      </c>
      <c r="AY66" s="19" t="str">
        <f t="shared" si="188"/>
        <v/>
      </c>
      <c r="AZ66" s="19" t="str">
        <f t="shared" si="188"/>
        <v/>
      </c>
      <c r="BA66" s="19" t="str">
        <f t="shared" si="188"/>
        <v/>
      </c>
      <c r="BB66" s="19" t="str">
        <f t="shared" si="188"/>
        <v/>
      </c>
      <c r="BC66" s="19" t="str">
        <f t="shared" si="188"/>
        <v/>
      </c>
      <c r="BD66" s="19" t="str">
        <f t="shared" si="188"/>
        <v/>
      </c>
      <c r="BE66" s="19" t="str">
        <f t="shared" si="188"/>
        <v/>
      </c>
      <c r="BF66" s="19" t="str">
        <f t="shared" si="188"/>
        <v/>
      </c>
      <c r="BG66" s="19" t="str">
        <f t="shared" si="188"/>
        <v/>
      </c>
      <c r="BH66" s="19" t="str">
        <f t="shared" si="188"/>
        <v/>
      </c>
      <c r="BI66" s="19" t="str">
        <f t="shared" si="188"/>
        <v/>
      </c>
      <c r="BJ66" s="19" t="str">
        <f t="shared" si="188"/>
        <v/>
      </c>
      <c r="BK66" s="19" t="str">
        <f t="shared" si="188"/>
        <v/>
      </c>
      <c r="BL66" s="19" t="str">
        <f t="shared" si="188"/>
        <v/>
      </c>
      <c r="BM66" s="19" t="str">
        <f t="shared" si="188"/>
        <v/>
      </c>
      <c r="BN66" s="19" t="str">
        <f t="shared" si="188"/>
        <v/>
      </c>
      <c r="BO66" s="19" t="str">
        <f t="shared" si="188"/>
        <v/>
      </c>
      <c r="BP66" s="19" t="str">
        <f t="shared" ref="BP66:CU66" si="189">IF(BP$29="053",BP$25,"")</f>
        <v/>
      </c>
      <c r="BQ66" s="19" t="str">
        <f t="shared" si="189"/>
        <v/>
      </c>
      <c r="BR66" s="19" t="str">
        <f t="shared" si="189"/>
        <v/>
      </c>
      <c r="BS66" s="19" t="str">
        <f t="shared" si="189"/>
        <v/>
      </c>
      <c r="BT66" s="19" t="str">
        <f t="shared" si="189"/>
        <v/>
      </c>
      <c r="BU66" s="19" t="str">
        <f t="shared" si="189"/>
        <v/>
      </c>
      <c r="BV66" s="19" t="str">
        <f t="shared" si="189"/>
        <v/>
      </c>
      <c r="BW66" s="19" t="str">
        <f t="shared" si="189"/>
        <v/>
      </c>
      <c r="BX66" s="19" t="str">
        <f t="shared" si="189"/>
        <v/>
      </c>
      <c r="BY66" s="19" t="str">
        <f t="shared" si="189"/>
        <v/>
      </c>
      <c r="BZ66" s="19" t="str">
        <f t="shared" si="189"/>
        <v/>
      </c>
      <c r="CA66" s="19" t="str">
        <f t="shared" si="189"/>
        <v/>
      </c>
      <c r="CB66" s="19" t="str">
        <f t="shared" si="189"/>
        <v/>
      </c>
      <c r="CC66" s="19" t="str">
        <f t="shared" si="189"/>
        <v/>
      </c>
      <c r="CD66" s="19" t="str">
        <f t="shared" si="189"/>
        <v/>
      </c>
      <c r="CE66" s="19" t="str">
        <f t="shared" si="189"/>
        <v/>
      </c>
      <c r="CF66" s="19" t="str">
        <f t="shared" si="189"/>
        <v/>
      </c>
      <c r="CG66" s="19" t="str">
        <f t="shared" si="189"/>
        <v/>
      </c>
      <c r="CH66" s="19" t="str">
        <f t="shared" si="189"/>
        <v/>
      </c>
      <c r="CI66" s="19" t="str">
        <f t="shared" si="189"/>
        <v/>
      </c>
      <c r="CJ66" s="19" t="str">
        <f t="shared" si="189"/>
        <v/>
      </c>
      <c r="CK66" s="19" t="str">
        <f t="shared" si="189"/>
        <v/>
      </c>
      <c r="CL66" s="19" t="str">
        <f t="shared" si="189"/>
        <v/>
      </c>
      <c r="CM66" s="19" t="str">
        <f t="shared" si="189"/>
        <v/>
      </c>
      <c r="CN66" s="19" t="str">
        <f t="shared" si="189"/>
        <v/>
      </c>
      <c r="CO66" s="19" t="str">
        <f t="shared" si="189"/>
        <v/>
      </c>
      <c r="CP66" s="19" t="str">
        <f t="shared" si="189"/>
        <v/>
      </c>
      <c r="CQ66" s="19" t="str">
        <f t="shared" si="189"/>
        <v/>
      </c>
      <c r="CR66" s="19" t="str">
        <f t="shared" si="189"/>
        <v/>
      </c>
      <c r="CS66" s="19" t="str">
        <f t="shared" si="189"/>
        <v/>
      </c>
      <c r="CT66" s="19" t="str">
        <f t="shared" si="189"/>
        <v/>
      </c>
      <c r="CU66" s="19" t="str">
        <f t="shared" si="189"/>
        <v/>
      </c>
      <c r="CV66" s="19" t="str">
        <f t="shared" ref="CV66:EA66" si="190">IF(CV$29="053",CV$25,"")</f>
        <v/>
      </c>
      <c r="CW66" s="19" t="str">
        <f t="shared" si="190"/>
        <v/>
      </c>
      <c r="CX66" s="19" t="str">
        <f t="shared" si="190"/>
        <v/>
      </c>
      <c r="CY66" s="19" t="str">
        <f t="shared" si="190"/>
        <v/>
      </c>
      <c r="CZ66" s="19" t="str">
        <f t="shared" si="190"/>
        <v/>
      </c>
      <c r="DA66" s="19" t="str">
        <f t="shared" si="190"/>
        <v/>
      </c>
      <c r="DB66" s="19" t="str">
        <f t="shared" si="190"/>
        <v/>
      </c>
      <c r="DC66" s="19" t="str">
        <f t="shared" si="190"/>
        <v/>
      </c>
      <c r="DD66" s="19" t="str">
        <f t="shared" si="190"/>
        <v/>
      </c>
      <c r="DE66" s="19" t="str">
        <f t="shared" si="190"/>
        <v/>
      </c>
      <c r="DF66" s="19" t="str">
        <f t="shared" si="190"/>
        <v/>
      </c>
      <c r="DG66" s="19" t="str">
        <f t="shared" si="190"/>
        <v/>
      </c>
      <c r="DH66" s="19" t="str">
        <f t="shared" si="190"/>
        <v/>
      </c>
      <c r="DI66" s="19" t="str">
        <f t="shared" si="190"/>
        <v/>
      </c>
      <c r="DJ66" s="19" t="str">
        <f t="shared" si="190"/>
        <v/>
      </c>
      <c r="DK66" s="19" t="str">
        <f t="shared" si="190"/>
        <v/>
      </c>
      <c r="DL66" s="19" t="str">
        <f t="shared" si="190"/>
        <v/>
      </c>
      <c r="DM66" s="19" t="str">
        <f t="shared" si="190"/>
        <v/>
      </c>
      <c r="DN66" s="19" t="str">
        <f t="shared" si="190"/>
        <v/>
      </c>
      <c r="DO66" s="19" t="str">
        <f t="shared" si="190"/>
        <v/>
      </c>
      <c r="DP66" s="19" t="str">
        <f t="shared" si="190"/>
        <v/>
      </c>
      <c r="DQ66" s="19" t="str">
        <f t="shared" si="190"/>
        <v/>
      </c>
      <c r="DR66" s="19" t="str">
        <f t="shared" si="190"/>
        <v/>
      </c>
      <c r="DS66" s="19" t="str">
        <f t="shared" si="190"/>
        <v/>
      </c>
      <c r="DT66" s="19" t="str">
        <f t="shared" si="190"/>
        <v/>
      </c>
      <c r="DU66" s="19" t="str">
        <f t="shared" si="190"/>
        <v/>
      </c>
      <c r="DV66" s="19" t="str">
        <f t="shared" si="190"/>
        <v/>
      </c>
      <c r="DW66" s="19" t="str">
        <f t="shared" si="190"/>
        <v/>
      </c>
      <c r="DX66" s="19" t="str">
        <f t="shared" si="190"/>
        <v/>
      </c>
      <c r="DY66" s="19" t="str">
        <f t="shared" si="190"/>
        <v/>
      </c>
      <c r="DZ66" s="19" t="str">
        <f t="shared" si="190"/>
        <v/>
      </c>
      <c r="EA66" s="19" t="str">
        <f t="shared" si="190"/>
        <v/>
      </c>
      <c r="EB66" s="19" t="str">
        <f t="shared" ref="EB66:EW66" si="191">IF(EB$29="053",EB$25,"")</f>
        <v/>
      </c>
      <c r="EC66" s="19" t="str">
        <f t="shared" si="191"/>
        <v/>
      </c>
      <c r="ED66" s="19" t="str">
        <f t="shared" si="191"/>
        <v/>
      </c>
      <c r="EE66" s="19" t="str">
        <f t="shared" si="191"/>
        <v/>
      </c>
      <c r="EF66" s="19" t="str">
        <f t="shared" si="191"/>
        <v/>
      </c>
      <c r="EG66" s="19" t="str">
        <f t="shared" si="191"/>
        <v/>
      </c>
      <c r="EH66" s="19" t="str">
        <f t="shared" si="191"/>
        <v/>
      </c>
      <c r="EI66" s="19" t="str">
        <f t="shared" si="191"/>
        <v/>
      </c>
      <c r="EJ66" s="19" t="str">
        <f t="shared" si="191"/>
        <v/>
      </c>
      <c r="EK66" s="19" t="str">
        <f t="shared" si="191"/>
        <v/>
      </c>
      <c r="EL66" s="19" t="str">
        <f t="shared" si="191"/>
        <v/>
      </c>
      <c r="EM66" s="19" t="str">
        <f t="shared" si="191"/>
        <v/>
      </c>
      <c r="EN66" s="19" t="str">
        <f t="shared" si="191"/>
        <v/>
      </c>
      <c r="EO66" s="19" t="str">
        <f t="shared" si="191"/>
        <v/>
      </c>
      <c r="EP66" s="19" t="str">
        <f t="shared" si="191"/>
        <v/>
      </c>
      <c r="EQ66" s="19" t="str">
        <f t="shared" si="191"/>
        <v/>
      </c>
      <c r="ER66" s="19" t="str">
        <f t="shared" si="191"/>
        <v/>
      </c>
      <c r="ES66" s="19" t="str">
        <f t="shared" si="191"/>
        <v/>
      </c>
      <c r="ET66" s="19" t="str">
        <f t="shared" si="191"/>
        <v/>
      </c>
      <c r="EU66" s="19" t="str">
        <f t="shared" si="191"/>
        <v/>
      </c>
      <c r="EV66" s="19" t="str">
        <f t="shared" si="191"/>
        <v/>
      </c>
      <c r="EW66" s="19" t="str">
        <f t="shared" si="191"/>
        <v/>
      </c>
      <c r="EX66" s="476"/>
      <c r="EY66" s="476"/>
      <c r="EZ66" s="540" t="s">
        <v>2460</v>
      </c>
      <c r="FA66" s="541" t="s">
        <v>2469</v>
      </c>
      <c r="FB66" s="476"/>
      <c r="FC66" s="476"/>
      <c r="FD66" s="504"/>
      <c r="FE66" s="497"/>
      <c r="FF66" s="496"/>
    </row>
    <row r="67" spans="1:162">
      <c r="B67" s="533" t="s">
        <v>1731</v>
      </c>
      <c r="C67" s="526" t="s">
        <v>32</v>
      </c>
      <c r="D67" s="19" t="str">
        <f t="shared" ref="D67:AI67" si="192">IF(D$29="061",D$25,"")</f>
        <v/>
      </c>
      <c r="E67" s="19" t="str">
        <f t="shared" si="192"/>
        <v/>
      </c>
      <c r="F67" s="19" t="str">
        <f t="shared" si="192"/>
        <v/>
      </c>
      <c r="G67" s="19" t="str">
        <f t="shared" si="192"/>
        <v/>
      </c>
      <c r="H67" s="19" t="str">
        <f t="shared" si="192"/>
        <v/>
      </c>
      <c r="I67" s="19" t="str">
        <f t="shared" si="192"/>
        <v/>
      </c>
      <c r="J67" s="19" t="str">
        <f t="shared" si="192"/>
        <v/>
      </c>
      <c r="K67" s="19" t="str">
        <f t="shared" si="192"/>
        <v/>
      </c>
      <c r="L67" s="19" t="str">
        <f t="shared" si="192"/>
        <v/>
      </c>
      <c r="M67" s="19" t="str">
        <f t="shared" si="192"/>
        <v/>
      </c>
      <c r="N67" s="19" t="str">
        <f t="shared" si="192"/>
        <v/>
      </c>
      <c r="O67" s="19" t="str">
        <f t="shared" si="192"/>
        <v/>
      </c>
      <c r="P67" s="19" t="str">
        <f t="shared" si="192"/>
        <v/>
      </c>
      <c r="Q67" s="19" t="str">
        <f t="shared" si="192"/>
        <v/>
      </c>
      <c r="R67" s="19" t="str">
        <f t="shared" si="192"/>
        <v/>
      </c>
      <c r="S67" s="19" t="str">
        <f t="shared" si="192"/>
        <v/>
      </c>
      <c r="T67" s="19" t="str">
        <f t="shared" si="192"/>
        <v/>
      </c>
      <c r="U67" s="19" t="str">
        <f t="shared" si="192"/>
        <v/>
      </c>
      <c r="V67" s="19" t="str">
        <f t="shared" si="192"/>
        <v/>
      </c>
      <c r="W67" s="19" t="str">
        <f t="shared" si="192"/>
        <v/>
      </c>
      <c r="X67" s="19" t="str">
        <f t="shared" si="192"/>
        <v/>
      </c>
      <c r="Y67" s="19" t="str">
        <f t="shared" si="192"/>
        <v/>
      </c>
      <c r="Z67" s="19" t="str">
        <f t="shared" si="192"/>
        <v/>
      </c>
      <c r="AA67" s="19" t="str">
        <f t="shared" si="192"/>
        <v/>
      </c>
      <c r="AB67" s="19" t="str">
        <f t="shared" si="192"/>
        <v/>
      </c>
      <c r="AC67" s="19" t="str">
        <f t="shared" si="192"/>
        <v/>
      </c>
      <c r="AD67" s="19" t="str">
        <f t="shared" si="192"/>
        <v/>
      </c>
      <c r="AE67" s="19" t="str">
        <f t="shared" si="192"/>
        <v/>
      </c>
      <c r="AF67" s="19" t="str">
        <f t="shared" si="192"/>
        <v/>
      </c>
      <c r="AG67" s="19" t="str">
        <f t="shared" si="192"/>
        <v/>
      </c>
      <c r="AH67" s="19" t="str">
        <f t="shared" si="192"/>
        <v/>
      </c>
      <c r="AI67" s="19" t="str">
        <f t="shared" si="192"/>
        <v/>
      </c>
      <c r="AJ67" s="19" t="str">
        <f t="shared" ref="AJ67:BO67" si="193">IF(AJ$29="061",AJ$25,"")</f>
        <v/>
      </c>
      <c r="AK67" s="19" t="str">
        <f t="shared" si="193"/>
        <v/>
      </c>
      <c r="AL67" s="19" t="str">
        <f t="shared" si="193"/>
        <v/>
      </c>
      <c r="AM67" s="19" t="str">
        <f t="shared" si="193"/>
        <v/>
      </c>
      <c r="AN67" s="19" t="str">
        <f t="shared" si="193"/>
        <v/>
      </c>
      <c r="AO67" s="19" t="str">
        <f t="shared" si="193"/>
        <v/>
      </c>
      <c r="AP67" s="19" t="str">
        <f t="shared" si="193"/>
        <v/>
      </c>
      <c r="AQ67" s="19" t="str">
        <f t="shared" si="193"/>
        <v/>
      </c>
      <c r="AR67" s="19" t="str">
        <f t="shared" si="193"/>
        <v/>
      </c>
      <c r="AS67" s="19" t="str">
        <f t="shared" si="193"/>
        <v/>
      </c>
      <c r="AT67" s="19" t="str">
        <f t="shared" si="193"/>
        <v/>
      </c>
      <c r="AU67" s="19" t="str">
        <f t="shared" si="193"/>
        <v/>
      </c>
      <c r="AV67" s="19" t="str">
        <f t="shared" si="193"/>
        <v/>
      </c>
      <c r="AW67" s="19" t="str">
        <f t="shared" si="193"/>
        <v/>
      </c>
      <c r="AX67" s="19" t="str">
        <f t="shared" si="193"/>
        <v/>
      </c>
      <c r="AY67" s="19" t="str">
        <f t="shared" si="193"/>
        <v/>
      </c>
      <c r="AZ67" s="19" t="str">
        <f t="shared" si="193"/>
        <v/>
      </c>
      <c r="BA67" s="19" t="str">
        <f t="shared" si="193"/>
        <v/>
      </c>
      <c r="BB67" s="19" t="str">
        <f t="shared" si="193"/>
        <v/>
      </c>
      <c r="BC67" s="19" t="str">
        <f t="shared" si="193"/>
        <v/>
      </c>
      <c r="BD67" s="19" t="str">
        <f t="shared" si="193"/>
        <v/>
      </c>
      <c r="BE67" s="19" t="str">
        <f t="shared" si="193"/>
        <v/>
      </c>
      <c r="BF67" s="19" t="str">
        <f t="shared" si="193"/>
        <v/>
      </c>
      <c r="BG67" s="19" t="str">
        <f t="shared" si="193"/>
        <v/>
      </c>
      <c r="BH67" s="19" t="str">
        <f t="shared" si="193"/>
        <v/>
      </c>
      <c r="BI67" s="19" t="str">
        <f t="shared" si="193"/>
        <v/>
      </c>
      <c r="BJ67" s="19" t="str">
        <f t="shared" si="193"/>
        <v/>
      </c>
      <c r="BK67" s="19" t="str">
        <f t="shared" si="193"/>
        <v/>
      </c>
      <c r="BL67" s="19" t="str">
        <f t="shared" si="193"/>
        <v/>
      </c>
      <c r="BM67" s="19" t="str">
        <f t="shared" si="193"/>
        <v/>
      </c>
      <c r="BN67" s="19" t="str">
        <f t="shared" si="193"/>
        <v/>
      </c>
      <c r="BO67" s="19" t="str">
        <f t="shared" si="193"/>
        <v/>
      </c>
      <c r="BP67" s="19" t="str">
        <f t="shared" ref="BP67:CU67" si="194">IF(BP$29="061",BP$25,"")</f>
        <v/>
      </c>
      <c r="BQ67" s="19" t="str">
        <f t="shared" si="194"/>
        <v/>
      </c>
      <c r="BR67" s="19" t="str">
        <f t="shared" si="194"/>
        <v/>
      </c>
      <c r="BS67" s="19" t="str">
        <f t="shared" si="194"/>
        <v/>
      </c>
      <c r="BT67" s="19" t="str">
        <f t="shared" si="194"/>
        <v/>
      </c>
      <c r="BU67" s="19" t="str">
        <f t="shared" si="194"/>
        <v/>
      </c>
      <c r="BV67" s="19" t="str">
        <f t="shared" si="194"/>
        <v/>
      </c>
      <c r="BW67" s="19" t="str">
        <f t="shared" si="194"/>
        <v/>
      </c>
      <c r="BX67" s="19" t="str">
        <f t="shared" si="194"/>
        <v/>
      </c>
      <c r="BY67" s="19" t="str">
        <f t="shared" si="194"/>
        <v/>
      </c>
      <c r="BZ67" s="19" t="str">
        <f t="shared" si="194"/>
        <v/>
      </c>
      <c r="CA67" s="19" t="str">
        <f t="shared" si="194"/>
        <v/>
      </c>
      <c r="CB67" s="19" t="str">
        <f t="shared" si="194"/>
        <v/>
      </c>
      <c r="CC67" s="19" t="str">
        <f t="shared" si="194"/>
        <v/>
      </c>
      <c r="CD67" s="19" t="str">
        <f t="shared" si="194"/>
        <v/>
      </c>
      <c r="CE67" s="19" t="str">
        <f t="shared" si="194"/>
        <v/>
      </c>
      <c r="CF67" s="19" t="str">
        <f t="shared" si="194"/>
        <v/>
      </c>
      <c r="CG67" s="19" t="str">
        <f t="shared" si="194"/>
        <v/>
      </c>
      <c r="CH67" s="19" t="str">
        <f t="shared" si="194"/>
        <v/>
      </c>
      <c r="CI67" s="19" t="str">
        <f t="shared" si="194"/>
        <v/>
      </c>
      <c r="CJ67" s="19" t="str">
        <f t="shared" si="194"/>
        <v/>
      </c>
      <c r="CK67" s="19" t="str">
        <f t="shared" si="194"/>
        <v/>
      </c>
      <c r="CL67" s="19" t="str">
        <f t="shared" si="194"/>
        <v/>
      </c>
      <c r="CM67" s="19" t="str">
        <f t="shared" si="194"/>
        <v/>
      </c>
      <c r="CN67" s="19" t="str">
        <f t="shared" si="194"/>
        <v/>
      </c>
      <c r="CO67" s="19" t="str">
        <f t="shared" si="194"/>
        <v/>
      </c>
      <c r="CP67" s="19" t="str">
        <f t="shared" si="194"/>
        <v/>
      </c>
      <c r="CQ67" s="19" t="str">
        <f t="shared" si="194"/>
        <v/>
      </c>
      <c r="CR67" s="19" t="str">
        <f t="shared" si="194"/>
        <v/>
      </c>
      <c r="CS67" s="19" t="str">
        <f t="shared" si="194"/>
        <v/>
      </c>
      <c r="CT67" s="19" t="str">
        <f t="shared" si="194"/>
        <v/>
      </c>
      <c r="CU67" s="19" t="str">
        <f t="shared" si="194"/>
        <v/>
      </c>
      <c r="CV67" s="19" t="str">
        <f t="shared" ref="CV67:EA67" si="195">IF(CV$29="061",CV$25,"")</f>
        <v/>
      </c>
      <c r="CW67" s="19" t="str">
        <f t="shared" si="195"/>
        <v/>
      </c>
      <c r="CX67" s="19" t="str">
        <f t="shared" si="195"/>
        <v/>
      </c>
      <c r="CY67" s="19" t="str">
        <f t="shared" si="195"/>
        <v/>
      </c>
      <c r="CZ67" s="19" t="str">
        <f t="shared" si="195"/>
        <v/>
      </c>
      <c r="DA67" s="19" t="str">
        <f t="shared" si="195"/>
        <v/>
      </c>
      <c r="DB67" s="19" t="str">
        <f t="shared" si="195"/>
        <v/>
      </c>
      <c r="DC67" s="19" t="str">
        <f t="shared" si="195"/>
        <v/>
      </c>
      <c r="DD67" s="19" t="str">
        <f t="shared" si="195"/>
        <v/>
      </c>
      <c r="DE67" s="19" t="str">
        <f t="shared" si="195"/>
        <v/>
      </c>
      <c r="DF67" s="19" t="str">
        <f t="shared" si="195"/>
        <v/>
      </c>
      <c r="DG67" s="19" t="str">
        <f t="shared" si="195"/>
        <v/>
      </c>
      <c r="DH67" s="19" t="str">
        <f t="shared" si="195"/>
        <v/>
      </c>
      <c r="DI67" s="19" t="str">
        <f t="shared" si="195"/>
        <v/>
      </c>
      <c r="DJ67" s="19" t="str">
        <f t="shared" si="195"/>
        <v/>
      </c>
      <c r="DK67" s="19" t="str">
        <f t="shared" si="195"/>
        <v/>
      </c>
      <c r="DL67" s="19" t="str">
        <f t="shared" si="195"/>
        <v/>
      </c>
      <c r="DM67" s="19" t="str">
        <f t="shared" si="195"/>
        <v/>
      </c>
      <c r="DN67" s="19" t="str">
        <f t="shared" si="195"/>
        <v/>
      </c>
      <c r="DO67" s="19" t="str">
        <f t="shared" si="195"/>
        <v/>
      </c>
      <c r="DP67" s="19" t="str">
        <f t="shared" si="195"/>
        <v/>
      </c>
      <c r="DQ67" s="19" t="str">
        <f t="shared" si="195"/>
        <v/>
      </c>
      <c r="DR67" s="19" t="str">
        <f t="shared" si="195"/>
        <v/>
      </c>
      <c r="DS67" s="19" t="str">
        <f t="shared" si="195"/>
        <v/>
      </c>
      <c r="DT67" s="19" t="str">
        <f t="shared" si="195"/>
        <v/>
      </c>
      <c r="DU67" s="19" t="str">
        <f t="shared" si="195"/>
        <v/>
      </c>
      <c r="DV67" s="19" t="str">
        <f t="shared" si="195"/>
        <v/>
      </c>
      <c r="DW67" s="19" t="str">
        <f t="shared" si="195"/>
        <v/>
      </c>
      <c r="DX67" s="19" t="str">
        <f t="shared" si="195"/>
        <v/>
      </c>
      <c r="DY67" s="19" t="str">
        <f t="shared" si="195"/>
        <v/>
      </c>
      <c r="DZ67" s="19" t="str">
        <f t="shared" si="195"/>
        <v/>
      </c>
      <c r="EA67" s="19" t="str">
        <f t="shared" si="195"/>
        <v/>
      </c>
      <c r="EB67" s="19" t="str">
        <f t="shared" ref="EB67:EW67" si="196">IF(EB$29="061",EB$25,"")</f>
        <v/>
      </c>
      <c r="EC67" s="19" t="str">
        <f t="shared" si="196"/>
        <v/>
      </c>
      <c r="ED67" s="19" t="str">
        <f t="shared" si="196"/>
        <v/>
      </c>
      <c r="EE67" s="19" t="str">
        <f t="shared" si="196"/>
        <v/>
      </c>
      <c r="EF67" s="19" t="str">
        <f t="shared" si="196"/>
        <v/>
      </c>
      <c r="EG67" s="19" t="str">
        <f t="shared" si="196"/>
        <v/>
      </c>
      <c r="EH67" s="19" t="str">
        <f t="shared" si="196"/>
        <v/>
      </c>
      <c r="EI67" s="19" t="str">
        <f t="shared" si="196"/>
        <v/>
      </c>
      <c r="EJ67" s="19" t="str">
        <f t="shared" si="196"/>
        <v/>
      </c>
      <c r="EK67" s="19" t="str">
        <f t="shared" si="196"/>
        <v/>
      </c>
      <c r="EL67" s="19" t="str">
        <f t="shared" si="196"/>
        <v/>
      </c>
      <c r="EM67" s="19" t="str">
        <f t="shared" si="196"/>
        <v/>
      </c>
      <c r="EN67" s="19" t="str">
        <f t="shared" si="196"/>
        <v/>
      </c>
      <c r="EO67" s="19" t="str">
        <f t="shared" si="196"/>
        <v/>
      </c>
      <c r="EP67" s="19" t="str">
        <f t="shared" si="196"/>
        <v/>
      </c>
      <c r="EQ67" s="19" t="str">
        <f t="shared" si="196"/>
        <v/>
      </c>
      <c r="ER67" s="19" t="str">
        <f t="shared" si="196"/>
        <v/>
      </c>
      <c r="ES67" s="19" t="str">
        <f t="shared" si="196"/>
        <v/>
      </c>
      <c r="ET67" s="19" t="str">
        <f t="shared" si="196"/>
        <v/>
      </c>
      <c r="EU67" s="19" t="str">
        <f t="shared" si="196"/>
        <v/>
      </c>
      <c r="EV67" s="19" t="str">
        <f t="shared" si="196"/>
        <v/>
      </c>
      <c r="EW67" s="19" t="str">
        <f t="shared" si="196"/>
        <v/>
      </c>
      <c r="EX67" s="476"/>
      <c r="EY67" s="476"/>
      <c r="EZ67" s="527" t="s">
        <v>2461</v>
      </c>
      <c r="FA67" s="542" t="s">
        <v>2467</v>
      </c>
      <c r="FB67" s="476"/>
      <c r="FC67" s="476"/>
      <c r="FD67" s="543"/>
      <c r="FE67" s="543"/>
      <c r="FF67" s="476"/>
    </row>
    <row r="68" spans="1:162">
      <c r="B68" s="534" t="s">
        <v>1732</v>
      </c>
      <c r="C68" s="526" t="s">
        <v>32</v>
      </c>
      <c r="D68" s="19" t="str">
        <f t="shared" ref="D68:AI68" si="197">IF(D$29="062",D$25,"")</f>
        <v/>
      </c>
      <c r="E68" s="19" t="str">
        <f t="shared" si="197"/>
        <v/>
      </c>
      <c r="F68" s="19" t="str">
        <f t="shared" si="197"/>
        <v/>
      </c>
      <c r="G68" s="19" t="str">
        <f t="shared" si="197"/>
        <v/>
      </c>
      <c r="H68" s="19" t="str">
        <f t="shared" si="197"/>
        <v/>
      </c>
      <c r="I68" s="19" t="str">
        <f t="shared" si="197"/>
        <v/>
      </c>
      <c r="J68" s="19" t="str">
        <f t="shared" si="197"/>
        <v/>
      </c>
      <c r="K68" s="19" t="str">
        <f t="shared" si="197"/>
        <v/>
      </c>
      <c r="L68" s="19" t="str">
        <f t="shared" si="197"/>
        <v/>
      </c>
      <c r="M68" s="19" t="str">
        <f t="shared" si="197"/>
        <v/>
      </c>
      <c r="N68" s="19" t="str">
        <f t="shared" si="197"/>
        <v/>
      </c>
      <c r="O68" s="19" t="str">
        <f t="shared" si="197"/>
        <v/>
      </c>
      <c r="P68" s="19" t="str">
        <f t="shared" si="197"/>
        <v/>
      </c>
      <c r="Q68" s="19" t="str">
        <f t="shared" si="197"/>
        <v/>
      </c>
      <c r="R68" s="19" t="str">
        <f t="shared" si="197"/>
        <v/>
      </c>
      <c r="S68" s="19" t="str">
        <f t="shared" si="197"/>
        <v/>
      </c>
      <c r="T68" s="19" t="str">
        <f t="shared" si="197"/>
        <v/>
      </c>
      <c r="U68" s="19" t="str">
        <f t="shared" si="197"/>
        <v/>
      </c>
      <c r="V68" s="19" t="str">
        <f t="shared" si="197"/>
        <v/>
      </c>
      <c r="W68" s="19" t="str">
        <f t="shared" si="197"/>
        <v/>
      </c>
      <c r="X68" s="19" t="str">
        <f t="shared" si="197"/>
        <v/>
      </c>
      <c r="Y68" s="19" t="str">
        <f t="shared" si="197"/>
        <v/>
      </c>
      <c r="Z68" s="19" t="str">
        <f t="shared" si="197"/>
        <v/>
      </c>
      <c r="AA68" s="19" t="str">
        <f t="shared" si="197"/>
        <v/>
      </c>
      <c r="AB68" s="19" t="str">
        <f t="shared" si="197"/>
        <v/>
      </c>
      <c r="AC68" s="19" t="str">
        <f t="shared" si="197"/>
        <v/>
      </c>
      <c r="AD68" s="19" t="str">
        <f t="shared" si="197"/>
        <v/>
      </c>
      <c r="AE68" s="19" t="str">
        <f t="shared" si="197"/>
        <v/>
      </c>
      <c r="AF68" s="19" t="str">
        <f t="shared" si="197"/>
        <v/>
      </c>
      <c r="AG68" s="19" t="str">
        <f t="shared" si="197"/>
        <v/>
      </c>
      <c r="AH68" s="19" t="str">
        <f t="shared" si="197"/>
        <v/>
      </c>
      <c r="AI68" s="19" t="str">
        <f t="shared" si="197"/>
        <v/>
      </c>
      <c r="AJ68" s="19" t="str">
        <f t="shared" ref="AJ68:BO68" si="198">IF(AJ$29="062",AJ$25,"")</f>
        <v/>
      </c>
      <c r="AK68" s="19" t="str">
        <f t="shared" si="198"/>
        <v/>
      </c>
      <c r="AL68" s="19" t="str">
        <f t="shared" si="198"/>
        <v/>
      </c>
      <c r="AM68" s="19" t="str">
        <f t="shared" si="198"/>
        <v/>
      </c>
      <c r="AN68" s="19" t="str">
        <f t="shared" si="198"/>
        <v/>
      </c>
      <c r="AO68" s="19" t="str">
        <f t="shared" si="198"/>
        <v/>
      </c>
      <c r="AP68" s="19" t="str">
        <f t="shared" si="198"/>
        <v/>
      </c>
      <c r="AQ68" s="19" t="str">
        <f t="shared" si="198"/>
        <v/>
      </c>
      <c r="AR68" s="19" t="str">
        <f t="shared" si="198"/>
        <v/>
      </c>
      <c r="AS68" s="19" t="str">
        <f t="shared" si="198"/>
        <v/>
      </c>
      <c r="AT68" s="19" t="str">
        <f t="shared" si="198"/>
        <v/>
      </c>
      <c r="AU68" s="19" t="str">
        <f t="shared" si="198"/>
        <v/>
      </c>
      <c r="AV68" s="19" t="str">
        <f t="shared" si="198"/>
        <v/>
      </c>
      <c r="AW68" s="19" t="str">
        <f t="shared" si="198"/>
        <v/>
      </c>
      <c r="AX68" s="19" t="str">
        <f t="shared" si="198"/>
        <v/>
      </c>
      <c r="AY68" s="19" t="str">
        <f t="shared" si="198"/>
        <v/>
      </c>
      <c r="AZ68" s="19" t="str">
        <f t="shared" si="198"/>
        <v/>
      </c>
      <c r="BA68" s="19" t="str">
        <f t="shared" si="198"/>
        <v/>
      </c>
      <c r="BB68" s="19" t="str">
        <f t="shared" si="198"/>
        <v/>
      </c>
      <c r="BC68" s="19" t="str">
        <f t="shared" si="198"/>
        <v/>
      </c>
      <c r="BD68" s="19" t="str">
        <f t="shared" si="198"/>
        <v/>
      </c>
      <c r="BE68" s="19" t="str">
        <f t="shared" si="198"/>
        <v/>
      </c>
      <c r="BF68" s="19" t="str">
        <f t="shared" si="198"/>
        <v/>
      </c>
      <c r="BG68" s="19" t="str">
        <f t="shared" si="198"/>
        <v/>
      </c>
      <c r="BH68" s="19" t="str">
        <f t="shared" si="198"/>
        <v/>
      </c>
      <c r="BI68" s="19" t="str">
        <f t="shared" si="198"/>
        <v/>
      </c>
      <c r="BJ68" s="19" t="str">
        <f t="shared" si="198"/>
        <v/>
      </c>
      <c r="BK68" s="19" t="str">
        <f t="shared" si="198"/>
        <v/>
      </c>
      <c r="BL68" s="19" t="str">
        <f t="shared" si="198"/>
        <v/>
      </c>
      <c r="BM68" s="19" t="str">
        <f t="shared" si="198"/>
        <v/>
      </c>
      <c r="BN68" s="19" t="str">
        <f t="shared" si="198"/>
        <v/>
      </c>
      <c r="BO68" s="19" t="str">
        <f t="shared" si="198"/>
        <v/>
      </c>
      <c r="BP68" s="19" t="str">
        <f t="shared" ref="BP68:CU68" si="199">IF(BP$29="062",BP$25,"")</f>
        <v/>
      </c>
      <c r="BQ68" s="19" t="str">
        <f t="shared" si="199"/>
        <v/>
      </c>
      <c r="BR68" s="19" t="str">
        <f t="shared" si="199"/>
        <v/>
      </c>
      <c r="BS68" s="19" t="str">
        <f t="shared" si="199"/>
        <v/>
      </c>
      <c r="BT68" s="19" t="str">
        <f t="shared" si="199"/>
        <v/>
      </c>
      <c r="BU68" s="19" t="str">
        <f t="shared" si="199"/>
        <v/>
      </c>
      <c r="BV68" s="19" t="str">
        <f t="shared" si="199"/>
        <v/>
      </c>
      <c r="BW68" s="19" t="str">
        <f t="shared" si="199"/>
        <v/>
      </c>
      <c r="BX68" s="19" t="str">
        <f t="shared" si="199"/>
        <v/>
      </c>
      <c r="BY68" s="19" t="str">
        <f t="shared" si="199"/>
        <v/>
      </c>
      <c r="BZ68" s="19" t="str">
        <f t="shared" si="199"/>
        <v/>
      </c>
      <c r="CA68" s="19" t="str">
        <f t="shared" si="199"/>
        <v/>
      </c>
      <c r="CB68" s="19" t="str">
        <f t="shared" si="199"/>
        <v/>
      </c>
      <c r="CC68" s="19" t="str">
        <f t="shared" si="199"/>
        <v/>
      </c>
      <c r="CD68" s="19" t="str">
        <f t="shared" si="199"/>
        <v/>
      </c>
      <c r="CE68" s="19" t="str">
        <f t="shared" si="199"/>
        <v/>
      </c>
      <c r="CF68" s="19" t="str">
        <f t="shared" si="199"/>
        <v/>
      </c>
      <c r="CG68" s="19" t="str">
        <f t="shared" si="199"/>
        <v/>
      </c>
      <c r="CH68" s="19" t="str">
        <f t="shared" si="199"/>
        <v/>
      </c>
      <c r="CI68" s="19" t="str">
        <f t="shared" si="199"/>
        <v/>
      </c>
      <c r="CJ68" s="19" t="str">
        <f t="shared" si="199"/>
        <v/>
      </c>
      <c r="CK68" s="19" t="str">
        <f t="shared" si="199"/>
        <v/>
      </c>
      <c r="CL68" s="19" t="str">
        <f t="shared" si="199"/>
        <v/>
      </c>
      <c r="CM68" s="19" t="str">
        <f t="shared" si="199"/>
        <v/>
      </c>
      <c r="CN68" s="19" t="str">
        <f t="shared" si="199"/>
        <v/>
      </c>
      <c r="CO68" s="19" t="str">
        <f t="shared" si="199"/>
        <v/>
      </c>
      <c r="CP68" s="19" t="str">
        <f t="shared" si="199"/>
        <v/>
      </c>
      <c r="CQ68" s="19" t="str">
        <f t="shared" si="199"/>
        <v/>
      </c>
      <c r="CR68" s="19" t="str">
        <f t="shared" si="199"/>
        <v/>
      </c>
      <c r="CS68" s="19" t="str">
        <f t="shared" si="199"/>
        <v/>
      </c>
      <c r="CT68" s="19" t="str">
        <f t="shared" si="199"/>
        <v/>
      </c>
      <c r="CU68" s="19" t="str">
        <f t="shared" si="199"/>
        <v/>
      </c>
      <c r="CV68" s="19" t="str">
        <f t="shared" ref="CV68:EA68" si="200">IF(CV$29="062",CV$25,"")</f>
        <v/>
      </c>
      <c r="CW68" s="19" t="str">
        <f t="shared" si="200"/>
        <v/>
      </c>
      <c r="CX68" s="19" t="str">
        <f t="shared" si="200"/>
        <v/>
      </c>
      <c r="CY68" s="19" t="str">
        <f t="shared" si="200"/>
        <v/>
      </c>
      <c r="CZ68" s="19" t="str">
        <f t="shared" si="200"/>
        <v/>
      </c>
      <c r="DA68" s="19" t="str">
        <f t="shared" si="200"/>
        <v/>
      </c>
      <c r="DB68" s="19" t="str">
        <f t="shared" si="200"/>
        <v/>
      </c>
      <c r="DC68" s="19" t="str">
        <f t="shared" si="200"/>
        <v/>
      </c>
      <c r="DD68" s="19" t="str">
        <f t="shared" si="200"/>
        <v/>
      </c>
      <c r="DE68" s="19" t="str">
        <f t="shared" si="200"/>
        <v/>
      </c>
      <c r="DF68" s="19" t="str">
        <f t="shared" si="200"/>
        <v/>
      </c>
      <c r="DG68" s="19" t="str">
        <f t="shared" si="200"/>
        <v/>
      </c>
      <c r="DH68" s="19" t="str">
        <f t="shared" si="200"/>
        <v/>
      </c>
      <c r="DI68" s="19" t="str">
        <f t="shared" si="200"/>
        <v/>
      </c>
      <c r="DJ68" s="19" t="str">
        <f t="shared" si="200"/>
        <v/>
      </c>
      <c r="DK68" s="19" t="str">
        <f t="shared" si="200"/>
        <v/>
      </c>
      <c r="DL68" s="19" t="str">
        <f t="shared" si="200"/>
        <v/>
      </c>
      <c r="DM68" s="19" t="str">
        <f t="shared" si="200"/>
        <v/>
      </c>
      <c r="DN68" s="19" t="str">
        <f t="shared" si="200"/>
        <v/>
      </c>
      <c r="DO68" s="19" t="str">
        <f t="shared" si="200"/>
        <v/>
      </c>
      <c r="DP68" s="19" t="str">
        <f t="shared" si="200"/>
        <v/>
      </c>
      <c r="DQ68" s="19" t="str">
        <f t="shared" si="200"/>
        <v/>
      </c>
      <c r="DR68" s="19" t="str">
        <f t="shared" si="200"/>
        <v/>
      </c>
      <c r="DS68" s="19" t="str">
        <f t="shared" si="200"/>
        <v/>
      </c>
      <c r="DT68" s="19" t="str">
        <f t="shared" si="200"/>
        <v/>
      </c>
      <c r="DU68" s="19" t="str">
        <f t="shared" si="200"/>
        <v/>
      </c>
      <c r="DV68" s="19" t="str">
        <f t="shared" si="200"/>
        <v/>
      </c>
      <c r="DW68" s="19" t="str">
        <f t="shared" si="200"/>
        <v/>
      </c>
      <c r="DX68" s="19" t="str">
        <f t="shared" si="200"/>
        <v/>
      </c>
      <c r="DY68" s="19" t="str">
        <f t="shared" si="200"/>
        <v/>
      </c>
      <c r="DZ68" s="19" t="str">
        <f t="shared" si="200"/>
        <v/>
      </c>
      <c r="EA68" s="19" t="str">
        <f t="shared" si="200"/>
        <v/>
      </c>
      <c r="EB68" s="19" t="str">
        <f t="shared" ref="EB68:EW68" si="201">IF(EB$29="062",EB$25,"")</f>
        <v/>
      </c>
      <c r="EC68" s="19" t="str">
        <f t="shared" si="201"/>
        <v/>
      </c>
      <c r="ED68" s="19" t="str">
        <f t="shared" si="201"/>
        <v/>
      </c>
      <c r="EE68" s="19" t="str">
        <f t="shared" si="201"/>
        <v/>
      </c>
      <c r="EF68" s="19" t="str">
        <f t="shared" si="201"/>
        <v/>
      </c>
      <c r="EG68" s="19" t="str">
        <f t="shared" si="201"/>
        <v/>
      </c>
      <c r="EH68" s="19" t="str">
        <f t="shared" si="201"/>
        <v/>
      </c>
      <c r="EI68" s="19" t="str">
        <f t="shared" si="201"/>
        <v/>
      </c>
      <c r="EJ68" s="19" t="str">
        <f t="shared" si="201"/>
        <v/>
      </c>
      <c r="EK68" s="19" t="str">
        <f t="shared" si="201"/>
        <v/>
      </c>
      <c r="EL68" s="19" t="str">
        <f t="shared" si="201"/>
        <v/>
      </c>
      <c r="EM68" s="19" t="str">
        <f t="shared" si="201"/>
        <v/>
      </c>
      <c r="EN68" s="19" t="str">
        <f t="shared" si="201"/>
        <v/>
      </c>
      <c r="EO68" s="19" t="str">
        <f t="shared" si="201"/>
        <v/>
      </c>
      <c r="EP68" s="19" t="str">
        <f t="shared" si="201"/>
        <v/>
      </c>
      <c r="EQ68" s="19" t="str">
        <f t="shared" si="201"/>
        <v/>
      </c>
      <c r="ER68" s="19" t="str">
        <f t="shared" si="201"/>
        <v/>
      </c>
      <c r="ES68" s="19" t="str">
        <f t="shared" si="201"/>
        <v/>
      </c>
      <c r="ET68" s="19" t="str">
        <f t="shared" si="201"/>
        <v/>
      </c>
      <c r="EU68" s="19" t="str">
        <f t="shared" si="201"/>
        <v/>
      </c>
      <c r="EV68" s="19" t="str">
        <f t="shared" si="201"/>
        <v/>
      </c>
      <c r="EW68" s="19" t="str">
        <f t="shared" si="201"/>
        <v/>
      </c>
      <c r="EX68" s="476"/>
      <c r="EY68" s="476"/>
      <c r="EZ68" s="527" t="s">
        <v>2462</v>
      </c>
      <c r="FA68" s="542" t="s">
        <v>2470</v>
      </c>
      <c r="FB68" s="476"/>
      <c r="FC68" s="476"/>
      <c r="FD68" s="543"/>
      <c r="FE68" s="543"/>
      <c r="FF68" s="476"/>
    </row>
    <row r="69" spans="1:162">
      <c r="B69" s="535" t="s">
        <v>1942</v>
      </c>
      <c r="C69" s="526" t="s">
        <v>32</v>
      </c>
      <c r="D69" s="19" t="str">
        <f t="shared" ref="D69:AI69" si="202">IF(D$29="063",D$25,"")</f>
        <v/>
      </c>
      <c r="E69" s="19" t="str">
        <f t="shared" si="202"/>
        <v/>
      </c>
      <c r="F69" s="19" t="str">
        <f t="shared" si="202"/>
        <v/>
      </c>
      <c r="G69" s="19" t="str">
        <f t="shared" si="202"/>
        <v/>
      </c>
      <c r="H69" s="19" t="str">
        <f t="shared" si="202"/>
        <v/>
      </c>
      <c r="I69" s="19" t="str">
        <f t="shared" si="202"/>
        <v/>
      </c>
      <c r="J69" s="19" t="str">
        <f t="shared" si="202"/>
        <v/>
      </c>
      <c r="K69" s="19" t="str">
        <f t="shared" si="202"/>
        <v/>
      </c>
      <c r="L69" s="19" t="str">
        <f t="shared" si="202"/>
        <v/>
      </c>
      <c r="M69" s="19" t="str">
        <f t="shared" si="202"/>
        <v/>
      </c>
      <c r="N69" s="19" t="str">
        <f t="shared" si="202"/>
        <v/>
      </c>
      <c r="O69" s="19" t="str">
        <f t="shared" si="202"/>
        <v/>
      </c>
      <c r="P69" s="19" t="str">
        <f t="shared" si="202"/>
        <v/>
      </c>
      <c r="Q69" s="19" t="str">
        <f t="shared" si="202"/>
        <v/>
      </c>
      <c r="R69" s="19" t="str">
        <f t="shared" si="202"/>
        <v/>
      </c>
      <c r="S69" s="19" t="str">
        <f t="shared" si="202"/>
        <v/>
      </c>
      <c r="T69" s="19" t="str">
        <f t="shared" si="202"/>
        <v/>
      </c>
      <c r="U69" s="19" t="str">
        <f t="shared" si="202"/>
        <v/>
      </c>
      <c r="V69" s="19" t="str">
        <f t="shared" si="202"/>
        <v/>
      </c>
      <c r="W69" s="19" t="str">
        <f t="shared" si="202"/>
        <v/>
      </c>
      <c r="X69" s="19" t="str">
        <f t="shared" si="202"/>
        <v/>
      </c>
      <c r="Y69" s="19" t="str">
        <f t="shared" si="202"/>
        <v/>
      </c>
      <c r="Z69" s="19" t="str">
        <f t="shared" si="202"/>
        <v/>
      </c>
      <c r="AA69" s="19" t="str">
        <f t="shared" si="202"/>
        <v/>
      </c>
      <c r="AB69" s="19" t="str">
        <f t="shared" si="202"/>
        <v/>
      </c>
      <c r="AC69" s="19" t="str">
        <f t="shared" si="202"/>
        <v/>
      </c>
      <c r="AD69" s="19" t="str">
        <f t="shared" si="202"/>
        <v/>
      </c>
      <c r="AE69" s="19" t="str">
        <f t="shared" si="202"/>
        <v/>
      </c>
      <c r="AF69" s="19" t="str">
        <f t="shared" si="202"/>
        <v/>
      </c>
      <c r="AG69" s="19" t="str">
        <f t="shared" si="202"/>
        <v/>
      </c>
      <c r="AH69" s="19" t="str">
        <f t="shared" si="202"/>
        <v/>
      </c>
      <c r="AI69" s="19" t="str">
        <f t="shared" si="202"/>
        <v/>
      </c>
      <c r="AJ69" s="19" t="str">
        <f t="shared" ref="AJ69:BO69" si="203">IF(AJ$29="063",AJ$25,"")</f>
        <v/>
      </c>
      <c r="AK69" s="19" t="str">
        <f t="shared" si="203"/>
        <v/>
      </c>
      <c r="AL69" s="19" t="str">
        <f t="shared" si="203"/>
        <v/>
      </c>
      <c r="AM69" s="19" t="str">
        <f t="shared" si="203"/>
        <v/>
      </c>
      <c r="AN69" s="19" t="str">
        <f t="shared" si="203"/>
        <v/>
      </c>
      <c r="AO69" s="19" t="str">
        <f t="shared" si="203"/>
        <v/>
      </c>
      <c r="AP69" s="19" t="str">
        <f t="shared" si="203"/>
        <v/>
      </c>
      <c r="AQ69" s="19" t="str">
        <f t="shared" si="203"/>
        <v/>
      </c>
      <c r="AR69" s="19" t="str">
        <f t="shared" si="203"/>
        <v/>
      </c>
      <c r="AS69" s="19" t="str">
        <f t="shared" si="203"/>
        <v/>
      </c>
      <c r="AT69" s="19" t="str">
        <f t="shared" si="203"/>
        <v/>
      </c>
      <c r="AU69" s="19" t="str">
        <f t="shared" si="203"/>
        <v/>
      </c>
      <c r="AV69" s="19" t="str">
        <f t="shared" si="203"/>
        <v/>
      </c>
      <c r="AW69" s="19" t="str">
        <f t="shared" si="203"/>
        <v/>
      </c>
      <c r="AX69" s="19" t="str">
        <f t="shared" si="203"/>
        <v/>
      </c>
      <c r="AY69" s="19" t="str">
        <f t="shared" si="203"/>
        <v/>
      </c>
      <c r="AZ69" s="19" t="str">
        <f t="shared" si="203"/>
        <v/>
      </c>
      <c r="BA69" s="19" t="str">
        <f t="shared" si="203"/>
        <v/>
      </c>
      <c r="BB69" s="19" t="str">
        <f t="shared" si="203"/>
        <v/>
      </c>
      <c r="BC69" s="19" t="str">
        <f t="shared" si="203"/>
        <v/>
      </c>
      <c r="BD69" s="19" t="str">
        <f t="shared" si="203"/>
        <v/>
      </c>
      <c r="BE69" s="19" t="str">
        <f t="shared" si="203"/>
        <v/>
      </c>
      <c r="BF69" s="19" t="str">
        <f t="shared" si="203"/>
        <v/>
      </c>
      <c r="BG69" s="19" t="str">
        <f t="shared" si="203"/>
        <v/>
      </c>
      <c r="BH69" s="19" t="str">
        <f t="shared" si="203"/>
        <v/>
      </c>
      <c r="BI69" s="19" t="str">
        <f t="shared" si="203"/>
        <v/>
      </c>
      <c r="BJ69" s="19" t="str">
        <f t="shared" si="203"/>
        <v/>
      </c>
      <c r="BK69" s="19" t="str">
        <f t="shared" si="203"/>
        <v/>
      </c>
      <c r="BL69" s="19" t="str">
        <f t="shared" si="203"/>
        <v/>
      </c>
      <c r="BM69" s="19" t="str">
        <f t="shared" si="203"/>
        <v/>
      </c>
      <c r="BN69" s="19" t="str">
        <f t="shared" si="203"/>
        <v/>
      </c>
      <c r="BO69" s="19" t="str">
        <f t="shared" si="203"/>
        <v/>
      </c>
      <c r="BP69" s="19" t="str">
        <f t="shared" ref="BP69:CU69" si="204">IF(BP$29="063",BP$25,"")</f>
        <v/>
      </c>
      <c r="BQ69" s="19" t="str">
        <f t="shared" si="204"/>
        <v/>
      </c>
      <c r="BR69" s="19" t="str">
        <f t="shared" si="204"/>
        <v/>
      </c>
      <c r="BS69" s="19" t="str">
        <f t="shared" si="204"/>
        <v/>
      </c>
      <c r="BT69" s="19" t="str">
        <f t="shared" si="204"/>
        <v/>
      </c>
      <c r="BU69" s="19" t="str">
        <f t="shared" si="204"/>
        <v/>
      </c>
      <c r="BV69" s="19" t="str">
        <f t="shared" si="204"/>
        <v/>
      </c>
      <c r="BW69" s="19" t="str">
        <f t="shared" si="204"/>
        <v/>
      </c>
      <c r="BX69" s="19" t="str">
        <f t="shared" si="204"/>
        <v/>
      </c>
      <c r="BY69" s="19" t="str">
        <f t="shared" si="204"/>
        <v/>
      </c>
      <c r="BZ69" s="19" t="str">
        <f t="shared" si="204"/>
        <v/>
      </c>
      <c r="CA69" s="19" t="str">
        <f t="shared" si="204"/>
        <v/>
      </c>
      <c r="CB69" s="19" t="str">
        <f t="shared" si="204"/>
        <v/>
      </c>
      <c r="CC69" s="19" t="str">
        <f t="shared" si="204"/>
        <v/>
      </c>
      <c r="CD69" s="19" t="str">
        <f t="shared" si="204"/>
        <v/>
      </c>
      <c r="CE69" s="19" t="str">
        <f t="shared" si="204"/>
        <v/>
      </c>
      <c r="CF69" s="19" t="str">
        <f t="shared" si="204"/>
        <v/>
      </c>
      <c r="CG69" s="19" t="str">
        <f t="shared" si="204"/>
        <v/>
      </c>
      <c r="CH69" s="19" t="str">
        <f t="shared" si="204"/>
        <v/>
      </c>
      <c r="CI69" s="19" t="str">
        <f t="shared" si="204"/>
        <v/>
      </c>
      <c r="CJ69" s="19" t="str">
        <f t="shared" si="204"/>
        <v/>
      </c>
      <c r="CK69" s="19" t="str">
        <f t="shared" si="204"/>
        <v/>
      </c>
      <c r="CL69" s="19" t="str">
        <f t="shared" si="204"/>
        <v/>
      </c>
      <c r="CM69" s="19" t="str">
        <f t="shared" si="204"/>
        <v/>
      </c>
      <c r="CN69" s="19" t="str">
        <f t="shared" si="204"/>
        <v/>
      </c>
      <c r="CO69" s="19" t="str">
        <f t="shared" si="204"/>
        <v/>
      </c>
      <c r="CP69" s="19" t="str">
        <f t="shared" si="204"/>
        <v/>
      </c>
      <c r="CQ69" s="19" t="str">
        <f t="shared" si="204"/>
        <v/>
      </c>
      <c r="CR69" s="19" t="str">
        <f t="shared" si="204"/>
        <v/>
      </c>
      <c r="CS69" s="19" t="str">
        <f t="shared" si="204"/>
        <v/>
      </c>
      <c r="CT69" s="19" t="str">
        <f t="shared" si="204"/>
        <v/>
      </c>
      <c r="CU69" s="19" t="str">
        <f t="shared" si="204"/>
        <v/>
      </c>
      <c r="CV69" s="19" t="str">
        <f t="shared" ref="CV69:EA69" si="205">IF(CV$29="063",CV$25,"")</f>
        <v/>
      </c>
      <c r="CW69" s="19" t="str">
        <f t="shared" si="205"/>
        <v/>
      </c>
      <c r="CX69" s="19" t="str">
        <f t="shared" si="205"/>
        <v/>
      </c>
      <c r="CY69" s="19" t="str">
        <f t="shared" si="205"/>
        <v/>
      </c>
      <c r="CZ69" s="19" t="str">
        <f t="shared" si="205"/>
        <v/>
      </c>
      <c r="DA69" s="19" t="str">
        <f t="shared" si="205"/>
        <v/>
      </c>
      <c r="DB69" s="19" t="str">
        <f t="shared" si="205"/>
        <v/>
      </c>
      <c r="DC69" s="19" t="str">
        <f t="shared" si="205"/>
        <v/>
      </c>
      <c r="DD69" s="19" t="str">
        <f t="shared" si="205"/>
        <v/>
      </c>
      <c r="DE69" s="19" t="str">
        <f t="shared" si="205"/>
        <v/>
      </c>
      <c r="DF69" s="19" t="str">
        <f t="shared" si="205"/>
        <v/>
      </c>
      <c r="DG69" s="19" t="str">
        <f t="shared" si="205"/>
        <v/>
      </c>
      <c r="DH69" s="19" t="str">
        <f t="shared" si="205"/>
        <v/>
      </c>
      <c r="DI69" s="19" t="str">
        <f t="shared" si="205"/>
        <v/>
      </c>
      <c r="DJ69" s="19" t="str">
        <f t="shared" si="205"/>
        <v/>
      </c>
      <c r="DK69" s="19" t="str">
        <f t="shared" si="205"/>
        <v/>
      </c>
      <c r="DL69" s="19" t="str">
        <f t="shared" si="205"/>
        <v/>
      </c>
      <c r="DM69" s="19" t="str">
        <f t="shared" si="205"/>
        <v/>
      </c>
      <c r="DN69" s="19" t="str">
        <f t="shared" si="205"/>
        <v/>
      </c>
      <c r="DO69" s="19" t="str">
        <f t="shared" si="205"/>
        <v/>
      </c>
      <c r="DP69" s="19" t="str">
        <f t="shared" si="205"/>
        <v/>
      </c>
      <c r="DQ69" s="19" t="str">
        <f t="shared" si="205"/>
        <v/>
      </c>
      <c r="DR69" s="19" t="str">
        <f t="shared" si="205"/>
        <v/>
      </c>
      <c r="DS69" s="19" t="str">
        <f t="shared" si="205"/>
        <v/>
      </c>
      <c r="DT69" s="19" t="str">
        <f t="shared" si="205"/>
        <v/>
      </c>
      <c r="DU69" s="19" t="str">
        <f t="shared" si="205"/>
        <v/>
      </c>
      <c r="DV69" s="19" t="str">
        <f t="shared" si="205"/>
        <v/>
      </c>
      <c r="DW69" s="19" t="str">
        <f t="shared" si="205"/>
        <v/>
      </c>
      <c r="DX69" s="19" t="str">
        <f t="shared" si="205"/>
        <v/>
      </c>
      <c r="DY69" s="19" t="str">
        <f t="shared" si="205"/>
        <v/>
      </c>
      <c r="DZ69" s="19" t="str">
        <f t="shared" si="205"/>
        <v/>
      </c>
      <c r="EA69" s="19" t="str">
        <f t="shared" si="205"/>
        <v/>
      </c>
      <c r="EB69" s="19" t="str">
        <f t="shared" ref="EB69:EW69" si="206">IF(EB$29="063",EB$25,"")</f>
        <v/>
      </c>
      <c r="EC69" s="19" t="str">
        <f t="shared" si="206"/>
        <v/>
      </c>
      <c r="ED69" s="19" t="str">
        <f t="shared" si="206"/>
        <v/>
      </c>
      <c r="EE69" s="19" t="str">
        <f t="shared" si="206"/>
        <v/>
      </c>
      <c r="EF69" s="19" t="str">
        <f t="shared" si="206"/>
        <v/>
      </c>
      <c r="EG69" s="19" t="str">
        <f t="shared" si="206"/>
        <v/>
      </c>
      <c r="EH69" s="19" t="str">
        <f t="shared" si="206"/>
        <v/>
      </c>
      <c r="EI69" s="19" t="str">
        <f t="shared" si="206"/>
        <v/>
      </c>
      <c r="EJ69" s="19" t="str">
        <f t="shared" si="206"/>
        <v/>
      </c>
      <c r="EK69" s="19" t="str">
        <f t="shared" si="206"/>
        <v/>
      </c>
      <c r="EL69" s="19" t="str">
        <f t="shared" si="206"/>
        <v/>
      </c>
      <c r="EM69" s="19" t="str">
        <f t="shared" si="206"/>
        <v/>
      </c>
      <c r="EN69" s="19" t="str">
        <f t="shared" si="206"/>
        <v/>
      </c>
      <c r="EO69" s="19" t="str">
        <f t="shared" si="206"/>
        <v/>
      </c>
      <c r="EP69" s="19" t="str">
        <f t="shared" si="206"/>
        <v/>
      </c>
      <c r="EQ69" s="19" t="str">
        <f t="shared" si="206"/>
        <v/>
      </c>
      <c r="ER69" s="19" t="str">
        <f t="shared" si="206"/>
        <v/>
      </c>
      <c r="ES69" s="19" t="str">
        <f t="shared" si="206"/>
        <v/>
      </c>
      <c r="ET69" s="19" t="str">
        <f t="shared" si="206"/>
        <v/>
      </c>
      <c r="EU69" s="19" t="str">
        <f t="shared" si="206"/>
        <v/>
      </c>
      <c r="EV69" s="19" t="str">
        <f t="shared" si="206"/>
        <v/>
      </c>
      <c r="EW69" s="19" t="str">
        <f t="shared" si="206"/>
        <v/>
      </c>
      <c r="EX69" s="476"/>
      <c r="EY69" s="476"/>
      <c r="EZ69" s="527" t="s">
        <v>2463</v>
      </c>
      <c r="FA69" s="542" t="s">
        <v>2466</v>
      </c>
      <c r="FB69" s="476"/>
      <c r="FC69" s="476"/>
      <c r="FD69" s="543"/>
      <c r="FE69" s="543"/>
      <c r="FF69" s="476"/>
    </row>
    <row r="70" spans="1:162">
      <c r="B70" s="531" t="s">
        <v>1837</v>
      </c>
      <c r="C70" s="526" t="s">
        <v>32</v>
      </c>
      <c r="D70" s="19" t="str">
        <f t="shared" ref="D70:AI70" si="207">IF(D$29="073",D$25,"")</f>
        <v/>
      </c>
      <c r="E70" s="19" t="str">
        <f t="shared" si="207"/>
        <v/>
      </c>
      <c r="F70" s="19" t="str">
        <f t="shared" si="207"/>
        <v/>
      </c>
      <c r="G70" s="19" t="str">
        <f t="shared" si="207"/>
        <v/>
      </c>
      <c r="H70" s="19" t="str">
        <f t="shared" si="207"/>
        <v/>
      </c>
      <c r="I70" s="19" t="str">
        <f t="shared" si="207"/>
        <v/>
      </c>
      <c r="J70" s="19" t="str">
        <f t="shared" si="207"/>
        <v/>
      </c>
      <c r="K70" s="19" t="str">
        <f t="shared" si="207"/>
        <v/>
      </c>
      <c r="L70" s="19" t="str">
        <f t="shared" si="207"/>
        <v/>
      </c>
      <c r="M70" s="19" t="str">
        <f t="shared" si="207"/>
        <v/>
      </c>
      <c r="N70" s="19" t="str">
        <f t="shared" si="207"/>
        <v/>
      </c>
      <c r="O70" s="19" t="str">
        <f t="shared" si="207"/>
        <v/>
      </c>
      <c r="P70" s="19" t="str">
        <f t="shared" si="207"/>
        <v/>
      </c>
      <c r="Q70" s="19" t="str">
        <f t="shared" si="207"/>
        <v/>
      </c>
      <c r="R70" s="19" t="str">
        <f t="shared" si="207"/>
        <v/>
      </c>
      <c r="S70" s="19" t="str">
        <f t="shared" si="207"/>
        <v/>
      </c>
      <c r="T70" s="19" t="str">
        <f t="shared" si="207"/>
        <v/>
      </c>
      <c r="U70" s="19" t="str">
        <f t="shared" si="207"/>
        <v/>
      </c>
      <c r="V70" s="19" t="str">
        <f t="shared" si="207"/>
        <v/>
      </c>
      <c r="W70" s="19" t="str">
        <f t="shared" si="207"/>
        <v/>
      </c>
      <c r="X70" s="19" t="str">
        <f t="shared" si="207"/>
        <v/>
      </c>
      <c r="Y70" s="19" t="str">
        <f t="shared" si="207"/>
        <v/>
      </c>
      <c r="Z70" s="19" t="str">
        <f t="shared" si="207"/>
        <v/>
      </c>
      <c r="AA70" s="19" t="str">
        <f t="shared" si="207"/>
        <v/>
      </c>
      <c r="AB70" s="19" t="str">
        <f t="shared" si="207"/>
        <v/>
      </c>
      <c r="AC70" s="19" t="str">
        <f t="shared" si="207"/>
        <v/>
      </c>
      <c r="AD70" s="19" t="str">
        <f t="shared" si="207"/>
        <v/>
      </c>
      <c r="AE70" s="19" t="str">
        <f t="shared" si="207"/>
        <v/>
      </c>
      <c r="AF70" s="19" t="str">
        <f t="shared" si="207"/>
        <v/>
      </c>
      <c r="AG70" s="19" t="str">
        <f t="shared" si="207"/>
        <v/>
      </c>
      <c r="AH70" s="19" t="str">
        <f t="shared" si="207"/>
        <v/>
      </c>
      <c r="AI70" s="19" t="str">
        <f t="shared" si="207"/>
        <v/>
      </c>
      <c r="AJ70" s="19" t="str">
        <f t="shared" ref="AJ70:BO70" si="208">IF(AJ$29="073",AJ$25,"")</f>
        <v/>
      </c>
      <c r="AK70" s="19" t="str">
        <f t="shared" si="208"/>
        <v/>
      </c>
      <c r="AL70" s="19" t="str">
        <f t="shared" si="208"/>
        <v/>
      </c>
      <c r="AM70" s="19" t="str">
        <f t="shared" si="208"/>
        <v/>
      </c>
      <c r="AN70" s="19" t="str">
        <f t="shared" si="208"/>
        <v/>
      </c>
      <c r="AO70" s="19" t="str">
        <f t="shared" si="208"/>
        <v/>
      </c>
      <c r="AP70" s="19" t="str">
        <f t="shared" si="208"/>
        <v/>
      </c>
      <c r="AQ70" s="19" t="str">
        <f t="shared" si="208"/>
        <v/>
      </c>
      <c r="AR70" s="19" t="str">
        <f t="shared" si="208"/>
        <v/>
      </c>
      <c r="AS70" s="19" t="str">
        <f t="shared" si="208"/>
        <v/>
      </c>
      <c r="AT70" s="19" t="str">
        <f t="shared" si="208"/>
        <v/>
      </c>
      <c r="AU70" s="19" t="str">
        <f t="shared" si="208"/>
        <v/>
      </c>
      <c r="AV70" s="19" t="str">
        <f t="shared" si="208"/>
        <v/>
      </c>
      <c r="AW70" s="19" t="str">
        <f t="shared" si="208"/>
        <v/>
      </c>
      <c r="AX70" s="19" t="str">
        <f t="shared" si="208"/>
        <v/>
      </c>
      <c r="AY70" s="19" t="str">
        <f t="shared" si="208"/>
        <v/>
      </c>
      <c r="AZ70" s="19" t="str">
        <f t="shared" si="208"/>
        <v/>
      </c>
      <c r="BA70" s="19" t="str">
        <f t="shared" si="208"/>
        <v/>
      </c>
      <c r="BB70" s="19" t="str">
        <f t="shared" si="208"/>
        <v/>
      </c>
      <c r="BC70" s="19" t="str">
        <f t="shared" si="208"/>
        <v/>
      </c>
      <c r="BD70" s="19" t="str">
        <f t="shared" si="208"/>
        <v/>
      </c>
      <c r="BE70" s="19" t="str">
        <f t="shared" si="208"/>
        <v/>
      </c>
      <c r="BF70" s="19" t="str">
        <f t="shared" si="208"/>
        <v/>
      </c>
      <c r="BG70" s="19" t="str">
        <f t="shared" si="208"/>
        <v/>
      </c>
      <c r="BH70" s="19" t="str">
        <f t="shared" si="208"/>
        <v/>
      </c>
      <c r="BI70" s="19" t="str">
        <f t="shared" si="208"/>
        <v/>
      </c>
      <c r="BJ70" s="19" t="str">
        <f t="shared" si="208"/>
        <v/>
      </c>
      <c r="BK70" s="19" t="str">
        <f t="shared" si="208"/>
        <v/>
      </c>
      <c r="BL70" s="19" t="str">
        <f t="shared" si="208"/>
        <v/>
      </c>
      <c r="BM70" s="19" t="str">
        <f t="shared" si="208"/>
        <v/>
      </c>
      <c r="BN70" s="19" t="str">
        <f t="shared" si="208"/>
        <v/>
      </c>
      <c r="BO70" s="19" t="str">
        <f t="shared" si="208"/>
        <v/>
      </c>
      <c r="BP70" s="19" t="str">
        <f t="shared" ref="BP70:CU70" si="209">IF(BP$29="073",BP$25,"")</f>
        <v/>
      </c>
      <c r="BQ70" s="19" t="str">
        <f t="shared" si="209"/>
        <v/>
      </c>
      <c r="BR70" s="19" t="str">
        <f t="shared" si="209"/>
        <v/>
      </c>
      <c r="BS70" s="19" t="str">
        <f t="shared" si="209"/>
        <v/>
      </c>
      <c r="BT70" s="19" t="str">
        <f t="shared" si="209"/>
        <v/>
      </c>
      <c r="BU70" s="19" t="str">
        <f t="shared" si="209"/>
        <v/>
      </c>
      <c r="BV70" s="19" t="str">
        <f t="shared" si="209"/>
        <v/>
      </c>
      <c r="BW70" s="19" t="str">
        <f t="shared" si="209"/>
        <v/>
      </c>
      <c r="BX70" s="19" t="str">
        <f t="shared" si="209"/>
        <v/>
      </c>
      <c r="BY70" s="19" t="str">
        <f t="shared" si="209"/>
        <v/>
      </c>
      <c r="BZ70" s="19" t="str">
        <f t="shared" si="209"/>
        <v/>
      </c>
      <c r="CA70" s="19" t="str">
        <f t="shared" si="209"/>
        <v/>
      </c>
      <c r="CB70" s="19" t="str">
        <f t="shared" si="209"/>
        <v/>
      </c>
      <c r="CC70" s="19" t="str">
        <f t="shared" si="209"/>
        <v/>
      </c>
      <c r="CD70" s="19" t="str">
        <f t="shared" si="209"/>
        <v/>
      </c>
      <c r="CE70" s="19" t="str">
        <f t="shared" si="209"/>
        <v/>
      </c>
      <c r="CF70" s="19" t="str">
        <f t="shared" si="209"/>
        <v/>
      </c>
      <c r="CG70" s="19" t="str">
        <f t="shared" si="209"/>
        <v/>
      </c>
      <c r="CH70" s="19" t="str">
        <f t="shared" si="209"/>
        <v/>
      </c>
      <c r="CI70" s="19" t="str">
        <f t="shared" si="209"/>
        <v/>
      </c>
      <c r="CJ70" s="19" t="str">
        <f t="shared" si="209"/>
        <v/>
      </c>
      <c r="CK70" s="19" t="str">
        <f t="shared" si="209"/>
        <v/>
      </c>
      <c r="CL70" s="19" t="str">
        <f t="shared" si="209"/>
        <v/>
      </c>
      <c r="CM70" s="19" t="str">
        <f t="shared" si="209"/>
        <v/>
      </c>
      <c r="CN70" s="19" t="str">
        <f t="shared" si="209"/>
        <v/>
      </c>
      <c r="CO70" s="19" t="str">
        <f t="shared" si="209"/>
        <v/>
      </c>
      <c r="CP70" s="19" t="str">
        <f t="shared" si="209"/>
        <v/>
      </c>
      <c r="CQ70" s="19" t="str">
        <f t="shared" si="209"/>
        <v/>
      </c>
      <c r="CR70" s="19" t="str">
        <f t="shared" si="209"/>
        <v/>
      </c>
      <c r="CS70" s="19" t="str">
        <f t="shared" si="209"/>
        <v/>
      </c>
      <c r="CT70" s="19" t="str">
        <f t="shared" si="209"/>
        <v/>
      </c>
      <c r="CU70" s="19" t="str">
        <f t="shared" si="209"/>
        <v/>
      </c>
      <c r="CV70" s="19" t="str">
        <f t="shared" ref="CV70:EA70" si="210">IF(CV$29="073",CV$25,"")</f>
        <v/>
      </c>
      <c r="CW70" s="19" t="str">
        <f t="shared" si="210"/>
        <v/>
      </c>
      <c r="CX70" s="19" t="str">
        <f t="shared" si="210"/>
        <v/>
      </c>
      <c r="CY70" s="19" t="str">
        <f t="shared" si="210"/>
        <v/>
      </c>
      <c r="CZ70" s="19" t="str">
        <f t="shared" si="210"/>
        <v/>
      </c>
      <c r="DA70" s="19" t="str">
        <f t="shared" si="210"/>
        <v/>
      </c>
      <c r="DB70" s="19" t="str">
        <f t="shared" si="210"/>
        <v/>
      </c>
      <c r="DC70" s="19" t="str">
        <f t="shared" si="210"/>
        <v/>
      </c>
      <c r="DD70" s="19" t="str">
        <f t="shared" si="210"/>
        <v/>
      </c>
      <c r="DE70" s="19" t="str">
        <f t="shared" si="210"/>
        <v/>
      </c>
      <c r="DF70" s="19" t="str">
        <f t="shared" si="210"/>
        <v/>
      </c>
      <c r="DG70" s="19" t="str">
        <f t="shared" si="210"/>
        <v/>
      </c>
      <c r="DH70" s="19" t="str">
        <f t="shared" si="210"/>
        <v/>
      </c>
      <c r="DI70" s="19" t="str">
        <f t="shared" si="210"/>
        <v/>
      </c>
      <c r="DJ70" s="19" t="str">
        <f t="shared" si="210"/>
        <v/>
      </c>
      <c r="DK70" s="19" t="str">
        <f t="shared" si="210"/>
        <v/>
      </c>
      <c r="DL70" s="19" t="str">
        <f t="shared" si="210"/>
        <v/>
      </c>
      <c r="DM70" s="19" t="str">
        <f t="shared" si="210"/>
        <v/>
      </c>
      <c r="DN70" s="19" t="str">
        <f t="shared" si="210"/>
        <v/>
      </c>
      <c r="DO70" s="19" t="str">
        <f t="shared" si="210"/>
        <v/>
      </c>
      <c r="DP70" s="19" t="str">
        <f t="shared" si="210"/>
        <v/>
      </c>
      <c r="DQ70" s="19" t="str">
        <f t="shared" si="210"/>
        <v/>
      </c>
      <c r="DR70" s="19" t="str">
        <f t="shared" si="210"/>
        <v/>
      </c>
      <c r="DS70" s="19" t="str">
        <f t="shared" si="210"/>
        <v/>
      </c>
      <c r="DT70" s="19" t="str">
        <f t="shared" si="210"/>
        <v/>
      </c>
      <c r="DU70" s="19" t="str">
        <f t="shared" si="210"/>
        <v/>
      </c>
      <c r="DV70" s="19" t="str">
        <f t="shared" si="210"/>
        <v/>
      </c>
      <c r="DW70" s="19" t="str">
        <f t="shared" si="210"/>
        <v/>
      </c>
      <c r="DX70" s="19" t="str">
        <f t="shared" si="210"/>
        <v/>
      </c>
      <c r="DY70" s="19" t="str">
        <f t="shared" si="210"/>
        <v/>
      </c>
      <c r="DZ70" s="19" t="str">
        <f t="shared" si="210"/>
        <v/>
      </c>
      <c r="EA70" s="19" t="str">
        <f t="shared" si="210"/>
        <v/>
      </c>
      <c r="EB70" s="19" t="str">
        <f t="shared" ref="EB70:EW70" si="211">IF(EB$29="073",EB$25,"")</f>
        <v/>
      </c>
      <c r="EC70" s="19" t="str">
        <f t="shared" si="211"/>
        <v/>
      </c>
      <c r="ED70" s="19" t="str">
        <f t="shared" si="211"/>
        <v/>
      </c>
      <c r="EE70" s="19" t="str">
        <f t="shared" si="211"/>
        <v/>
      </c>
      <c r="EF70" s="19" t="str">
        <f t="shared" si="211"/>
        <v/>
      </c>
      <c r="EG70" s="19" t="str">
        <f t="shared" si="211"/>
        <v/>
      </c>
      <c r="EH70" s="19" t="str">
        <f t="shared" si="211"/>
        <v/>
      </c>
      <c r="EI70" s="19" t="str">
        <f t="shared" si="211"/>
        <v/>
      </c>
      <c r="EJ70" s="19" t="str">
        <f t="shared" si="211"/>
        <v/>
      </c>
      <c r="EK70" s="19" t="str">
        <f t="shared" si="211"/>
        <v/>
      </c>
      <c r="EL70" s="19" t="str">
        <f t="shared" si="211"/>
        <v/>
      </c>
      <c r="EM70" s="19" t="str">
        <f t="shared" si="211"/>
        <v/>
      </c>
      <c r="EN70" s="19" t="str">
        <f t="shared" si="211"/>
        <v/>
      </c>
      <c r="EO70" s="19" t="str">
        <f t="shared" si="211"/>
        <v/>
      </c>
      <c r="EP70" s="19" t="str">
        <f t="shared" si="211"/>
        <v/>
      </c>
      <c r="EQ70" s="19" t="str">
        <f t="shared" si="211"/>
        <v/>
      </c>
      <c r="ER70" s="19" t="str">
        <f t="shared" si="211"/>
        <v/>
      </c>
      <c r="ES70" s="19" t="str">
        <f t="shared" si="211"/>
        <v/>
      </c>
      <c r="ET70" s="19" t="str">
        <f t="shared" si="211"/>
        <v/>
      </c>
      <c r="EU70" s="19" t="str">
        <f t="shared" si="211"/>
        <v/>
      </c>
      <c r="EV70" s="19" t="str">
        <f t="shared" si="211"/>
        <v/>
      </c>
      <c r="EW70" s="19" t="str">
        <f t="shared" si="211"/>
        <v/>
      </c>
      <c r="EX70" s="476"/>
      <c r="EY70" s="476"/>
      <c r="EZ70" s="540" t="s">
        <v>2464</v>
      </c>
      <c r="FA70" s="541" t="s">
        <v>2475</v>
      </c>
      <c r="FB70" s="476"/>
      <c r="FC70" s="476"/>
      <c r="FD70" s="504"/>
      <c r="FE70" s="497"/>
      <c r="FF70" s="543"/>
    </row>
    <row r="71" spans="1:162">
      <c r="B71" s="533" t="s">
        <v>1943</v>
      </c>
      <c r="C71" s="526" t="s">
        <v>32</v>
      </c>
      <c r="D71" s="19" t="str">
        <f t="shared" ref="D71:AI71" si="212">IF(D$29="081",D$25,"")</f>
        <v/>
      </c>
      <c r="E71" s="19" t="str">
        <f t="shared" si="212"/>
        <v/>
      </c>
      <c r="F71" s="19" t="str">
        <f t="shared" si="212"/>
        <v/>
      </c>
      <c r="G71" s="19" t="str">
        <f t="shared" si="212"/>
        <v/>
      </c>
      <c r="H71" s="19" t="str">
        <f t="shared" si="212"/>
        <v/>
      </c>
      <c r="I71" s="19" t="str">
        <f t="shared" si="212"/>
        <v/>
      </c>
      <c r="J71" s="19" t="str">
        <f t="shared" si="212"/>
        <v/>
      </c>
      <c r="K71" s="19" t="str">
        <f t="shared" si="212"/>
        <v/>
      </c>
      <c r="L71" s="19" t="str">
        <f t="shared" si="212"/>
        <v/>
      </c>
      <c r="M71" s="19" t="str">
        <f t="shared" si="212"/>
        <v/>
      </c>
      <c r="N71" s="19" t="str">
        <f t="shared" si="212"/>
        <v/>
      </c>
      <c r="O71" s="19" t="str">
        <f t="shared" si="212"/>
        <v/>
      </c>
      <c r="P71" s="19" t="str">
        <f t="shared" si="212"/>
        <v/>
      </c>
      <c r="Q71" s="19" t="str">
        <f t="shared" si="212"/>
        <v/>
      </c>
      <c r="R71" s="19" t="str">
        <f t="shared" si="212"/>
        <v/>
      </c>
      <c r="S71" s="19" t="str">
        <f t="shared" si="212"/>
        <v/>
      </c>
      <c r="T71" s="19" t="str">
        <f t="shared" si="212"/>
        <v/>
      </c>
      <c r="U71" s="19" t="str">
        <f t="shared" si="212"/>
        <v/>
      </c>
      <c r="V71" s="19" t="str">
        <f t="shared" si="212"/>
        <v/>
      </c>
      <c r="W71" s="19" t="str">
        <f t="shared" si="212"/>
        <v/>
      </c>
      <c r="X71" s="19" t="str">
        <f t="shared" si="212"/>
        <v/>
      </c>
      <c r="Y71" s="19" t="str">
        <f t="shared" si="212"/>
        <v/>
      </c>
      <c r="Z71" s="19" t="str">
        <f t="shared" si="212"/>
        <v/>
      </c>
      <c r="AA71" s="19" t="str">
        <f t="shared" si="212"/>
        <v/>
      </c>
      <c r="AB71" s="19" t="str">
        <f t="shared" si="212"/>
        <v/>
      </c>
      <c r="AC71" s="19" t="str">
        <f t="shared" si="212"/>
        <v/>
      </c>
      <c r="AD71" s="19" t="str">
        <f t="shared" si="212"/>
        <v/>
      </c>
      <c r="AE71" s="19" t="str">
        <f t="shared" si="212"/>
        <v/>
      </c>
      <c r="AF71" s="19" t="str">
        <f t="shared" si="212"/>
        <v/>
      </c>
      <c r="AG71" s="19" t="str">
        <f t="shared" si="212"/>
        <v/>
      </c>
      <c r="AH71" s="19" t="str">
        <f t="shared" si="212"/>
        <v/>
      </c>
      <c r="AI71" s="19" t="str">
        <f t="shared" si="212"/>
        <v/>
      </c>
      <c r="AJ71" s="19" t="str">
        <f t="shared" ref="AJ71:BO71" si="213">IF(AJ$29="081",AJ$25,"")</f>
        <v/>
      </c>
      <c r="AK71" s="19" t="str">
        <f t="shared" si="213"/>
        <v/>
      </c>
      <c r="AL71" s="19" t="str">
        <f t="shared" si="213"/>
        <v/>
      </c>
      <c r="AM71" s="19" t="str">
        <f t="shared" si="213"/>
        <v/>
      </c>
      <c r="AN71" s="19" t="str">
        <f t="shared" si="213"/>
        <v/>
      </c>
      <c r="AO71" s="19" t="str">
        <f t="shared" si="213"/>
        <v/>
      </c>
      <c r="AP71" s="19" t="str">
        <f t="shared" si="213"/>
        <v/>
      </c>
      <c r="AQ71" s="19" t="str">
        <f t="shared" si="213"/>
        <v/>
      </c>
      <c r="AR71" s="19" t="str">
        <f t="shared" si="213"/>
        <v/>
      </c>
      <c r="AS71" s="19" t="str">
        <f t="shared" si="213"/>
        <v/>
      </c>
      <c r="AT71" s="19" t="str">
        <f t="shared" si="213"/>
        <v/>
      </c>
      <c r="AU71" s="19" t="str">
        <f t="shared" si="213"/>
        <v/>
      </c>
      <c r="AV71" s="19" t="str">
        <f t="shared" si="213"/>
        <v/>
      </c>
      <c r="AW71" s="19" t="str">
        <f t="shared" si="213"/>
        <v/>
      </c>
      <c r="AX71" s="19" t="str">
        <f t="shared" si="213"/>
        <v/>
      </c>
      <c r="AY71" s="19" t="str">
        <f t="shared" si="213"/>
        <v/>
      </c>
      <c r="AZ71" s="19" t="str">
        <f t="shared" si="213"/>
        <v/>
      </c>
      <c r="BA71" s="19" t="str">
        <f t="shared" si="213"/>
        <v/>
      </c>
      <c r="BB71" s="19" t="str">
        <f t="shared" si="213"/>
        <v/>
      </c>
      <c r="BC71" s="19" t="str">
        <f t="shared" si="213"/>
        <v/>
      </c>
      <c r="BD71" s="19" t="str">
        <f t="shared" si="213"/>
        <v/>
      </c>
      <c r="BE71" s="19" t="str">
        <f t="shared" si="213"/>
        <v/>
      </c>
      <c r="BF71" s="19" t="str">
        <f t="shared" si="213"/>
        <v/>
      </c>
      <c r="BG71" s="19" t="str">
        <f t="shared" si="213"/>
        <v/>
      </c>
      <c r="BH71" s="19" t="str">
        <f t="shared" si="213"/>
        <v/>
      </c>
      <c r="BI71" s="19" t="str">
        <f t="shared" si="213"/>
        <v/>
      </c>
      <c r="BJ71" s="19" t="str">
        <f t="shared" si="213"/>
        <v/>
      </c>
      <c r="BK71" s="19" t="str">
        <f t="shared" si="213"/>
        <v/>
      </c>
      <c r="BL71" s="19" t="str">
        <f t="shared" si="213"/>
        <v/>
      </c>
      <c r="BM71" s="19" t="str">
        <f t="shared" si="213"/>
        <v/>
      </c>
      <c r="BN71" s="19" t="str">
        <f t="shared" si="213"/>
        <v/>
      </c>
      <c r="BO71" s="19" t="str">
        <f t="shared" si="213"/>
        <v/>
      </c>
      <c r="BP71" s="19" t="str">
        <f t="shared" ref="BP71:CU71" si="214">IF(BP$29="081",BP$25,"")</f>
        <v/>
      </c>
      <c r="BQ71" s="19" t="str">
        <f t="shared" si="214"/>
        <v/>
      </c>
      <c r="BR71" s="19" t="str">
        <f t="shared" si="214"/>
        <v/>
      </c>
      <c r="BS71" s="19" t="str">
        <f t="shared" si="214"/>
        <v/>
      </c>
      <c r="BT71" s="19" t="str">
        <f t="shared" si="214"/>
        <v/>
      </c>
      <c r="BU71" s="19" t="str">
        <f t="shared" si="214"/>
        <v/>
      </c>
      <c r="BV71" s="19" t="str">
        <f t="shared" si="214"/>
        <v/>
      </c>
      <c r="BW71" s="19" t="str">
        <f t="shared" si="214"/>
        <v/>
      </c>
      <c r="BX71" s="19" t="str">
        <f t="shared" si="214"/>
        <v/>
      </c>
      <c r="BY71" s="19" t="str">
        <f t="shared" si="214"/>
        <v/>
      </c>
      <c r="BZ71" s="19" t="str">
        <f t="shared" si="214"/>
        <v/>
      </c>
      <c r="CA71" s="19" t="str">
        <f t="shared" si="214"/>
        <v/>
      </c>
      <c r="CB71" s="19" t="str">
        <f t="shared" si="214"/>
        <v/>
      </c>
      <c r="CC71" s="19" t="str">
        <f t="shared" si="214"/>
        <v/>
      </c>
      <c r="CD71" s="19" t="str">
        <f t="shared" si="214"/>
        <v/>
      </c>
      <c r="CE71" s="19" t="str">
        <f t="shared" si="214"/>
        <v/>
      </c>
      <c r="CF71" s="19" t="str">
        <f t="shared" si="214"/>
        <v/>
      </c>
      <c r="CG71" s="19" t="str">
        <f t="shared" si="214"/>
        <v/>
      </c>
      <c r="CH71" s="19" t="str">
        <f t="shared" si="214"/>
        <v/>
      </c>
      <c r="CI71" s="19" t="str">
        <f t="shared" si="214"/>
        <v/>
      </c>
      <c r="CJ71" s="19" t="str">
        <f t="shared" si="214"/>
        <v/>
      </c>
      <c r="CK71" s="19" t="str">
        <f t="shared" si="214"/>
        <v/>
      </c>
      <c r="CL71" s="19" t="str">
        <f t="shared" si="214"/>
        <v/>
      </c>
      <c r="CM71" s="19" t="str">
        <f t="shared" si="214"/>
        <v/>
      </c>
      <c r="CN71" s="19" t="str">
        <f t="shared" si="214"/>
        <v/>
      </c>
      <c r="CO71" s="19" t="str">
        <f t="shared" si="214"/>
        <v/>
      </c>
      <c r="CP71" s="19" t="str">
        <f t="shared" si="214"/>
        <v/>
      </c>
      <c r="CQ71" s="19" t="str">
        <f t="shared" si="214"/>
        <v/>
      </c>
      <c r="CR71" s="19" t="str">
        <f t="shared" si="214"/>
        <v/>
      </c>
      <c r="CS71" s="19" t="str">
        <f t="shared" si="214"/>
        <v/>
      </c>
      <c r="CT71" s="19" t="str">
        <f t="shared" si="214"/>
        <v/>
      </c>
      <c r="CU71" s="19" t="str">
        <f t="shared" si="214"/>
        <v/>
      </c>
      <c r="CV71" s="19" t="str">
        <f t="shared" ref="CV71:EA71" si="215">IF(CV$29="081",CV$25,"")</f>
        <v/>
      </c>
      <c r="CW71" s="19" t="str">
        <f t="shared" si="215"/>
        <v/>
      </c>
      <c r="CX71" s="19" t="str">
        <f t="shared" si="215"/>
        <v/>
      </c>
      <c r="CY71" s="19" t="str">
        <f t="shared" si="215"/>
        <v/>
      </c>
      <c r="CZ71" s="19" t="str">
        <f t="shared" si="215"/>
        <v/>
      </c>
      <c r="DA71" s="19" t="str">
        <f t="shared" si="215"/>
        <v/>
      </c>
      <c r="DB71" s="19" t="str">
        <f t="shared" si="215"/>
        <v/>
      </c>
      <c r="DC71" s="19" t="str">
        <f t="shared" si="215"/>
        <v/>
      </c>
      <c r="DD71" s="19" t="str">
        <f t="shared" si="215"/>
        <v/>
      </c>
      <c r="DE71" s="19" t="str">
        <f t="shared" si="215"/>
        <v/>
      </c>
      <c r="DF71" s="19" t="str">
        <f t="shared" si="215"/>
        <v/>
      </c>
      <c r="DG71" s="19" t="str">
        <f t="shared" si="215"/>
        <v/>
      </c>
      <c r="DH71" s="19" t="str">
        <f t="shared" si="215"/>
        <v/>
      </c>
      <c r="DI71" s="19" t="str">
        <f t="shared" si="215"/>
        <v/>
      </c>
      <c r="DJ71" s="19" t="str">
        <f t="shared" si="215"/>
        <v/>
      </c>
      <c r="DK71" s="19" t="str">
        <f t="shared" si="215"/>
        <v/>
      </c>
      <c r="DL71" s="19" t="str">
        <f t="shared" si="215"/>
        <v/>
      </c>
      <c r="DM71" s="19" t="str">
        <f t="shared" si="215"/>
        <v/>
      </c>
      <c r="DN71" s="19" t="str">
        <f t="shared" si="215"/>
        <v/>
      </c>
      <c r="DO71" s="19" t="str">
        <f t="shared" si="215"/>
        <v/>
      </c>
      <c r="DP71" s="19" t="str">
        <f t="shared" si="215"/>
        <v/>
      </c>
      <c r="DQ71" s="19" t="str">
        <f t="shared" si="215"/>
        <v/>
      </c>
      <c r="DR71" s="19" t="str">
        <f t="shared" si="215"/>
        <v/>
      </c>
      <c r="DS71" s="19" t="str">
        <f t="shared" si="215"/>
        <v/>
      </c>
      <c r="DT71" s="19" t="str">
        <f t="shared" si="215"/>
        <v/>
      </c>
      <c r="DU71" s="19" t="str">
        <f t="shared" si="215"/>
        <v/>
      </c>
      <c r="DV71" s="19" t="str">
        <f t="shared" si="215"/>
        <v/>
      </c>
      <c r="DW71" s="19" t="str">
        <f t="shared" si="215"/>
        <v/>
      </c>
      <c r="DX71" s="19" t="str">
        <f t="shared" si="215"/>
        <v/>
      </c>
      <c r="DY71" s="19" t="str">
        <f t="shared" si="215"/>
        <v/>
      </c>
      <c r="DZ71" s="19" t="str">
        <f t="shared" si="215"/>
        <v/>
      </c>
      <c r="EA71" s="19" t="str">
        <f t="shared" si="215"/>
        <v/>
      </c>
      <c r="EB71" s="19" t="str">
        <f t="shared" ref="EB71:EW71" si="216">IF(EB$29="081",EB$25,"")</f>
        <v/>
      </c>
      <c r="EC71" s="19" t="str">
        <f t="shared" si="216"/>
        <v/>
      </c>
      <c r="ED71" s="19" t="str">
        <f t="shared" si="216"/>
        <v/>
      </c>
      <c r="EE71" s="19" t="str">
        <f t="shared" si="216"/>
        <v/>
      </c>
      <c r="EF71" s="19" t="str">
        <f t="shared" si="216"/>
        <v/>
      </c>
      <c r="EG71" s="19" t="str">
        <f t="shared" si="216"/>
        <v/>
      </c>
      <c r="EH71" s="19" t="str">
        <f t="shared" si="216"/>
        <v/>
      </c>
      <c r="EI71" s="19" t="str">
        <f t="shared" si="216"/>
        <v/>
      </c>
      <c r="EJ71" s="19" t="str">
        <f t="shared" si="216"/>
        <v/>
      </c>
      <c r="EK71" s="19" t="str">
        <f t="shared" si="216"/>
        <v/>
      </c>
      <c r="EL71" s="19" t="str">
        <f t="shared" si="216"/>
        <v/>
      </c>
      <c r="EM71" s="19" t="str">
        <f t="shared" si="216"/>
        <v/>
      </c>
      <c r="EN71" s="19" t="str">
        <f t="shared" si="216"/>
        <v/>
      </c>
      <c r="EO71" s="19" t="str">
        <f t="shared" si="216"/>
        <v/>
      </c>
      <c r="EP71" s="19" t="str">
        <f t="shared" si="216"/>
        <v/>
      </c>
      <c r="EQ71" s="19" t="str">
        <f t="shared" si="216"/>
        <v/>
      </c>
      <c r="ER71" s="19" t="str">
        <f t="shared" si="216"/>
        <v/>
      </c>
      <c r="ES71" s="19" t="str">
        <f t="shared" si="216"/>
        <v/>
      </c>
      <c r="ET71" s="19" t="str">
        <f t="shared" si="216"/>
        <v/>
      </c>
      <c r="EU71" s="19" t="str">
        <f t="shared" si="216"/>
        <v/>
      </c>
      <c r="EV71" s="19" t="str">
        <f t="shared" si="216"/>
        <v/>
      </c>
      <c r="EW71" s="19" t="str">
        <f t="shared" si="216"/>
        <v/>
      </c>
      <c r="EX71" s="476"/>
      <c r="EY71" s="476"/>
      <c r="EZ71" s="476"/>
      <c r="FA71" s="476"/>
      <c r="FB71" s="476"/>
      <c r="FC71" s="476"/>
      <c r="FD71" s="543"/>
      <c r="FE71" s="543"/>
      <c r="FF71" s="476"/>
    </row>
    <row r="72" spans="1:162">
      <c r="B72" s="534" t="s">
        <v>2442</v>
      </c>
      <c r="C72" s="526" t="s">
        <v>32</v>
      </c>
      <c r="D72" s="19" t="str">
        <f t="shared" ref="D72:AI72" si="217">IF(D$29="082",D$25,"")</f>
        <v/>
      </c>
      <c r="E72" s="19" t="str">
        <f t="shared" si="217"/>
        <v/>
      </c>
      <c r="F72" s="19" t="str">
        <f t="shared" si="217"/>
        <v/>
      </c>
      <c r="G72" s="19" t="str">
        <f t="shared" si="217"/>
        <v/>
      </c>
      <c r="H72" s="19" t="str">
        <f t="shared" si="217"/>
        <v/>
      </c>
      <c r="I72" s="19" t="str">
        <f t="shared" si="217"/>
        <v/>
      </c>
      <c r="J72" s="19" t="str">
        <f t="shared" si="217"/>
        <v/>
      </c>
      <c r="K72" s="19" t="str">
        <f t="shared" si="217"/>
        <v/>
      </c>
      <c r="L72" s="19" t="str">
        <f t="shared" si="217"/>
        <v/>
      </c>
      <c r="M72" s="19" t="str">
        <f t="shared" si="217"/>
        <v/>
      </c>
      <c r="N72" s="19" t="str">
        <f t="shared" si="217"/>
        <v/>
      </c>
      <c r="O72" s="19" t="str">
        <f t="shared" si="217"/>
        <v/>
      </c>
      <c r="P72" s="19" t="str">
        <f t="shared" si="217"/>
        <v/>
      </c>
      <c r="Q72" s="19" t="str">
        <f t="shared" si="217"/>
        <v/>
      </c>
      <c r="R72" s="19" t="str">
        <f t="shared" si="217"/>
        <v/>
      </c>
      <c r="S72" s="19" t="str">
        <f t="shared" si="217"/>
        <v/>
      </c>
      <c r="T72" s="19" t="str">
        <f t="shared" si="217"/>
        <v/>
      </c>
      <c r="U72" s="19" t="str">
        <f t="shared" si="217"/>
        <v/>
      </c>
      <c r="V72" s="19" t="str">
        <f t="shared" si="217"/>
        <v/>
      </c>
      <c r="W72" s="19" t="str">
        <f t="shared" si="217"/>
        <v/>
      </c>
      <c r="X72" s="19" t="str">
        <f t="shared" si="217"/>
        <v/>
      </c>
      <c r="Y72" s="19" t="str">
        <f t="shared" si="217"/>
        <v/>
      </c>
      <c r="Z72" s="19" t="str">
        <f t="shared" si="217"/>
        <v/>
      </c>
      <c r="AA72" s="19" t="str">
        <f t="shared" si="217"/>
        <v/>
      </c>
      <c r="AB72" s="19" t="str">
        <f t="shared" si="217"/>
        <v/>
      </c>
      <c r="AC72" s="19" t="str">
        <f t="shared" si="217"/>
        <v/>
      </c>
      <c r="AD72" s="19" t="str">
        <f t="shared" si="217"/>
        <v/>
      </c>
      <c r="AE72" s="19" t="str">
        <f t="shared" si="217"/>
        <v/>
      </c>
      <c r="AF72" s="19" t="str">
        <f t="shared" si="217"/>
        <v/>
      </c>
      <c r="AG72" s="19" t="str">
        <f t="shared" si="217"/>
        <v/>
      </c>
      <c r="AH72" s="19" t="str">
        <f t="shared" si="217"/>
        <v/>
      </c>
      <c r="AI72" s="19" t="str">
        <f t="shared" si="217"/>
        <v/>
      </c>
      <c r="AJ72" s="19" t="str">
        <f t="shared" ref="AJ72:BO72" si="218">IF(AJ$29="082",AJ$25,"")</f>
        <v/>
      </c>
      <c r="AK72" s="19" t="str">
        <f t="shared" si="218"/>
        <v/>
      </c>
      <c r="AL72" s="19" t="str">
        <f t="shared" si="218"/>
        <v/>
      </c>
      <c r="AM72" s="19" t="str">
        <f t="shared" si="218"/>
        <v/>
      </c>
      <c r="AN72" s="19" t="str">
        <f t="shared" si="218"/>
        <v/>
      </c>
      <c r="AO72" s="19" t="str">
        <f t="shared" si="218"/>
        <v/>
      </c>
      <c r="AP72" s="19" t="str">
        <f t="shared" si="218"/>
        <v/>
      </c>
      <c r="AQ72" s="19" t="str">
        <f t="shared" si="218"/>
        <v/>
      </c>
      <c r="AR72" s="19" t="str">
        <f t="shared" si="218"/>
        <v/>
      </c>
      <c r="AS72" s="19" t="str">
        <f t="shared" si="218"/>
        <v/>
      </c>
      <c r="AT72" s="19" t="str">
        <f t="shared" si="218"/>
        <v/>
      </c>
      <c r="AU72" s="19" t="str">
        <f t="shared" si="218"/>
        <v/>
      </c>
      <c r="AV72" s="19" t="str">
        <f t="shared" si="218"/>
        <v/>
      </c>
      <c r="AW72" s="19" t="str">
        <f t="shared" si="218"/>
        <v/>
      </c>
      <c r="AX72" s="19" t="str">
        <f t="shared" si="218"/>
        <v/>
      </c>
      <c r="AY72" s="19" t="str">
        <f t="shared" si="218"/>
        <v/>
      </c>
      <c r="AZ72" s="19" t="str">
        <f t="shared" si="218"/>
        <v/>
      </c>
      <c r="BA72" s="19" t="str">
        <f t="shared" si="218"/>
        <v/>
      </c>
      <c r="BB72" s="19" t="str">
        <f t="shared" si="218"/>
        <v/>
      </c>
      <c r="BC72" s="19" t="str">
        <f t="shared" si="218"/>
        <v/>
      </c>
      <c r="BD72" s="19" t="str">
        <f t="shared" si="218"/>
        <v/>
      </c>
      <c r="BE72" s="19" t="str">
        <f t="shared" si="218"/>
        <v/>
      </c>
      <c r="BF72" s="19" t="str">
        <f t="shared" si="218"/>
        <v/>
      </c>
      <c r="BG72" s="19" t="str">
        <f t="shared" si="218"/>
        <v/>
      </c>
      <c r="BH72" s="19" t="str">
        <f t="shared" si="218"/>
        <v/>
      </c>
      <c r="BI72" s="19" t="str">
        <f t="shared" si="218"/>
        <v/>
      </c>
      <c r="BJ72" s="19" t="str">
        <f t="shared" si="218"/>
        <v/>
      </c>
      <c r="BK72" s="19" t="str">
        <f t="shared" si="218"/>
        <v/>
      </c>
      <c r="BL72" s="19" t="str">
        <f t="shared" si="218"/>
        <v/>
      </c>
      <c r="BM72" s="19" t="str">
        <f t="shared" si="218"/>
        <v/>
      </c>
      <c r="BN72" s="19" t="str">
        <f t="shared" si="218"/>
        <v/>
      </c>
      <c r="BO72" s="19" t="str">
        <f t="shared" si="218"/>
        <v/>
      </c>
      <c r="BP72" s="19" t="str">
        <f t="shared" ref="BP72:CU72" si="219">IF(BP$29="082",BP$25,"")</f>
        <v/>
      </c>
      <c r="BQ72" s="19" t="str">
        <f t="shared" si="219"/>
        <v/>
      </c>
      <c r="BR72" s="19" t="str">
        <f t="shared" si="219"/>
        <v/>
      </c>
      <c r="BS72" s="19" t="str">
        <f t="shared" si="219"/>
        <v/>
      </c>
      <c r="BT72" s="19" t="str">
        <f t="shared" si="219"/>
        <v/>
      </c>
      <c r="BU72" s="19" t="str">
        <f t="shared" si="219"/>
        <v/>
      </c>
      <c r="BV72" s="19" t="str">
        <f t="shared" si="219"/>
        <v/>
      </c>
      <c r="BW72" s="19" t="str">
        <f t="shared" si="219"/>
        <v/>
      </c>
      <c r="BX72" s="19" t="str">
        <f t="shared" si="219"/>
        <v/>
      </c>
      <c r="BY72" s="19" t="str">
        <f t="shared" si="219"/>
        <v/>
      </c>
      <c r="BZ72" s="19" t="str">
        <f t="shared" si="219"/>
        <v/>
      </c>
      <c r="CA72" s="19" t="str">
        <f t="shared" si="219"/>
        <v/>
      </c>
      <c r="CB72" s="19" t="str">
        <f t="shared" si="219"/>
        <v/>
      </c>
      <c r="CC72" s="19" t="str">
        <f t="shared" si="219"/>
        <v/>
      </c>
      <c r="CD72" s="19" t="str">
        <f t="shared" si="219"/>
        <v/>
      </c>
      <c r="CE72" s="19" t="str">
        <f t="shared" si="219"/>
        <v/>
      </c>
      <c r="CF72" s="19" t="str">
        <f t="shared" si="219"/>
        <v/>
      </c>
      <c r="CG72" s="19" t="str">
        <f t="shared" si="219"/>
        <v/>
      </c>
      <c r="CH72" s="19" t="str">
        <f t="shared" si="219"/>
        <v/>
      </c>
      <c r="CI72" s="19" t="str">
        <f t="shared" si="219"/>
        <v/>
      </c>
      <c r="CJ72" s="19" t="str">
        <f t="shared" si="219"/>
        <v/>
      </c>
      <c r="CK72" s="19" t="str">
        <f t="shared" si="219"/>
        <v/>
      </c>
      <c r="CL72" s="19" t="str">
        <f t="shared" si="219"/>
        <v/>
      </c>
      <c r="CM72" s="19" t="str">
        <f t="shared" si="219"/>
        <v/>
      </c>
      <c r="CN72" s="19" t="str">
        <f t="shared" si="219"/>
        <v/>
      </c>
      <c r="CO72" s="19" t="str">
        <f t="shared" si="219"/>
        <v/>
      </c>
      <c r="CP72" s="19" t="str">
        <f t="shared" si="219"/>
        <v/>
      </c>
      <c r="CQ72" s="19" t="str">
        <f t="shared" si="219"/>
        <v/>
      </c>
      <c r="CR72" s="19" t="str">
        <f t="shared" si="219"/>
        <v/>
      </c>
      <c r="CS72" s="19" t="str">
        <f t="shared" si="219"/>
        <v/>
      </c>
      <c r="CT72" s="19" t="str">
        <f t="shared" si="219"/>
        <v/>
      </c>
      <c r="CU72" s="19" t="str">
        <f t="shared" si="219"/>
        <v/>
      </c>
      <c r="CV72" s="19" t="str">
        <f t="shared" ref="CV72:EA72" si="220">IF(CV$29="082",CV$25,"")</f>
        <v/>
      </c>
      <c r="CW72" s="19" t="str">
        <f t="shared" si="220"/>
        <v/>
      </c>
      <c r="CX72" s="19" t="str">
        <f t="shared" si="220"/>
        <v/>
      </c>
      <c r="CY72" s="19" t="str">
        <f t="shared" si="220"/>
        <v/>
      </c>
      <c r="CZ72" s="19" t="str">
        <f t="shared" si="220"/>
        <v/>
      </c>
      <c r="DA72" s="19" t="str">
        <f t="shared" si="220"/>
        <v/>
      </c>
      <c r="DB72" s="19" t="str">
        <f t="shared" si="220"/>
        <v/>
      </c>
      <c r="DC72" s="19" t="str">
        <f t="shared" si="220"/>
        <v/>
      </c>
      <c r="DD72" s="19" t="str">
        <f t="shared" si="220"/>
        <v/>
      </c>
      <c r="DE72" s="19" t="str">
        <f t="shared" si="220"/>
        <v/>
      </c>
      <c r="DF72" s="19" t="str">
        <f t="shared" si="220"/>
        <v/>
      </c>
      <c r="DG72" s="19" t="str">
        <f t="shared" si="220"/>
        <v/>
      </c>
      <c r="DH72" s="19" t="str">
        <f t="shared" si="220"/>
        <v/>
      </c>
      <c r="DI72" s="19" t="str">
        <f t="shared" si="220"/>
        <v/>
      </c>
      <c r="DJ72" s="19" t="str">
        <f t="shared" si="220"/>
        <v/>
      </c>
      <c r="DK72" s="19" t="str">
        <f t="shared" si="220"/>
        <v/>
      </c>
      <c r="DL72" s="19" t="str">
        <f t="shared" si="220"/>
        <v/>
      </c>
      <c r="DM72" s="19" t="str">
        <f t="shared" si="220"/>
        <v/>
      </c>
      <c r="DN72" s="19" t="str">
        <f t="shared" si="220"/>
        <v/>
      </c>
      <c r="DO72" s="19" t="str">
        <f t="shared" si="220"/>
        <v/>
      </c>
      <c r="DP72" s="19" t="str">
        <f t="shared" si="220"/>
        <v/>
      </c>
      <c r="DQ72" s="19" t="str">
        <f t="shared" si="220"/>
        <v/>
      </c>
      <c r="DR72" s="19" t="str">
        <f t="shared" si="220"/>
        <v/>
      </c>
      <c r="DS72" s="19" t="str">
        <f t="shared" si="220"/>
        <v/>
      </c>
      <c r="DT72" s="19" t="str">
        <f t="shared" si="220"/>
        <v/>
      </c>
      <c r="DU72" s="19" t="str">
        <f t="shared" si="220"/>
        <v/>
      </c>
      <c r="DV72" s="19" t="str">
        <f t="shared" si="220"/>
        <v/>
      </c>
      <c r="DW72" s="19" t="str">
        <f t="shared" si="220"/>
        <v/>
      </c>
      <c r="DX72" s="19" t="str">
        <f t="shared" si="220"/>
        <v/>
      </c>
      <c r="DY72" s="19" t="str">
        <f t="shared" si="220"/>
        <v/>
      </c>
      <c r="DZ72" s="19" t="str">
        <f t="shared" si="220"/>
        <v/>
      </c>
      <c r="EA72" s="19" t="str">
        <f t="shared" si="220"/>
        <v/>
      </c>
      <c r="EB72" s="19" t="str">
        <f t="shared" ref="EB72:EW72" si="221">IF(EB$29="082",EB$25,"")</f>
        <v/>
      </c>
      <c r="EC72" s="19" t="str">
        <f t="shared" si="221"/>
        <v/>
      </c>
      <c r="ED72" s="19" t="str">
        <f t="shared" si="221"/>
        <v/>
      </c>
      <c r="EE72" s="19" t="str">
        <f t="shared" si="221"/>
        <v/>
      </c>
      <c r="EF72" s="19" t="str">
        <f t="shared" si="221"/>
        <v/>
      </c>
      <c r="EG72" s="19" t="str">
        <f t="shared" si="221"/>
        <v/>
      </c>
      <c r="EH72" s="19" t="str">
        <f t="shared" si="221"/>
        <v/>
      </c>
      <c r="EI72" s="19" t="str">
        <f t="shared" si="221"/>
        <v/>
      </c>
      <c r="EJ72" s="19" t="str">
        <f t="shared" si="221"/>
        <v/>
      </c>
      <c r="EK72" s="19" t="str">
        <f t="shared" si="221"/>
        <v/>
      </c>
      <c r="EL72" s="19" t="str">
        <f t="shared" si="221"/>
        <v/>
      </c>
      <c r="EM72" s="19" t="str">
        <f t="shared" si="221"/>
        <v/>
      </c>
      <c r="EN72" s="19" t="str">
        <f t="shared" si="221"/>
        <v/>
      </c>
      <c r="EO72" s="19" t="str">
        <f t="shared" si="221"/>
        <v/>
      </c>
      <c r="EP72" s="19" t="str">
        <f t="shared" si="221"/>
        <v/>
      </c>
      <c r="EQ72" s="19" t="str">
        <f t="shared" si="221"/>
        <v/>
      </c>
      <c r="ER72" s="19" t="str">
        <f t="shared" si="221"/>
        <v/>
      </c>
      <c r="ES72" s="19" t="str">
        <f t="shared" si="221"/>
        <v/>
      </c>
      <c r="ET72" s="19" t="str">
        <f t="shared" si="221"/>
        <v/>
      </c>
      <c r="EU72" s="19" t="str">
        <f t="shared" si="221"/>
        <v/>
      </c>
      <c r="EV72" s="19" t="str">
        <f t="shared" si="221"/>
        <v/>
      </c>
      <c r="EW72" s="19" t="str">
        <f t="shared" si="221"/>
        <v/>
      </c>
      <c r="EX72" s="476"/>
      <c r="EY72" s="476"/>
      <c r="EZ72" s="538" t="s">
        <v>2465</v>
      </c>
      <c r="FA72" s="527"/>
      <c r="FB72" s="476"/>
      <c r="FC72" s="476"/>
      <c r="FD72" s="543"/>
      <c r="FE72" s="543"/>
      <c r="FF72" s="476"/>
    </row>
    <row r="73" spans="1:162">
      <c r="B73" s="535" t="s">
        <v>2443</v>
      </c>
      <c r="C73" s="526" t="s">
        <v>32</v>
      </c>
      <c r="D73" s="19" t="str">
        <f t="shared" ref="D73:AI73" si="222">IF(D$29="083",D$25,"")</f>
        <v/>
      </c>
      <c r="E73" s="19" t="str">
        <f t="shared" si="222"/>
        <v/>
      </c>
      <c r="F73" s="19" t="str">
        <f t="shared" si="222"/>
        <v/>
      </c>
      <c r="G73" s="19" t="str">
        <f t="shared" si="222"/>
        <v/>
      </c>
      <c r="H73" s="19" t="str">
        <f t="shared" si="222"/>
        <v/>
      </c>
      <c r="I73" s="19" t="str">
        <f t="shared" si="222"/>
        <v/>
      </c>
      <c r="J73" s="19" t="str">
        <f t="shared" si="222"/>
        <v/>
      </c>
      <c r="K73" s="19" t="str">
        <f t="shared" si="222"/>
        <v/>
      </c>
      <c r="L73" s="19" t="str">
        <f t="shared" si="222"/>
        <v/>
      </c>
      <c r="M73" s="19" t="str">
        <f t="shared" si="222"/>
        <v/>
      </c>
      <c r="N73" s="19" t="str">
        <f t="shared" si="222"/>
        <v/>
      </c>
      <c r="O73" s="19" t="str">
        <f t="shared" si="222"/>
        <v/>
      </c>
      <c r="P73" s="19" t="str">
        <f t="shared" si="222"/>
        <v/>
      </c>
      <c r="Q73" s="19" t="str">
        <f t="shared" si="222"/>
        <v/>
      </c>
      <c r="R73" s="19" t="str">
        <f t="shared" si="222"/>
        <v/>
      </c>
      <c r="S73" s="19" t="str">
        <f t="shared" si="222"/>
        <v/>
      </c>
      <c r="T73" s="19" t="str">
        <f t="shared" si="222"/>
        <v/>
      </c>
      <c r="U73" s="19" t="str">
        <f t="shared" si="222"/>
        <v/>
      </c>
      <c r="V73" s="19" t="str">
        <f t="shared" si="222"/>
        <v/>
      </c>
      <c r="W73" s="19" t="str">
        <f t="shared" si="222"/>
        <v/>
      </c>
      <c r="X73" s="19" t="str">
        <f t="shared" si="222"/>
        <v/>
      </c>
      <c r="Y73" s="19" t="str">
        <f t="shared" si="222"/>
        <v/>
      </c>
      <c r="Z73" s="19" t="str">
        <f t="shared" si="222"/>
        <v/>
      </c>
      <c r="AA73" s="19" t="str">
        <f t="shared" si="222"/>
        <v/>
      </c>
      <c r="AB73" s="19" t="str">
        <f t="shared" si="222"/>
        <v/>
      </c>
      <c r="AC73" s="19" t="str">
        <f t="shared" si="222"/>
        <v/>
      </c>
      <c r="AD73" s="19" t="str">
        <f t="shared" si="222"/>
        <v/>
      </c>
      <c r="AE73" s="19" t="str">
        <f t="shared" si="222"/>
        <v/>
      </c>
      <c r="AF73" s="19" t="str">
        <f t="shared" si="222"/>
        <v/>
      </c>
      <c r="AG73" s="19" t="str">
        <f t="shared" si="222"/>
        <v/>
      </c>
      <c r="AH73" s="19" t="str">
        <f t="shared" si="222"/>
        <v/>
      </c>
      <c r="AI73" s="19" t="str">
        <f t="shared" si="222"/>
        <v/>
      </c>
      <c r="AJ73" s="19" t="str">
        <f t="shared" ref="AJ73:BO73" si="223">IF(AJ$29="083",AJ$25,"")</f>
        <v/>
      </c>
      <c r="AK73" s="19" t="str">
        <f t="shared" si="223"/>
        <v/>
      </c>
      <c r="AL73" s="19" t="str">
        <f t="shared" si="223"/>
        <v/>
      </c>
      <c r="AM73" s="19" t="str">
        <f t="shared" si="223"/>
        <v/>
      </c>
      <c r="AN73" s="19" t="str">
        <f t="shared" si="223"/>
        <v/>
      </c>
      <c r="AO73" s="19" t="str">
        <f t="shared" si="223"/>
        <v/>
      </c>
      <c r="AP73" s="19" t="str">
        <f t="shared" si="223"/>
        <v/>
      </c>
      <c r="AQ73" s="19" t="str">
        <f t="shared" si="223"/>
        <v/>
      </c>
      <c r="AR73" s="19" t="str">
        <f t="shared" si="223"/>
        <v/>
      </c>
      <c r="AS73" s="19" t="str">
        <f t="shared" si="223"/>
        <v/>
      </c>
      <c r="AT73" s="19" t="str">
        <f t="shared" si="223"/>
        <v/>
      </c>
      <c r="AU73" s="19" t="str">
        <f t="shared" si="223"/>
        <v/>
      </c>
      <c r="AV73" s="19" t="str">
        <f t="shared" si="223"/>
        <v/>
      </c>
      <c r="AW73" s="19" t="str">
        <f t="shared" si="223"/>
        <v/>
      </c>
      <c r="AX73" s="19" t="str">
        <f t="shared" si="223"/>
        <v/>
      </c>
      <c r="AY73" s="19" t="str">
        <f t="shared" si="223"/>
        <v/>
      </c>
      <c r="AZ73" s="19" t="str">
        <f t="shared" si="223"/>
        <v/>
      </c>
      <c r="BA73" s="19" t="str">
        <f t="shared" si="223"/>
        <v/>
      </c>
      <c r="BB73" s="19" t="str">
        <f t="shared" si="223"/>
        <v/>
      </c>
      <c r="BC73" s="19" t="str">
        <f t="shared" si="223"/>
        <v/>
      </c>
      <c r="BD73" s="19" t="str">
        <f t="shared" si="223"/>
        <v/>
      </c>
      <c r="BE73" s="19" t="str">
        <f t="shared" si="223"/>
        <v/>
      </c>
      <c r="BF73" s="19" t="str">
        <f t="shared" si="223"/>
        <v/>
      </c>
      <c r="BG73" s="19" t="str">
        <f t="shared" si="223"/>
        <v/>
      </c>
      <c r="BH73" s="19" t="str">
        <f t="shared" si="223"/>
        <v/>
      </c>
      <c r="BI73" s="19" t="str">
        <f t="shared" si="223"/>
        <v/>
      </c>
      <c r="BJ73" s="19" t="str">
        <f t="shared" si="223"/>
        <v/>
      </c>
      <c r="BK73" s="19" t="str">
        <f t="shared" si="223"/>
        <v/>
      </c>
      <c r="BL73" s="19" t="str">
        <f t="shared" si="223"/>
        <v/>
      </c>
      <c r="BM73" s="19" t="str">
        <f t="shared" si="223"/>
        <v/>
      </c>
      <c r="BN73" s="19" t="str">
        <f t="shared" si="223"/>
        <v/>
      </c>
      <c r="BO73" s="19" t="str">
        <f t="shared" si="223"/>
        <v/>
      </c>
      <c r="BP73" s="19" t="str">
        <f t="shared" ref="BP73:CU73" si="224">IF(BP$29="083",BP$25,"")</f>
        <v/>
      </c>
      <c r="BQ73" s="19" t="str">
        <f t="shared" si="224"/>
        <v/>
      </c>
      <c r="BR73" s="19" t="str">
        <f t="shared" si="224"/>
        <v/>
      </c>
      <c r="BS73" s="19" t="str">
        <f t="shared" si="224"/>
        <v/>
      </c>
      <c r="BT73" s="19" t="str">
        <f t="shared" si="224"/>
        <v/>
      </c>
      <c r="BU73" s="19" t="str">
        <f t="shared" si="224"/>
        <v/>
      </c>
      <c r="BV73" s="19" t="str">
        <f t="shared" si="224"/>
        <v/>
      </c>
      <c r="BW73" s="19" t="str">
        <f t="shared" si="224"/>
        <v/>
      </c>
      <c r="BX73" s="19" t="str">
        <f t="shared" si="224"/>
        <v/>
      </c>
      <c r="BY73" s="19" t="str">
        <f t="shared" si="224"/>
        <v/>
      </c>
      <c r="BZ73" s="19" t="str">
        <f t="shared" si="224"/>
        <v/>
      </c>
      <c r="CA73" s="19" t="str">
        <f t="shared" si="224"/>
        <v/>
      </c>
      <c r="CB73" s="19" t="str">
        <f t="shared" si="224"/>
        <v/>
      </c>
      <c r="CC73" s="19" t="str">
        <f t="shared" si="224"/>
        <v/>
      </c>
      <c r="CD73" s="19" t="str">
        <f t="shared" si="224"/>
        <v/>
      </c>
      <c r="CE73" s="19" t="str">
        <f t="shared" si="224"/>
        <v/>
      </c>
      <c r="CF73" s="19" t="str">
        <f t="shared" si="224"/>
        <v/>
      </c>
      <c r="CG73" s="19" t="str">
        <f t="shared" si="224"/>
        <v/>
      </c>
      <c r="CH73" s="19" t="str">
        <f t="shared" si="224"/>
        <v/>
      </c>
      <c r="CI73" s="19" t="str">
        <f t="shared" si="224"/>
        <v/>
      </c>
      <c r="CJ73" s="19" t="str">
        <f t="shared" si="224"/>
        <v/>
      </c>
      <c r="CK73" s="19" t="str">
        <f t="shared" si="224"/>
        <v/>
      </c>
      <c r="CL73" s="19" t="str">
        <f t="shared" si="224"/>
        <v/>
      </c>
      <c r="CM73" s="19" t="str">
        <f t="shared" si="224"/>
        <v/>
      </c>
      <c r="CN73" s="19" t="str">
        <f t="shared" si="224"/>
        <v/>
      </c>
      <c r="CO73" s="19" t="str">
        <f t="shared" si="224"/>
        <v/>
      </c>
      <c r="CP73" s="19" t="str">
        <f t="shared" si="224"/>
        <v/>
      </c>
      <c r="CQ73" s="19" t="str">
        <f t="shared" si="224"/>
        <v/>
      </c>
      <c r="CR73" s="19" t="str">
        <f t="shared" si="224"/>
        <v/>
      </c>
      <c r="CS73" s="19" t="str">
        <f t="shared" si="224"/>
        <v/>
      </c>
      <c r="CT73" s="19" t="str">
        <f t="shared" si="224"/>
        <v/>
      </c>
      <c r="CU73" s="19" t="str">
        <f t="shared" si="224"/>
        <v/>
      </c>
      <c r="CV73" s="19" t="str">
        <f t="shared" ref="CV73:EA73" si="225">IF(CV$29="083",CV$25,"")</f>
        <v/>
      </c>
      <c r="CW73" s="19" t="str">
        <f t="shared" si="225"/>
        <v/>
      </c>
      <c r="CX73" s="19" t="str">
        <f t="shared" si="225"/>
        <v/>
      </c>
      <c r="CY73" s="19" t="str">
        <f t="shared" si="225"/>
        <v/>
      </c>
      <c r="CZ73" s="19" t="str">
        <f t="shared" si="225"/>
        <v/>
      </c>
      <c r="DA73" s="19" t="str">
        <f t="shared" si="225"/>
        <v/>
      </c>
      <c r="DB73" s="19" t="str">
        <f t="shared" si="225"/>
        <v/>
      </c>
      <c r="DC73" s="19" t="str">
        <f t="shared" si="225"/>
        <v/>
      </c>
      <c r="DD73" s="19" t="str">
        <f t="shared" si="225"/>
        <v/>
      </c>
      <c r="DE73" s="19" t="str">
        <f t="shared" si="225"/>
        <v/>
      </c>
      <c r="DF73" s="19" t="str">
        <f t="shared" si="225"/>
        <v/>
      </c>
      <c r="DG73" s="19" t="str">
        <f t="shared" si="225"/>
        <v/>
      </c>
      <c r="DH73" s="19" t="str">
        <f t="shared" si="225"/>
        <v/>
      </c>
      <c r="DI73" s="19" t="str">
        <f t="shared" si="225"/>
        <v/>
      </c>
      <c r="DJ73" s="19" t="str">
        <f t="shared" si="225"/>
        <v/>
      </c>
      <c r="DK73" s="19" t="str">
        <f t="shared" si="225"/>
        <v/>
      </c>
      <c r="DL73" s="19" t="str">
        <f t="shared" si="225"/>
        <v/>
      </c>
      <c r="DM73" s="19" t="str">
        <f t="shared" si="225"/>
        <v/>
      </c>
      <c r="DN73" s="19" t="str">
        <f t="shared" si="225"/>
        <v/>
      </c>
      <c r="DO73" s="19" t="str">
        <f t="shared" si="225"/>
        <v/>
      </c>
      <c r="DP73" s="19" t="str">
        <f t="shared" si="225"/>
        <v/>
      </c>
      <c r="DQ73" s="19" t="str">
        <f t="shared" si="225"/>
        <v/>
      </c>
      <c r="DR73" s="19" t="str">
        <f t="shared" si="225"/>
        <v/>
      </c>
      <c r="DS73" s="19" t="str">
        <f t="shared" si="225"/>
        <v/>
      </c>
      <c r="DT73" s="19" t="str">
        <f t="shared" si="225"/>
        <v/>
      </c>
      <c r="DU73" s="19" t="str">
        <f t="shared" si="225"/>
        <v/>
      </c>
      <c r="DV73" s="19" t="str">
        <f t="shared" si="225"/>
        <v/>
      </c>
      <c r="DW73" s="19" t="str">
        <f t="shared" si="225"/>
        <v/>
      </c>
      <c r="DX73" s="19" t="str">
        <f t="shared" si="225"/>
        <v/>
      </c>
      <c r="DY73" s="19" t="str">
        <f t="shared" si="225"/>
        <v/>
      </c>
      <c r="DZ73" s="19" t="str">
        <f t="shared" si="225"/>
        <v/>
      </c>
      <c r="EA73" s="19" t="str">
        <f t="shared" si="225"/>
        <v/>
      </c>
      <c r="EB73" s="19" t="str">
        <f t="shared" ref="EB73:EW73" si="226">IF(EB$29="083",EB$25,"")</f>
        <v/>
      </c>
      <c r="EC73" s="19" t="str">
        <f t="shared" si="226"/>
        <v/>
      </c>
      <c r="ED73" s="19" t="str">
        <f t="shared" si="226"/>
        <v/>
      </c>
      <c r="EE73" s="19" t="str">
        <f t="shared" si="226"/>
        <v/>
      </c>
      <c r="EF73" s="19" t="str">
        <f t="shared" si="226"/>
        <v/>
      </c>
      <c r="EG73" s="19" t="str">
        <f t="shared" si="226"/>
        <v/>
      </c>
      <c r="EH73" s="19" t="str">
        <f t="shared" si="226"/>
        <v/>
      </c>
      <c r="EI73" s="19" t="str">
        <f t="shared" si="226"/>
        <v/>
      </c>
      <c r="EJ73" s="19" t="str">
        <f t="shared" si="226"/>
        <v/>
      </c>
      <c r="EK73" s="19" t="str">
        <f t="shared" si="226"/>
        <v/>
      </c>
      <c r="EL73" s="19" t="str">
        <f t="shared" si="226"/>
        <v/>
      </c>
      <c r="EM73" s="19" t="str">
        <f t="shared" si="226"/>
        <v/>
      </c>
      <c r="EN73" s="19" t="str">
        <f t="shared" si="226"/>
        <v/>
      </c>
      <c r="EO73" s="19" t="str">
        <f t="shared" si="226"/>
        <v/>
      </c>
      <c r="EP73" s="19" t="str">
        <f t="shared" si="226"/>
        <v/>
      </c>
      <c r="EQ73" s="19" t="str">
        <f t="shared" si="226"/>
        <v/>
      </c>
      <c r="ER73" s="19" t="str">
        <f t="shared" si="226"/>
        <v/>
      </c>
      <c r="ES73" s="19" t="str">
        <f t="shared" si="226"/>
        <v/>
      </c>
      <c r="ET73" s="19" t="str">
        <f t="shared" si="226"/>
        <v/>
      </c>
      <c r="EU73" s="19" t="str">
        <f t="shared" si="226"/>
        <v/>
      </c>
      <c r="EV73" s="19" t="str">
        <f t="shared" si="226"/>
        <v/>
      </c>
      <c r="EW73" s="19" t="str">
        <f t="shared" si="226"/>
        <v/>
      </c>
      <c r="EX73" s="476"/>
      <c r="EY73" s="476"/>
      <c r="EZ73" s="527" t="s">
        <v>2473</v>
      </c>
      <c r="FA73" s="542" t="s">
        <v>2474</v>
      </c>
      <c r="FB73" s="476"/>
      <c r="FC73" s="476"/>
      <c r="FD73" s="543"/>
      <c r="FE73" s="543"/>
      <c r="FF73" s="476"/>
    </row>
    <row r="74" spans="1:162">
      <c r="A74" s="475"/>
      <c r="C74" s="476"/>
      <c r="D74" s="476"/>
      <c r="E74" s="476"/>
      <c r="F74" s="476"/>
      <c r="G74" s="476"/>
      <c r="H74" s="476"/>
      <c r="I74" s="476"/>
      <c r="J74" s="476"/>
      <c r="K74" s="476"/>
      <c r="L74" s="476"/>
      <c r="M74" s="476"/>
      <c r="N74" s="476"/>
      <c r="O74" s="476"/>
      <c r="P74" s="476"/>
      <c r="Q74" s="476"/>
      <c r="R74" s="476"/>
      <c r="S74" s="476"/>
      <c r="T74" s="476"/>
      <c r="U74" s="476"/>
      <c r="V74" s="476"/>
      <c r="W74" s="476"/>
      <c r="X74" s="476"/>
      <c r="Y74" s="476"/>
      <c r="Z74" s="476"/>
      <c r="AA74" s="476"/>
      <c r="AB74" s="476"/>
      <c r="AC74" s="476"/>
      <c r="AD74" s="476"/>
      <c r="AE74" s="476"/>
      <c r="AF74" s="476"/>
      <c r="AG74" s="476"/>
      <c r="AH74" s="476"/>
      <c r="AI74" s="476"/>
      <c r="AJ74" s="476"/>
      <c r="AK74" s="476"/>
      <c r="AL74" s="476"/>
      <c r="AM74" s="476"/>
      <c r="AN74" s="476"/>
      <c r="AO74" s="476"/>
      <c r="AP74" s="476"/>
      <c r="AQ74" s="476"/>
      <c r="AR74" s="476"/>
      <c r="AS74" s="476"/>
      <c r="AT74" s="476"/>
      <c r="AU74" s="476"/>
      <c r="AV74" s="476"/>
      <c r="AW74" s="476"/>
      <c r="AX74" s="476"/>
      <c r="AY74" s="476"/>
      <c r="AZ74" s="476"/>
      <c r="BA74" s="476"/>
      <c r="BB74" s="476"/>
      <c r="BC74" s="476"/>
      <c r="BD74" s="476"/>
      <c r="BE74" s="476"/>
      <c r="BF74" s="476"/>
      <c r="BG74" s="476"/>
      <c r="BH74" s="476"/>
      <c r="BI74" s="476"/>
      <c r="BJ74" s="476"/>
      <c r="BK74" s="476"/>
      <c r="BL74" s="476"/>
      <c r="BM74" s="476"/>
      <c r="BN74" s="476"/>
      <c r="BO74" s="476"/>
      <c r="BP74" s="476"/>
      <c r="BQ74" s="476"/>
      <c r="BR74" s="476"/>
      <c r="BS74" s="476"/>
      <c r="BT74" s="476"/>
      <c r="BU74" s="476"/>
      <c r="BV74" s="476"/>
      <c r="BW74" s="476"/>
      <c r="BX74" s="476"/>
      <c r="BY74" s="476"/>
      <c r="BZ74" s="476"/>
      <c r="CA74" s="476"/>
      <c r="CB74" s="476"/>
      <c r="CC74" s="476"/>
      <c r="CD74" s="476"/>
      <c r="CE74" s="476"/>
      <c r="CF74" s="476"/>
      <c r="CG74" s="476"/>
      <c r="CH74" s="476"/>
      <c r="CI74" s="476"/>
      <c r="CJ74" s="476"/>
      <c r="CK74" s="476"/>
      <c r="CL74" s="476"/>
      <c r="CM74" s="476"/>
      <c r="CN74" s="476"/>
      <c r="CO74" s="476"/>
      <c r="CP74" s="476"/>
      <c r="CQ74" s="476"/>
      <c r="CR74" s="476"/>
      <c r="CS74" s="476"/>
      <c r="CT74" s="476"/>
      <c r="CU74" s="476"/>
      <c r="CV74" s="476"/>
      <c r="CW74" s="476"/>
      <c r="CX74" s="476"/>
      <c r="CY74" s="476"/>
      <c r="CZ74" s="476"/>
      <c r="DA74" s="476"/>
      <c r="DB74" s="476"/>
      <c r="DC74" s="476"/>
      <c r="DD74" s="476"/>
      <c r="DE74" s="476"/>
      <c r="DF74" s="476"/>
      <c r="DG74" s="476"/>
      <c r="DH74" s="476"/>
      <c r="DI74" s="476"/>
      <c r="DJ74" s="476"/>
      <c r="DK74" s="476"/>
      <c r="DL74" s="476"/>
      <c r="DM74" s="476"/>
      <c r="DN74" s="476"/>
      <c r="DO74" s="476"/>
      <c r="DP74" s="476"/>
      <c r="DQ74" s="476"/>
      <c r="DR74" s="476"/>
      <c r="DS74" s="476"/>
      <c r="DT74" s="476"/>
      <c r="DU74" s="476"/>
      <c r="DV74" s="476"/>
      <c r="DW74" s="476"/>
      <c r="DX74" s="476"/>
      <c r="DY74" s="476"/>
      <c r="DZ74" s="476"/>
      <c r="EA74" s="476"/>
      <c r="EB74" s="476"/>
      <c r="EC74" s="476"/>
      <c r="ED74" s="476"/>
      <c r="EE74" s="476"/>
      <c r="EF74" s="476"/>
      <c r="EG74" s="476"/>
      <c r="EH74" s="476"/>
      <c r="EI74" s="476"/>
      <c r="EJ74" s="476"/>
      <c r="EK74" s="476"/>
      <c r="EL74" s="476"/>
      <c r="EM74" s="476"/>
      <c r="EN74" s="476"/>
      <c r="EO74" s="476"/>
      <c r="EP74" s="476"/>
      <c r="EQ74" s="476"/>
      <c r="ER74" s="476"/>
      <c r="ES74" s="476"/>
      <c r="ET74" s="476"/>
      <c r="EU74" s="476"/>
      <c r="EV74" s="476"/>
      <c r="EW74" s="476"/>
      <c r="EX74" s="476"/>
      <c r="EY74" s="476"/>
      <c r="EZ74" s="527" t="s">
        <v>2472</v>
      </c>
      <c r="FA74" s="542" t="s">
        <v>2476</v>
      </c>
      <c r="FB74" s="476"/>
      <c r="FC74" s="476"/>
      <c r="FD74" s="476"/>
      <c r="FE74" s="476"/>
      <c r="FF74" s="476"/>
    </row>
    <row r="75" spans="1:162">
      <c r="A75" s="545" t="s">
        <v>2377</v>
      </c>
      <c r="B75" s="545"/>
      <c r="C75" s="476"/>
      <c r="D75" s="476"/>
      <c r="E75" s="476"/>
      <c r="F75" s="476"/>
      <c r="G75" s="476"/>
      <c r="H75" s="476"/>
      <c r="I75" s="476"/>
      <c r="J75" s="476"/>
      <c r="K75" s="476"/>
      <c r="L75" s="476"/>
      <c r="M75" s="476"/>
      <c r="N75" s="476"/>
      <c r="O75" s="476"/>
      <c r="P75" s="476"/>
      <c r="Q75" s="476"/>
      <c r="R75" s="476"/>
      <c r="S75" s="476"/>
      <c r="T75" s="476"/>
      <c r="U75" s="476"/>
      <c r="V75" s="476"/>
      <c r="W75" s="476"/>
      <c r="X75" s="476"/>
      <c r="Y75" s="476"/>
      <c r="Z75" s="476"/>
      <c r="AA75" s="476"/>
      <c r="AB75" s="476"/>
      <c r="AC75" s="476"/>
      <c r="AD75" s="476"/>
      <c r="AE75" s="476"/>
      <c r="AF75" s="476"/>
      <c r="AG75" s="476"/>
      <c r="AH75" s="476"/>
      <c r="AI75" s="476"/>
      <c r="AJ75" s="476"/>
      <c r="AK75" s="476"/>
      <c r="AL75" s="476"/>
      <c r="AM75" s="476"/>
      <c r="AN75" s="476"/>
      <c r="AO75" s="476"/>
      <c r="AP75" s="476"/>
      <c r="AQ75" s="476"/>
      <c r="AR75" s="476"/>
      <c r="AS75" s="476"/>
      <c r="AT75" s="476"/>
      <c r="AU75" s="476"/>
      <c r="AV75" s="476"/>
      <c r="AW75" s="476"/>
      <c r="AX75" s="476"/>
      <c r="AY75" s="476"/>
      <c r="AZ75" s="476"/>
      <c r="BA75" s="476"/>
      <c r="BB75" s="476"/>
      <c r="BC75" s="476"/>
      <c r="BD75" s="476"/>
      <c r="BE75" s="476"/>
      <c r="BF75" s="476"/>
      <c r="BG75" s="476"/>
      <c r="BH75" s="476"/>
      <c r="BI75" s="476"/>
      <c r="BJ75" s="476"/>
      <c r="BK75" s="476"/>
      <c r="BL75" s="476"/>
      <c r="BM75" s="476"/>
      <c r="BN75" s="476"/>
      <c r="BO75" s="476"/>
      <c r="BP75" s="476"/>
      <c r="BQ75" s="476"/>
      <c r="BR75" s="476"/>
      <c r="BS75" s="476"/>
      <c r="BT75" s="476"/>
      <c r="BU75" s="476"/>
      <c r="BV75" s="476"/>
      <c r="BW75" s="476"/>
      <c r="BX75" s="476"/>
      <c r="BY75" s="476"/>
      <c r="BZ75" s="476"/>
      <c r="CA75" s="476"/>
      <c r="CB75" s="476"/>
      <c r="CC75" s="476"/>
      <c r="CD75" s="476"/>
      <c r="CE75" s="476"/>
      <c r="CF75" s="476"/>
      <c r="CG75" s="476"/>
      <c r="CH75" s="476"/>
      <c r="CI75" s="476"/>
      <c r="CJ75" s="476"/>
      <c r="CK75" s="476"/>
      <c r="CL75" s="476"/>
      <c r="CM75" s="476"/>
      <c r="CN75" s="476"/>
      <c r="CO75" s="476"/>
      <c r="CP75" s="476"/>
      <c r="CQ75" s="476"/>
      <c r="CR75" s="476"/>
      <c r="CS75" s="476"/>
      <c r="CT75" s="476"/>
      <c r="CU75" s="476"/>
      <c r="CV75" s="476"/>
      <c r="CW75" s="476"/>
      <c r="CX75" s="476"/>
      <c r="CY75" s="476"/>
      <c r="CZ75" s="476"/>
      <c r="DA75" s="476"/>
      <c r="DB75" s="476"/>
      <c r="DC75" s="476"/>
      <c r="DD75" s="476"/>
      <c r="DE75" s="476"/>
      <c r="DF75" s="476"/>
      <c r="DG75" s="476"/>
      <c r="DH75" s="476"/>
      <c r="DI75" s="476"/>
      <c r="DJ75" s="476"/>
      <c r="DK75" s="476"/>
      <c r="DL75" s="476"/>
      <c r="DM75" s="476"/>
      <c r="DN75" s="476"/>
      <c r="DO75" s="476"/>
      <c r="DP75" s="476"/>
      <c r="DQ75" s="476"/>
      <c r="DR75" s="476"/>
      <c r="DS75" s="476"/>
      <c r="DT75" s="476"/>
      <c r="DU75" s="476"/>
      <c r="DV75" s="476"/>
      <c r="DW75" s="476"/>
      <c r="DX75" s="476"/>
      <c r="DY75" s="476"/>
      <c r="DZ75" s="476"/>
      <c r="EA75" s="476"/>
      <c r="EB75" s="476"/>
      <c r="EC75" s="476"/>
      <c r="ED75" s="476"/>
      <c r="EE75" s="476"/>
      <c r="EF75" s="476"/>
      <c r="EG75" s="476"/>
      <c r="EH75" s="476"/>
      <c r="EI75" s="476"/>
      <c r="EJ75" s="476"/>
      <c r="EK75" s="476"/>
      <c r="EL75" s="476"/>
      <c r="EM75" s="476"/>
      <c r="EN75" s="476"/>
      <c r="EO75" s="476"/>
      <c r="EP75" s="476"/>
      <c r="EQ75" s="476"/>
      <c r="ER75" s="476"/>
      <c r="ES75" s="476"/>
      <c r="ET75" s="476"/>
      <c r="EU75" s="476"/>
      <c r="EV75" s="476"/>
      <c r="EW75" s="476"/>
      <c r="EX75" s="476"/>
      <c r="EY75" s="476"/>
      <c r="EZ75" s="476"/>
      <c r="FA75" s="476"/>
      <c r="FB75" s="476"/>
      <c r="FC75" s="476"/>
      <c r="FD75" s="476"/>
      <c r="FE75" s="476"/>
      <c r="FF75" s="476"/>
    </row>
    <row r="76" spans="1:162">
      <c r="B76" s="522" t="s">
        <v>26</v>
      </c>
      <c r="C76" s="476"/>
      <c r="D76" s="476"/>
      <c r="E76" s="476"/>
      <c r="F76" s="476"/>
      <c r="G76" s="476"/>
      <c r="H76" s="476"/>
      <c r="I76" s="476"/>
      <c r="J76" s="476"/>
      <c r="K76" s="476"/>
      <c r="L76" s="476"/>
      <c r="M76" s="476"/>
      <c r="N76" s="476"/>
      <c r="O76" s="476"/>
      <c r="P76" s="476"/>
      <c r="Q76" s="476"/>
      <c r="R76" s="476"/>
      <c r="S76" s="476"/>
      <c r="T76" s="476"/>
      <c r="U76" s="476"/>
      <c r="V76" s="476"/>
      <c r="W76" s="476"/>
      <c r="X76" s="476"/>
      <c r="Y76" s="476"/>
      <c r="Z76" s="476"/>
      <c r="AA76" s="476"/>
      <c r="AB76" s="476"/>
      <c r="AC76" s="476"/>
      <c r="AD76" s="476"/>
      <c r="AE76" s="476"/>
      <c r="AF76" s="476"/>
      <c r="AG76" s="476"/>
      <c r="AH76" s="476"/>
      <c r="AI76" s="476"/>
      <c r="AJ76" s="476"/>
      <c r="AK76" s="476"/>
      <c r="AL76" s="476"/>
      <c r="AM76" s="476"/>
      <c r="AN76" s="476"/>
      <c r="AO76" s="476"/>
      <c r="AP76" s="476"/>
      <c r="AQ76" s="476"/>
      <c r="AR76" s="476"/>
      <c r="AS76" s="476"/>
      <c r="AT76" s="476"/>
      <c r="AU76" s="476"/>
      <c r="AV76" s="476"/>
      <c r="AW76" s="476"/>
      <c r="AX76" s="476"/>
      <c r="AY76" s="476"/>
      <c r="AZ76" s="476"/>
      <c r="BA76" s="476"/>
      <c r="BB76" s="476"/>
      <c r="BC76" s="476"/>
      <c r="BD76" s="476"/>
      <c r="BE76" s="476"/>
      <c r="BF76" s="476"/>
      <c r="BG76" s="476"/>
      <c r="BH76" s="476"/>
      <c r="BI76" s="476"/>
      <c r="BJ76" s="476"/>
      <c r="BK76" s="476"/>
      <c r="BL76" s="476"/>
      <c r="BM76" s="476"/>
      <c r="BN76" s="476"/>
      <c r="BO76" s="476"/>
      <c r="BP76" s="476"/>
      <c r="BQ76" s="476"/>
      <c r="BR76" s="476"/>
      <c r="BS76" s="476"/>
      <c r="BT76" s="476"/>
      <c r="BU76" s="476"/>
      <c r="BV76" s="476"/>
      <c r="BW76" s="476"/>
      <c r="BX76" s="476"/>
      <c r="BY76" s="476"/>
      <c r="BZ76" s="476"/>
      <c r="CA76" s="476"/>
      <c r="CB76" s="476"/>
      <c r="CC76" s="476"/>
      <c r="CD76" s="476"/>
      <c r="CE76" s="476"/>
      <c r="CF76" s="476"/>
      <c r="CG76" s="476"/>
      <c r="CH76" s="476"/>
      <c r="CI76" s="476"/>
      <c r="CJ76" s="476"/>
      <c r="CK76" s="476"/>
      <c r="CL76" s="476"/>
      <c r="CM76" s="476"/>
      <c r="CN76" s="476"/>
      <c r="CO76" s="476"/>
      <c r="CP76" s="476"/>
      <c r="CQ76" s="476"/>
      <c r="CR76" s="476"/>
      <c r="CS76" s="476"/>
      <c r="CT76" s="476"/>
      <c r="CU76" s="476"/>
      <c r="CV76" s="476"/>
      <c r="CW76" s="476"/>
      <c r="CX76" s="476"/>
      <c r="CY76" s="476"/>
      <c r="CZ76" s="476"/>
      <c r="DA76" s="476"/>
      <c r="DB76" s="476"/>
      <c r="DC76" s="476"/>
      <c r="DD76" s="476"/>
      <c r="DE76" s="476"/>
      <c r="DF76" s="476"/>
      <c r="DG76" s="476"/>
      <c r="DH76" s="476"/>
      <c r="DI76" s="476"/>
      <c r="DJ76" s="476"/>
      <c r="DK76" s="476"/>
      <c r="DL76" s="476"/>
      <c r="DM76" s="476"/>
      <c r="DN76" s="476"/>
      <c r="DO76" s="476"/>
      <c r="DP76" s="476"/>
      <c r="DQ76" s="476"/>
      <c r="DR76" s="476"/>
      <c r="DS76" s="476"/>
      <c r="DT76" s="476"/>
      <c r="DU76" s="476"/>
      <c r="DV76" s="476"/>
      <c r="DW76" s="476"/>
      <c r="DX76" s="476"/>
      <c r="DY76" s="476"/>
      <c r="DZ76" s="476"/>
      <c r="EA76" s="476"/>
      <c r="EB76" s="476"/>
      <c r="EC76" s="476"/>
      <c r="ED76" s="476"/>
      <c r="EE76" s="476"/>
      <c r="EF76" s="476"/>
      <c r="EG76" s="476"/>
      <c r="EH76" s="476"/>
      <c r="EI76" s="476"/>
      <c r="EJ76" s="476"/>
      <c r="EK76" s="476"/>
      <c r="EL76" s="476"/>
      <c r="EM76" s="476"/>
      <c r="EN76" s="476"/>
      <c r="EO76" s="476"/>
      <c r="EP76" s="476"/>
      <c r="EQ76" s="476"/>
      <c r="ER76" s="476"/>
      <c r="ES76" s="476"/>
      <c r="ET76" s="476"/>
      <c r="EU76" s="476"/>
      <c r="EV76" s="476"/>
      <c r="EW76" s="476"/>
      <c r="EX76" s="476"/>
      <c r="EY76" s="476"/>
      <c r="EZ76" s="476"/>
      <c r="FA76" s="476"/>
      <c r="FB76" s="476"/>
      <c r="FC76" s="476"/>
      <c r="FD76" s="476"/>
      <c r="FE76" s="476"/>
      <c r="FF76" s="476"/>
    </row>
    <row r="77" spans="1:162">
      <c r="B77" s="525" t="s">
        <v>856</v>
      </c>
      <c r="C77" s="526" t="s">
        <v>32</v>
      </c>
      <c r="D77" s="546" t="str">
        <f t="shared" ref="D77:AI77" si="227">IF(D$10="1.対象電源",D33,"")</f>
        <v/>
      </c>
      <c r="E77" s="546" t="str">
        <f t="shared" si="227"/>
        <v/>
      </c>
      <c r="F77" s="546" t="str">
        <f t="shared" si="227"/>
        <v/>
      </c>
      <c r="G77" s="546" t="str">
        <f t="shared" si="227"/>
        <v/>
      </c>
      <c r="H77" s="546" t="str">
        <f t="shared" si="227"/>
        <v/>
      </c>
      <c r="I77" s="546" t="str">
        <f t="shared" si="227"/>
        <v/>
      </c>
      <c r="J77" s="546" t="str">
        <f t="shared" si="227"/>
        <v/>
      </c>
      <c r="K77" s="546" t="str">
        <f t="shared" si="227"/>
        <v/>
      </c>
      <c r="L77" s="546" t="str">
        <f t="shared" si="227"/>
        <v/>
      </c>
      <c r="M77" s="546" t="str">
        <f t="shared" si="227"/>
        <v/>
      </c>
      <c r="N77" s="546" t="str">
        <f t="shared" si="227"/>
        <v/>
      </c>
      <c r="O77" s="546" t="str">
        <f t="shared" si="227"/>
        <v/>
      </c>
      <c r="P77" s="546" t="str">
        <f t="shared" si="227"/>
        <v/>
      </c>
      <c r="Q77" s="546" t="str">
        <f t="shared" si="227"/>
        <v/>
      </c>
      <c r="R77" s="546" t="str">
        <f t="shared" si="227"/>
        <v/>
      </c>
      <c r="S77" s="546" t="str">
        <f t="shared" si="227"/>
        <v/>
      </c>
      <c r="T77" s="546" t="str">
        <f t="shared" si="227"/>
        <v/>
      </c>
      <c r="U77" s="546" t="str">
        <f t="shared" si="227"/>
        <v/>
      </c>
      <c r="V77" s="546" t="str">
        <f t="shared" si="227"/>
        <v/>
      </c>
      <c r="W77" s="546" t="str">
        <f t="shared" si="227"/>
        <v/>
      </c>
      <c r="X77" s="546" t="str">
        <f t="shared" si="227"/>
        <v/>
      </c>
      <c r="Y77" s="546" t="str">
        <f t="shared" si="227"/>
        <v/>
      </c>
      <c r="Z77" s="546" t="str">
        <f t="shared" si="227"/>
        <v/>
      </c>
      <c r="AA77" s="546" t="str">
        <f t="shared" si="227"/>
        <v/>
      </c>
      <c r="AB77" s="546" t="str">
        <f t="shared" si="227"/>
        <v/>
      </c>
      <c r="AC77" s="546" t="str">
        <f t="shared" si="227"/>
        <v/>
      </c>
      <c r="AD77" s="546" t="str">
        <f t="shared" si="227"/>
        <v/>
      </c>
      <c r="AE77" s="546" t="str">
        <f t="shared" si="227"/>
        <v/>
      </c>
      <c r="AF77" s="546" t="str">
        <f t="shared" si="227"/>
        <v/>
      </c>
      <c r="AG77" s="546" t="str">
        <f t="shared" si="227"/>
        <v/>
      </c>
      <c r="AH77" s="546" t="str">
        <f t="shared" si="227"/>
        <v/>
      </c>
      <c r="AI77" s="546" t="str">
        <f t="shared" si="227"/>
        <v/>
      </c>
      <c r="AJ77" s="546" t="str">
        <f t="shared" ref="AJ77:BO77" si="228">IF(AJ$10="1.対象電源",AJ33,"")</f>
        <v/>
      </c>
      <c r="AK77" s="546" t="str">
        <f t="shared" si="228"/>
        <v/>
      </c>
      <c r="AL77" s="546" t="str">
        <f t="shared" si="228"/>
        <v/>
      </c>
      <c r="AM77" s="546" t="str">
        <f t="shared" si="228"/>
        <v/>
      </c>
      <c r="AN77" s="546" t="str">
        <f t="shared" si="228"/>
        <v/>
      </c>
      <c r="AO77" s="546" t="str">
        <f t="shared" si="228"/>
        <v/>
      </c>
      <c r="AP77" s="546" t="str">
        <f t="shared" si="228"/>
        <v/>
      </c>
      <c r="AQ77" s="546" t="str">
        <f t="shared" si="228"/>
        <v/>
      </c>
      <c r="AR77" s="546" t="str">
        <f t="shared" si="228"/>
        <v/>
      </c>
      <c r="AS77" s="546" t="str">
        <f t="shared" si="228"/>
        <v/>
      </c>
      <c r="AT77" s="546" t="str">
        <f t="shared" si="228"/>
        <v/>
      </c>
      <c r="AU77" s="546" t="str">
        <f t="shared" si="228"/>
        <v/>
      </c>
      <c r="AV77" s="546" t="str">
        <f t="shared" si="228"/>
        <v/>
      </c>
      <c r="AW77" s="546" t="str">
        <f t="shared" si="228"/>
        <v/>
      </c>
      <c r="AX77" s="546" t="str">
        <f t="shared" si="228"/>
        <v/>
      </c>
      <c r="AY77" s="546" t="str">
        <f t="shared" si="228"/>
        <v/>
      </c>
      <c r="AZ77" s="546" t="str">
        <f t="shared" si="228"/>
        <v/>
      </c>
      <c r="BA77" s="546" t="str">
        <f t="shared" si="228"/>
        <v/>
      </c>
      <c r="BB77" s="546" t="str">
        <f t="shared" si="228"/>
        <v/>
      </c>
      <c r="BC77" s="546" t="str">
        <f t="shared" si="228"/>
        <v/>
      </c>
      <c r="BD77" s="546" t="str">
        <f t="shared" si="228"/>
        <v/>
      </c>
      <c r="BE77" s="546" t="str">
        <f t="shared" si="228"/>
        <v/>
      </c>
      <c r="BF77" s="546" t="str">
        <f t="shared" si="228"/>
        <v/>
      </c>
      <c r="BG77" s="546" t="str">
        <f t="shared" si="228"/>
        <v/>
      </c>
      <c r="BH77" s="546" t="str">
        <f t="shared" si="228"/>
        <v/>
      </c>
      <c r="BI77" s="546" t="str">
        <f t="shared" si="228"/>
        <v/>
      </c>
      <c r="BJ77" s="546" t="str">
        <f t="shared" si="228"/>
        <v/>
      </c>
      <c r="BK77" s="546" t="str">
        <f t="shared" si="228"/>
        <v/>
      </c>
      <c r="BL77" s="546" t="str">
        <f t="shared" si="228"/>
        <v/>
      </c>
      <c r="BM77" s="546" t="str">
        <f t="shared" si="228"/>
        <v/>
      </c>
      <c r="BN77" s="546" t="str">
        <f t="shared" si="228"/>
        <v/>
      </c>
      <c r="BO77" s="546" t="str">
        <f t="shared" si="228"/>
        <v/>
      </c>
      <c r="BP77" s="546" t="str">
        <f t="shared" ref="BP77:CU77" si="229">IF(BP$10="1.対象電源",BP33,"")</f>
        <v/>
      </c>
      <c r="BQ77" s="546" t="str">
        <f t="shared" si="229"/>
        <v/>
      </c>
      <c r="BR77" s="546" t="str">
        <f t="shared" si="229"/>
        <v/>
      </c>
      <c r="BS77" s="546" t="str">
        <f t="shared" si="229"/>
        <v/>
      </c>
      <c r="BT77" s="546" t="str">
        <f t="shared" si="229"/>
        <v/>
      </c>
      <c r="BU77" s="546" t="str">
        <f t="shared" si="229"/>
        <v/>
      </c>
      <c r="BV77" s="546" t="str">
        <f t="shared" si="229"/>
        <v/>
      </c>
      <c r="BW77" s="546" t="str">
        <f t="shared" si="229"/>
        <v/>
      </c>
      <c r="BX77" s="546" t="str">
        <f t="shared" si="229"/>
        <v/>
      </c>
      <c r="BY77" s="546" t="str">
        <f t="shared" si="229"/>
        <v/>
      </c>
      <c r="BZ77" s="546" t="str">
        <f t="shared" si="229"/>
        <v/>
      </c>
      <c r="CA77" s="546" t="str">
        <f t="shared" si="229"/>
        <v/>
      </c>
      <c r="CB77" s="546" t="str">
        <f t="shared" si="229"/>
        <v/>
      </c>
      <c r="CC77" s="546" t="str">
        <f t="shared" si="229"/>
        <v/>
      </c>
      <c r="CD77" s="546" t="str">
        <f t="shared" si="229"/>
        <v/>
      </c>
      <c r="CE77" s="546" t="str">
        <f t="shared" si="229"/>
        <v/>
      </c>
      <c r="CF77" s="546" t="str">
        <f t="shared" si="229"/>
        <v/>
      </c>
      <c r="CG77" s="546" t="str">
        <f t="shared" si="229"/>
        <v/>
      </c>
      <c r="CH77" s="546" t="str">
        <f t="shared" si="229"/>
        <v/>
      </c>
      <c r="CI77" s="546" t="str">
        <f t="shared" si="229"/>
        <v/>
      </c>
      <c r="CJ77" s="546" t="str">
        <f t="shared" si="229"/>
        <v/>
      </c>
      <c r="CK77" s="546" t="str">
        <f t="shared" si="229"/>
        <v/>
      </c>
      <c r="CL77" s="546" t="str">
        <f t="shared" si="229"/>
        <v/>
      </c>
      <c r="CM77" s="546" t="str">
        <f t="shared" si="229"/>
        <v/>
      </c>
      <c r="CN77" s="546" t="str">
        <f t="shared" si="229"/>
        <v/>
      </c>
      <c r="CO77" s="546" t="str">
        <f t="shared" si="229"/>
        <v/>
      </c>
      <c r="CP77" s="546" t="str">
        <f t="shared" si="229"/>
        <v/>
      </c>
      <c r="CQ77" s="546" t="str">
        <f t="shared" si="229"/>
        <v/>
      </c>
      <c r="CR77" s="546" t="str">
        <f t="shared" si="229"/>
        <v/>
      </c>
      <c r="CS77" s="546" t="str">
        <f t="shared" si="229"/>
        <v/>
      </c>
      <c r="CT77" s="546" t="str">
        <f t="shared" si="229"/>
        <v/>
      </c>
      <c r="CU77" s="546" t="str">
        <f t="shared" si="229"/>
        <v/>
      </c>
      <c r="CV77" s="546" t="str">
        <f t="shared" ref="CV77:EA77" si="230">IF(CV$10="1.対象電源",CV33,"")</f>
        <v/>
      </c>
      <c r="CW77" s="546" t="str">
        <f t="shared" si="230"/>
        <v/>
      </c>
      <c r="CX77" s="546" t="str">
        <f t="shared" si="230"/>
        <v/>
      </c>
      <c r="CY77" s="546" t="str">
        <f t="shared" si="230"/>
        <v/>
      </c>
      <c r="CZ77" s="546" t="str">
        <f t="shared" si="230"/>
        <v/>
      </c>
      <c r="DA77" s="546" t="str">
        <f t="shared" si="230"/>
        <v/>
      </c>
      <c r="DB77" s="546" t="str">
        <f t="shared" si="230"/>
        <v/>
      </c>
      <c r="DC77" s="546" t="str">
        <f t="shared" si="230"/>
        <v/>
      </c>
      <c r="DD77" s="546" t="str">
        <f t="shared" si="230"/>
        <v/>
      </c>
      <c r="DE77" s="546" t="str">
        <f t="shared" si="230"/>
        <v/>
      </c>
      <c r="DF77" s="546" t="str">
        <f t="shared" si="230"/>
        <v/>
      </c>
      <c r="DG77" s="546" t="str">
        <f t="shared" si="230"/>
        <v/>
      </c>
      <c r="DH77" s="546" t="str">
        <f t="shared" si="230"/>
        <v/>
      </c>
      <c r="DI77" s="546" t="str">
        <f t="shared" si="230"/>
        <v/>
      </c>
      <c r="DJ77" s="546" t="str">
        <f t="shared" si="230"/>
        <v/>
      </c>
      <c r="DK77" s="546" t="str">
        <f t="shared" si="230"/>
        <v/>
      </c>
      <c r="DL77" s="546" t="str">
        <f t="shared" si="230"/>
        <v/>
      </c>
      <c r="DM77" s="546" t="str">
        <f t="shared" si="230"/>
        <v/>
      </c>
      <c r="DN77" s="546" t="str">
        <f t="shared" si="230"/>
        <v/>
      </c>
      <c r="DO77" s="546" t="str">
        <f t="shared" si="230"/>
        <v/>
      </c>
      <c r="DP77" s="546" t="str">
        <f t="shared" si="230"/>
        <v/>
      </c>
      <c r="DQ77" s="546" t="str">
        <f t="shared" si="230"/>
        <v/>
      </c>
      <c r="DR77" s="546" t="str">
        <f t="shared" si="230"/>
        <v/>
      </c>
      <c r="DS77" s="546" t="str">
        <f t="shared" si="230"/>
        <v/>
      </c>
      <c r="DT77" s="546" t="str">
        <f t="shared" si="230"/>
        <v/>
      </c>
      <c r="DU77" s="546" t="str">
        <f t="shared" si="230"/>
        <v/>
      </c>
      <c r="DV77" s="546" t="str">
        <f t="shared" si="230"/>
        <v/>
      </c>
      <c r="DW77" s="546" t="str">
        <f t="shared" si="230"/>
        <v/>
      </c>
      <c r="DX77" s="546" t="str">
        <f t="shared" si="230"/>
        <v/>
      </c>
      <c r="DY77" s="546" t="str">
        <f t="shared" si="230"/>
        <v/>
      </c>
      <c r="DZ77" s="546" t="str">
        <f t="shared" si="230"/>
        <v/>
      </c>
      <c r="EA77" s="546" t="str">
        <f t="shared" si="230"/>
        <v/>
      </c>
      <c r="EB77" s="546" t="str">
        <f t="shared" ref="EB77:EW77" si="231">IF(EB$10="1.対象電源",EB33,"")</f>
        <v/>
      </c>
      <c r="EC77" s="546" t="str">
        <f t="shared" si="231"/>
        <v/>
      </c>
      <c r="ED77" s="546" t="str">
        <f t="shared" si="231"/>
        <v/>
      </c>
      <c r="EE77" s="546" t="str">
        <f t="shared" si="231"/>
        <v/>
      </c>
      <c r="EF77" s="546" t="str">
        <f t="shared" si="231"/>
        <v/>
      </c>
      <c r="EG77" s="546" t="str">
        <f t="shared" si="231"/>
        <v/>
      </c>
      <c r="EH77" s="546" t="str">
        <f t="shared" si="231"/>
        <v/>
      </c>
      <c r="EI77" s="546" t="str">
        <f t="shared" si="231"/>
        <v/>
      </c>
      <c r="EJ77" s="546" t="str">
        <f t="shared" si="231"/>
        <v/>
      </c>
      <c r="EK77" s="546" t="str">
        <f t="shared" si="231"/>
        <v/>
      </c>
      <c r="EL77" s="546" t="str">
        <f t="shared" si="231"/>
        <v/>
      </c>
      <c r="EM77" s="546" t="str">
        <f t="shared" si="231"/>
        <v/>
      </c>
      <c r="EN77" s="546" t="str">
        <f t="shared" si="231"/>
        <v/>
      </c>
      <c r="EO77" s="546" t="str">
        <f t="shared" si="231"/>
        <v/>
      </c>
      <c r="EP77" s="546" t="str">
        <f t="shared" si="231"/>
        <v/>
      </c>
      <c r="EQ77" s="546" t="str">
        <f t="shared" si="231"/>
        <v/>
      </c>
      <c r="ER77" s="546" t="str">
        <f t="shared" si="231"/>
        <v/>
      </c>
      <c r="ES77" s="546" t="str">
        <f t="shared" si="231"/>
        <v/>
      </c>
      <c r="ET77" s="546" t="str">
        <f t="shared" si="231"/>
        <v/>
      </c>
      <c r="EU77" s="546" t="str">
        <f t="shared" si="231"/>
        <v/>
      </c>
      <c r="EV77" s="546" t="str">
        <f t="shared" si="231"/>
        <v/>
      </c>
      <c r="EW77" s="546" t="str">
        <f t="shared" si="231"/>
        <v/>
      </c>
      <c r="EX77" s="476"/>
      <c r="EY77" s="476"/>
      <c r="EZ77" s="476"/>
      <c r="FA77" s="476"/>
      <c r="FB77" s="476"/>
      <c r="FC77" s="476"/>
      <c r="FD77" s="476"/>
      <c r="FE77" s="476"/>
      <c r="FF77" s="476"/>
    </row>
    <row r="78" spans="1:162">
      <c r="B78" s="529" t="s">
        <v>1728</v>
      </c>
      <c r="C78" s="526" t="s">
        <v>32</v>
      </c>
      <c r="D78" s="546" t="str">
        <f t="shared" ref="D78:AI78" si="232">IF(D$10="1.対象電源",D34,"")</f>
        <v/>
      </c>
      <c r="E78" s="546" t="str">
        <f t="shared" si="232"/>
        <v/>
      </c>
      <c r="F78" s="546" t="str">
        <f t="shared" si="232"/>
        <v/>
      </c>
      <c r="G78" s="546" t="str">
        <f t="shared" si="232"/>
        <v/>
      </c>
      <c r="H78" s="546" t="str">
        <f t="shared" si="232"/>
        <v/>
      </c>
      <c r="I78" s="546" t="str">
        <f t="shared" si="232"/>
        <v/>
      </c>
      <c r="J78" s="546" t="str">
        <f t="shared" si="232"/>
        <v/>
      </c>
      <c r="K78" s="546" t="str">
        <f t="shared" si="232"/>
        <v/>
      </c>
      <c r="L78" s="546" t="str">
        <f t="shared" si="232"/>
        <v/>
      </c>
      <c r="M78" s="546" t="str">
        <f t="shared" si="232"/>
        <v/>
      </c>
      <c r="N78" s="546" t="str">
        <f t="shared" si="232"/>
        <v/>
      </c>
      <c r="O78" s="546" t="str">
        <f t="shared" si="232"/>
        <v/>
      </c>
      <c r="P78" s="546" t="str">
        <f t="shared" si="232"/>
        <v/>
      </c>
      <c r="Q78" s="546" t="str">
        <f t="shared" si="232"/>
        <v/>
      </c>
      <c r="R78" s="546" t="str">
        <f t="shared" si="232"/>
        <v/>
      </c>
      <c r="S78" s="546" t="str">
        <f t="shared" si="232"/>
        <v/>
      </c>
      <c r="T78" s="546" t="str">
        <f t="shared" si="232"/>
        <v/>
      </c>
      <c r="U78" s="546" t="str">
        <f t="shared" si="232"/>
        <v/>
      </c>
      <c r="V78" s="546" t="str">
        <f t="shared" si="232"/>
        <v/>
      </c>
      <c r="W78" s="546" t="str">
        <f t="shared" si="232"/>
        <v/>
      </c>
      <c r="X78" s="546" t="str">
        <f t="shared" si="232"/>
        <v/>
      </c>
      <c r="Y78" s="546" t="str">
        <f t="shared" si="232"/>
        <v/>
      </c>
      <c r="Z78" s="546" t="str">
        <f t="shared" si="232"/>
        <v/>
      </c>
      <c r="AA78" s="546" t="str">
        <f t="shared" si="232"/>
        <v/>
      </c>
      <c r="AB78" s="546" t="str">
        <f t="shared" si="232"/>
        <v/>
      </c>
      <c r="AC78" s="546" t="str">
        <f t="shared" si="232"/>
        <v/>
      </c>
      <c r="AD78" s="546" t="str">
        <f t="shared" si="232"/>
        <v/>
      </c>
      <c r="AE78" s="546" t="str">
        <f t="shared" si="232"/>
        <v/>
      </c>
      <c r="AF78" s="546" t="str">
        <f t="shared" si="232"/>
        <v/>
      </c>
      <c r="AG78" s="546" t="str">
        <f t="shared" si="232"/>
        <v/>
      </c>
      <c r="AH78" s="546" t="str">
        <f t="shared" si="232"/>
        <v/>
      </c>
      <c r="AI78" s="546" t="str">
        <f t="shared" si="232"/>
        <v/>
      </c>
      <c r="AJ78" s="546" t="str">
        <f t="shared" ref="AJ78:BO78" si="233">IF(AJ$10="1.対象電源",AJ34,"")</f>
        <v/>
      </c>
      <c r="AK78" s="546" t="str">
        <f t="shared" si="233"/>
        <v/>
      </c>
      <c r="AL78" s="546" t="str">
        <f t="shared" si="233"/>
        <v/>
      </c>
      <c r="AM78" s="546" t="str">
        <f t="shared" si="233"/>
        <v/>
      </c>
      <c r="AN78" s="546" t="str">
        <f t="shared" si="233"/>
        <v/>
      </c>
      <c r="AO78" s="546" t="str">
        <f t="shared" si="233"/>
        <v/>
      </c>
      <c r="AP78" s="546" t="str">
        <f t="shared" si="233"/>
        <v/>
      </c>
      <c r="AQ78" s="546" t="str">
        <f t="shared" si="233"/>
        <v/>
      </c>
      <c r="AR78" s="546" t="str">
        <f t="shared" si="233"/>
        <v/>
      </c>
      <c r="AS78" s="546" t="str">
        <f t="shared" si="233"/>
        <v/>
      </c>
      <c r="AT78" s="546" t="str">
        <f t="shared" si="233"/>
        <v/>
      </c>
      <c r="AU78" s="546" t="str">
        <f t="shared" si="233"/>
        <v/>
      </c>
      <c r="AV78" s="546" t="str">
        <f t="shared" si="233"/>
        <v/>
      </c>
      <c r="AW78" s="546" t="str">
        <f t="shared" si="233"/>
        <v/>
      </c>
      <c r="AX78" s="546" t="str">
        <f t="shared" si="233"/>
        <v/>
      </c>
      <c r="AY78" s="546" t="str">
        <f t="shared" si="233"/>
        <v/>
      </c>
      <c r="AZ78" s="546" t="str">
        <f t="shared" si="233"/>
        <v/>
      </c>
      <c r="BA78" s="546" t="str">
        <f t="shared" si="233"/>
        <v/>
      </c>
      <c r="BB78" s="546" t="str">
        <f t="shared" si="233"/>
        <v/>
      </c>
      <c r="BC78" s="546" t="str">
        <f t="shared" si="233"/>
        <v/>
      </c>
      <c r="BD78" s="546" t="str">
        <f t="shared" si="233"/>
        <v/>
      </c>
      <c r="BE78" s="546" t="str">
        <f t="shared" si="233"/>
        <v/>
      </c>
      <c r="BF78" s="546" t="str">
        <f t="shared" si="233"/>
        <v/>
      </c>
      <c r="BG78" s="546" t="str">
        <f t="shared" si="233"/>
        <v/>
      </c>
      <c r="BH78" s="546" t="str">
        <f t="shared" si="233"/>
        <v/>
      </c>
      <c r="BI78" s="546" t="str">
        <f t="shared" si="233"/>
        <v/>
      </c>
      <c r="BJ78" s="546" t="str">
        <f t="shared" si="233"/>
        <v/>
      </c>
      <c r="BK78" s="546" t="str">
        <f t="shared" si="233"/>
        <v/>
      </c>
      <c r="BL78" s="546" t="str">
        <f t="shared" si="233"/>
        <v/>
      </c>
      <c r="BM78" s="546" t="str">
        <f t="shared" si="233"/>
        <v/>
      </c>
      <c r="BN78" s="546" t="str">
        <f t="shared" si="233"/>
        <v/>
      </c>
      <c r="BO78" s="546" t="str">
        <f t="shared" si="233"/>
        <v/>
      </c>
      <c r="BP78" s="546" t="str">
        <f t="shared" ref="BP78:CU78" si="234">IF(BP$10="1.対象電源",BP34,"")</f>
        <v/>
      </c>
      <c r="BQ78" s="546" t="str">
        <f t="shared" si="234"/>
        <v/>
      </c>
      <c r="BR78" s="546" t="str">
        <f t="shared" si="234"/>
        <v/>
      </c>
      <c r="BS78" s="546" t="str">
        <f t="shared" si="234"/>
        <v/>
      </c>
      <c r="BT78" s="546" t="str">
        <f t="shared" si="234"/>
        <v/>
      </c>
      <c r="BU78" s="546" t="str">
        <f t="shared" si="234"/>
        <v/>
      </c>
      <c r="BV78" s="546" t="str">
        <f t="shared" si="234"/>
        <v/>
      </c>
      <c r="BW78" s="546" t="str">
        <f t="shared" si="234"/>
        <v/>
      </c>
      <c r="BX78" s="546" t="str">
        <f t="shared" si="234"/>
        <v/>
      </c>
      <c r="BY78" s="546" t="str">
        <f t="shared" si="234"/>
        <v/>
      </c>
      <c r="BZ78" s="546" t="str">
        <f t="shared" si="234"/>
        <v/>
      </c>
      <c r="CA78" s="546" t="str">
        <f t="shared" si="234"/>
        <v/>
      </c>
      <c r="CB78" s="546" t="str">
        <f t="shared" si="234"/>
        <v/>
      </c>
      <c r="CC78" s="546" t="str">
        <f t="shared" si="234"/>
        <v/>
      </c>
      <c r="CD78" s="546" t="str">
        <f t="shared" si="234"/>
        <v/>
      </c>
      <c r="CE78" s="546" t="str">
        <f t="shared" si="234"/>
        <v/>
      </c>
      <c r="CF78" s="546" t="str">
        <f t="shared" si="234"/>
        <v/>
      </c>
      <c r="CG78" s="546" t="str">
        <f t="shared" si="234"/>
        <v/>
      </c>
      <c r="CH78" s="546" t="str">
        <f t="shared" si="234"/>
        <v/>
      </c>
      <c r="CI78" s="546" t="str">
        <f t="shared" si="234"/>
        <v/>
      </c>
      <c r="CJ78" s="546" t="str">
        <f t="shared" si="234"/>
        <v/>
      </c>
      <c r="CK78" s="546" t="str">
        <f t="shared" si="234"/>
        <v/>
      </c>
      <c r="CL78" s="546" t="str">
        <f t="shared" si="234"/>
        <v/>
      </c>
      <c r="CM78" s="546" t="str">
        <f t="shared" si="234"/>
        <v/>
      </c>
      <c r="CN78" s="546" t="str">
        <f t="shared" si="234"/>
        <v/>
      </c>
      <c r="CO78" s="546" t="str">
        <f t="shared" si="234"/>
        <v/>
      </c>
      <c r="CP78" s="546" t="str">
        <f t="shared" si="234"/>
        <v/>
      </c>
      <c r="CQ78" s="546" t="str">
        <f t="shared" si="234"/>
        <v/>
      </c>
      <c r="CR78" s="546" t="str">
        <f t="shared" si="234"/>
        <v/>
      </c>
      <c r="CS78" s="546" t="str">
        <f t="shared" si="234"/>
        <v/>
      </c>
      <c r="CT78" s="546" t="str">
        <f t="shared" si="234"/>
        <v/>
      </c>
      <c r="CU78" s="546" t="str">
        <f t="shared" si="234"/>
        <v/>
      </c>
      <c r="CV78" s="546" t="str">
        <f t="shared" ref="CV78:EA78" si="235">IF(CV$10="1.対象電源",CV34,"")</f>
        <v/>
      </c>
      <c r="CW78" s="546" t="str">
        <f t="shared" si="235"/>
        <v/>
      </c>
      <c r="CX78" s="546" t="str">
        <f t="shared" si="235"/>
        <v/>
      </c>
      <c r="CY78" s="546" t="str">
        <f t="shared" si="235"/>
        <v/>
      </c>
      <c r="CZ78" s="546" t="str">
        <f t="shared" si="235"/>
        <v/>
      </c>
      <c r="DA78" s="546" t="str">
        <f t="shared" si="235"/>
        <v/>
      </c>
      <c r="DB78" s="546" t="str">
        <f t="shared" si="235"/>
        <v/>
      </c>
      <c r="DC78" s="546" t="str">
        <f t="shared" si="235"/>
        <v/>
      </c>
      <c r="DD78" s="546" t="str">
        <f t="shared" si="235"/>
        <v/>
      </c>
      <c r="DE78" s="546" t="str">
        <f t="shared" si="235"/>
        <v/>
      </c>
      <c r="DF78" s="546" t="str">
        <f t="shared" si="235"/>
        <v/>
      </c>
      <c r="DG78" s="546" t="str">
        <f t="shared" si="235"/>
        <v/>
      </c>
      <c r="DH78" s="546" t="str">
        <f t="shared" si="235"/>
        <v/>
      </c>
      <c r="DI78" s="546" t="str">
        <f t="shared" si="235"/>
        <v/>
      </c>
      <c r="DJ78" s="546" t="str">
        <f t="shared" si="235"/>
        <v/>
      </c>
      <c r="DK78" s="546" t="str">
        <f t="shared" si="235"/>
        <v/>
      </c>
      <c r="DL78" s="546" t="str">
        <f t="shared" si="235"/>
        <v/>
      </c>
      <c r="DM78" s="546" t="str">
        <f t="shared" si="235"/>
        <v/>
      </c>
      <c r="DN78" s="546" t="str">
        <f t="shared" si="235"/>
        <v/>
      </c>
      <c r="DO78" s="546" t="str">
        <f t="shared" si="235"/>
        <v/>
      </c>
      <c r="DP78" s="546" t="str">
        <f t="shared" si="235"/>
        <v/>
      </c>
      <c r="DQ78" s="546" t="str">
        <f t="shared" si="235"/>
        <v/>
      </c>
      <c r="DR78" s="546" t="str">
        <f t="shared" si="235"/>
        <v/>
      </c>
      <c r="DS78" s="546" t="str">
        <f t="shared" si="235"/>
        <v/>
      </c>
      <c r="DT78" s="546" t="str">
        <f t="shared" si="235"/>
        <v/>
      </c>
      <c r="DU78" s="546" t="str">
        <f t="shared" si="235"/>
        <v/>
      </c>
      <c r="DV78" s="546" t="str">
        <f t="shared" si="235"/>
        <v/>
      </c>
      <c r="DW78" s="546" t="str">
        <f t="shared" si="235"/>
        <v/>
      </c>
      <c r="DX78" s="546" t="str">
        <f t="shared" si="235"/>
        <v/>
      </c>
      <c r="DY78" s="546" t="str">
        <f t="shared" si="235"/>
        <v/>
      </c>
      <c r="DZ78" s="546" t="str">
        <f t="shared" si="235"/>
        <v/>
      </c>
      <c r="EA78" s="546" t="str">
        <f t="shared" si="235"/>
        <v/>
      </c>
      <c r="EB78" s="546" t="str">
        <f t="shared" ref="EB78:EW78" si="236">IF(EB$10="1.対象電源",EB34,"")</f>
        <v/>
      </c>
      <c r="EC78" s="546" t="str">
        <f t="shared" si="236"/>
        <v/>
      </c>
      <c r="ED78" s="546" t="str">
        <f t="shared" si="236"/>
        <v/>
      </c>
      <c r="EE78" s="546" t="str">
        <f t="shared" si="236"/>
        <v/>
      </c>
      <c r="EF78" s="546" t="str">
        <f t="shared" si="236"/>
        <v/>
      </c>
      <c r="EG78" s="546" t="str">
        <f t="shared" si="236"/>
        <v/>
      </c>
      <c r="EH78" s="546" t="str">
        <f t="shared" si="236"/>
        <v/>
      </c>
      <c r="EI78" s="546" t="str">
        <f t="shared" si="236"/>
        <v/>
      </c>
      <c r="EJ78" s="546" t="str">
        <f t="shared" si="236"/>
        <v/>
      </c>
      <c r="EK78" s="546" t="str">
        <f t="shared" si="236"/>
        <v/>
      </c>
      <c r="EL78" s="546" t="str">
        <f t="shared" si="236"/>
        <v/>
      </c>
      <c r="EM78" s="546" t="str">
        <f t="shared" si="236"/>
        <v/>
      </c>
      <c r="EN78" s="546" t="str">
        <f t="shared" si="236"/>
        <v/>
      </c>
      <c r="EO78" s="546" t="str">
        <f t="shared" si="236"/>
        <v/>
      </c>
      <c r="EP78" s="546" t="str">
        <f t="shared" si="236"/>
        <v/>
      </c>
      <c r="EQ78" s="546" t="str">
        <f t="shared" si="236"/>
        <v/>
      </c>
      <c r="ER78" s="546" t="str">
        <f t="shared" si="236"/>
        <v/>
      </c>
      <c r="ES78" s="546" t="str">
        <f t="shared" si="236"/>
        <v/>
      </c>
      <c r="ET78" s="546" t="str">
        <f t="shared" si="236"/>
        <v/>
      </c>
      <c r="EU78" s="546" t="str">
        <f t="shared" si="236"/>
        <v/>
      </c>
      <c r="EV78" s="546" t="str">
        <f t="shared" si="236"/>
        <v/>
      </c>
      <c r="EW78" s="546" t="str">
        <f t="shared" si="236"/>
        <v/>
      </c>
      <c r="EX78" s="476"/>
      <c r="EY78" s="476"/>
      <c r="EZ78" s="476"/>
      <c r="FA78" s="476"/>
      <c r="FB78" s="476"/>
      <c r="FC78" s="476"/>
      <c r="FD78" s="476"/>
      <c r="FE78" s="476"/>
      <c r="FF78" s="476"/>
    </row>
    <row r="79" spans="1:162">
      <c r="B79" s="531" t="s">
        <v>1838</v>
      </c>
      <c r="C79" s="526" t="s">
        <v>32</v>
      </c>
      <c r="D79" s="546" t="str">
        <f t="shared" ref="D79:AI79" si="237">IF(D$10="1.対象電源",D35,"")</f>
        <v/>
      </c>
      <c r="E79" s="546" t="str">
        <f t="shared" si="237"/>
        <v/>
      </c>
      <c r="F79" s="546" t="str">
        <f t="shared" si="237"/>
        <v/>
      </c>
      <c r="G79" s="546" t="str">
        <f t="shared" si="237"/>
        <v/>
      </c>
      <c r="H79" s="546" t="str">
        <f t="shared" si="237"/>
        <v/>
      </c>
      <c r="I79" s="546" t="str">
        <f t="shared" si="237"/>
        <v/>
      </c>
      <c r="J79" s="546" t="str">
        <f t="shared" si="237"/>
        <v/>
      </c>
      <c r="K79" s="546" t="str">
        <f t="shared" si="237"/>
        <v/>
      </c>
      <c r="L79" s="546" t="str">
        <f t="shared" si="237"/>
        <v/>
      </c>
      <c r="M79" s="546" t="str">
        <f t="shared" si="237"/>
        <v/>
      </c>
      <c r="N79" s="546" t="str">
        <f t="shared" si="237"/>
        <v/>
      </c>
      <c r="O79" s="546" t="str">
        <f t="shared" si="237"/>
        <v/>
      </c>
      <c r="P79" s="546" t="str">
        <f t="shared" si="237"/>
        <v/>
      </c>
      <c r="Q79" s="546" t="str">
        <f t="shared" si="237"/>
        <v/>
      </c>
      <c r="R79" s="546" t="str">
        <f t="shared" si="237"/>
        <v/>
      </c>
      <c r="S79" s="546" t="str">
        <f t="shared" si="237"/>
        <v/>
      </c>
      <c r="T79" s="546" t="str">
        <f t="shared" si="237"/>
        <v/>
      </c>
      <c r="U79" s="546" t="str">
        <f t="shared" si="237"/>
        <v/>
      </c>
      <c r="V79" s="546" t="str">
        <f t="shared" si="237"/>
        <v/>
      </c>
      <c r="W79" s="546" t="str">
        <f t="shared" si="237"/>
        <v/>
      </c>
      <c r="X79" s="546" t="str">
        <f t="shared" si="237"/>
        <v/>
      </c>
      <c r="Y79" s="546" t="str">
        <f t="shared" si="237"/>
        <v/>
      </c>
      <c r="Z79" s="546" t="str">
        <f t="shared" si="237"/>
        <v/>
      </c>
      <c r="AA79" s="546" t="str">
        <f t="shared" si="237"/>
        <v/>
      </c>
      <c r="AB79" s="546" t="str">
        <f t="shared" si="237"/>
        <v/>
      </c>
      <c r="AC79" s="546" t="str">
        <f t="shared" si="237"/>
        <v/>
      </c>
      <c r="AD79" s="546" t="str">
        <f t="shared" si="237"/>
        <v/>
      </c>
      <c r="AE79" s="546" t="str">
        <f t="shared" si="237"/>
        <v/>
      </c>
      <c r="AF79" s="546" t="str">
        <f t="shared" si="237"/>
        <v/>
      </c>
      <c r="AG79" s="546" t="str">
        <f t="shared" si="237"/>
        <v/>
      </c>
      <c r="AH79" s="546" t="str">
        <f t="shared" si="237"/>
        <v/>
      </c>
      <c r="AI79" s="546" t="str">
        <f t="shared" si="237"/>
        <v/>
      </c>
      <c r="AJ79" s="546" t="str">
        <f t="shared" ref="AJ79:BO79" si="238">IF(AJ$10="1.対象電源",AJ35,"")</f>
        <v/>
      </c>
      <c r="AK79" s="546" t="str">
        <f t="shared" si="238"/>
        <v/>
      </c>
      <c r="AL79" s="546" t="str">
        <f t="shared" si="238"/>
        <v/>
      </c>
      <c r="AM79" s="546" t="str">
        <f t="shared" si="238"/>
        <v/>
      </c>
      <c r="AN79" s="546" t="str">
        <f t="shared" si="238"/>
        <v/>
      </c>
      <c r="AO79" s="546" t="str">
        <f t="shared" si="238"/>
        <v/>
      </c>
      <c r="AP79" s="546" t="str">
        <f t="shared" si="238"/>
        <v/>
      </c>
      <c r="AQ79" s="546" t="str">
        <f t="shared" si="238"/>
        <v/>
      </c>
      <c r="AR79" s="546" t="str">
        <f t="shared" si="238"/>
        <v/>
      </c>
      <c r="AS79" s="546" t="str">
        <f t="shared" si="238"/>
        <v/>
      </c>
      <c r="AT79" s="546" t="str">
        <f t="shared" si="238"/>
        <v/>
      </c>
      <c r="AU79" s="546" t="str">
        <f t="shared" si="238"/>
        <v/>
      </c>
      <c r="AV79" s="546" t="str">
        <f t="shared" si="238"/>
        <v/>
      </c>
      <c r="AW79" s="546" t="str">
        <f t="shared" si="238"/>
        <v/>
      </c>
      <c r="AX79" s="546" t="str">
        <f t="shared" si="238"/>
        <v/>
      </c>
      <c r="AY79" s="546" t="str">
        <f t="shared" si="238"/>
        <v/>
      </c>
      <c r="AZ79" s="546" t="str">
        <f t="shared" si="238"/>
        <v/>
      </c>
      <c r="BA79" s="546" t="str">
        <f t="shared" si="238"/>
        <v/>
      </c>
      <c r="BB79" s="546" t="str">
        <f t="shared" si="238"/>
        <v/>
      </c>
      <c r="BC79" s="546" t="str">
        <f t="shared" si="238"/>
        <v/>
      </c>
      <c r="BD79" s="546" t="str">
        <f t="shared" si="238"/>
        <v/>
      </c>
      <c r="BE79" s="546" t="str">
        <f t="shared" si="238"/>
        <v/>
      </c>
      <c r="BF79" s="546" t="str">
        <f t="shared" si="238"/>
        <v/>
      </c>
      <c r="BG79" s="546" t="str">
        <f t="shared" si="238"/>
        <v/>
      </c>
      <c r="BH79" s="546" t="str">
        <f t="shared" si="238"/>
        <v/>
      </c>
      <c r="BI79" s="546" t="str">
        <f t="shared" si="238"/>
        <v/>
      </c>
      <c r="BJ79" s="546" t="str">
        <f t="shared" si="238"/>
        <v/>
      </c>
      <c r="BK79" s="546" t="str">
        <f t="shared" si="238"/>
        <v/>
      </c>
      <c r="BL79" s="546" t="str">
        <f t="shared" si="238"/>
        <v/>
      </c>
      <c r="BM79" s="546" t="str">
        <f t="shared" si="238"/>
        <v/>
      </c>
      <c r="BN79" s="546" t="str">
        <f t="shared" si="238"/>
        <v/>
      </c>
      <c r="BO79" s="546" t="str">
        <f t="shared" si="238"/>
        <v/>
      </c>
      <c r="BP79" s="546" t="str">
        <f t="shared" ref="BP79:CU79" si="239">IF(BP$10="1.対象電源",BP35,"")</f>
        <v/>
      </c>
      <c r="BQ79" s="546" t="str">
        <f t="shared" si="239"/>
        <v/>
      </c>
      <c r="BR79" s="546" t="str">
        <f t="shared" si="239"/>
        <v/>
      </c>
      <c r="BS79" s="546" t="str">
        <f t="shared" si="239"/>
        <v/>
      </c>
      <c r="BT79" s="546" t="str">
        <f t="shared" si="239"/>
        <v/>
      </c>
      <c r="BU79" s="546" t="str">
        <f t="shared" si="239"/>
        <v/>
      </c>
      <c r="BV79" s="546" t="str">
        <f t="shared" si="239"/>
        <v/>
      </c>
      <c r="BW79" s="546" t="str">
        <f t="shared" si="239"/>
        <v/>
      </c>
      <c r="BX79" s="546" t="str">
        <f t="shared" si="239"/>
        <v/>
      </c>
      <c r="BY79" s="546" t="str">
        <f t="shared" si="239"/>
        <v/>
      </c>
      <c r="BZ79" s="546" t="str">
        <f t="shared" si="239"/>
        <v/>
      </c>
      <c r="CA79" s="546" t="str">
        <f t="shared" si="239"/>
        <v/>
      </c>
      <c r="CB79" s="546" t="str">
        <f t="shared" si="239"/>
        <v/>
      </c>
      <c r="CC79" s="546" t="str">
        <f t="shared" si="239"/>
        <v/>
      </c>
      <c r="CD79" s="546" t="str">
        <f t="shared" si="239"/>
        <v/>
      </c>
      <c r="CE79" s="546" t="str">
        <f t="shared" si="239"/>
        <v/>
      </c>
      <c r="CF79" s="546" t="str">
        <f t="shared" si="239"/>
        <v/>
      </c>
      <c r="CG79" s="546" t="str">
        <f t="shared" si="239"/>
        <v/>
      </c>
      <c r="CH79" s="546" t="str">
        <f t="shared" si="239"/>
        <v/>
      </c>
      <c r="CI79" s="546" t="str">
        <f t="shared" si="239"/>
        <v/>
      </c>
      <c r="CJ79" s="546" t="str">
        <f t="shared" si="239"/>
        <v/>
      </c>
      <c r="CK79" s="546" t="str">
        <f t="shared" si="239"/>
        <v/>
      </c>
      <c r="CL79" s="546" t="str">
        <f t="shared" si="239"/>
        <v/>
      </c>
      <c r="CM79" s="546" t="str">
        <f t="shared" si="239"/>
        <v/>
      </c>
      <c r="CN79" s="546" t="str">
        <f t="shared" si="239"/>
        <v/>
      </c>
      <c r="CO79" s="546" t="str">
        <f t="shared" si="239"/>
        <v/>
      </c>
      <c r="CP79" s="546" t="str">
        <f t="shared" si="239"/>
        <v/>
      </c>
      <c r="CQ79" s="546" t="str">
        <f t="shared" si="239"/>
        <v/>
      </c>
      <c r="CR79" s="546" t="str">
        <f t="shared" si="239"/>
        <v/>
      </c>
      <c r="CS79" s="546" t="str">
        <f t="shared" si="239"/>
        <v/>
      </c>
      <c r="CT79" s="546" t="str">
        <f t="shared" si="239"/>
        <v/>
      </c>
      <c r="CU79" s="546" t="str">
        <f t="shared" si="239"/>
        <v/>
      </c>
      <c r="CV79" s="546" t="str">
        <f t="shared" ref="CV79:EA79" si="240">IF(CV$10="1.対象電源",CV35,"")</f>
        <v/>
      </c>
      <c r="CW79" s="546" t="str">
        <f t="shared" si="240"/>
        <v/>
      </c>
      <c r="CX79" s="546" t="str">
        <f t="shared" si="240"/>
        <v/>
      </c>
      <c r="CY79" s="546" t="str">
        <f t="shared" si="240"/>
        <v/>
      </c>
      <c r="CZ79" s="546" t="str">
        <f t="shared" si="240"/>
        <v/>
      </c>
      <c r="DA79" s="546" t="str">
        <f t="shared" si="240"/>
        <v/>
      </c>
      <c r="DB79" s="546" t="str">
        <f t="shared" si="240"/>
        <v/>
      </c>
      <c r="DC79" s="546" t="str">
        <f t="shared" si="240"/>
        <v/>
      </c>
      <c r="DD79" s="546" t="str">
        <f t="shared" si="240"/>
        <v/>
      </c>
      <c r="DE79" s="546" t="str">
        <f t="shared" si="240"/>
        <v/>
      </c>
      <c r="DF79" s="546" t="str">
        <f t="shared" si="240"/>
        <v/>
      </c>
      <c r="DG79" s="546" t="str">
        <f t="shared" si="240"/>
        <v/>
      </c>
      <c r="DH79" s="546" t="str">
        <f t="shared" si="240"/>
        <v/>
      </c>
      <c r="DI79" s="546" t="str">
        <f t="shared" si="240"/>
        <v/>
      </c>
      <c r="DJ79" s="546" t="str">
        <f t="shared" si="240"/>
        <v/>
      </c>
      <c r="DK79" s="546" t="str">
        <f t="shared" si="240"/>
        <v/>
      </c>
      <c r="DL79" s="546" t="str">
        <f t="shared" si="240"/>
        <v/>
      </c>
      <c r="DM79" s="546" t="str">
        <f t="shared" si="240"/>
        <v/>
      </c>
      <c r="DN79" s="546" t="str">
        <f t="shared" si="240"/>
        <v/>
      </c>
      <c r="DO79" s="546" t="str">
        <f t="shared" si="240"/>
        <v/>
      </c>
      <c r="DP79" s="546" t="str">
        <f t="shared" si="240"/>
        <v/>
      </c>
      <c r="DQ79" s="546" t="str">
        <f t="shared" si="240"/>
        <v/>
      </c>
      <c r="DR79" s="546" t="str">
        <f t="shared" si="240"/>
        <v/>
      </c>
      <c r="DS79" s="546" t="str">
        <f t="shared" si="240"/>
        <v/>
      </c>
      <c r="DT79" s="546" t="str">
        <f t="shared" si="240"/>
        <v/>
      </c>
      <c r="DU79" s="546" t="str">
        <f t="shared" si="240"/>
        <v/>
      </c>
      <c r="DV79" s="546" t="str">
        <f t="shared" si="240"/>
        <v/>
      </c>
      <c r="DW79" s="546" t="str">
        <f t="shared" si="240"/>
        <v/>
      </c>
      <c r="DX79" s="546" t="str">
        <f t="shared" si="240"/>
        <v/>
      </c>
      <c r="DY79" s="546" t="str">
        <f t="shared" si="240"/>
        <v/>
      </c>
      <c r="DZ79" s="546" t="str">
        <f t="shared" si="240"/>
        <v/>
      </c>
      <c r="EA79" s="546" t="str">
        <f t="shared" si="240"/>
        <v/>
      </c>
      <c r="EB79" s="546" t="str">
        <f t="shared" ref="EB79:EW79" si="241">IF(EB$10="1.対象電源",EB35,"")</f>
        <v/>
      </c>
      <c r="EC79" s="546" t="str">
        <f t="shared" si="241"/>
        <v/>
      </c>
      <c r="ED79" s="546" t="str">
        <f t="shared" si="241"/>
        <v/>
      </c>
      <c r="EE79" s="546" t="str">
        <f t="shared" si="241"/>
        <v/>
      </c>
      <c r="EF79" s="546" t="str">
        <f t="shared" si="241"/>
        <v/>
      </c>
      <c r="EG79" s="546" t="str">
        <f t="shared" si="241"/>
        <v/>
      </c>
      <c r="EH79" s="546" t="str">
        <f t="shared" si="241"/>
        <v/>
      </c>
      <c r="EI79" s="546" t="str">
        <f t="shared" si="241"/>
        <v/>
      </c>
      <c r="EJ79" s="546" t="str">
        <f t="shared" si="241"/>
        <v/>
      </c>
      <c r="EK79" s="546" t="str">
        <f t="shared" si="241"/>
        <v/>
      </c>
      <c r="EL79" s="546" t="str">
        <f t="shared" si="241"/>
        <v/>
      </c>
      <c r="EM79" s="546" t="str">
        <f t="shared" si="241"/>
        <v/>
      </c>
      <c r="EN79" s="546" t="str">
        <f t="shared" si="241"/>
        <v/>
      </c>
      <c r="EO79" s="546" t="str">
        <f t="shared" si="241"/>
        <v/>
      </c>
      <c r="EP79" s="546" t="str">
        <f t="shared" si="241"/>
        <v/>
      </c>
      <c r="EQ79" s="546" t="str">
        <f t="shared" si="241"/>
        <v/>
      </c>
      <c r="ER79" s="546" t="str">
        <f t="shared" si="241"/>
        <v/>
      </c>
      <c r="ES79" s="546" t="str">
        <f t="shared" si="241"/>
        <v/>
      </c>
      <c r="ET79" s="546" t="str">
        <f t="shared" si="241"/>
        <v/>
      </c>
      <c r="EU79" s="546" t="str">
        <f t="shared" si="241"/>
        <v/>
      </c>
      <c r="EV79" s="546" t="str">
        <f t="shared" si="241"/>
        <v/>
      </c>
      <c r="EW79" s="546" t="str">
        <f t="shared" si="241"/>
        <v/>
      </c>
      <c r="EX79" s="476"/>
      <c r="EY79" s="476"/>
      <c r="EZ79" s="476"/>
      <c r="FA79" s="476"/>
      <c r="FB79" s="476"/>
      <c r="FC79" s="476"/>
      <c r="FD79" s="476"/>
      <c r="FE79" s="476"/>
      <c r="FF79" s="476"/>
    </row>
    <row r="80" spans="1:162">
      <c r="B80" s="525" t="s">
        <v>857</v>
      </c>
      <c r="C80" s="526" t="s">
        <v>32</v>
      </c>
      <c r="D80" s="546" t="str">
        <f t="shared" ref="D80:AI80" si="242">IF(D$10="1.対象電源",D36,"")</f>
        <v/>
      </c>
      <c r="E80" s="546" t="str">
        <f t="shared" si="242"/>
        <v/>
      </c>
      <c r="F80" s="546" t="str">
        <f t="shared" si="242"/>
        <v/>
      </c>
      <c r="G80" s="546" t="str">
        <f t="shared" si="242"/>
        <v/>
      </c>
      <c r="H80" s="546" t="str">
        <f t="shared" si="242"/>
        <v/>
      </c>
      <c r="I80" s="546" t="str">
        <f t="shared" si="242"/>
        <v/>
      </c>
      <c r="J80" s="546" t="str">
        <f t="shared" si="242"/>
        <v/>
      </c>
      <c r="K80" s="546" t="str">
        <f t="shared" si="242"/>
        <v/>
      </c>
      <c r="L80" s="546" t="str">
        <f t="shared" si="242"/>
        <v/>
      </c>
      <c r="M80" s="546" t="str">
        <f t="shared" si="242"/>
        <v/>
      </c>
      <c r="N80" s="546" t="str">
        <f t="shared" si="242"/>
        <v/>
      </c>
      <c r="O80" s="546" t="str">
        <f t="shared" si="242"/>
        <v/>
      </c>
      <c r="P80" s="546" t="str">
        <f t="shared" si="242"/>
        <v/>
      </c>
      <c r="Q80" s="546" t="str">
        <f t="shared" si="242"/>
        <v/>
      </c>
      <c r="R80" s="546" t="str">
        <f t="shared" si="242"/>
        <v/>
      </c>
      <c r="S80" s="546" t="str">
        <f t="shared" si="242"/>
        <v/>
      </c>
      <c r="T80" s="546" t="str">
        <f t="shared" si="242"/>
        <v/>
      </c>
      <c r="U80" s="546" t="str">
        <f t="shared" si="242"/>
        <v/>
      </c>
      <c r="V80" s="546" t="str">
        <f t="shared" si="242"/>
        <v/>
      </c>
      <c r="W80" s="546" t="str">
        <f t="shared" si="242"/>
        <v/>
      </c>
      <c r="X80" s="546" t="str">
        <f t="shared" si="242"/>
        <v/>
      </c>
      <c r="Y80" s="546" t="str">
        <f t="shared" si="242"/>
        <v/>
      </c>
      <c r="Z80" s="546" t="str">
        <f t="shared" si="242"/>
        <v/>
      </c>
      <c r="AA80" s="546" t="str">
        <f t="shared" si="242"/>
        <v/>
      </c>
      <c r="AB80" s="546" t="str">
        <f t="shared" si="242"/>
        <v/>
      </c>
      <c r="AC80" s="546" t="str">
        <f t="shared" si="242"/>
        <v/>
      </c>
      <c r="AD80" s="546" t="str">
        <f t="shared" si="242"/>
        <v/>
      </c>
      <c r="AE80" s="546" t="str">
        <f t="shared" si="242"/>
        <v/>
      </c>
      <c r="AF80" s="546" t="str">
        <f t="shared" si="242"/>
        <v/>
      </c>
      <c r="AG80" s="546" t="str">
        <f t="shared" si="242"/>
        <v/>
      </c>
      <c r="AH80" s="546" t="str">
        <f t="shared" si="242"/>
        <v/>
      </c>
      <c r="AI80" s="546" t="str">
        <f t="shared" si="242"/>
        <v/>
      </c>
      <c r="AJ80" s="546" t="str">
        <f t="shared" ref="AJ80:BO80" si="243">IF(AJ$10="1.対象電源",AJ36,"")</f>
        <v/>
      </c>
      <c r="AK80" s="546" t="str">
        <f t="shared" si="243"/>
        <v/>
      </c>
      <c r="AL80" s="546" t="str">
        <f t="shared" si="243"/>
        <v/>
      </c>
      <c r="AM80" s="546" t="str">
        <f t="shared" si="243"/>
        <v/>
      </c>
      <c r="AN80" s="546" t="str">
        <f t="shared" si="243"/>
        <v/>
      </c>
      <c r="AO80" s="546" t="str">
        <f t="shared" si="243"/>
        <v/>
      </c>
      <c r="AP80" s="546" t="str">
        <f t="shared" si="243"/>
        <v/>
      </c>
      <c r="AQ80" s="546" t="str">
        <f t="shared" si="243"/>
        <v/>
      </c>
      <c r="AR80" s="546" t="str">
        <f t="shared" si="243"/>
        <v/>
      </c>
      <c r="AS80" s="546" t="str">
        <f t="shared" si="243"/>
        <v/>
      </c>
      <c r="AT80" s="546" t="str">
        <f t="shared" si="243"/>
        <v/>
      </c>
      <c r="AU80" s="546" t="str">
        <f t="shared" si="243"/>
        <v/>
      </c>
      <c r="AV80" s="546" t="str">
        <f t="shared" si="243"/>
        <v/>
      </c>
      <c r="AW80" s="546" t="str">
        <f t="shared" si="243"/>
        <v/>
      </c>
      <c r="AX80" s="546" t="str">
        <f t="shared" si="243"/>
        <v/>
      </c>
      <c r="AY80" s="546" t="str">
        <f t="shared" si="243"/>
        <v/>
      </c>
      <c r="AZ80" s="546" t="str">
        <f t="shared" si="243"/>
        <v/>
      </c>
      <c r="BA80" s="546" t="str">
        <f t="shared" si="243"/>
        <v/>
      </c>
      <c r="BB80" s="546" t="str">
        <f t="shared" si="243"/>
        <v/>
      </c>
      <c r="BC80" s="546" t="str">
        <f t="shared" si="243"/>
        <v/>
      </c>
      <c r="BD80" s="546" t="str">
        <f t="shared" si="243"/>
        <v/>
      </c>
      <c r="BE80" s="546" t="str">
        <f t="shared" si="243"/>
        <v/>
      </c>
      <c r="BF80" s="546" t="str">
        <f t="shared" si="243"/>
        <v/>
      </c>
      <c r="BG80" s="546" t="str">
        <f t="shared" si="243"/>
        <v/>
      </c>
      <c r="BH80" s="546" t="str">
        <f t="shared" si="243"/>
        <v/>
      </c>
      <c r="BI80" s="546" t="str">
        <f t="shared" si="243"/>
        <v/>
      </c>
      <c r="BJ80" s="546" t="str">
        <f t="shared" si="243"/>
        <v/>
      </c>
      <c r="BK80" s="546" t="str">
        <f t="shared" si="243"/>
        <v/>
      </c>
      <c r="BL80" s="546" t="str">
        <f t="shared" si="243"/>
        <v/>
      </c>
      <c r="BM80" s="546" t="str">
        <f t="shared" si="243"/>
        <v/>
      </c>
      <c r="BN80" s="546" t="str">
        <f t="shared" si="243"/>
        <v/>
      </c>
      <c r="BO80" s="546" t="str">
        <f t="shared" si="243"/>
        <v/>
      </c>
      <c r="BP80" s="546" t="str">
        <f t="shared" ref="BP80:CU80" si="244">IF(BP$10="1.対象電源",BP36,"")</f>
        <v/>
      </c>
      <c r="BQ80" s="546" t="str">
        <f t="shared" si="244"/>
        <v/>
      </c>
      <c r="BR80" s="546" t="str">
        <f t="shared" si="244"/>
        <v/>
      </c>
      <c r="BS80" s="546" t="str">
        <f t="shared" si="244"/>
        <v/>
      </c>
      <c r="BT80" s="546" t="str">
        <f t="shared" si="244"/>
        <v/>
      </c>
      <c r="BU80" s="546" t="str">
        <f t="shared" si="244"/>
        <v/>
      </c>
      <c r="BV80" s="546" t="str">
        <f t="shared" si="244"/>
        <v/>
      </c>
      <c r="BW80" s="546" t="str">
        <f t="shared" si="244"/>
        <v/>
      </c>
      <c r="BX80" s="546" t="str">
        <f t="shared" si="244"/>
        <v/>
      </c>
      <c r="BY80" s="546" t="str">
        <f t="shared" si="244"/>
        <v/>
      </c>
      <c r="BZ80" s="546" t="str">
        <f t="shared" si="244"/>
        <v/>
      </c>
      <c r="CA80" s="546" t="str">
        <f t="shared" si="244"/>
        <v/>
      </c>
      <c r="CB80" s="546" t="str">
        <f t="shared" si="244"/>
        <v/>
      </c>
      <c r="CC80" s="546" t="str">
        <f t="shared" si="244"/>
        <v/>
      </c>
      <c r="CD80" s="546" t="str">
        <f t="shared" si="244"/>
        <v/>
      </c>
      <c r="CE80" s="546" t="str">
        <f t="shared" si="244"/>
        <v/>
      </c>
      <c r="CF80" s="546" t="str">
        <f t="shared" si="244"/>
        <v/>
      </c>
      <c r="CG80" s="546" t="str">
        <f t="shared" si="244"/>
        <v/>
      </c>
      <c r="CH80" s="546" t="str">
        <f t="shared" si="244"/>
        <v/>
      </c>
      <c r="CI80" s="546" t="str">
        <f t="shared" si="244"/>
        <v/>
      </c>
      <c r="CJ80" s="546" t="str">
        <f t="shared" si="244"/>
        <v/>
      </c>
      <c r="CK80" s="546" t="str">
        <f t="shared" si="244"/>
        <v/>
      </c>
      <c r="CL80" s="546" t="str">
        <f t="shared" si="244"/>
        <v/>
      </c>
      <c r="CM80" s="546" t="str">
        <f t="shared" si="244"/>
        <v/>
      </c>
      <c r="CN80" s="546" t="str">
        <f t="shared" si="244"/>
        <v/>
      </c>
      <c r="CO80" s="546" t="str">
        <f t="shared" si="244"/>
        <v/>
      </c>
      <c r="CP80" s="546" t="str">
        <f t="shared" si="244"/>
        <v/>
      </c>
      <c r="CQ80" s="546" t="str">
        <f t="shared" si="244"/>
        <v/>
      </c>
      <c r="CR80" s="546" t="str">
        <f t="shared" si="244"/>
        <v/>
      </c>
      <c r="CS80" s="546" t="str">
        <f t="shared" si="244"/>
        <v/>
      </c>
      <c r="CT80" s="546" t="str">
        <f t="shared" si="244"/>
        <v/>
      </c>
      <c r="CU80" s="546" t="str">
        <f t="shared" si="244"/>
        <v/>
      </c>
      <c r="CV80" s="546" t="str">
        <f t="shared" ref="CV80:EA80" si="245">IF(CV$10="1.対象電源",CV36,"")</f>
        <v/>
      </c>
      <c r="CW80" s="546" t="str">
        <f t="shared" si="245"/>
        <v/>
      </c>
      <c r="CX80" s="546" t="str">
        <f t="shared" si="245"/>
        <v/>
      </c>
      <c r="CY80" s="546" t="str">
        <f t="shared" si="245"/>
        <v/>
      </c>
      <c r="CZ80" s="546" t="str">
        <f t="shared" si="245"/>
        <v/>
      </c>
      <c r="DA80" s="546" t="str">
        <f t="shared" si="245"/>
        <v/>
      </c>
      <c r="DB80" s="546" t="str">
        <f t="shared" si="245"/>
        <v/>
      </c>
      <c r="DC80" s="546" t="str">
        <f t="shared" si="245"/>
        <v/>
      </c>
      <c r="DD80" s="546" t="str">
        <f t="shared" si="245"/>
        <v/>
      </c>
      <c r="DE80" s="546" t="str">
        <f t="shared" si="245"/>
        <v/>
      </c>
      <c r="DF80" s="546" t="str">
        <f t="shared" si="245"/>
        <v/>
      </c>
      <c r="DG80" s="546" t="str">
        <f t="shared" si="245"/>
        <v/>
      </c>
      <c r="DH80" s="546" t="str">
        <f t="shared" si="245"/>
        <v/>
      </c>
      <c r="DI80" s="546" t="str">
        <f t="shared" si="245"/>
        <v/>
      </c>
      <c r="DJ80" s="546" t="str">
        <f t="shared" si="245"/>
        <v/>
      </c>
      <c r="DK80" s="546" t="str">
        <f t="shared" si="245"/>
        <v/>
      </c>
      <c r="DL80" s="546" t="str">
        <f t="shared" si="245"/>
        <v/>
      </c>
      <c r="DM80" s="546" t="str">
        <f t="shared" si="245"/>
        <v/>
      </c>
      <c r="DN80" s="546" t="str">
        <f t="shared" si="245"/>
        <v/>
      </c>
      <c r="DO80" s="546" t="str">
        <f t="shared" si="245"/>
        <v/>
      </c>
      <c r="DP80" s="546" t="str">
        <f t="shared" si="245"/>
        <v/>
      </c>
      <c r="DQ80" s="546" t="str">
        <f t="shared" si="245"/>
        <v/>
      </c>
      <c r="DR80" s="546" t="str">
        <f t="shared" si="245"/>
        <v/>
      </c>
      <c r="DS80" s="546" t="str">
        <f t="shared" si="245"/>
        <v/>
      </c>
      <c r="DT80" s="546" t="str">
        <f t="shared" si="245"/>
        <v/>
      </c>
      <c r="DU80" s="546" t="str">
        <f t="shared" si="245"/>
        <v/>
      </c>
      <c r="DV80" s="546" t="str">
        <f t="shared" si="245"/>
        <v/>
      </c>
      <c r="DW80" s="546" t="str">
        <f t="shared" si="245"/>
        <v/>
      </c>
      <c r="DX80" s="546" t="str">
        <f t="shared" si="245"/>
        <v/>
      </c>
      <c r="DY80" s="546" t="str">
        <f t="shared" si="245"/>
        <v/>
      </c>
      <c r="DZ80" s="546" t="str">
        <f t="shared" si="245"/>
        <v/>
      </c>
      <c r="EA80" s="546" t="str">
        <f t="shared" si="245"/>
        <v/>
      </c>
      <c r="EB80" s="546" t="str">
        <f t="shared" ref="EB80:EW80" si="246">IF(EB$10="1.対象電源",EB36,"")</f>
        <v/>
      </c>
      <c r="EC80" s="546" t="str">
        <f t="shared" si="246"/>
        <v/>
      </c>
      <c r="ED80" s="546" t="str">
        <f t="shared" si="246"/>
        <v/>
      </c>
      <c r="EE80" s="546" t="str">
        <f t="shared" si="246"/>
        <v/>
      </c>
      <c r="EF80" s="546" t="str">
        <f t="shared" si="246"/>
        <v/>
      </c>
      <c r="EG80" s="546" t="str">
        <f t="shared" si="246"/>
        <v/>
      </c>
      <c r="EH80" s="546" t="str">
        <f t="shared" si="246"/>
        <v/>
      </c>
      <c r="EI80" s="546" t="str">
        <f t="shared" si="246"/>
        <v/>
      </c>
      <c r="EJ80" s="546" t="str">
        <f t="shared" si="246"/>
        <v/>
      </c>
      <c r="EK80" s="546" t="str">
        <f t="shared" si="246"/>
        <v/>
      </c>
      <c r="EL80" s="546" t="str">
        <f t="shared" si="246"/>
        <v/>
      </c>
      <c r="EM80" s="546" t="str">
        <f t="shared" si="246"/>
        <v/>
      </c>
      <c r="EN80" s="546" t="str">
        <f t="shared" si="246"/>
        <v/>
      </c>
      <c r="EO80" s="546" t="str">
        <f t="shared" si="246"/>
        <v/>
      </c>
      <c r="EP80" s="546" t="str">
        <f t="shared" si="246"/>
        <v/>
      </c>
      <c r="EQ80" s="546" t="str">
        <f t="shared" si="246"/>
        <v/>
      </c>
      <c r="ER80" s="546" t="str">
        <f t="shared" si="246"/>
        <v/>
      </c>
      <c r="ES80" s="546" t="str">
        <f t="shared" si="246"/>
        <v/>
      </c>
      <c r="ET80" s="546" t="str">
        <f t="shared" si="246"/>
        <v/>
      </c>
      <c r="EU80" s="546" t="str">
        <f t="shared" si="246"/>
        <v/>
      </c>
      <c r="EV80" s="546" t="str">
        <f t="shared" si="246"/>
        <v/>
      </c>
      <c r="EW80" s="546" t="str">
        <f t="shared" si="246"/>
        <v/>
      </c>
      <c r="EX80" s="476"/>
      <c r="EY80" s="476"/>
      <c r="EZ80" s="476"/>
      <c r="FA80" s="476"/>
      <c r="FB80" s="476"/>
      <c r="FC80" s="476"/>
      <c r="FD80" s="476"/>
      <c r="FE80" s="476"/>
      <c r="FF80" s="476"/>
    </row>
    <row r="81" spans="2:162">
      <c r="B81" s="529" t="s">
        <v>1729</v>
      </c>
      <c r="C81" s="526" t="s">
        <v>32</v>
      </c>
      <c r="D81" s="546" t="str">
        <f t="shared" ref="D81:AI81" si="247">IF(D$10="1.対象電源",D37,"")</f>
        <v/>
      </c>
      <c r="E81" s="546" t="str">
        <f t="shared" si="247"/>
        <v/>
      </c>
      <c r="F81" s="546" t="str">
        <f t="shared" si="247"/>
        <v/>
      </c>
      <c r="G81" s="546" t="str">
        <f t="shared" si="247"/>
        <v/>
      </c>
      <c r="H81" s="546" t="str">
        <f t="shared" si="247"/>
        <v/>
      </c>
      <c r="I81" s="546" t="str">
        <f t="shared" si="247"/>
        <v/>
      </c>
      <c r="J81" s="546" t="str">
        <f t="shared" si="247"/>
        <v/>
      </c>
      <c r="K81" s="546" t="str">
        <f t="shared" si="247"/>
        <v/>
      </c>
      <c r="L81" s="546" t="str">
        <f t="shared" si="247"/>
        <v/>
      </c>
      <c r="M81" s="546" t="str">
        <f t="shared" si="247"/>
        <v/>
      </c>
      <c r="N81" s="546" t="str">
        <f t="shared" si="247"/>
        <v/>
      </c>
      <c r="O81" s="546" t="str">
        <f t="shared" si="247"/>
        <v/>
      </c>
      <c r="P81" s="546" t="str">
        <f t="shared" si="247"/>
        <v/>
      </c>
      <c r="Q81" s="546" t="str">
        <f t="shared" si="247"/>
        <v/>
      </c>
      <c r="R81" s="546" t="str">
        <f t="shared" si="247"/>
        <v/>
      </c>
      <c r="S81" s="546" t="str">
        <f t="shared" si="247"/>
        <v/>
      </c>
      <c r="T81" s="546" t="str">
        <f t="shared" si="247"/>
        <v/>
      </c>
      <c r="U81" s="546" t="str">
        <f t="shared" si="247"/>
        <v/>
      </c>
      <c r="V81" s="546" t="str">
        <f t="shared" si="247"/>
        <v/>
      </c>
      <c r="W81" s="546" t="str">
        <f t="shared" si="247"/>
        <v/>
      </c>
      <c r="X81" s="546" t="str">
        <f t="shared" si="247"/>
        <v/>
      </c>
      <c r="Y81" s="546" t="str">
        <f t="shared" si="247"/>
        <v/>
      </c>
      <c r="Z81" s="546" t="str">
        <f t="shared" si="247"/>
        <v/>
      </c>
      <c r="AA81" s="546" t="str">
        <f t="shared" si="247"/>
        <v/>
      </c>
      <c r="AB81" s="546" t="str">
        <f t="shared" si="247"/>
        <v/>
      </c>
      <c r="AC81" s="546" t="str">
        <f t="shared" si="247"/>
        <v/>
      </c>
      <c r="AD81" s="546" t="str">
        <f t="shared" si="247"/>
        <v/>
      </c>
      <c r="AE81" s="546" t="str">
        <f t="shared" si="247"/>
        <v/>
      </c>
      <c r="AF81" s="546" t="str">
        <f t="shared" si="247"/>
        <v/>
      </c>
      <c r="AG81" s="546" t="str">
        <f t="shared" si="247"/>
        <v/>
      </c>
      <c r="AH81" s="546" t="str">
        <f t="shared" si="247"/>
        <v/>
      </c>
      <c r="AI81" s="546" t="str">
        <f t="shared" si="247"/>
        <v/>
      </c>
      <c r="AJ81" s="546" t="str">
        <f t="shared" ref="AJ81:BO81" si="248">IF(AJ$10="1.対象電源",AJ37,"")</f>
        <v/>
      </c>
      <c r="AK81" s="546" t="str">
        <f t="shared" si="248"/>
        <v/>
      </c>
      <c r="AL81" s="546" t="str">
        <f t="shared" si="248"/>
        <v/>
      </c>
      <c r="AM81" s="546" t="str">
        <f t="shared" si="248"/>
        <v/>
      </c>
      <c r="AN81" s="546" t="str">
        <f t="shared" si="248"/>
        <v/>
      </c>
      <c r="AO81" s="546" t="str">
        <f t="shared" si="248"/>
        <v/>
      </c>
      <c r="AP81" s="546" t="str">
        <f t="shared" si="248"/>
        <v/>
      </c>
      <c r="AQ81" s="546" t="str">
        <f t="shared" si="248"/>
        <v/>
      </c>
      <c r="AR81" s="546" t="str">
        <f t="shared" si="248"/>
        <v/>
      </c>
      <c r="AS81" s="546" t="str">
        <f t="shared" si="248"/>
        <v/>
      </c>
      <c r="AT81" s="546" t="str">
        <f t="shared" si="248"/>
        <v/>
      </c>
      <c r="AU81" s="546" t="str">
        <f t="shared" si="248"/>
        <v/>
      </c>
      <c r="AV81" s="546" t="str">
        <f t="shared" si="248"/>
        <v/>
      </c>
      <c r="AW81" s="546" t="str">
        <f t="shared" si="248"/>
        <v/>
      </c>
      <c r="AX81" s="546" t="str">
        <f t="shared" si="248"/>
        <v/>
      </c>
      <c r="AY81" s="546" t="str">
        <f t="shared" si="248"/>
        <v/>
      </c>
      <c r="AZ81" s="546" t="str">
        <f t="shared" si="248"/>
        <v/>
      </c>
      <c r="BA81" s="546" t="str">
        <f t="shared" si="248"/>
        <v/>
      </c>
      <c r="BB81" s="546" t="str">
        <f t="shared" si="248"/>
        <v/>
      </c>
      <c r="BC81" s="546" t="str">
        <f t="shared" si="248"/>
        <v/>
      </c>
      <c r="BD81" s="546" t="str">
        <f t="shared" si="248"/>
        <v/>
      </c>
      <c r="BE81" s="546" t="str">
        <f t="shared" si="248"/>
        <v/>
      </c>
      <c r="BF81" s="546" t="str">
        <f t="shared" si="248"/>
        <v/>
      </c>
      <c r="BG81" s="546" t="str">
        <f t="shared" si="248"/>
        <v/>
      </c>
      <c r="BH81" s="546" t="str">
        <f t="shared" si="248"/>
        <v/>
      </c>
      <c r="BI81" s="546" t="str">
        <f t="shared" si="248"/>
        <v/>
      </c>
      <c r="BJ81" s="546" t="str">
        <f t="shared" si="248"/>
        <v/>
      </c>
      <c r="BK81" s="546" t="str">
        <f t="shared" si="248"/>
        <v/>
      </c>
      <c r="BL81" s="546" t="str">
        <f t="shared" si="248"/>
        <v/>
      </c>
      <c r="BM81" s="546" t="str">
        <f t="shared" si="248"/>
        <v/>
      </c>
      <c r="BN81" s="546" t="str">
        <f t="shared" si="248"/>
        <v/>
      </c>
      <c r="BO81" s="546" t="str">
        <f t="shared" si="248"/>
        <v/>
      </c>
      <c r="BP81" s="546" t="str">
        <f t="shared" ref="BP81:CU81" si="249">IF(BP$10="1.対象電源",BP37,"")</f>
        <v/>
      </c>
      <c r="BQ81" s="546" t="str">
        <f t="shared" si="249"/>
        <v/>
      </c>
      <c r="BR81" s="546" t="str">
        <f t="shared" si="249"/>
        <v/>
      </c>
      <c r="BS81" s="546" t="str">
        <f t="shared" si="249"/>
        <v/>
      </c>
      <c r="BT81" s="546" t="str">
        <f t="shared" si="249"/>
        <v/>
      </c>
      <c r="BU81" s="546" t="str">
        <f t="shared" si="249"/>
        <v/>
      </c>
      <c r="BV81" s="546" t="str">
        <f t="shared" si="249"/>
        <v/>
      </c>
      <c r="BW81" s="546" t="str">
        <f t="shared" si="249"/>
        <v/>
      </c>
      <c r="BX81" s="546" t="str">
        <f t="shared" si="249"/>
        <v/>
      </c>
      <c r="BY81" s="546" t="str">
        <f t="shared" si="249"/>
        <v/>
      </c>
      <c r="BZ81" s="546" t="str">
        <f t="shared" si="249"/>
        <v/>
      </c>
      <c r="CA81" s="546" t="str">
        <f t="shared" si="249"/>
        <v/>
      </c>
      <c r="CB81" s="546" t="str">
        <f t="shared" si="249"/>
        <v/>
      </c>
      <c r="CC81" s="546" t="str">
        <f t="shared" si="249"/>
        <v/>
      </c>
      <c r="CD81" s="546" t="str">
        <f t="shared" si="249"/>
        <v/>
      </c>
      <c r="CE81" s="546" t="str">
        <f t="shared" si="249"/>
        <v/>
      </c>
      <c r="CF81" s="546" t="str">
        <f t="shared" si="249"/>
        <v/>
      </c>
      <c r="CG81" s="546" t="str">
        <f t="shared" si="249"/>
        <v/>
      </c>
      <c r="CH81" s="546" t="str">
        <f t="shared" si="249"/>
        <v/>
      </c>
      <c r="CI81" s="546" t="str">
        <f t="shared" si="249"/>
        <v/>
      </c>
      <c r="CJ81" s="546" t="str">
        <f t="shared" si="249"/>
        <v/>
      </c>
      <c r="CK81" s="546" t="str">
        <f t="shared" si="249"/>
        <v/>
      </c>
      <c r="CL81" s="546" t="str">
        <f t="shared" si="249"/>
        <v/>
      </c>
      <c r="CM81" s="546" t="str">
        <f t="shared" si="249"/>
        <v/>
      </c>
      <c r="CN81" s="546" t="str">
        <f t="shared" si="249"/>
        <v/>
      </c>
      <c r="CO81" s="546" t="str">
        <f t="shared" si="249"/>
        <v/>
      </c>
      <c r="CP81" s="546" t="str">
        <f t="shared" si="249"/>
        <v/>
      </c>
      <c r="CQ81" s="546" t="str">
        <f t="shared" si="249"/>
        <v/>
      </c>
      <c r="CR81" s="546" t="str">
        <f t="shared" si="249"/>
        <v/>
      </c>
      <c r="CS81" s="546" t="str">
        <f t="shared" si="249"/>
        <v/>
      </c>
      <c r="CT81" s="546" t="str">
        <f t="shared" si="249"/>
        <v/>
      </c>
      <c r="CU81" s="546" t="str">
        <f t="shared" si="249"/>
        <v/>
      </c>
      <c r="CV81" s="546" t="str">
        <f t="shared" ref="CV81:EA81" si="250">IF(CV$10="1.対象電源",CV37,"")</f>
        <v/>
      </c>
      <c r="CW81" s="546" t="str">
        <f t="shared" si="250"/>
        <v/>
      </c>
      <c r="CX81" s="546" t="str">
        <f t="shared" si="250"/>
        <v/>
      </c>
      <c r="CY81" s="546" t="str">
        <f t="shared" si="250"/>
        <v/>
      </c>
      <c r="CZ81" s="546" t="str">
        <f t="shared" si="250"/>
        <v/>
      </c>
      <c r="DA81" s="546" t="str">
        <f t="shared" si="250"/>
        <v/>
      </c>
      <c r="DB81" s="546" t="str">
        <f t="shared" si="250"/>
        <v/>
      </c>
      <c r="DC81" s="546" t="str">
        <f t="shared" si="250"/>
        <v/>
      </c>
      <c r="DD81" s="546" t="str">
        <f t="shared" si="250"/>
        <v/>
      </c>
      <c r="DE81" s="546" t="str">
        <f t="shared" si="250"/>
        <v/>
      </c>
      <c r="DF81" s="546" t="str">
        <f t="shared" si="250"/>
        <v/>
      </c>
      <c r="DG81" s="546" t="str">
        <f t="shared" si="250"/>
        <v/>
      </c>
      <c r="DH81" s="546" t="str">
        <f t="shared" si="250"/>
        <v/>
      </c>
      <c r="DI81" s="546" t="str">
        <f t="shared" si="250"/>
        <v/>
      </c>
      <c r="DJ81" s="546" t="str">
        <f t="shared" si="250"/>
        <v/>
      </c>
      <c r="DK81" s="546" t="str">
        <f t="shared" si="250"/>
        <v/>
      </c>
      <c r="DL81" s="546" t="str">
        <f t="shared" si="250"/>
        <v/>
      </c>
      <c r="DM81" s="546" t="str">
        <f t="shared" si="250"/>
        <v/>
      </c>
      <c r="DN81" s="546" t="str">
        <f t="shared" si="250"/>
        <v/>
      </c>
      <c r="DO81" s="546" t="str">
        <f t="shared" si="250"/>
        <v/>
      </c>
      <c r="DP81" s="546" t="str">
        <f t="shared" si="250"/>
        <v/>
      </c>
      <c r="DQ81" s="546" t="str">
        <f t="shared" si="250"/>
        <v/>
      </c>
      <c r="DR81" s="546" t="str">
        <f t="shared" si="250"/>
        <v/>
      </c>
      <c r="DS81" s="546" t="str">
        <f t="shared" si="250"/>
        <v/>
      </c>
      <c r="DT81" s="546" t="str">
        <f t="shared" si="250"/>
        <v/>
      </c>
      <c r="DU81" s="546" t="str">
        <f t="shared" si="250"/>
        <v/>
      </c>
      <c r="DV81" s="546" t="str">
        <f t="shared" si="250"/>
        <v/>
      </c>
      <c r="DW81" s="546" t="str">
        <f t="shared" si="250"/>
        <v/>
      </c>
      <c r="DX81" s="546" t="str">
        <f t="shared" si="250"/>
        <v/>
      </c>
      <c r="DY81" s="546" t="str">
        <f t="shared" si="250"/>
        <v/>
      </c>
      <c r="DZ81" s="546" t="str">
        <f t="shared" si="250"/>
        <v/>
      </c>
      <c r="EA81" s="546" t="str">
        <f t="shared" si="250"/>
        <v/>
      </c>
      <c r="EB81" s="546" t="str">
        <f t="shared" ref="EB81:EW81" si="251">IF(EB$10="1.対象電源",EB37,"")</f>
        <v/>
      </c>
      <c r="EC81" s="546" t="str">
        <f t="shared" si="251"/>
        <v/>
      </c>
      <c r="ED81" s="546" t="str">
        <f t="shared" si="251"/>
        <v/>
      </c>
      <c r="EE81" s="546" t="str">
        <f t="shared" si="251"/>
        <v/>
      </c>
      <c r="EF81" s="546" t="str">
        <f t="shared" si="251"/>
        <v/>
      </c>
      <c r="EG81" s="546" t="str">
        <f t="shared" si="251"/>
        <v/>
      </c>
      <c r="EH81" s="546" t="str">
        <f t="shared" si="251"/>
        <v/>
      </c>
      <c r="EI81" s="546" t="str">
        <f t="shared" si="251"/>
        <v/>
      </c>
      <c r="EJ81" s="546" t="str">
        <f t="shared" si="251"/>
        <v/>
      </c>
      <c r="EK81" s="546" t="str">
        <f t="shared" si="251"/>
        <v/>
      </c>
      <c r="EL81" s="546" t="str">
        <f t="shared" si="251"/>
        <v/>
      </c>
      <c r="EM81" s="546" t="str">
        <f t="shared" si="251"/>
        <v/>
      </c>
      <c r="EN81" s="546" t="str">
        <f t="shared" si="251"/>
        <v/>
      </c>
      <c r="EO81" s="546" t="str">
        <f t="shared" si="251"/>
        <v/>
      </c>
      <c r="EP81" s="546" t="str">
        <f t="shared" si="251"/>
        <v/>
      </c>
      <c r="EQ81" s="546" t="str">
        <f t="shared" si="251"/>
        <v/>
      </c>
      <c r="ER81" s="546" t="str">
        <f t="shared" si="251"/>
        <v/>
      </c>
      <c r="ES81" s="546" t="str">
        <f t="shared" si="251"/>
        <v/>
      </c>
      <c r="ET81" s="546" t="str">
        <f t="shared" si="251"/>
        <v/>
      </c>
      <c r="EU81" s="546" t="str">
        <f t="shared" si="251"/>
        <v/>
      </c>
      <c r="EV81" s="546" t="str">
        <f t="shared" si="251"/>
        <v/>
      </c>
      <c r="EW81" s="546" t="str">
        <f t="shared" si="251"/>
        <v/>
      </c>
      <c r="EX81" s="476"/>
      <c r="EY81" s="476"/>
      <c r="EZ81" s="476"/>
      <c r="FA81" s="476"/>
      <c r="FB81" s="476"/>
      <c r="FC81" s="476"/>
      <c r="FD81" s="476"/>
      <c r="FE81" s="476"/>
      <c r="FF81" s="476"/>
    </row>
    <row r="82" spans="2:162">
      <c r="B82" s="531" t="s">
        <v>1835</v>
      </c>
      <c r="C82" s="526" t="s">
        <v>32</v>
      </c>
      <c r="D82" s="546" t="str">
        <f t="shared" ref="D82:AI82" si="252">IF(D$10="1.対象電源",D38,"")</f>
        <v/>
      </c>
      <c r="E82" s="546" t="str">
        <f t="shared" si="252"/>
        <v/>
      </c>
      <c r="F82" s="546" t="str">
        <f t="shared" si="252"/>
        <v/>
      </c>
      <c r="G82" s="546" t="str">
        <f t="shared" si="252"/>
        <v/>
      </c>
      <c r="H82" s="546" t="str">
        <f t="shared" si="252"/>
        <v/>
      </c>
      <c r="I82" s="546" t="str">
        <f t="shared" si="252"/>
        <v/>
      </c>
      <c r="J82" s="546" t="str">
        <f t="shared" si="252"/>
        <v/>
      </c>
      <c r="K82" s="546" t="str">
        <f t="shared" si="252"/>
        <v/>
      </c>
      <c r="L82" s="546" t="str">
        <f t="shared" si="252"/>
        <v/>
      </c>
      <c r="M82" s="546" t="str">
        <f t="shared" si="252"/>
        <v/>
      </c>
      <c r="N82" s="546" t="str">
        <f t="shared" si="252"/>
        <v/>
      </c>
      <c r="O82" s="546" t="str">
        <f t="shared" si="252"/>
        <v/>
      </c>
      <c r="P82" s="546" t="str">
        <f t="shared" si="252"/>
        <v/>
      </c>
      <c r="Q82" s="546" t="str">
        <f t="shared" si="252"/>
        <v/>
      </c>
      <c r="R82" s="546" t="str">
        <f t="shared" si="252"/>
        <v/>
      </c>
      <c r="S82" s="546" t="str">
        <f t="shared" si="252"/>
        <v/>
      </c>
      <c r="T82" s="546" t="str">
        <f t="shared" si="252"/>
        <v/>
      </c>
      <c r="U82" s="546" t="str">
        <f t="shared" si="252"/>
        <v/>
      </c>
      <c r="V82" s="546" t="str">
        <f t="shared" si="252"/>
        <v/>
      </c>
      <c r="W82" s="546" t="str">
        <f t="shared" si="252"/>
        <v/>
      </c>
      <c r="X82" s="546" t="str">
        <f t="shared" si="252"/>
        <v/>
      </c>
      <c r="Y82" s="546" t="str">
        <f t="shared" si="252"/>
        <v/>
      </c>
      <c r="Z82" s="546" t="str">
        <f t="shared" si="252"/>
        <v/>
      </c>
      <c r="AA82" s="546" t="str">
        <f t="shared" si="252"/>
        <v/>
      </c>
      <c r="AB82" s="546" t="str">
        <f t="shared" si="252"/>
        <v/>
      </c>
      <c r="AC82" s="546" t="str">
        <f t="shared" si="252"/>
        <v/>
      </c>
      <c r="AD82" s="546" t="str">
        <f t="shared" si="252"/>
        <v/>
      </c>
      <c r="AE82" s="546" t="str">
        <f t="shared" si="252"/>
        <v/>
      </c>
      <c r="AF82" s="546" t="str">
        <f t="shared" si="252"/>
        <v/>
      </c>
      <c r="AG82" s="546" t="str">
        <f t="shared" si="252"/>
        <v/>
      </c>
      <c r="AH82" s="546" t="str">
        <f t="shared" si="252"/>
        <v/>
      </c>
      <c r="AI82" s="546" t="str">
        <f t="shared" si="252"/>
        <v/>
      </c>
      <c r="AJ82" s="546" t="str">
        <f t="shared" ref="AJ82:BO82" si="253">IF(AJ$10="1.対象電源",AJ38,"")</f>
        <v/>
      </c>
      <c r="AK82" s="546" t="str">
        <f t="shared" si="253"/>
        <v/>
      </c>
      <c r="AL82" s="546" t="str">
        <f t="shared" si="253"/>
        <v/>
      </c>
      <c r="AM82" s="546" t="str">
        <f t="shared" si="253"/>
        <v/>
      </c>
      <c r="AN82" s="546" t="str">
        <f t="shared" si="253"/>
        <v/>
      </c>
      <c r="AO82" s="546" t="str">
        <f t="shared" si="253"/>
        <v/>
      </c>
      <c r="AP82" s="546" t="str">
        <f t="shared" si="253"/>
        <v/>
      </c>
      <c r="AQ82" s="546" t="str">
        <f t="shared" si="253"/>
        <v/>
      </c>
      <c r="AR82" s="546" t="str">
        <f t="shared" si="253"/>
        <v/>
      </c>
      <c r="AS82" s="546" t="str">
        <f t="shared" si="253"/>
        <v/>
      </c>
      <c r="AT82" s="546" t="str">
        <f t="shared" si="253"/>
        <v/>
      </c>
      <c r="AU82" s="546" t="str">
        <f t="shared" si="253"/>
        <v/>
      </c>
      <c r="AV82" s="546" t="str">
        <f t="shared" si="253"/>
        <v/>
      </c>
      <c r="AW82" s="546" t="str">
        <f t="shared" si="253"/>
        <v/>
      </c>
      <c r="AX82" s="546" t="str">
        <f t="shared" si="253"/>
        <v/>
      </c>
      <c r="AY82" s="546" t="str">
        <f t="shared" si="253"/>
        <v/>
      </c>
      <c r="AZ82" s="546" t="str">
        <f t="shared" si="253"/>
        <v/>
      </c>
      <c r="BA82" s="546" t="str">
        <f t="shared" si="253"/>
        <v/>
      </c>
      <c r="BB82" s="546" t="str">
        <f t="shared" si="253"/>
        <v/>
      </c>
      <c r="BC82" s="546" t="str">
        <f t="shared" si="253"/>
        <v/>
      </c>
      <c r="BD82" s="546" t="str">
        <f t="shared" si="253"/>
        <v/>
      </c>
      <c r="BE82" s="546" t="str">
        <f t="shared" si="253"/>
        <v/>
      </c>
      <c r="BF82" s="546" t="str">
        <f t="shared" si="253"/>
        <v/>
      </c>
      <c r="BG82" s="546" t="str">
        <f t="shared" si="253"/>
        <v/>
      </c>
      <c r="BH82" s="546" t="str">
        <f t="shared" si="253"/>
        <v/>
      </c>
      <c r="BI82" s="546" t="str">
        <f t="shared" si="253"/>
        <v/>
      </c>
      <c r="BJ82" s="546" t="str">
        <f t="shared" si="253"/>
        <v/>
      </c>
      <c r="BK82" s="546" t="str">
        <f t="shared" si="253"/>
        <v/>
      </c>
      <c r="BL82" s="546" t="str">
        <f t="shared" si="253"/>
        <v/>
      </c>
      <c r="BM82" s="546" t="str">
        <f t="shared" si="253"/>
        <v/>
      </c>
      <c r="BN82" s="546" t="str">
        <f t="shared" si="253"/>
        <v/>
      </c>
      <c r="BO82" s="546" t="str">
        <f t="shared" si="253"/>
        <v/>
      </c>
      <c r="BP82" s="546" t="str">
        <f t="shared" ref="BP82:CU82" si="254">IF(BP$10="1.対象電源",BP38,"")</f>
        <v/>
      </c>
      <c r="BQ82" s="546" t="str">
        <f t="shared" si="254"/>
        <v/>
      </c>
      <c r="BR82" s="546" t="str">
        <f t="shared" si="254"/>
        <v/>
      </c>
      <c r="BS82" s="546" t="str">
        <f t="shared" si="254"/>
        <v/>
      </c>
      <c r="BT82" s="546" t="str">
        <f t="shared" si="254"/>
        <v/>
      </c>
      <c r="BU82" s="546" t="str">
        <f t="shared" si="254"/>
        <v/>
      </c>
      <c r="BV82" s="546" t="str">
        <f t="shared" si="254"/>
        <v/>
      </c>
      <c r="BW82" s="546" t="str">
        <f t="shared" si="254"/>
        <v/>
      </c>
      <c r="BX82" s="546" t="str">
        <f t="shared" si="254"/>
        <v/>
      </c>
      <c r="BY82" s="546" t="str">
        <f t="shared" si="254"/>
        <v/>
      </c>
      <c r="BZ82" s="546" t="str">
        <f t="shared" si="254"/>
        <v/>
      </c>
      <c r="CA82" s="546" t="str">
        <f t="shared" si="254"/>
        <v/>
      </c>
      <c r="CB82" s="546" t="str">
        <f t="shared" si="254"/>
        <v/>
      </c>
      <c r="CC82" s="546" t="str">
        <f t="shared" si="254"/>
        <v/>
      </c>
      <c r="CD82" s="546" t="str">
        <f t="shared" si="254"/>
        <v/>
      </c>
      <c r="CE82" s="546" t="str">
        <f t="shared" si="254"/>
        <v/>
      </c>
      <c r="CF82" s="546" t="str">
        <f t="shared" si="254"/>
        <v/>
      </c>
      <c r="CG82" s="546" t="str">
        <f t="shared" si="254"/>
        <v/>
      </c>
      <c r="CH82" s="546" t="str">
        <f t="shared" si="254"/>
        <v/>
      </c>
      <c r="CI82" s="546" t="str">
        <f t="shared" si="254"/>
        <v/>
      </c>
      <c r="CJ82" s="546" t="str">
        <f t="shared" si="254"/>
        <v/>
      </c>
      <c r="CK82" s="546" t="str">
        <f t="shared" si="254"/>
        <v/>
      </c>
      <c r="CL82" s="546" t="str">
        <f t="shared" si="254"/>
        <v/>
      </c>
      <c r="CM82" s="546" t="str">
        <f t="shared" si="254"/>
        <v/>
      </c>
      <c r="CN82" s="546" t="str">
        <f t="shared" si="254"/>
        <v/>
      </c>
      <c r="CO82" s="546" t="str">
        <f t="shared" si="254"/>
        <v/>
      </c>
      <c r="CP82" s="546" t="str">
        <f t="shared" si="254"/>
        <v/>
      </c>
      <c r="CQ82" s="546" t="str">
        <f t="shared" si="254"/>
        <v/>
      </c>
      <c r="CR82" s="546" t="str">
        <f t="shared" si="254"/>
        <v/>
      </c>
      <c r="CS82" s="546" t="str">
        <f t="shared" si="254"/>
        <v/>
      </c>
      <c r="CT82" s="546" t="str">
        <f t="shared" si="254"/>
        <v/>
      </c>
      <c r="CU82" s="546" t="str">
        <f t="shared" si="254"/>
        <v/>
      </c>
      <c r="CV82" s="546" t="str">
        <f t="shared" ref="CV82:EA82" si="255">IF(CV$10="1.対象電源",CV38,"")</f>
        <v/>
      </c>
      <c r="CW82" s="546" t="str">
        <f t="shared" si="255"/>
        <v/>
      </c>
      <c r="CX82" s="546" t="str">
        <f t="shared" si="255"/>
        <v/>
      </c>
      <c r="CY82" s="546" t="str">
        <f t="shared" si="255"/>
        <v/>
      </c>
      <c r="CZ82" s="546" t="str">
        <f t="shared" si="255"/>
        <v/>
      </c>
      <c r="DA82" s="546" t="str">
        <f t="shared" si="255"/>
        <v/>
      </c>
      <c r="DB82" s="546" t="str">
        <f t="shared" si="255"/>
        <v/>
      </c>
      <c r="DC82" s="546" t="str">
        <f t="shared" si="255"/>
        <v/>
      </c>
      <c r="DD82" s="546" t="str">
        <f t="shared" si="255"/>
        <v/>
      </c>
      <c r="DE82" s="546" t="str">
        <f t="shared" si="255"/>
        <v/>
      </c>
      <c r="DF82" s="546" t="str">
        <f t="shared" si="255"/>
        <v/>
      </c>
      <c r="DG82" s="546" t="str">
        <f t="shared" si="255"/>
        <v/>
      </c>
      <c r="DH82" s="546" t="str">
        <f t="shared" si="255"/>
        <v/>
      </c>
      <c r="DI82" s="546" t="str">
        <f t="shared" si="255"/>
        <v/>
      </c>
      <c r="DJ82" s="546" t="str">
        <f t="shared" si="255"/>
        <v/>
      </c>
      <c r="DK82" s="546" t="str">
        <f t="shared" si="255"/>
        <v/>
      </c>
      <c r="DL82" s="546" t="str">
        <f t="shared" si="255"/>
        <v/>
      </c>
      <c r="DM82" s="546" t="str">
        <f t="shared" si="255"/>
        <v/>
      </c>
      <c r="DN82" s="546" t="str">
        <f t="shared" si="255"/>
        <v/>
      </c>
      <c r="DO82" s="546" t="str">
        <f t="shared" si="255"/>
        <v/>
      </c>
      <c r="DP82" s="546" t="str">
        <f t="shared" si="255"/>
        <v/>
      </c>
      <c r="DQ82" s="546" t="str">
        <f t="shared" si="255"/>
        <v/>
      </c>
      <c r="DR82" s="546" t="str">
        <f t="shared" si="255"/>
        <v/>
      </c>
      <c r="DS82" s="546" t="str">
        <f t="shared" si="255"/>
        <v/>
      </c>
      <c r="DT82" s="546" t="str">
        <f t="shared" si="255"/>
        <v/>
      </c>
      <c r="DU82" s="546" t="str">
        <f t="shared" si="255"/>
        <v/>
      </c>
      <c r="DV82" s="546" t="str">
        <f t="shared" si="255"/>
        <v/>
      </c>
      <c r="DW82" s="546" t="str">
        <f t="shared" si="255"/>
        <v/>
      </c>
      <c r="DX82" s="546" t="str">
        <f t="shared" si="255"/>
        <v/>
      </c>
      <c r="DY82" s="546" t="str">
        <f t="shared" si="255"/>
        <v/>
      </c>
      <c r="DZ82" s="546" t="str">
        <f t="shared" si="255"/>
        <v/>
      </c>
      <c r="EA82" s="546" t="str">
        <f t="shared" si="255"/>
        <v/>
      </c>
      <c r="EB82" s="546" t="str">
        <f t="shared" ref="EB82:EW82" si="256">IF(EB$10="1.対象電源",EB38,"")</f>
        <v/>
      </c>
      <c r="EC82" s="546" t="str">
        <f t="shared" si="256"/>
        <v/>
      </c>
      <c r="ED82" s="546" t="str">
        <f t="shared" si="256"/>
        <v/>
      </c>
      <c r="EE82" s="546" t="str">
        <f t="shared" si="256"/>
        <v/>
      </c>
      <c r="EF82" s="546" t="str">
        <f t="shared" si="256"/>
        <v/>
      </c>
      <c r="EG82" s="546" t="str">
        <f t="shared" si="256"/>
        <v/>
      </c>
      <c r="EH82" s="546" t="str">
        <f t="shared" si="256"/>
        <v/>
      </c>
      <c r="EI82" s="546" t="str">
        <f t="shared" si="256"/>
        <v/>
      </c>
      <c r="EJ82" s="546" t="str">
        <f t="shared" si="256"/>
        <v/>
      </c>
      <c r="EK82" s="546" t="str">
        <f t="shared" si="256"/>
        <v/>
      </c>
      <c r="EL82" s="546" t="str">
        <f t="shared" si="256"/>
        <v/>
      </c>
      <c r="EM82" s="546" t="str">
        <f t="shared" si="256"/>
        <v/>
      </c>
      <c r="EN82" s="546" t="str">
        <f t="shared" si="256"/>
        <v/>
      </c>
      <c r="EO82" s="546" t="str">
        <f t="shared" si="256"/>
        <v/>
      </c>
      <c r="EP82" s="546" t="str">
        <f t="shared" si="256"/>
        <v/>
      </c>
      <c r="EQ82" s="546" t="str">
        <f t="shared" si="256"/>
        <v/>
      </c>
      <c r="ER82" s="546" t="str">
        <f t="shared" si="256"/>
        <v/>
      </c>
      <c r="ES82" s="546" t="str">
        <f t="shared" si="256"/>
        <v/>
      </c>
      <c r="ET82" s="546" t="str">
        <f t="shared" si="256"/>
        <v/>
      </c>
      <c r="EU82" s="546" t="str">
        <f t="shared" si="256"/>
        <v/>
      </c>
      <c r="EV82" s="546" t="str">
        <f t="shared" si="256"/>
        <v/>
      </c>
      <c r="EW82" s="546" t="str">
        <f t="shared" si="256"/>
        <v/>
      </c>
      <c r="EX82" s="476"/>
      <c r="EY82" s="476"/>
      <c r="EZ82" s="476"/>
      <c r="FA82" s="476"/>
      <c r="FB82" s="476"/>
      <c r="FC82" s="476"/>
      <c r="FD82" s="476"/>
      <c r="FE82" s="476"/>
      <c r="FF82" s="476"/>
    </row>
    <row r="83" spans="2:162">
      <c r="B83" s="525" t="s">
        <v>2091</v>
      </c>
      <c r="C83" s="526" t="s">
        <v>32</v>
      </c>
      <c r="D83" s="546" t="str">
        <f t="shared" ref="D83:AI83" si="257">IF(D$10="1.対象電源",D39,"")</f>
        <v/>
      </c>
      <c r="E83" s="546" t="str">
        <f t="shared" si="257"/>
        <v/>
      </c>
      <c r="F83" s="546" t="str">
        <f t="shared" si="257"/>
        <v/>
      </c>
      <c r="G83" s="546" t="str">
        <f t="shared" si="257"/>
        <v/>
      </c>
      <c r="H83" s="546" t="str">
        <f t="shared" si="257"/>
        <v/>
      </c>
      <c r="I83" s="546" t="str">
        <f t="shared" si="257"/>
        <v/>
      </c>
      <c r="J83" s="546" t="str">
        <f t="shared" si="257"/>
        <v/>
      </c>
      <c r="K83" s="546" t="str">
        <f t="shared" si="257"/>
        <v/>
      </c>
      <c r="L83" s="546" t="str">
        <f t="shared" si="257"/>
        <v/>
      </c>
      <c r="M83" s="546" t="str">
        <f t="shared" si="257"/>
        <v/>
      </c>
      <c r="N83" s="546" t="str">
        <f t="shared" si="257"/>
        <v/>
      </c>
      <c r="O83" s="546" t="str">
        <f t="shared" si="257"/>
        <v/>
      </c>
      <c r="P83" s="546" t="str">
        <f t="shared" si="257"/>
        <v/>
      </c>
      <c r="Q83" s="546" t="str">
        <f t="shared" si="257"/>
        <v/>
      </c>
      <c r="R83" s="546" t="str">
        <f t="shared" si="257"/>
        <v/>
      </c>
      <c r="S83" s="546" t="str">
        <f t="shared" si="257"/>
        <v/>
      </c>
      <c r="T83" s="546" t="str">
        <f t="shared" si="257"/>
        <v/>
      </c>
      <c r="U83" s="546" t="str">
        <f t="shared" si="257"/>
        <v/>
      </c>
      <c r="V83" s="546" t="str">
        <f t="shared" si="257"/>
        <v/>
      </c>
      <c r="W83" s="546" t="str">
        <f t="shared" si="257"/>
        <v/>
      </c>
      <c r="X83" s="546" t="str">
        <f t="shared" si="257"/>
        <v/>
      </c>
      <c r="Y83" s="546" t="str">
        <f t="shared" si="257"/>
        <v/>
      </c>
      <c r="Z83" s="546" t="str">
        <f t="shared" si="257"/>
        <v/>
      </c>
      <c r="AA83" s="546" t="str">
        <f t="shared" si="257"/>
        <v/>
      </c>
      <c r="AB83" s="546" t="str">
        <f t="shared" si="257"/>
        <v/>
      </c>
      <c r="AC83" s="546" t="str">
        <f t="shared" si="257"/>
        <v/>
      </c>
      <c r="AD83" s="546" t="str">
        <f t="shared" si="257"/>
        <v/>
      </c>
      <c r="AE83" s="546" t="str">
        <f t="shared" si="257"/>
        <v/>
      </c>
      <c r="AF83" s="546" t="str">
        <f t="shared" si="257"/>
        <v/>
      </c>
      <c r="AG83" s="546" t="str">
        <f t="shared" si="257"/>
        <v/>
      </c>
      <c r="AH83" s="546" t="str">
        <f t="shared" si="257"/>
        <v/>
      </c>
      <c r="AI83" s="546" t="str">
        <f t="shared" si="257"/>
        <v/>
      </c>
      <c r="AJ83" s="546" t="str">
        <f t="shared" ref="AJ83:BO83" si="258">IF(AJ$10="1.対象電源",AJ39,"")</f>
        <v/>
      </c>
      <c r="AK83" s="546" t="str">
        <f t="shared" si="258"/>
        <v/>
      </c>
      <c r="AL83" s="546" t="str">
        <f t="shared" si="258"/>
        <v/>
      </c>
      <c r="AM83" s="546" t="str">
        <f t="shared" si="258"/>
        <v/>
      </c>
      <c r="AN83" s="546" t="str">
        <f t="shared" si="258"/>
        <v/>
      </c>
      <c r="AO83" s="546" t="str">
        <f t="shared" si="258"/>
        <v/>
      </c>
      <c r="AP83" s="546" t="str">
        <f t="shared" si="258"/>
        <v/>
      </c>
      <c r="AQ83" s="546" t="str">
        <f t="shared" si="258"/>
        <v/>
      </c>
      <c r="AR83" s="546" t="str">
        <f t="shared" si="258"/>
        <v/>
      </c>
      <c r="AS83" s="546" t="str">
        <f t="shared" si="258"/>
        <v/>
      </c>
      <c r="AT83" s="546" t="str">
        <f t="shared" si="258"/>
        <v/>
      </c>
      <c r="AU83" s="546" t="str">
        <f t="shared" si="258"/>
        <v/>
      </c>
      <c r="AV83" s="546" t="str">
        <f t="shared" si="258"/>
        <v/>
      </c>
      <c r="AW83" s="546" t="str">
        <f t="shared" si="258"/>
        <v/>
      </c>
      <c r="AX83" s="546" t="str">
        <f t="shared" si="258"/>
        <v/>
      </c>
      <c r="AY83" s="546" t="str">
        <f t="shared" si="258"/>
        <v/>
      </c>
      <c r="AZ83" s="546" t="str">
        <f t="shared" si="258"/>
        <v/>
      </c>
      <c r="BA83" s="546" t="str">
        <f t="shared" si="258"/>
        <v/>
      </c>
      <c r="BB83" s="546" t="str">
        <f t="shared" si="258"/>
        <v/>
      </c>
      <c r="BC83" s="546" t="str">
        <f t="shared" si="258"/>
        <v/>
      </c>
      <c r="BD83" s="546" t="str">
        <f t="shared" si="258"/>
        <v/>
      </c>
      <c r="BE83" s="546" t="str">
        <f t="shared" si="258"/>
        <v/>
      </c>
      <c r="BF83" s="546" t="str">
        <f t="shared" si="258"/>
        <v/>
      </c>
      <c r="BG83" s="546" t="str">
        <f t="shared" si="258"/>
        <v/>
      </c>
      <c r="BH83" s="546" t="str">
        <f t="shared" si="258"/>
        <v/>
      </c>
      <c r="BI83" s="546" t="str">
        <f t="shared" si="258"/>
        <v/>
      </c>
      <c r="BJ83" s="546" t="str">
        <f t="shared" si="258"/>
        <v/>
      </c>
      <c r="BK83" s="546" t="str">
        <f t="shared" si="258"/>
        <v/>
      </c>
      <c r="BL83" s="546" t="str">
        <f t="shared" si="258"/>
        <v/>
      </c>
      <c r="BM83" s="546" t="str">
        <f t="shared" si="258"/>
        <v/>
      </c>
      <c r="BN83" s="546" t="str">
        <f t="shared" si="258"/>
        <v/>
      </c>
      <c r="BO83" s="546" t="str">
        <f t="shared" si="258"/>
        <v/>
      </c>
      <c r="BP83" s="546" t="str">
        <f t="shared" ref="BP83:CU83" si="259">IF(BP$10="1.対象電源",BP39,"")</f>
        <v/>
      </c>
      <c r="BQ83" s="546" t="str">
        <f t="shared" si="259"/>
        <v/>
      </c>
      <c r="BR83" s="546" t="str">
        <f t="shared" si="259"/>
        <v/>
      </c>
      <c r="BS83" s="546" t="str">
        <f t="shared" si="259"/>
        <v/>
      </c>
      <c r="BT83" s="546" t="str">
        <f t="shared" si="259"/>
        <v/>
      </c>
      <c r="BU83" s="546" t="str">
        <f t="shared" si="259"/>
        <v/>
      </c>
      <c r="BV83" s="546" t="str">
        <f t="shared" si="259"/>
        <v/>
      </c>
      <c r="BW83" s="546" t="str">
        <f t="shared" si="259"/>
        <v/>
      </c>
      <c r="BX83" s="546" t="str">
        <f t="shared" si="259"/>
        <v/>
      </c>
      <c r="BY83" s="546" t="str">
        <f t="shared" si="259"/>
        <v/>
      </c>
      <c r="BZ83" s="546" t="str">
        <f t="shared" si="259"/>
        <v/>
      </c>
      <c r="CA83" s="546" t="str">
        <f t="shared" si="259"/>
        <v/>
      </c>
      <c r="CB83" s="546" t="str">
        <f t="shared" si="259"/>
        <v/>
      </c>
      <c r="CC83" s="546" t="str">
        <f t="shared" si="259"/>
        <v/>
      </c>
      <c r="CD83" s="546" t="str">
        <f t="shared" si="259"/>
        <v/>
      </c>
      <c r="CE83" s="546" t="str">
        <f t="shared" si="259"/>
        <v/>
      </c>
      <c r="CF83" s="546" t="str">
        <f t="shared" si="259"/>
        <v/>
      </c>
      <c r="CG83" s="546" t="str">
        <f t="shared" si="259"/>
        <v/>
      </c>
      <c r="CH83" s="546" t="str">
        <f t="shared" si="259"/>
        <v/>
      </c>
      <c r="CI83" s="546" t="str">
        <f t="shared" si="259"/>
        <v/>
      </c>
      <c r="CJ83" s="546" t="str">
        <f t="shared" si="259"/>
        <v/>
      </c>
      <c r="CK83" s="546" t="str">
        <f t="shared" si="259"/>
        <v/>
      </c>
      <c r="CL83" s="546" t="str">
        <f t="shared" si="259"/>
        <v/>
      </c>
      <c r="CM83" s="546" t="str">
        <f t="shared" si="259"/>
        <v/>
      </c>
      <c r="CN83" s="546" t="str">
        <f t="shared" si="259"/>
        <v/>
      </c>
      <c r="CO83" s="546" t="str">
        <f t="shared" si="259"/>
        <v/>
      </c>
      <c r="CP83" s="546" t="str">
        <f t="shared" si="259"/>
        <v/>
      </c>
      <c r="CQ83" s="546" t="str">
        <f t="shared" si="259"/>
        <v/>
      </c>
      <c r="CR83" s="546" t="str">
        <f t="shared" si="259"/>
        <v/>
      </c>
      <c r="CS83" s="546" t="str">
        <f t="shared" si="259"/>
        <v/>
      </c>
      <c r="CT83" s="546" t="str">
        <f t="shared" si="259"/>
        <v/>
      </c>
      <c r="CU83" s="546" t="str">
        <f t="shared" si="259"/>
        <v/>
      </c>
      <c r="CV83" s="546" t="str">
        <f t="shared" ref="CV83:EA83" si="260">IF(CV$10="1.対象電源",CV39,"")</f>
        <v/>
      </c>
      <c r="CW83" s="546" t="str">
        <f t="shared" si="260"/>
        <v/>
      </c>
      <c r="CX83" s="546" t="str">
        <f t="shared" si="260"/>
        <v/>
      </c>
      <c r="CY83" s="546" t="str">
        <f t="shared" si="260"/>
        <v/>
      </c>
      <c r="CZ83" s="546" t="str">
        <f t="shared" si="260"/>
        <v/>
      </c>
      <c r="DA83" s="546" t="str">
        <f t="shared" si="260"/>
        <v/>
      </c>
      <c r="DB83" s="546" t="str">
        <f t="shared" si="260"/>
        <v/>
      </c>
      <c r="DC83" s="546" t="str">
        <f t="shared" si="260"/>
        <v/>
      </c>
      <c r="DD83" s="546" t="str">
        <f t="shared" si="260"/>
        <v/>
      </c>
      <c r="DE83" s="546" t="str">
        <f t="shared" si="260"/>
        <v/>
      </c>
      <c r="DF83" s="546" t="str">
        <f t="shared" si="260"/>
        <v/>
      </c>
      <c r="DG83" s="546" t="str">
        <f t="shared" si="260"/>
        <v/>
      </c>
      <c r="DH83" s="546" t="str">
        <f t="shared" si="260"/>
        <v/>
      </c>
      <c r="DI83" s="546" t="str">
        <f t="shared" si="260"/>
        <v/>
      </c>
      <c r="DJ83" s="546" t="str">
        <f t="shared" si="260"/>
        <v/>
      </c>
      <c r="DK83" s="546" t="str">
        <f t="shared" si="260"/>
        <v/>
      </c>
      <c r="DL83" s="546" t="str">
        <f t="shared" si="260"/>
        <v/>
      </c>
      <c r="DM83" s="546" t="str">
        <f t="shared" si="260"/>
        <v/>
      </c>
      <c r="DN83" s="546" t="str">
        <f t="shared" si="260"/>
        <v/>
      </c>
      <c r="DO83" s="546" t="str">
        <f t="shared" si="260"/>
        <v/>
      </c>
      <c r="DP83" s="546" t="str">
        <f t="shared" si="260"/>
        <v/>
      </c>
      <c r="DQ83" s="546" t="str">
        <f t="shared" si="260"/>
        <v/>
      </c>
      <c r="DR83" s="546" t="str">
        <f t="shared" si="260"/>
        <v/>
      </c>
      <c r="DS83" s="546" t="str">
        <f t="shared" si="260"/>
        <v/>
      </c>
      <c r="DT83" s="546" t="str">
        <f t="shared" si="260"/>
        <v/>
      </c>
      <c r="DU83" s="546" t="str">
        <f t="shared" si="260"/>
        <v/>
      </c>
      <c r="DV83" s="546" t="str">
        <f t="shared" si="260"/>
        <v/>
      </c>
      <c r="DW83" s="546" t="str">
        <f t="shared" si="260"/>
        <v/>
      </c>
      <c r="DX83" s="546" t="str">
        <f t="shared" si="260"/>
        <v/>
      </c>
      <c r="DY83" s="546" t="str">
        <f t="shared" si="260"/>
        <v/>
      </c>
      <c r="DZ83" s="546" t="str">
        <f t="shared" si="260"/>
        <v/>
      </c>
      <c r="EA83" s="546" t="str">
        <f t="shared" si="260"/>
        <v/>
      </c>
      <c r="EB83" s="546" t="str">
        <f t="shared" ref="EB83:EW83" si="261">IF(EB$10="1.対象電源",EB39,"")</f>
        <v/>
      </c>
      <c r="EC83" s="546" t="str">
        <f t="shared" si="261"/>
        <v/>
      </c>
      <c r="ED83" s="546" t="str">
        <f t="shared" si="261"/>
        <v/>
      </c>
      <c r="EE83" s="546" t="str">
        <f t="shared" si="261"/>
        <v/>
      </c>
      <c r="EF83" s="546" t="str">
        <f t="shared" si="261"/>
        <v/>
      </c>
      <c r="EG83" s="546" t="str">
        <f t="shared" si="261"/>
        <v/>
      </c>
      <c r="EH83" s="546" t="str">
        <f t="shared" si="261"/>
        <v/>
      </c>
      <c r="EI83" s="546" t="str">
        <f t="shared" si="261"/>
        <v/>
      </c>
      <c r="EJ83" s="546" t="str">
        <f t="shared" si="261"/>
        <v/>
      </c>
      <c r="EK83" s="546" t="str">
        <f t="shared" si="261"/>
        <v/>
      </c>
      <c r="EL83" s="546" t="str">
        <f t="shared" si="261"/>
        <v/>
      </c>
      <c r="EM83" s="546" t="str">
        <f t="shared" si="261"/>
        <v/>
      </c>
      <c r="EN83" s="546" t="str">
        <f t="shared" si="261"/>
        <v/>
      </c>
      <c r="EO83" s="546" t="str">
        <f t="shared" si="261"/>
        <v/>
      </c>
      <c r="EP83" s="546" t="str">
        <f t="shared" si="261"/>
        <v/>
      </c>
      <c r="EQ83" s="546" t="str">
        <f t="shared" si="261"/>
        <v/>
      </c>
      <c r="ER83" s="546" t="str">
        <f t="shared" si="261"/>
        <v/>
      </c>
      <c r="ES83" s="546" t="str">
        <f t="shared" si="261"/>
        <v/>
      </c>
      <c r="ET83" s="546" t="str">
        <f t="shared" si="261"/>
        <v/>
      </c>
      <c r="EU83" s="546" t="str">
        <f t="shared" si="261"/>
        <v/>
      </c>
      <c r="EV83" s="546" t="str">
        <f t="shared" si="261"/>
        <v/>
      </c>
      <c r="EW83" s="546" t="str">
        <f t="shared" si="261"/>
        <v/>
      </c>
      <c r="EX83" s="476"/>
      <c r="EY83" s="476"/>
      <c r="EZ83" s="476"/>
      <c r="FA83" s="476"/>
      <c r="FB83" s="476"/>
      <c r="FC83" s="476"/>
      <c r="FD83" s="476"/>
      <c r="FE83" s="476"/>
      <c r="FF83" s="476"/>
    </row>
    <row r="84" spans="2:162">
      <c r="B84" s="529" t="s">
        <v>2090</v>
      </c>
      <c r="C84" s="526" t="s">
        <v>32</v>
      </c>
      <c r="D84" s="546" t="str">
        <f t="shared" ref="D84:AI84" si="262">IF(D$10="1.対象電源",D40,"")</f>
        <v/>
      </c>
      <c r="E84" s="546" t="str">
        <f t="shared" si="262"/>
        <v/>
      </c>
      <c r="F84" s="546" t="str">
        <f t="shared" si="262"/>
        <v/>
      </c>
      <c r="G84" s="546" t="str">
        <f t="shared" si="262"/>
        <v/>
      </c>
      <c r="H84" s="546" t="str">
        <f t="shared" si="262"/>
        <v/>
      </c>
      <c r="I84" s="546" t="str">
        <f t="shared" si="262"/>
        <v/>
      </c>
      <c r="J84" s="546" t="str">
        <f t="shared" si="262"/>
        <v/>
      </c>
      <c r="K84" s="546" t="str">
        <f t="shared" si="262"/>
        <v/>
      </c>
      <c r="L84" s="546" t="str">
        <f t="shared" si="262"/>
        <v/>
      </c>
      <c r="M84" s="546" t="str">
        <f t="shared" si="262"/>
        <v/>
      </c>
      <c r="N84" s="546" t="str">
        <f t="shared" si="262"/>
        <v/>
      </c>
      <c r="O84" s="546" t="str">
        <f t="shared" si="262"/>
        <v/>
      </c>
      <c r="P84" s="546" t="str">
        <f t="shared" si="262"/>
        <v/>
      </c>
      <c r="Q84" s="546" t="str">
        <f t="shared" si="262"/>
        <v/>
      </c>
      <c r="R84" s="546" t="str">
        <f t="shared" si="262"/>
        <v/>
      </c>
      <c r="S84" s="546" t="str">
        <f t="shared" si="262"/>
        <v/>
      </c>
      <c r="T84" s="546" t="str">
        <f t="shared" si="262"/>
        <v/>
      </c>
      <c r="U84" s="546" t="str">
        <f t="shared" si="262"/>
        <v/>
      </c>
      <c r="V84" s="546" t="str">
        <f t="shared" si="262"/>
        <v/>
      </c>
      <c r="W84" s="546" t="str">
        <f t="shared" si="262"/>
        <v/>
      </c>
      <c r="X84" s="546" t="str">
        <f t="shared" si="262"/>
        <v/>
      </c>
      <c r="Y84" s="546" t="str">
        <f t="shared" si="262"/>
        <v/>
      </c>
      <c r="Z84" s="546" t="str">
        <f t="shared" si="262"/>
        <v/>
      </c>
      <c r="AA84" s="546" t="str">
        <f t="shared" si="262"/>
        <v/>
      </c>
      <c r="AB84" s="546" t="str">
        <f t="shared" si="262"/>
        <v/>
      </c>
      <c r="AC84" s="546" t="str">
        <f t="shared" si="262"/>
        <v/>
      </c>
      <c r="AD84" s="546" t="str">
        <f t="shared" si="262"/>
        <v/>
      </c>
      <c r="AE84" s="546" t="str">
        <f t="shared" si="262"/>
        <v/>
      </c>
      <c r="AF84" s="546" t="str">
        <f t="shared" si="262"/>
        <v/>
      </c>
      <c r="AG84" s="546" t="str">
        <f t="shared" si="262"/>
        <v/>
      </c>
      <c r="AH84" s="546" t="str">
        <f t="shared" si="262"/>
        <v/>
      </c>
      <c r="AI84" s="546" t="str">
        <f t="shared" si="262"/>
        <v/>
      </c>
      <c r="AJ84" s="546" t="str">
        <f t="shared" ref="AJ84:BO84" si="263">IF(AJ$10="1.対象電源",AJ40,"")</f>
        <v/>
      </c>
      <c r="AK84" s="546" t="str">
        <f t="shared" si="263"/>
        <v/>
      </c>
      <c r="AL84" s="546" t="str">
        <f t="shared" si="263"/>
        <v/>
      </c>
      <c r="AM84" s="546" t="str">
        <f t="shared" si="263"/>
        <v/>
      </c>
      <c r="AN84" s="546" t="str">
        <f t="shared" si="263"/>
        <v/>
      </c>
      <c r="AO84" s="546" t="str">
        <f t="shared" si="263"/>
        <v/>
      </c>
      <c r="AP84" s="546" t="str">
        <f t="shared" si="263"/>
        <v/>
      </c>
      <c r="AQ84" s="546" t="str">
        <f t="shared" si="263"/>
        <v/>
      </c>
      <c r="AR84" s="546" t="str">
        <f t="shared" si="263"/>
        <v/>
      </c>
      <c r="AS84" s="546" t="str">
        <f t="shared" si="263"/>
        <v/>
      </c>
      <c r="AT84" s="546" t="str">
        <f t="shared" si="263"/>
        <v/>
      </c>
      <c r="AU84" s="546" t="str">
        <f t="shared" si="263"/>
        <v/>
      </c>
      <c r="AV84" s="546" t="str">
        <f t="shared" si="263"/>
        <v/>
      </c>
      <c r="AW84" s="546" t="str">
        <f t="shared" si="263"/>
        <v/>
      </c>
      <c r="AX84" s="546" t="str">
        <f t="shared" si="263"/>
        <v/>
      </c>
      <c r="AY84" s="546" t="str">
        <f t="shared" si="263"/>
        <v/>
      </c>
      <c r="AZ84" s="546" t="str">
        <f t="shared" si="263"/>
        <v/>
      </c>
      <c r="BA84" s="546" t="str">
        <f t="shared" si="263"/>
        <v/>
      </c>
      <c r="BB84" s="546" t="str">
        <f t="shared" si="263"/>
        <v/>
      </c>
      <c r="BC84" s="546" t="str">
        <f t="shared" si="263"/>
        <v/>
      </c>
      <c r="BD84" s="546" t="str">
        <f t="shared" si="263"/>
        <v/>
      </c>
      <c r="BE84" s="546" t="str">
        <f t="shared" si="263"/>
        <v/>
      </c>
      <c r="BF84" s="546" t="str">
        <f t="shared" si="263"/>
        <v/>
      </c>
      <c r="BG84" s="546" t="str">
        <f t="shared" si="263"/>
        <v/>
      </c>
      <c r="BH84" s="546" t="str">
        <f t="shared" si="263"/>
        <v/>
      </c>
      <c r="BI84" s="546" t="str">
        <f t="shared" si="263"/>
        <v/>
      </c>
      <c r="BJ84" s="546" t="str">
        <f t="shared" si="263"/>
        <v/>
      </c>
      <c r="BK84" s="546" t="str">
        <f t="shared" si="263"/>
        <v/>
      </c>
      <c r="BL84" s="546" t="str">
        <f t="shared" si="263"/>
        <v/>
      </c>
      <c r="BM84" s="546" t="str">
        <f t="shared" si="263"/>
        <v/>
      </c>
      <c r="BN84" s="546" t="str">
        <f t="shared" si="263"/>
        <v/>
      </c>
      <c r="BO84" s="546" t="str">
        <f t="shared" si="263"/>
        <v/>
      </c>
      <c r="BP84" s="546" t="str">
        <f t="shared" ref="BP84:CU84" si="264">IF(BP$10="1.対象電源",BP40,"")</f>
        <v/>
      </c>
      <c r="BQ84" s="546" t="str">
        <f t="shared" si="264"/>
        <v/>
      </c>
      <c r="BR84" s="546" t="str">
        <f t="shared" si="264"/>
        <v/>
      </c>
      <c r="BS84" s="546" t="str">
        <f t="shared" si="264"/>
        <v/>
      </c>
      <c r="BT84" s="546" t="str">
        <f t="shared" si="264"/>
        <v/>
      </c>
      <c r="BU84" s="546" t="str">
        <f t="shared" si="264"/>
        <v/>
      </c>
      <c r="BV84" s="546" t="str">
        <f t="shared" si="264"/>
        <v/>
      </c>
      <c r="BW84" s="546" t="str">
        <f t="shared" si="264"/>
        <v/>
      </c>
      <c r="BX84" s="546" t="str">
        <f t="shared" si="264"/>
        <v/>
      </c>
      <c r="BY84" s="546" t="str">
        <f t="shared" si="264"/>
        <v/>
      </c>
      <c r="BZ84" s="546" t="str">
        <f t="shared" si="264"/>
        <v/>
      </c>
      <c r="CA84" s="546" t="str">
        <f t="shared" si="264"/>
        <v/>
      </c>
      <c r="CB84" s="546" t="str">
        <f t="shared" si="264"/>
        <v/>
      </c>
      <c r="CC84" s="546" t="str">
        <f t="shared" si="264"/>
        <v/>
      </c>
      <c r="CD84" s="546" t="str">
        <f t="shared" si="264"/>
        <v/>
      </c>
      <c r="CE84" s="546" t="str">
        <f t="shared" si="264"/>
        <v/>
      </c>
      <c r="CF84" s="546" t="str">
        <f t="shared" si="264"/>
        <v/>
      </c>
      <c r="CG84" s="546" t="str">
        <f t="shared" si="264"/>
        <v/>
      </c>
      <c r="CH84" s="546" t="str">
        <f t="shared" si="264"/>
        <v/>
      </c>
      <c r="CI84" s="546" t="str">
        <f t="shared" si="264"/>
        <v/>
      </c>
      <c r="CJ84" s="546" t="str">
        <f t="shared" si="264"/>
        <v/>
      </c>
      <c r="CK84" s="546" t="str">
        <f t="shared" si="264"/>
        <v/>
      </c>
      <c r="CL84" s="546" t="str">
        <f t="shared" si="264"/>
        <v/>
      </c>
      <c r="CM84" s="546" t="str">
        <f t="shared" si="264"/>
        <v/>
      </c>
      <c r="CN84" s="546" t="str">
        <f t="shared" si="264"/>
        <v/>
      </c>
      <c r="CO84" s="546" t="str">
        <f t="shared" si="264"/>
        <v/>
      </c>
      <c r="CP84" s="546" t="str">
        <f t="shared" si="264"/>
        <v/>
      </c>
      <c r="CQ84" s="546" t="str">
        <f t="shared" si="264"/>
        <v/>
      </c>
      <c r="CR84" s="546" t="str">
        <f t="shared" si="264"/>
        <v/>
      </c>
      <c r="CS84" s="546" t="str">
        <f t="shared" si="264"/>
        <v/>
      </c>
      <c r="CT84" s="546" t="str">
        <f t="shared" si="264"/>
        <v/>
      </c>
      <c r="CU84" s="546" t="str">
        <f t="shared" si="264"/>
        <v/>
      </c>
      <c r="CV84" s="546" t="str">
        <f t="shared" ref="CV84:EA84" si="265">IF(CV$10="1.対象電源",CV40,"")</f>
        <v/>
      </c>
      <c r="CW84" s="546" t="str">
        <f t="shared" si="265"/>
        <v/>
      </c>
      <c r="CX84" s="546" t="str">
        <f t="shared" si="265"/>
        <v/>
      </c>
      <c r="CY84" s="546" t="str">
        <f t="shared" si="265"/>
        <v/>
      </c>
      <c r="CZ84" s="546" t="str">
        <f t="shared" si="265"/>
        <v/>
      </c>
      <c r="DA84" s="546" t="str">
        <f t="shared" si="265"/>
        <v/>
      </c>
      <c r="DB84" s="546" t="str">
        <f t="shared" si="265"/>
        <v/>
      </c>
      <c r="DC84" s="546" t="str">
        <f t="shared" si="265"/>
        <v/>
      </c>
      <c r="DD84" s="546" t="str">
        <f t="shared" si="265"/>
        <v/>
      </c>
      <c r="DE84" s="546" t="str">
        <f t="shared" si="265"/>
        <v/>
      </c>
      <c r="DF84" s="546" t="str">
        <f t="shared" si="265"/>
        <v/>
      </c>
      <c r="DG84" s="546" t="str">
        <f t="shared" si="265"/>
        <v/>
      </c>
      <c r="DH84" s="546" t="str">
        <f t="shared" si="265"/>
        <v/>
      </c>
      <c r="DI84" s="546" t="str">
        <f t="shared" si="265"/>
        <v/>
      </c>
      <c r="DJ84" s="546" t="str">
        <f t="shared" si="265"/>
        <v/>
      </c>
      <c r="DK84" s="546" t="str">
        <f t="shared" si="265"/>
        <v/>
      </c>
      <c r="DL84" s="546" t="str">
        <f t="shared" si="265"/>
        <v/>
      </c>
      <c r="DM84" s="546" t="str">
        <f t="shared" si="265"/>
        <v/>
      </c>
      <c r="DN84" s="546" t="str">
        <f t="shared" si="265"/>
        <v/>
      </c>
      <c r="DO84" s="546" t="str">
        <f t="shared" si="265"/>
        <v/>
      </c>
      <c r="DP84" s="546" t="str">
        <f t="shared" si="265"/>
        <v/>
      </c>
      <c r="DQ84" s="546" t="str">
        <f t="shared" si="265"/>
        <v/>
      </c>
      <c r="DR84" s="546" t="str">
        <f t="shared" si="265"/>
        <v/>
      </c>
      <c r="DS84" s="546" t="str">
        <f t="shared" si="265"/>
        <v/>
      </c>
      <c r="DT84" s="546" t="str">
        <f t="shared" si="265"/>
        <v/>
      </c>
      <c r="DU84" s="546" t="str">
        <f t="shared" si="265"/>
        <v/>
      </c>
      <c r="DV84" s="546" t="str">
        <f t="shared" si="265"/>
        <v/>
      </c>
      <c r="DW84" s="546" t="str">
        <f t="shared" si="265"/>
        <v/>
      </c>
      <c r="DX84" s="546" t="str">
        <f t="shared" si="265"/>
        <v/>
      </c>
      <c r="DY84" s="546" t="str">
        <f t="shared" si="265"/>
        <v/>
      </c>
      <c r="DZ84" s="546" t="str">
        <f t="shared" si="265"/>
        <v/>
      </c>
      <c r="EA84" s="546" t="str">
        <f t="shared" si="265"/>
        <v/>
      </c>
      <c r="EB84" s="546" t="str">
        <f t="shared" ref="EB84:EW84" si="266">IF(EB$10="1.対象電源",EB40,"")</f>
        <v/>
      </c>
      <c r="EC84" s="546" t="str">
        <f t="shared" si="266"/>
        <v/>
      </c>
      <c r="ED84" s="546" t="str">
        <f t="shared" si="266"/>
        <v/>
      </c>
      <c r="EE84" s="546" t="str">
        <f t="shared" si="266"/>
        <v/>
      </c>
      <c r="EF84" s="546" t="str">
        <f t="shared" si="266"/>
        <v/>
      </c>
      <c r="EG84" s="546" t="str">
        <f t="shared" si="266"/>
        <v/>
      </c>
      <c r="EH84" s="546" t="str">
        <f t="shared" si="266"/>
        <v/>
      </c>
      <c r="EI84" s="546" t="str">
        <f t="shared" si="266"/>
        <v/>
      </c>
      <c r="EJ84" s="546" t="str">
        <f t="shared" si="266"/>
        <v/>
      </c>
      <c r="EK84" s="546" t="str">
        <f t="shared" si="266"/>
        <v/>
      </c>
      <c r="EL84" s="546" t="str">
        <f t="shared" si="266"/>
        <v/>
      </c>
      <c r="EM84" s="546" t="str">
        <f t="shared" si="266"/>
        <v/>
      </c>
      <c r="EN84" s="546" t="str">
        <f t="shared" si="266"/>
        <v/>
      </c>
      <c r="EO84" s="546" t="str">
        <f t="shared" si="266"/>
        <v/>
      </c>
      <c r="EP84" s="546" t="str">
        <f t="shared" si="266"/>
        <v/>
      </c>
      <c r="EQ84" s="546" t="str">
        <f t="shared" si="266"/>
        <v/>
      </c>
      <c r="ER84" s="546" t="str">
        <f t="shared" si="266"/>
        <v/>
      </c>
      <c r="ES84" s="546" t="str">
        <f t="shared" si="266"/>
        <v/>
      </c>
      <c r="ET84" s="546" t="str">
        <f t="shared" si="266"/>
        <v/>
      </c>
      <c r="EU84" s="546" t="str">
        <f t="shared" si="266"/>
        <v/>
      </c>
      <c r="EV84" s="546" t="str">
        <f t="shared" si="266"/>
        <v/>
      </c>
      <c r="EW84" s="546" t="str">
        <f t="shared" si="266"/>
        <v/>
      </c>
      <c r="EX84" s="476"/>
      <c r="EY84" s="476"/>
      <c r="EZ84" s="476"/>
      <c r="FA84" s="476"/>
      <c r="FB84" s="476"/>
      <c r="FC84" s="476"/>
      <c r="FD84" s="476"/>
      <c r="FE84" s="476"/>
      <c r="FF84" s="476"/>
    </row>
    <row r="85" spans="2:162">
      <c r="B85" s="531" t="s">
        <v>2092</v>
      </c>
      <c r="C85" s="526" t="s">
        <v>32</v>
      </c>
      <c r="D85" s="546" t="str">
        <f t="shared" ref="D85:AI85" si="267">IF(D$10="1.対象電源",D41,"")</f>
        <v/>
      </c>
      <c r="E85" s="546" t="str">
        <f t="shared" si="267"/>
        <v/>
      </c>
      <c r="F85" s="546" t="str">
        <f t="shared" si="267"/>
        <v/>
      </c>
      <c r="G85" s="546" t="str">
        <f t="shared" si="267"/>
        <v/>
      </c>
      <c r="H85" s="546" t="str">
        <f t="shared" si="267"/>
        <v/>
      </c>
      <c r="I85" s="546" t="str">
        <f t="shared" si="267"/>
        <v/>
      </c>
      <c r="J85" s="546" t="str">
        <f t="shared" si="267"/>
        <v/>
      </c>
      <c r="K85" s="546" t="str">
        <f t="shared" si="267"/>
        <v/>
      </c>
      <c r="L85" s="546" t="str">
        <f t="shared" si="267"/>
        <v/>
      </c>
      <c r="M85" s="546" t="str">
        <f t="shared" si="267"/>
        <v/>
      </c>
      <c r="N85" s="546" t="str">
        <f t="shared" si="267"/>
        <v/>
      </c>
      <c r="O85" s="546" t="str">
        <f t="shared" si="267"/>
        <v/>
      </c>
      <c r="P85" s="546" t="str">
        <f t="shared" si="267"/>
        <v/>
      </c>
      <c r="Q85" s="546" t="str">
        <f t="shared" si="267"/>
        <v/>
      </c>
      <c r="R85" s="546" t="str">
        <f t="shared" si="267"/>
        <v/>
      </c>
      <c r="S85" s="546" t="str">
        <f t="shared" si="267"/>
        <v/>
      </c>
      <c r="T85" s="546" t="str">
        <f t="shared" si="267"/>
        <v/>
      </c>
      <c r="U85" s="546" t="str">
        <f t="shared" si="267"/>
        <v/>
      </c>
      <c r="V85" s="546" t="str">
        <f t="shared" si="267"/>
        <v/>
      </c>
      <c r="W85" s="546" t="str">
        <f t="shared" si="267"/>
        <v/>
      </c>
      <c r="X85" s="546" t="str">
        <f t="shared" si="267"/>
        <v/>
      </c>
      <c r="Y85" s="546" t="str">
        <f t="shared" si="267"/>
        <v/>
      </c>
      <c r="Z85" s="546" t="str">
        <f t="shared" si="267"/>
        <v/>
      </c>
      <c r="AA85" s="546" t="str">
        <f t="shared" si="267"/>
        <v/>
      </c>
      <c r="AB85" s="546" t="str">
        <f t="shared" si="267"/>
        <v/>
      </c>
      <c r="AC85" s="546" t="str">
        <f t="shared" si="267"/>
        <v/>
      </c>
      <c r="AD85" s="546" t="str">
        <f t="shared" si="267"/>
        <v/>
      </c>
      <c r="AE85" s="546" t="str">
        <f t="shared" si="267"/>
        <v/>
      </c>
      <c r="AF85" s="546" t="str">
        <f t="shared" si="267"/>
        <v/>
      </c>
      <c r="AG85" s="546" t="str">
        <f t="shared" si="267"/>
        <v/>
      </c>
      <c r="AH85" s="546" t="str">
        <f t="shared" si="267"/>
        <v/>
      </c>
      <c r="AI85" s="546" t="str">
        <f t="shared" si="267"/>
        <v/>
      </c>
      <c r="AJ85" s="546" t="str">
        <f t="shared" ref="AJ85:BO85" si="268">IF(AJ$10="1.対象電源",AJ41,"")</f>
        <v/>
      </c>
      <c r="AK85" s="546" t="str">
        <f t="shared" si="268"/>
        <v/>
      </c>
      <c r="AL85" s="546" t="str">
        <f t="shared" si="268"/>
        <v/>
      </c>
      <c r="AM85" s="546" t="str">
        <f t="shared" si="268"/>
        <v/>
      </c>
      <c r="AN85" s="546" t="str">
        <f t="shared" si="268"/>
        <v/>
      </c>
      <c r="AO85" s="546" t="str">
        <f t="shared" si="268"/>
        <v/>
      </c>
      <c r="AP85" s="546" t="str">
        <f t="shared" si="268"/>
        <v/>
      </c>
      <c r="AQ85" s="546" t="str">
        <f t="shared" si="268"/>
        <v/>
      </c>
      <c r="AR85" s="546" t="str">
        <f t="shared" si="268"/>
        <v/>
      </c>
      <c r="AS85" s="546" t="str">
        <f t="shared" si="268"/>
        <v/>
      </c>
      <c r="AT85" s="546" t="str">
        <f t="shared" si="268"/>
        <v/>
      </c>
      <c r="AU85" s="546" t="str">
        <f t="shared" si="268"/>
        <v/>
      </c>
      <c r="AV85" s="546" t="str">
        <f t="shared" si="268"/>
        <v/>
      </c>
      <c r="AW85" s="546" t="str">
        <f t="shared" si="268"/>
        <v/>
      </c>
      <c r="AX85" s="546" t="str">
        <f t="shared" si="268"/>
        <v/>
      </c>
      <c r="AY85" s="546" t="str">
        <f t="shared" si="268"/>
        <v/>
      </c>
      <c r="AZ85" s="546" t="str">
        <f t="shared" si="268"/>
        <v/>
      </c>
      <c r="BA85" s="546" t="str">
        <f t="shared" si="268"/>
        <v/>
      </c>
      <c r="BB85" s="546" t="str">
        <f t="shared" si="268"/>
        <v/>
      </c>
      <c r="BC85" s="546" t="str">
        <f t="shared" si="268"/>
        <v/>
      </c>
      <c r="BD85" s="546" t="str">
        <f t="shared" si="268"/>
        <v/>
      </c>
      <c r="BE85" s="546" t="str">
        <f t="shared" si="268"/>
        <v/>
      </c>
      <c r="BF85" s="546" t="str">
        <f t="shared" si="268"/>
        <v/>
      </c>
      <c r="BG85" s="546" t="str">
        <f t="shared" si="268"/>
        <v/>
      </c>
      <c r="BH85" s="546" t="str">
        <f t="shared" si="268"/>
        <v/>
      </c>
      <c r="BI85" s="546" t="str">
        <f t="shared" si="268"/>
        <v/>
      </c>
      <c r="BJ85" s="546" t="str">
        <f t="shared" si="268"/>
        <v/>
      </c>
      <c r="BK85" s="546" t="str">
        <f t="shared" si="268"/>
        <v/>
      </c>
      <c r="BL85" s="546" t="str">
        <f t="shared" si="268"/>
        <v/>
      </c>
      <c r="BM85" s="546" t="str">
        <f t="shared" si="268"/>
        <v/>
      </c>
      <c r="BN85" s="546" t="str">
        <f t="shared" si="268"/>
        <v/>
      </c>
      <c r="BO85" s="546" t="str">
        <f t="shared" si="268"/>
        <v/>
      </c>
      <c r="BP85" s="546" t="str">
        <f t="shared" ref="BP85:CU85" si="269">IF(BP$10="1.対象電源",BP41,"")</f>
        <v/>
      </c>
      <c r="BQ85" s="546" t="str">
        <f t="shared" si="269"/>
        <v/>
      </c>
      <c r="BR85" s="546" t="str">
        <f t="shared" si="269"/>
        <v/>
      </c>
      <c r="BS85" s="546" t="str">
        <f t="shared" si="269"/>
        <v/>
      </c>
      <c r="BT85" s="546" t="str">
        <f t="shared" si="269"/>
        <v/>
      </c>
      <c r="BU85" s="546" t="str">
        <f t="shared" si="269"/>
        <v/>
      </c>
      <c r="BV85" s="546" t="str">
        <f t="shared" si="269"/>
        <v/>
      </c>
      <c r="BW85" s="546" t="str">
        <f t="shared" si="269"/>
        <v/>
      </c>
      <c r="BX85" s="546" t="str">
        <f t="shared" si="269"/>
        <v/>
      </c>
      <c r="BY85" s="546" t="str">
        <f t="shared" si="269"/>
        <v/>
      </c>
      <c r="BZ85" s="546" t="str">
        <f t="shared" si="269"/>
        <v/>
      </c>
      <c r="CA85" s="546" t="str">
        <f t="shared" si="269"/>
        <v/>
      </c>
      <c r="CB85" s="546" t="str">
        <f t="shared" si="269"/>
        <v/>
      </c>
      <c r="CC85" s="546" t="str">
        <f t="shared" si="269"/>
        <v/>
      </c>
      <c r="CD85" s="546" t="str">
        <f t="shared" si="269"/>
        <v/>
      </c>
      <c r="CE85" s="546" t="str">
        <f t="shared" si="269"/>
        <v/>
      </c>
      <c r="CF85" s="546" t="str">
        <f t="shared" si="269"/>
        <v/>
      </c>
      <c r="CG85" s="546" t="str">
        <f t="shared" si="269"/>
        <v/>
      </c>
      <c r="CH85" s="546" t="str">
        <f t="shared" si="269"/>
        <v/>
      </c>
      <c r="CI85" s="546" t="str">
        <f t="shared" si="269"/>
        <v/>
      </c>
      <c r="CJ85" s="546" t="str">
        <f t="shared" si="269"/>
        <v/>
      </c>
      <c r="CK85" s="546" t="str">
        <f t="shared" si="269"/>
        <v/>
      </c>
      <c r="CL85" s="546" t="str">
        <f t="shared" si="269"/>
        <v/>
      </c>
      <c r="CM85" s="546" t="str">
        <f t="shared" si="269"/>
        <v/>
      </c>
      <c r="CN85" s="546" t="str">
        <f t="shared" si="269"/>
        <v/>
      </c>
      <c r="CO85" s="546" t="str">
        <f t="shared" si="269"/>
        <v/>
      </c>
      <c r="CP85" s="546" t="str">
        <f t="shared" si="269"/>
        <v/>
      </c>
      <c r="CQ85" s="546" t="str">
        <f t="shared" si="269"/>
        <v/>
      </c>
      <c r="CR85" s="546" t="str">
        <f t="shared" si="269"/>
        <v/>
      </c>
      <c r="CS85" s="546" t="str">
        <f t="shared" si="269"/>
        <v/>
      </c>
      <c r="CT85" s="546" t="str">
        <f t="shared" si="269"/>
        <v/>
      </c>
      <c r="CU85" s="546" t="str">
        <f t="shared" si="269"/>
        <v/>
      </c>
      <c r="CV85" s="546" t="str">
        <f t="shared" ref="CV85:EA85" si="270">IF(CV$10="1.対象電源",CV41,"")</f>
        <v/>
      </c>
      <c r="CW85" s="546" t="str">
        <f t="shared" si="270"/>
        <v/>
      </c>
      <c r="CX85" s="546" t="str">
        <f t="shared" si="270"/>
        <v/>
      </c>
      <c r="CY85" s="546" t="str">
        <f t="shared" si="270"/>
        <v/>
      </c>
      <c r="CZ85" s="546" t="str">
        <f t="shared" si="270"/>
        <v/>
      </c>
      <c r="DA85" s="546" t="str">
        <f t="shared" si="270"/>
        <v/>
      </c>
      <c r="DB85" s="546" t="str">
        <f t="shared" si="270"/>
        <v/>
      </c>
      <c r="DC85" s="546" t="str">
        <f t="shared" si="270"/>
        <v/>
      </c>
      <c r="DD85" s="546" t="str">
        <f t="shared" si="270"/>
        <v/>
      </c>
      <c r="DE85" s="546" t="str">
        <f t="shared" si="270"/>
        <v/>
      </c>
      <c r="DF85" s="546" t="str">
        <f t="shared" si="270"/>
        <v/>
      </c>
      <c r="DG85" s="546" t="str">
        <f t="shared" si="270"/>
        <v/>
      </c>
      <c r="DH85" s="546" t="str">
        <f t="shared" si="270"/>
        <v/>
      </c>
      <c r="DI85" s="546" t="str">
        <f t="shared" si="270"/>
        <v/>
      </c>
      <c r="DJ85" s="546" t="str">
        <f t="shared" si="270"/>
        <v/>
      </c>
      <c r="DK85" s="546" t="str">
        <f t="shared" si="270"/>
        <v/>
      </c>
      <c r="DL85" s="546" t="str">
        <f t="shared" si="270"/>
        <v/>
      </c>
      <c r="DM85" s="546" t="str">
        <f t="shared" si="270"/>
        <v/>
      </c>
      <c r="DN85" s="546" t="str">
        <f t="shared" si="270"/>
        <v/>
      </c>
      <c r="DO85" s="546" t="str">
        <f t="shared" si="270"/>
        <v/>
      </c>
      <c r="DP85" s="546" t="str">
        <f t="shared" si="270"/>
        <v/>
      </c>
      <c r="DQ85" s="546" t="str">
        <f t="shared" si="270"/>
        <v/>
      </c>
      <c r="DR85" s="546" t="str">
        <f t="shared" si="270"/>
        <v/>
      </c>
      <c r="DS85" s="546" t="str">
        <f t="shared" si="270"/>
        <v/>
      </c>
      <c r="DT85" s="546" t="str">
        <f t="shared" si="270"/>
        <v/>
      </c>
      <c r="DU85" s="546" t="str">
        <f t="shared" si="270"/>
        <v/>
      </c>
      <c r="DV85" s="546" t="str">
        <f t="shared" si="270"/>
        <v/>
      </c>
      <c r="DW85" s="546" t="str">
        <f t="shared" si="270"/>
        <v/>
      </c>
      <c r="DX85" s="546" t="str">
        <f t="shared" si="270"/>
        <v/>
      </c>
      <c r="DY85" s="546" t="str">
        <f t="shared" si="270"/>
        <v/>
      </c>
      <c r="DZ85" s="546" t="str">
        <f t="shared" si="270"/>
        <v/>
      </c>
      <c r="EA85" s="546" t="str">
        <f t="shared" si="270"/>
        <v/>
      </c>
      <c r="EB85" s="546" t="str">
        <f t="shared" ref="EB85:EW85" si="271">IF(EB$10="1.対象電源",EB41,"")</f>
        <v/>
      </c>
      <c r="EC85" s="546" t="str">
        <f t="shared" si="271"/>
        <v/>
      </c>
      <c r="ED85" s="546" t="str">
        <f t="shared" si="271"/>
        <v/>
      </c>
      <c r="EE85" s="546" t="str">
        <f t="shared" si="271"/>
        <v/>
      </c>
      <c r="EF85" s="546" t="str">
        <f t="shared" si="271"/>
        <v/>
      </c>
      <c r="EG85" s="546" t="str">
        <f t="shared" si="271"/>
        <v/>
      </c>
      <c r="EH85" s="546" t="str">
        <f t="shared" si="271"/>
        <v/>
      </c>
      <c r="EI85" s="546" t="str">
        <f t="shared" si="271"/>
        <v/>
      </c>
      <c r="EJ85" s="546" t="str">
        <f t="shared" si="271"/>
        <v/>
      </c>
      <c r="EK85" s="546" t="str">
        <f t="shared" si="271"/>
        <v/>
      </c>
      <c r="EL85" s="546" t="str">
        <f t="shared" si="271"/>
        <v/>
      </c>
      <c r="EM85" s="546" t="str">
        <f t="shared" si="271"/>
        <v/>
      </c>
      <c r="EN85" s="546" t="str">
        <f t="shared" si="271"/>
        <v/>
      </c>
      <c r="EO85" s="546" t="str">
        <f t="shared" si="271"/>
        <v/>
      </c>
      <c r="EP85" s="546" t="str">
        <f t="shared" si="271"/>
        <v/>
      </c>
      <c r="EQ85" s="546" t="str">
        <f t="shared" si="271"/>
        <v/>
      </c>
      <c r="ER85" s="546" t="str">
        <f t="shared" si="271"/>
        <v/>
      </c>
      <c r="ES85" s="546" t="str">
        <f t="shared" si="271"/>
        <v/>
      </c>
      <c r="ET85" s="546" t="str">
        <f t="shared" si="271"/>
        <v/>
      </c>
      <c r="EU85" s="546" t="str">
        <f t="shared" si="271"/>
        <v/>
      </c>
      <c r="EV85" s="546" t="str">
        <f t="shared" si="271"/>
        <v/>
      </c>
      <c r="EW85" s="546" t="str">
        <f t="shared" si="271"/>
        <v/>
      </c>
      <c r="EX85" s="476"/>
      <c r="EY85" s="476"/>
      <c r="EZ85" s="476"/>
      <c r="FA85" s="476"/>
      <c r="FB85" s="476"/>
      <c r="FC85" s="476"/>
      <c r="FD85" s="476"/>
      <c r="FE85" s="476"/>
      <c r="FF85" s="476"/>
    </row>
    <row r="86" spans="2:162">
      <c r="B86" s="525" t="s">
        <v>858</v>
      </c>
      <c r="C86" s="526" t="s">
        <v>32</v>
      </c>
      <c r="D86" s="546" t="str">
        <f t="shared" ref="D86:AI86" si="272">IF(D$10="1.対象電源",D43,"")</f>
        <v/>
      </c>
      <c r="E86" s="546" t="str">
        <f t="shared" si="272"/>
        <v/>
      </c>
      <c r="F86" s="546" t="str">
        <f t="shared" si="272"/>
        <v/>
      </c>
      <c r="G86" s="546" t="str">
        <f t="shared" si="272"/>
        <v/>
      </c>
      <c r="H86" s="546" t="str">
        <f t="shared" si="272"/>
        <v/>
      </c>
      <c r="I86" s="546" t="str">
        <f t="shared" si="272"/>
        <v/>
      </c>
      <c r="J86" s="546" t="str">
        <f t="shared" si="272"/>
        <v/>
      </c>
      <c r="K86" s="546" t="str">
        <f t="shared" si="272"/>
        <v/>
      </c>
      <c r="L86" s="546" t="str">
        <f t="shared" si="272"/>
        <v/>
      </c>
      <c r="M86" s="546" t="str">
        <f t="shared" si="272"/>
        <v/>
      </c>
      <c r="N86" s="546" t="str">
        <f t="shared" si="272"/>
        <v/>
      </c>
      <c r="O86" s="546" t="str">
        <f t="shared" si="272"/>
        <v/>
      </c>
      <c r="P86" s="546" t="str">
        <f t="shared" si="272"/>
        <v/>
      </c>
      <c r="Q86" s="546" t="str">
        <f t="shared" si="272"/>
        <v/>
      </c>
      <c r="R86" s="546" t="str">
        <f t="shared" si="272"/>
        <v/>
      </c>
      <c r="S86" s="546" t="str">
        <f t="shared" si="272"/>
        <v/>
      </c>
      <c r="T86" s="546" t="str">
        <f t="shared" si="272"/>
        <v/>
      </c>
      <c r="U86" s="546" t="str">
        <f t="shared" si="272"/>
        <v/>
      </c>
      <c r="V86" s="546" t="str">
        <f t="shared" si="272"/>
        <v/>
      </c>
      <c r="W86" s="546" t="str">
        <f t="shared" si="272"/>
        <v/>
      </c>
      <c r="X86" s="546" t="str">
        <f t="shared" si="272"/>
        <v/>
      </c>
      <c r="Y86" s="546" t="str">
        <f t="shared" si="272"/>
        <v/>
      </c>
      <c r="Z86" s="546" t="str">
        <f t="shared" si="272"/>
        <v/>
      </c>
      <c r="AA86" s="546" t="str">
        <f t="shared" si="272"/>
        <v/>
      </c>
      <c r="AB86" s="546" t="str">
        <f t="shared" si="272"/>
        <v/>
      </c>
      <c r="AC86" s="546" t="str">
        <f t="shared" si="272"/>
        <v/>
      </c>
      <c r="AD86" s="546" t="str">
        <f t="shared" si="272"/>
        <v/>
      </c>
      <c r="AE86" s="546" t="str">
        <f t="shared" si="272"/>
        <v/>
      </c>
      <c r="AF86" s="546" t="str">
        <f t="shared" si="272"/>
        <v/>
      </c>
      <c r="AG86" s="546" t="str">
        <f t="shared" si="272"/>
        <v/>
      </c>
      <c r="AH86" s="546" t="str">
        <f t="shared" si="272"/>
        <v/>
      </c>
      <c r="AI86" s="546" t="str">
        <f t="shared" si="272"/>
        <v/>
      </c>
      <c r="AJ86" s="546" t="str">
        <f t="shared" ref="AJ86:BO86" si="273">IF(AJ$10="1.対象電源",AJ43,"")</f>
        <v/>
      </c>
      <c r="AK86" s="546" t="str">
        <f t="shared" si="273"/>
        <v/>
      </c>
      <c r="AL86" s="546" t="str">
        <f t="shared" si="273"/>
        <v/>
      </c>
      <c r="AM86" s="546" t="str">
        <f t="shared" si="273"/>
        <v/>
      </c>
      <c r="AN86" s="546" t="str">
        <f t="shared" si="273"/>
        <v/>
      </c>
      <c r="AO86" s="546" t="str">
        <f t="shared" si="273"/>
        <v/>
      </c>
      <c r="AP86" s="546" t="str">
        <f t="shared" si="273"/>
        <v/>
      </c>
      <c r="AQ86" s="546" t="str">
        <f t="shared" si="273"/>
        <v/>
      </c>
      <c r="AR86" s="546" t="str">
        <f t="shared" si="273"/>
        <v/>
      </c>
      <c r="AS86" s="546" t="str">
        <f t="shared" si="273"/>
        <v/>
      </c>
      <c r="AT86" s="546" t="str">
        <f t="shared" si="273"/>
        <v/>
      </c>
      <c r="AU86" s="546" t="str">
        <f t="shared" si="273"/>
        <v/>
      </c>
      <c r="AV86" s="546" t="str">
        <f t="shared" si="273"/>
        <v/>
      </c>
      <c r="AW86" s="546" t="str">
        <f t="shared" si="273"/>
        <v/>
      </c>
      <c r="AX86" s="546" t="str">
        <f t="shared" si="273"/>
        <v/>
      </c>
      <c r="AY86" s="546" t="str">
        <f t="shared" si="273"/>
        <v/>
      </c>
      <c r="AZ86" s="546" t="str">
        <f t="shared" si="273"/>
        <v/>
      </c>
      <c r="BA86" s="546" t="str">
        <f t="shared" si="273"/>
        <v/>
      </c>
      <c r="BB86" s="546" t="str">
        <f t="shared" si="273"/>
        <v/>
      </c>
      <c r="BC86" s="546" t="str">
        <f t="shared" si="273"/>
        <v/>
      </c>
      <c r="BD86" s="546" t="str">
        <f t="shared" si="273"/>
        <v/>
      </c>
      <c r="BE86" s="546" t="str">
        <f t="shared" si="273"/>
        <v/>
      </c>
      <c r="BF86" s="546" t="str">
        <f t="shared" si="273"/>
        <v/>
      </c>
      <c r="BG86" s="546" t="str">
        <f t="shared" si="273"/>
        <v/>
      </c>
      <c r="BH86" s="546" t="str">
        <f t="shared" si="273"/>
        <v/>
      </c>
      <c r="BI86" s="546" t="str">
        <f t="shared" si="273"/>
        <v/>
      </c>
      <c r="BJ86" s="546" t="str">
        <f t="shared" si="273"/>
        <v/>
      </c>
      <c r="BK86" s="546" t="str">
        <f t="shared" si="273"/>
        <v/>
      </c>
      <c r="BL86" s="546" t="str">
        <f t="shared" si="273"/>
        <v/>
      </c>
      <c r="BM86" s="546" t="str">
        <f t="shared" si="273"/>
        <v/>
      </c>
      <c r="BN86" s="546" t="str">
        <f t="shared" si="273"/>
        <v/>
      </c>
      <c r="BO86" s="546" t="str">
        <f t="shared" si="273"/>
        <v/>
      </c>
      <c r="BP86" s="546" t="str">
        <f t="shared" ref="BP86:CU86" si="274">IF(BP$10="1.対象電源",BP43,"")</f>
        <v/>
      </c>
      <c r="BQ86" s="546" t="str">
        <f t="shared" si="274"/>
        <v/>
      </c>
      <c r="BR86" s="546" t="str">
        <f t="shared" si="274"/>
        <v/>
      </c>
      <c r="BS86" s="546" t="str">
        <f t="shared" si="274"/>
        <v/>
      </c>
      <c r="BT86" s="546" t="str">
        <f t="shared" si="274"/>
        <v/>
      </c>
      <c r="BU86" s="546" t="str">
        <f t="shared" si="274"/>
        <v/>
      </c>
      <c r="BV86" s="546" t="str">
        <f t="shared" si="274"/>
        <v/>
      </c>
      <c r="BW86" s="546" t="str">
        <f t="shared" si="274"/>
        <v/>
      </c>
      <c r="BX86" s="546" t="str">
        <f t="shared" si="274"/>
        <v/>
      </c>
      <c r="BY86" s="546" t="str">
        <f t="shared" si="274"/>
        <v/>
      </c>
      <c r="BZ86" s="546" t="str">
        <f t="shared" si="274"/>
        <v/>
      </c>
      <c r="CA86" s="546" t="str">
        <f t="shared" si="274"/>
        <v/>
      </c>
      <c r="CB86" s="546" t="str">
        <f t="shared" si="274"/>
        <v/>
      </c>
      <c r="CC86" s="546" t="str">
        <f t="shared" si="274"/>
        <v/>
      </c>
      <c r="CD86" s="546" t="str">
        <f t="shared" si="274"/>
        <v/>
      </c>
      <c r="CE86" s="546" t="str">
        <f t="shared" si="274"/>
        <v/>
      </c>
      <c r="CF86" s="546" t="str">
        <f t="shared" si="274"/>
        <v/>
      </c>
      <c r="CG86" s="546" t="str">
        <f t="shared" si="274"/>
        <v/>
      </c>
      <c r="CH86" s="546" t="str">
        <f t="shared" si="274"/>
        <v/>
      </c>
      <c r="CI86" s="546" t="str">
        <f t="shared" si="274"/>
        <v/>
      </c>
      <c r="CJ86" s="546" t="str">
        <f t="shared" si="274"/>
        <v/>
      </c>
      <c r="CK86" s="546" t="str">
        <f t="shared" si="274"/>
        <v/>
      </c>
      <c r="CL86" s="546" t="str">
        <f t="shared" si="274"/>
        <v/>
      </c>
      <c r="CM86" s="546" t="str">
        <f t="shared" si="274"/>
        <v/>
      </c>
      <c r="CN86" s="546" t="str">
        <f t="shared" si="274"/>
        <v/>
      </c>
      <c r="CO86" s="546" t="str">
        <f t="shared" si="274"/>
        <v/>
      </c>
      <c r="CP86" s="546" t="str">
        <f t="shared" si="274"/>
        <v/>
      </c>
      <c r="CQ86" s="546" t="str">
        <f t="shared" si="274"/>
        <v/>
      </c>
      <c r="CR86" s="546" t="str">
        <f t="shared" si="274"/>
        <v/>
      </c>
      <c r="CS86" s="546" t="str">
        <f t="shared" si="274"/>
        <v/>
      </c>
      <c r="CT86" s="546" t="str">
        <f t="shared" si="274"/>
        <v/>
      </c>
      <c r="CU86" s="546" t="str">
        <f t="shared" si="274"/>
        <v/>
      </c>
      <c r="CV86" s="546" t="str">
        <f t="shared" ref="CV86:EA86" si="275">IF(CV$10="1.対象電源",CV43,"")</f>
        <v/>
      </c>
      <c r="CW86" s="546" t="str">
        <f t="shared" si="275"/>
        <v/>
      </c>
      <c r="CX86" s="546" t="str">
        <f t="shared" si="275"/>
        <v/>
      </c>
      <c r="CY86" s="546" t="str">
        <f t="shared" si="275"/>
        <v/>
      </c>
      <c r="CZ86" s="546" t="str">
        <f t="shared" si="275"/>
        <v/>
      </c>
      <c r="DA86" s="546" t="str">
        <f t="shared" si="275"/>
        <v/>
      </c>
      <c r="DB86" s="546" t="str">
        <f t="shared" si="275"/>
        <v/>
      </c>
      <c r="DC86" s="546" t="str">
        <f t="shared" si="275"/>
        <v/>
      </c>
      <c r="DD86" s="546" t="str">
        <f t="shared" si="275"/>
        <v/>
      </c>
      <c r="DE86" s="546" t="str">
        <f t="shared" si="275"/>
        <v/>
      </c>
      <c r="DF86" s="546" t="str">
        <f t="shared" si="275"/>
        <v/>
      </c>
      <c r="DG86" s="546" t="str">
        <f t="shared" si="275"/>
        <v/>
      </c>
      <c r="DH86" s="546" t="str">
        <f t="shared" si="275"/>
        <v/>
      </c>
      <c r="DI86" s="546" t="str">
        <f t="shared" si="275"/>
        <v/>
      </c>
      <c r="DJ86" s="546" t="str">
        <f t="shared" si="275"/>
        <v/>
      </c>
      <c r="DK86" s="546" t="str">
        <f t="shared" si="275"/>
        <v/>
      </c>
      <c r="DL86" s="546" t="str">
        <f t="shared" si="275"/>
        <v/>
      </c>
      <c r="DM86" s="546" t="str">
        <f t="shared" si="275"/>
        <v/>
      </c>
      <c r="DN86" s="546" t="str">
        <f t="shared" si="275"/>
        <v/>
      </c>
      <c r="DO86" s="546" t="str">
        <f t="shared" si="275"/>
        <v/>
      </c>
      <c r="DP86" s="546" t="str">
        <f t="shared" si="275"/>
        <v/>
      </c>
      <c r="DQ86" s="546" t="str">
        <f t="shared" si="275"/>
        <v/>
      </c>
      <c r="DR86" s="546" t="str">
        <f t="shared" si="275"/>
        <v/>
      </c>
      <c r="DS86" s="546" t="str">
        <f t="shared" si="275"/>
        <v/>
      </c>
      <c r="DT86" s="546" t="str">
        <f t="shared" si="275"/>
        <v/>
      </c>
      <c r="DU86" s="546" t="str">
        <f t="shared" si="275"/>
        <v/>
      </c>
      <c r="DV86" s="546" t="str">
        <f t="shared" si="275"/>
        <v/>
      </c>
      <c r="DW86" s="546" t="str">
        <f t="shared" si="275"/>
        <v/>
      </c>
      <c r="DX86" s="546" t="str">
        <f t="shared" si="275"/>
        <v/>
      </c>
      <c r="DY86" s="546" t="str">
        <f t="shared" si="275"/>
        <v/>
      </c>
      <c r="DZ86" s="546" t="str">
        <f t="shared" si="275"/>
        <v/>
      </c>
      <c r="EA86" s="546" t="str">
        <f t="shared" si="275"/>
        <v/>
      </c>
      <c r="EB86" s="546" t="str">
        <f t="shared" ref="EB86:EW86" si="276">IF(EB$10="1.対象電源",EB43,"")</f>
        <v/>
      </c>
      <c r="EC86" s="546" t="str">
        <f t="shared" si="276"/>
        <v/>
      </c>
      <c r="ED86" s="546" t="str">
        <f t="shared" si="276"/>
        <v/>
      </c>
      <c r="EE86" s="546" t="str">
        <f t="shared" si="276"/>
        <v/>
      </c>
      <c r="EF86" s="546" t="str">
        <f t="shared" si="276"/>
        <v/>
      </c>
      <c r="EG86" s="546" t="str">
        <f t="shared" si="276"/>
        <v/>
      </c>
      <c r="EH86" s="546" t="str">
        <f t="shared" si="276"/>
        <v/>
      </c>
      <c r="EI86" s="546" t="str">
        <f t="shared" si="276"/>
        <v/>
      </c>
      <c r="EJ86" s="546" t="str">
        <f t="shared" si="276"/>
        <v/>
      </c>
      <c r="EK86" s="546" t="str">
        <f t="shared" si="276"/>
        <v/>
      </c>
      <c r="EL86" s="546" t="str">
        <f t="shared" si="276"/>
        <v/>
      </c>
      <c r="EM86" s="546" t="str">
        <f t="shared" si="276"/>
        <v/>
      </c>
      <c r="EN86" s="546" t="str">
        <f t="shared" si="276"/>
        <v/>
      </c>
      <c r="EO86" s="546" t="str">
        <f t="shared" si="276"/>
        <v/>
      </c>
      <c r="EP86" s="546" t="str">
        <f t="shared" si="276"/>
        <v/>
      </c>
      <c r="EQ86" s="546" t="str">
        <f t="shared" si="276"/>
        <v/>
      </c>
      <c r="ER86" s="546" t="str">
        <f t="shared" si="276"/>
        <v/>
      </c>
      <c r="ES86" s="546" t="str">
        <f t="shared" si="276"/>
        <v/>
      </c>
      <c r="ET86" s="546" t="str">
        <f t="shared" si="276"/>
        <v/>
      </c>
      <c r="EU86" s="546" t="str">
        <f t="shared" si="276"/>
        <v/>
      </c>
      <c r="EV86" s="546" t="str">
        <f t="shared" si="276"/>
        <v/>
      </c>
      <c r="EW86" s="546" t="str">
        <f t="shared" si="276"/>
        <v/>
      </c>
      <c r="EX86" s="476"/>
      <c r="EY86" s="476"/>
      <c r="EZ86" s="476"/>
      <c r="FA86" s="476"/>
      <c r="FB86" s="476"/>
      <c r="FC86" s="476"/>
      <c r="FD86" s="476"/>
      <c r="FE86" s="476"/>
      <c r="FF86" s="476"/>
    </row>
    <row r="87" spans="2:162">
      <c r="B87" s="529" t="s">
        <v>1730</v>
      </c>
      <c r="C87" s="526" t="s">
        <v>32</v>
      </c>
      <c r="D87" s="546" t="str">
        <f t="shared" ref="D87:AI87" si="277">IF(D$10="1.対象電源",D44,"")</f>
        <v/>
      </c>
      <c r="E87" s="546" t="str">
        <f t="shared" si="277"/>
        <v/>
      </c>
      <c r="F87" s="546" t="str">
        <f t="shared" si="277"/>
        <v/>
      </c>
      <c r="G87" s="546" t="str">
        <f t="shared" si="277"/>
        <v/>
      </c>
      <c r="H87" s="546" t="str">
        <f t="shared" si="277"/>
        <v/>
      </c>
      <c r="I87" s="546" t="str">
        <f t="shared" si="277"/>
        <v/>
      </c>
      <c r="J87" s="546" t="str">
        <f t="shared" si="277"/>
        <v/>
      </c>
      <c r="K87" s="546" t="str">
        <f t="shared" si="277"/>
        <v/>
      </c>
      <c r="L87" s="546" t="str">
        <f t="shared" si="277"/>
        <v/>
      </c>
      <c r="M87" s="546" t="str">
        <f t="shared" si="277"/>
        <v/>
      </c>
      <c r="N87" s="546" t="str">
        <f t="shared" si="277"/>
        <v/>
      </c>
      <c r="O87" s="546" t="str">
        <f t="shared" si="277"/>
        <v/>
      </c>
      <c r="P87" s="546" t="str">
        <f t="shared" si="277"/>
        <v/>
      </c>
      <c r="Q87" s="546" t="str">
        <f t="shared" si="277"/>
        <v/>
      </c>
      <c r="R87" s="546" t="str">
        <f t="shared" si="277"/>
        <v/>
      </c>
      <c r="S87" s="546" t="str">
        <f t="shared" si="277"/>
        <v/>
      </c>
      <c r="T87" s="546" t="str">
        <f t="shared" si="277"/>
        <v/>
      </c>
      <c r="U87" s="546" t="str">
        <f t="shared" si="277"/>
        <v/>
      </c>
      <c r="V87" s="546" t="str">
        <f t="shared" si="277"/>
        <v/>
      </c>
      <c r="W87" s="546" t="str">
        <f t="shared" si="277"/>
        <v/>
      </c>
      <c r="X87" s="546" t="str">
        <f t="shared" si="277"/>
        <v/>
      </c>
      <c r="Y87" s="546" t="str">
        <f t="shared" si="277"/>
        <v/>
      </c>
      <c r="Z87" s="546" t="str">
        <f t="shared" si="277"/>
        <v/>
      </c>
      <c r="AA87" s="546" t="str">
        <f t="shared" si="277"/>
        <v/>
      </c>
      <c r="AB87" s="546" t="str">
        <f t="shared" si="277"/>
        <v/>
      </c>
      <c r="AC87" s="546" t="str">
        <f t="shared" si="277"/>
        <v/>
      </c>
      <c r="AD87" s="546" t="str">
        <f t="shared" si="277"/>
        <v/>
      </c>
      <c r="AE87" s="546" t="str">
        <f t="shared" si="277"/>
        <v/>
      </c>
      <c r="AF87" s="546" t="str">
        <f t="shared" si="277"/>
        <v/>
      </c>
      <c r="AG87" s="546" t="str">
        <f t="shared" si="277"/>
        <v/>
      </c>
      <c r="AH87" s="546" t="str">
        <f t="shared" si="277"/>
        <v/>
      </c>
      <c r="AI87" s="546" t="str">
        <f t="shared" si="277"/>
        <v/>
      </c>
      <c r="AJ87" s="546" t="str">
        <f t="shared" ref="AJ87:BO87" si="278">IF(AJ$10="1.対象電源",AJ44,"")</f>
        <v/>
      </c>
      <c r="AK87" s="546" t="str">
        <f t="shared" si="278"/>
        <v/>
      </c>
      <c r="AL87" s="546" t="str">
        <f t="shared" si="278"/>
        <v/>
      </c>
      <c r="AM87" s="546" t="str">
        <f t="shared" si="278"/>
        <v/>
      </c>
      <c r="AN87" s="546" t="str">
        <f t="shared" si="278"/>
        <v/>
      </c>
      <c r="AO87" s="546" t="str">
        <f t="shared" si="278"/>
        <v/>
      </c>
      <c r="AP87" s="546" t="str">
        <f t="shared" si="278"/>
        <v/>
      </c>
      <c r="AQ87" s="546" t="str">
        <f t="shared" si="278"/>
        <v/>
      </c>
      <c r="AR87" s="546" t="str">
        <f t="shared" si="278"/>
        <v/>
      </c>
      <c r="AS87" s="546" t="str">
        <f t="shared" si="278"/>
        <v/>
      </c>
      <c r="AT87" s="546" t="str">
        <f t="shared" si="278"/>
        <v/>
      </c>
      <c r="AU87" s="546" t="str">
        <f t="shared" si="278"/>
        <v/>
      </c>
      <c r="AV87" s="546" t="str">
        <f t="shared" si="278"/>
        <v/>
      </c>
      <c r="AW87" s="546" t="str">
        <f t="shared" si="278"/>
        <v/>
      </c>
      <c r="AX87" s="546" t="str">
        <f t="shared" si="278"/>
        <v/>
      </c>
      <c r="AY87" s="546" t="str">
        <f t="shared" si="278"/>
        <v/>
      </c>
      <c r="AZ87" s="546" t="str">
        <f t="shared" si="278"/>
        <v/>
      </c>
      <c r="BA87" s="546" t="str">
        <f t="shared" si="278"/>
        <v/>
      </c>
      <c r="BB87" s="546" t="str">
        <f t="shared" si="278"/>
        <v/>
      </c>
      <c r="BC87" s="546" t="str">
        <f t="shared" si="278"/>
        <v/>
      </c>
      <c r="BD87" s="546" t="str">
        <f t="shared" si="278"/>
        <v/>
      </c>
      <c r="BE87" s="546" t="str">
        <f t="shared" si="278"/>
        <v/>
      </c>
      <c r="BF87" s="546" t="str">
        <f t="shared" si="278"/>
        <v/>
      </c>
      <c r="BG87" s="546" t="str">
        <f t="shared" si="278"/>
        <v/>
      </c>
      <c r="BH87" s="546" t="str">
        <f t="shared" si="278"/>
        <v/>
      </c>
      <c r="BI87" s="546" t="str">
        <f t="shared" si="278"/>
        <v/>
      </c>
      <c r="BJ87" s="546" t="str">
        <f t="shared" si="278"/>
        <v/>
      </c>
      <c r="BK87" s="546" t="str">
        <f t="shared" si="278"/>
        <v/>
      </c>
      <c r="BL87" s="546" t="str">
        <f t="shared" si="278"/>
        <v/>
      </c>
      <c r="BM87" s="546" t="str">
        <f t="shared" si="278"/>
        <v/>
      </c>
      <c r="BN87" s="546" t="str">
        <f t="shared" si="278"/>
        <v/>
      </c>
      <c r="BO87" s="546" t="str">
        <f t="shared" si="278"/>
        <v/>
      </c>
      <c r="BP87" s="546" t="str">
        <f t="shared" ref="BP87:CU87" si="279">IF(BP$10="1.対象電源",BP44,"")</f>
        <v/>
      </c>
      <c r="BQ87" s="546" t="str">
        <f t="shared" si="279"/>
        <v/>
      </c>
      <c r="BR87" s="546" t="str">
        <f t="shared" si="279"/>
        <v/>
      </c>
      <c r="BS87" s="546" t="str">
        <f t="shared" si="279"/>
        <v/>
      </c>
      <c r="BT87" s="546" t="str">
        <f t="shared" si="279"/>
        <v/>
      </c>
      <c r="BU87" s="546" t="str">
        <f t="shared" si="279"/>
        <v/>
      </c>
      <c r="BV87" s="546" t="str">
        <f t="shared" si="279"/>
        <v/>
      </c>
      <c r="BW87" s="546" t="str">
        <f t="shared" si="279"/>
        <v/>
      </c>
      <c r="BX87" s="546" t="str">
        <f t="shared" si="279"/>
        <v/>
      </c>
      <c r="BY87" s="546" t="str">
        <f t="shared" si="279"/>
        <v/>
      </c>
      <c r="BZ87" s="546" t="str">
        <f t="shared" si="279"/>
        <v/>
      </c>
      <c r="CA87" s="546" t="str">
        <f t="shared" si="279"/>
        <v/>
      </c>
      <c r="CB87" s="546" t="str">
        <f t="shared" si="279"/>
        <v/>
      </c>
      <c r="CC87" s="546" t="str">
        <f t="shared" si="279"/>
        <v/>
      </c>
      <c r="CD87" s="546" t="str">
        <f t="shared" si="279"/>
        <v/>
      </c>
      <c r="CE87" s="546" t="str">
        <f t="shared" si="279"/>
        <v/>
      </c>
      <c r="CF87" s="546" t="str">
        <f t="shared" si="279"/>
        <v/>
      </c>
      <c r="CG87" s="546" t="str">
        <f t="shared" si="279"/>
        <v/>
      </c>
      <c r="CH87" s="546" t="str">
        <f t="shared" si="279"/>
        <v/>
      </c>
      <c r="CI87" s="546" t="str">
        <f t="shared" si="279"/>
        <v/>
      </c>
      <c r="CJ87" s="546" t="str">
        <f t="shared" si="279"/>
        <v/>
      </c>
      <c r="CK87" s="546" t="str">
        <f t="shared" si="279"/>
        <v/>
      </c>
      <c r="CL87" s="546" t="str">
        <f t="shared" si="279"/>
        <v/>
      </c>
      <c r="CM87" s="546" t="str">
        <f t="shared" si="279"/>
        <v/>
      </c>
      <c r="CN87" s="546" t="str">
        <f t="shared" si="279"/>
        <v/>
      </c>
      <c r="CO87" s="546" t="str">
        <f t="shared" si="279"/>
        <v/>
      </c>
      <c r="CP87" s="546" t="str">
        <f t="shared" si="279"/>
        <v/>
      </c>
      <c r="CQ87" s="546" t="str">
        <f t="shared" si="279"/>
        <v/>
      </c>
      <c r="CR87" s="546" t="str">
        <f t="shared" si="279"/>
        <v/>
      </c>
      <c r="CS87" s="546" t="str">
        <f t="shared" si="279"/>
        <v/>
      </c>
      <c r="CT87" s="546" t="str">
        <f t="shared" si="279"/>
        <v/>
      </c>
      <c r="CU87" s="546" t="str">
        <f t="shared" si="279"/>
        <v/>
      </c>
      <c r="CV87" s="546" t="str">
        <f t="shared" ref="CV87:EA87" si="280">IF(CV$10="1.対象電源",CV44,"")</f>
        <v/>
      </c>
      <c r="CW87" s="546" t="str">
        <f t="shared" si="280"/>
        <v/>
      </c>
      <c r="CX87" s="546" t="str">
        <f t="shared" si="280"/>
        <v/>
      </c>
      <c r="CY87" s="546" t="str">
        <f t="shared" si="280"/>
        <v/>
      </c>
      <c r="CZ87" s="546" t="str">
        <f t="shared" si="280"/>
        <v/>
      </c>
      <c r="DA87" s="546" t="str">
        <f t="shared" si="280"/>
        <v/>
      </c>
      <c r="DB87" s="546" t="str">
        <f t="shared" si="280"/>
        <v/>
      </c>
      <c r="DC87" s="546" t="str">
        <f t="shared" si="280"/>
        <v/>
      </c>
      <c r="DD87" s="546" t="str">
        <f t="shared" si="280"/>
        <v/>
      </c>
      <c r="DE87" s="546" t="str">
        <f t="shared" si="280"/>
        <v/>
      </c>
      <c r="DF87" s="546" t="str">
        <f t="shared" si="280"/>
        <v/>
      </c>
      <c r="DG87" s="546" t="str">
        <f t="shared" si="280"/>
        <v/>
      </c>
      <c r="DH87" s="546" t="str">
        <f t="shared" si="280"/>
        <v/>
      </c>
      <c r="DI87" s="546" t="str">
        <f t="shared" si="280"/>
        <v/>
      </c>
      <c r="DJ87" s="546" t="str">
        <f t="shared" si="280"/>
        <v/>
      </c>
      <c r="DK87" s="546" t="str">
        <f t="shared" si="280"/>
        <v/>
      </c>
      <c r="DL87" s="546" t="str">
        <f t="shared" si="280"/>
        <v/>
      </c>
      <c r="DM87" s="546" t="str">
        <f t="shared" si="280"/>
        <v/>
      </c>
      <c r="DN87" s="546" t="str">
        <f t="shared" si="280"/>
        <v/>
      </c>
      <c r="DO87" s="546" t="str">
        <f t="shared" si="280"/>
        <v/>
      </c>
      <c r="DP87" s="546" t="str">
        <f t="shared" si="280"/>
        <v/>
      </c>
      <c r="DQ87" s="546" t="str">
        <f t="shared" si="280"/>
        <v/>
      </c>
      <c r="DR87" s="546" t="str">
        <f t="shared" si="280"/>
        <v/>
      </c>
      <c r="DS87" s="546" t="str">
        <f t="shared" si="280"/>
        <v/>
      </c>
      <c r="DT87" s="546" t="str">
        <f t="shared" si="280"/>
        <v/>
      </c>
      <c r="DU87" s="546" t="str">
        <f t="shared" si="280"/>
        <v/>
      </c>
      <c r="DV87" s="546" t="str">
        <f t="shared" si="280"/>
        <v/>
      </c>
      <c r="DW87" s="546" t="str">
        <f t="shared" si="280"/>
        <v/>
      </c>
      <c r="DX87" s="546" t="str">
        <f t="shared" si="280"/>
        <v/>
      </c>
      <c r="DY87" s="546" t="str">
        <f t="shared" si="280"/>
        <v/>
      </c>
      <c r="DZ87" s="546" t="str">
        <f t="shared" si="280"/>
        <v/>
      </c>
      <c r="EA87" s="546" t="str">
        <f t="shared" si="280"/>
        <v/>
      </c>
      <c r="EB87" s="546" t="str">
        <f t="shared" ref="EB87:EW87" si="281">IF(EB$10="1.対象電源",EB44,"")</f>
        <v/>
      </c>
      <c r="EC87" s="546" t="str">
        <f t="shared" si="281"/>
        <v/>
      </c>
      <c r="ED87" s="546" t="str">
        <f t="shared" si="281"/>
        <v/>
      </c>
      <c r="EE87" s="546" t="str">
        <f t="shared" si="281"/>
        <v/>
      </c>
      <c r="EF87" s="546" t="str">
        <f t="shared" si="281"/>
        <v/>
      </c>
      <c r="EG87" s="546" t="str">
        <f t="shared" si="281"/>
        <v/>
      </c>
      <c r="EH87" s="546" t="str">
        <f t="shared" si="281"/>
        <v/>
      </c>
      <c r="EI87" s="546" t="str">
        <f t="shared" si="281"/>
        <v/>
      </c>
      <c r="EJ87" s="546" t="str">
        <f t="shared" si="281"/>
        <v/>
      </c>
      <c r="EK87" s="546" t="str">
        <f t="shared" si="281"/>
        <v/>
      </c>
      <c r="EL87" s="546" t="str">
        <f t="shared" si="281"/>
        <v/>
      </c>
      <c r="EM87" s="546" t="str">
        <f t="shared" si="281"/>
        <v/>
      </c>
      <c r="EN87" s="546" t="str">
        <f t="shared" si="281"/>
        <v/>
      </c>
      <c r="EO87" s="546" t="str">
        <f t="shared" si="281"/>
        <v/>
      </c>
      <c r="EP87" s="546" t="str">
        <f t="shared" si="281"/>
        <v/>
      </c>
      <c r="EQ87" s="546" t="str">
        <f t="shared" si="281"/>
        <v/>
      </c>
      <c r="ER87" s="546" t="str">
        <f t="shared" si="281"/>
        <v/>
      </c>
      <c r="ES87" s="546" t="str">
        <f t="shared" si="281"/>
        <v/>
      </c>
      <c r="ET87" s="546" t="str">
        <f t="shared" si="281"/>
        <v/>
      </c>
      <c r="EU87" s="546" t="str">
        <f t="shared" si="281"/>
        <v/>
      </c>
      <c r="EV87" s="546" t="str">
        <f t="shared" si="281"/>
        <v/>
      </c>
      <c r="EW87" s="546" t="str">
        <f t="shared" si="281"/>
        <v/>
      </c>
      <c r="EX87" s="476"/>
      <c r="EY87" s="476"/>
      <c r="EZ87" s="476"/>
      <c r="FA87" s="476"/>
      <c r="FB87" s="476"/>
      <c r="FC87" s="476"/>
      <c r="FD87" s="476"/>
      <c r="FE87" s="476"/>
      <c r="FF87" s="476"/>
    </row>
    <row r="88" spans="2:162">
      <c r="B88" s="531" t="s">
        <v>1861</v>
      </c>
      <c r="C88" s="526" t="s">
        <v>32</v>
      </c>
      <c r="D88" s="546" t="str">
        <f t="shared" ref="D88:AI88" si="282">IF(D$10="1.対象電源",D45,"")</f>
        <v/>
      </c>
      <c r="E88" s="546" t="str">
        <f t="shared" si="282"/>
        <v/>
      </c>
      <c r="F88" s="546" t="str">
        <f t="shared" si="282"/>
        <v/>
      </c>
      <c r="G88" s="546" t="str">
        <f t="shared" si="282"/>
        <v/>
      </c>
      <c r="H88" s="546" t="str">
        <f t="shared" si="282"/>
        <v/>
      </c>
      <c r="I88" s="546" t="str">
        <f t="shared" si="282"/>
        <v/>
      </c>
      <c r="J88" s="546" t="str">
        <f t="shared" si="282"/>
        <v/>
      </c>
      <c r="K88" s="546" t="str">
        <f t="shared" si="282"/>
        <v/>
      </c>
      <c r="L88" s="546" t="str">
        <f t="shared" si="282"/>
        <v/>
      </c>
      <c r="M88" s="546" t="str">
        <f t="shared" si="282"/>
        <v/>
      </c>
      <c r="N88" s="546" t="str">
        <f t="shared" si="282"/>
        <v/>
      </c>
      <c r="O88" s="546" t="str">
        <f t="shared" si="282"/>
        <v/>
      </c>
      <c r="P88" s="546" t="str">
        <f t="shared" si="282"/>
        <v/>
      </c>
      <c r="Q88" s="546" t="str">
        <f t="shared" si="282"/>
        <v/>
      </c>
      <c r="R88" s="546" t="str">
        <f t="shared" si="282"/>
        <v/>
      </c>
      <c r="S88" s="546" t="str">
        <f t="shared" si="282"/>
        <v/>
      </c>
      <c r="T88" s="546" t="str">
        <f t="shared" si="282"/>
        <v/>
      </c>
      <c r="U88" s="546" t="str">
        <f t="shared" si="282"/>
        <v/>
      </c>
      <c r="V88" s="546" t="str">
        <f t="shared" si="282"/>
        <v/>
      </c>
      <c r="W88" s="546" t="str">
        <f t="shared" si="282"/>
        <v/>
      </c>
      <c r="X88" s="546" t="str">
        <f t="shared" si="282"/>
        <v/>
      </c>
      <c r="Y88" s="546" t="str">
        <f t="shared" si="282"/>
        <v/>
      </c>
      <c r="Z88" s="546" t="str">
        <f t="shared" si="282"/>
        <v/>
      </c>
      <c r="AA88" s="546" t="str">
        <f t="shared" si="282"/>
        <v/>
      </c>
      <c r="AB88" s="546" t="str">
        <f t="shared" si="282"/>
        <v/>
      </c>
      <c r="AC88" s="546" t="str">
        <f t="shared" si="282"/>
        <v/>
      </c>
      <c r="AD88" s="546" t="str">
        <f t="shared" si="282"/>
        <v/>
      </c>
      <c r="AE88" s="546" t="str">
        <f t="shared" si="282"/>
        <v/>
      </c>
      <c r="AF88" s="546" t="str">
        <f t="shared" si="282"/>
        <v/>
      </c>
      <c r="AG88" s="546" t="str">
        <f t="shared" si="282"/>
        <v/>
      </c>
      <c r="AH88" s="546" t="str">
        <f t="shared" si="282"/>
        <v/>
      </c>
      <c r="AI88" s="546" t="str">
        <f t="shared" si="282"/>
        <v/>
      </c>
      <c r="AJ88" s="546" t="str">
        <f t="shared" ref="AJ88:BO88" si="283">IF(AJ$10="1.対象電源",AJ45,"")</f>
        <v/>
      </c>
      <c r="AK88" s="546" t="str">
        <f t="shared" si="283"/>
        <v/>
      </c>
      <c r="AL88" s="546" t="str">
        <f t="shared" si="283"/>
        <v/>
      </c>
      <c r="AM88" s="546" t="str">
        <f t="shared" si="283"/>
        <v/>
      </c>
      <c r="AN88" s="546" t="str">
        <f t="shared" si="283"/>
        <v/>
      </c>
      <c r="AO88" s="546" t="str">
        <f t="shared" si="283"/>
        <v/>
      </c>
      <c r="AP88" s="546" t="str">
        <f t="shared" si="283"/>
        <v/>
      </c>
      <c r="AQ88" s="546" t="str">
        <f t="shared" si="283"/>
        <v/>
      </c>
      <c r="AR88" s="546" t="str">
        <f t="shared" si="283"/>
        <v/>
      </c>
      <c r="AS88" s="546" t="str">
        <f t="shared" si="283"/>
        <v/>
      </c>
      <c r="AT88" s="546" t="str">
        <f t="shared" si="283"/>
        <v/>
      </c>
      <c r="AU88" s="546" t="str">
        <f t="shared" si="283"/>
        <v/>
      </c>
      <c r="AV88" s="546" t="str">
        <f t="shared" si="283"/>
        <v/>
      </c>
      <c r="AW88" s="546" t="str">
        <f t="shared" si="283"/>
        <v/>
      </c>
      <c r="AX88" s="546" t="str">
        <f t="shared" si="283"/>
        <v/>
      </c>
      <c r="AY88" s="546" t="str">
        <f t="shared" si="283"/>
        <v/>
      </c>
      <c r="AZ88" s="546" t="str">
        <f t="shared" si="283"/>
        <v/>
      </c>
      <c r="BA88" s="546" t="str">
        <f t="shared" si="283"/>
        <v/>
      </c>
      <c r="BB88" s="546" t="str">
        <f t="shared" si="283"/>
        <v/>
      </c>
      <c r="BC88" s="546" t="str">
        <f t="shared" si="283"/>
        <v/>
      </c>
      <c r="BD88" s="546" t="str">
        <f t="shared" si="283"/>
        <v/>
      </c>
      <c r="BE88" s="546" t="str">
        <f t="shared" si="283"/>
        <v/>
      </c>
      <c r="BF88" s="546" t="str">
        <f t="shared" si="283"/>
        <v/>
      </c>
      <c r="BG88" s="546" t="str">
        <f t="shared" si="283"/>
        <v/>
      </c>
      <c r="BH88" s="546" t="str">
        <f t="shared" si="283"/>
        <v/>
      </c>
      <c r="BI88" s="546" t="str">
        <f t="shared" si="283"/>
        <v/>
      </c>
      <c r="BJ88" s="546" t="str">
        <f t="shared" si="283"/>
        <v/>
      </c>
      <c r="BK88" s="546" t="str">
        <f t="shared" si="283"/>
        <v/>
      </c>
      <c r="BL88" s="546" t="str">
        <f t="shared" si="283"/>
        <v/>
      </c>
      <c r="BM88" s="546" t="str">
        <f t="shared" si="283"/>
        <v/>
      </c>
      <c r="BN88" s="546" t="str">
        <f t="shared" si="283"/>
        <v/>
      </c>
      <c r="BO88" s="546" t="str">
        <f t="shared" si="283"/>
        <v/>
      </c>
      <c r="BP88" s="546" t="str">
        <f t="shared" ref="BP88:CU88" si="284">IF(BP$10="1.対象電源",BP45,"")</f>
        <v/>
      </c>
      <c r="BQ88" s="546" t="str">
        <f t="shared" si="284"/>
        <v/>
      </c>
      <c r="BR88" s="546" t="str">
        <f t="shared" si="284"/>
        <v/>
      </c>
      <c r="BS88" s="546" t="str">
        <f t="shared" si="284"/>
        <v/>
      </c>
      <c r="BT88" s="546" t="str">
        <f t="shared" si="284"/>
        <v/>
      </c>
      <c r="BU88" s="546" t="str">
        <f t="shared" si="284"/>
        <v/>
      </c>
      <c r="BV88" s="546" t="str">
        <f t="shared" si="284"/>
        <v/>
      </c>
      <c r="BW88" s="546" t="str">
        <f t="shared" si="284"/>
        <v/>
      </c>
      <c r="BX88" s="546" t="str">
        <f t="shared" si="284"/>
        <v/>
      </c>
      <c r="BY88" s="546" t="str">
        <f t="shared" si="284"/>
        <v/>
      </c>
      <c r="BZ88" s="546" t="str">
        <f t="shared" si="284"/>
        <v/>
      </c>
      <c r="CA88" s="546" t="str">
        <f t="shared" si="284"/>
        <v/>
      </c>
      <c r="CB88" s="546" t="str">
        <f t="shared" si="284"/>
        <v/>
      </c>
      <c r="CC88" s="546" t="str">
        <f t="shared" si="284"/>
        <v/>
      </c>
      <c r="CD88" s="546" t="str">
        <f t="shared" si="284"/>
        <v/>
      </c>
      <c r="CE88" s="546" t="str">
        <f t="shared" si="284"/>
        <v/>
      </c>
      <c r="CF88" s="546" t="str">
        <f t="shared" si="284"/>
        <v/>
      </c>
      <c r="CG88" s="546" t="str">
        <f t="shared" si="284"/>
        <v/>
      </c>
      <c r="CH88" s="546" t="str">
        <f t="shared" si="284"/>
        <v/>
      </c>
      <c r="CI88" s="546" t="str">
        <f t="shared" si="284"/>
        <v/>
      </c>
      <c r="CJ88" s="546" t="str">
        <f t="shared" si="284"/>
        <v/>
      </c>
      <c r="CK88" s="546" t="str">
        <f t="shared" si="284"/>
        <v/>
      </c>
      <c r="CL88" s="546" t="str">
        <f t="shared" si="284"/>
        <v/>
      </c>
      <c r="CM88" s="546" t="str">
        <f t="shared" si="284"/>
        <v/>
      </c>
      <c r="CN88" s="546" t="str">
        <f t="shared" si="284"/>
        <v/>
      </c>
      <c r="CO88" s="546" t="str">
        <f t="shared" si="284"/>
        <v/>
      </c>
      <c r="CP88" s="546" t="str">
        <f t="shared" si="284"/>
        <v/>
      </c>
      <c r="CQ88" s="546" t="str">
        <f t="shared" si="284"/>
        <v/>
      </c>
      <c r="CR88" s="546" t="str">
        <f t="shared" si="284"/>
        <v/>
      </c>
      <c r="CS88" s="546" t="str">
        <f t="shared" si="284"/>
        <v/>
      </c>
      <c r="CT88" s="546" t="str">
        <f t="shared" si="284"/>
        <v/>
      </c>
      <c r="CU88" s="546" t="str">
        <f t="shared" si="284"/>
        <v/>
      </c>
      <c r="CV88" s="546" t="str">
        <f t="shared" ref="CV88:EA88" si="285">IF(CV$10="1.対象電源",CV45,"")</f>
        <v/>
      </c>
      <c r="CW88" s="546" t="str">
        <f t="shared" si="285"/>
        <v/>
      </c>
      <c r="CX88" s="546" t="str">
        <f t="shared" si="285"/>
        <v/>
      </c>
      <c r="CY88" s="546" t="str">
        <f t="shared" si="285"/>
        <v/>
      </c>
      <c r="CZ88" s="546" t="str">
        <f t="shared" si="285"/>
        <v/>
      </c>
      <c r="DA88" s="546" t="str">
        <f t="shared" si="285"/>
        <v/>
      </c>
      <c r="DB88" s="546" t="str">
        <f t="shared" si="285"/>
        <v/>
      </c>
      <c r="DC88" s="546" t="str">
        <f t="shared" si="285"/>
        <v/>
      </c>
      <c r="DD88" s="546" t="str">
        <f t="shared" si="285"/>
        <v/>
      </c>
      <c r="DE88" s="546" t="str">
        <f t="shared" si="285"/>
        <v/>
      </c>
      <c r="DF88" s="546" t="str">
        <f t="shared" si="285"/>
        <v/>
      </c>
      <c r="DG88" s="546" t="str">
        <f t="shared" si="285"/>
        <v/>
      </c>
      <c r="DH88" s="546" t="str">
        <f t="shared" si="285"/>
        <v/>
      </c>
      <c r="DI88" s="546" t="str">
        <f t="shared" si="285"/>
        <v/>
      </c>
      <c r="DJ88" s="546" t="str">
        <f t="shared" si="285"/>
        <v/>
      </c>
      <c r="DK88" s="546" t="str">
        <f t="shared" si="285"/>
        <v/>
      </c>
      <c r="DL88" s="546" t="str">
        <f t="shared" si="285"/>
        <v/>
      </c>
      <c r="DM88" s="546" t="str">
        <f t="shared" si="285"/>
        <v/>
      </c>
      <c r="DN88" s="546" t="str">
        <f t="shared" si="285"/>
        <v/>
      </c>
      <c r="DO88" s="546" t="str">
        <f t="shared" si="285"/>
        <v/>
      </c>
      <c r="DP88" s="546" t="str">
        <f t="shared" si="285"/>
        <v/>
      </c>
      <c r="DQ88" s="546" t="str">
        <f t="shared" si="285"/>
        <v/>
      </c>
      <c r="DR88" s="546" t="str">
        <f t="shared" si="285"/>
        <v/>
      </c>
      <c r="DS88" s="546" t="str">
        <f t="shared" si="285"/>
        <v/>
      </c>
      <c r="DT88" s="546" t="str">
        <f t="shared" si="285"/>
        <v/>
      </c>
      <c r="DU88" s="546" t="str">
        <f t="shared" si="285"/>
        <v/>
      </c>
      <c r="DV88" s="546" t="str">
        <f t="shared" si="285"/>
        <v/>
      </c>
      <c r="DW88" s="546" t="str">
        <f t="shared" si="285"/>
        <v/>
      </c>
      <c r="DX88" s="546" t="str">
        <f t="shared" si="285"/>
        <v/>
      </c>
      <c r="DY88" s="546" t="str">
        <f t="shared" si="285"/>
        <v/>
      </c>
      <c r="DZ88" s="546" t="str">
        <f t="shared" si="285"/>
        <v/>
      </c>
      <c r="EA88" s="546" t="str">
        <f t="shared" si="285"/>
        <v/>
      </c>
      <c r="EB88" s="546" t="str">
        <f t="shared" ref="EB88:EW88" si="286">IF(EB$10="1.対象電源",EB45,"")</f>
        <v/>
      </c>
      <c r="EC88" s="546" t="str">
        <f t="shared" si="286"/>
        <v/>
      </c>
      <c r="ED88" s="546" t="str">
        <f t="shared" si="286"/>
        <v/>
      </c>
      <c r="EE88" s="546" t="str">
        <f t="shared" si="286"/>
        <v/>
      </c>
      <c r="EF88" s="546" t="str">
        <f t="shared" si="286"/>
        <v/>
      </c>
      <c r="EG88" s="546" t="str">
        <f t="shared" si="286"/>
        <v/>
      </c>
      <c r="EH88" s="546" t="str">
        <f t="shared" si="286"/>
        <v/>
      </c>
      <c r="EI88" s="546" t="str">
        <f t="shared" si="286"/>
        <v/>
      </c>
      <c r="EJ88" s="546" t="str">
        <f t="shared" si="286"/>
        <v/>
      </c>
      <c r="EK88" s="546" t="str">
        <f t="shared" si="286"/>
        <v/>
      </c>
      <c r="EL88" s="546" t="str">
        <f t="shared" si="286"/>
        <v/>
      </c>
      <c r="EM88" s="546" t="str">
        <f t="shared" si="286"/>
        <v/>
      </c>
      <c r="EN88" s="546" t="str">
        <f t="shared" si="286"/>
        <v/>
      </c>
      <c r="EO88" s="546" t="str">
        <f t="shared" si="286"/>
        <v/>
      </c>
      <c r="EP88" s="546" t="str">
        <f t="shared" si="286"/>
        <v/>
      </c>
      <c r="EQ88" s="546" t="str">
        <f t="shared" si="286"/>
        <v/>
      </c>
      <c r="ER88" s="546" t="str">
        <f t="shared" si="286"/>
        <v/>
      </c>
      <c r="ES88" s="546" t="str">
        <f t="shared" si="286"/>
        <v/>
      </c>
      <c r="ET88" s="546" t="str">
        <f t="shared" si="286"/>
        <v/>
      </c>
      <c r="EU88" s="546" t="str">
        <f t="shared" si="286"/>
        <v/>
      </c>
      <c r="EV88" s="546" t="str">
        <f t="shared" si="286"/>
        <v/>
      </c>
      <c r="EW88" s="546" t="str">
        <f t="shared" si="286"/>
        <v/>
      </c>
      <c r="EX88" s="476"/>
      <c r="EY88" s="476"/>
      <c r="EZ88" s="476"/>
      <c r="FA88" s="476"/>
      <c r="FB88" s="476"/>
      <c r="FC88" s="476"/>
      <c r="FD88" s="476"/>
      <c r="FE88" s="476"/>
      <c r="FF88" s="476"/>
    </row>
    <row r="89" spans="2:162">
      <c r="B89" s="533" t="s">
        <v>1731</v>
      </c>
      <c r="C89" s="526" t="s">
        <v>32</v>
      </c>
      <c r="D89" s="546" t="str">
        <f t="shared" ref="D89:AI89" si="287">IF(D$10="1.対象電源",D46,"")</f>
        <v/>
      </c>
      <c r="E89" s="546" t="str">
        <f t="shared" si="287"/>
        <v/>
      </c>
      <c r="F89" s="546" t="str">
        <f t="shared" si="287"/>
        <v/>
      </c>
      <c r="G89" s="546" t="str">
        <f t="shared" si="287"/>
        <v/>
      </c>
      <c r="H89" s="546" t="str">
        <f t="shared" si="287"/>
        <v/>
      </c>
      <c r="I89" s="546" t="str">
        <f t="shared" si="287"/>
        <v/>
      </c>
      <c r="J89" s="546" t="str">
        <f t="shared" si="287"/>
        <v/>
      </c>
      <c r="K89" s="546" t="str">
        <f t="shared" si="287"/>
        <v/>
      </c>
      <c r="L89" s="546" t="str">
        <f t="shared" si="287"/>
        <v/>
      </c>
      <c r="M89" s="546" t="str">
        <f t="shared" si="287"/>
        <v/>
      </c>
      <c r="N89" s="546" t="str">
        <f t="shared" si="287"/>
        <v/>
      </c>
      <c r="O89" s="546" t="str">
        <f t="shared" si="287"/>
        <v/>
      </c>
      <c r="P89" s="546" t="str">
        <f t="shared" si="287"/>
        <v/>
      </c>
      <c r="Q89" s="546" t="str">
        <f t="shared" si="287"/>
        <v/>
      </c>
      <c r="R89" s="546" t="str">
        <f t="shared" si="287"/>
        <v/>
      </c>
      <c r="S89" s="546" t="str">
        <f t="shared" si="287"/>
        <v/>
      </c>
      <c r="T89" s="546" t="str">
        <f t="shared" si="287"/>
        <v/>
      </c>
      <c r="U89" s="546" t="str">
        <f t="shared" si="287"/>
        <v/>
      </c>
      <c r="V89" s="546" t="str">
        <f t="shared" si="287"/>
        <v/>
      </c>
      <c r="W89" s="546" t="str">
        <f t="shared" si="287"/>
        <v/>
      </c>
      <c r="X89" s="546" t="str">
        <f t="shared" si="287"/>
        <v/>
      </c>
      <c r="Y89" s="546" t="str">
        <f t="shared" si="287"/>
        <v/>
      </c>
      <c r="Z89" s="546" t="str">
        <f t="shared" si="287"/>
        <v/>
      </c>
      <c r="AA89" s="546" t="str">
        <f t="shared" si="287"/>
        <v/>
      </c>
      <c r="AB89" s="546" t="str">
        <f t="shared" si="287"/>
        <v/>
      </c>
      <c r="AC89" s="546" t="str">
        <f t="shared" si="287"/>
        <v/>
      </c>
      <c r="AD89" s="546" t="str">
        <f t="shared" si="287"/>
        <v/>
      </c>
      <c r="AE89" s="546" t="str">
        <f t="shared" si="287"/>
        <v/>
      </c>
      <c r="AF89" s="546" t="str">
        <f t="shared" si="287"/>
        <v/>
      </c>
      <c r="AG89" s="546" t="str">
        <f t="shared" si="287"/>
        <v/>
      </c>
      <c r="AH89" s="546" t="str">
        <f t="shared" si="287"/>
        <v/>
      </c>
      <c r="AI89" s="546" t="str">
        <f t="shared" si="287"/>
        <v/>
      </c>
      <c r="AJ89" s="546" t="str">
        <f t="shared" ref="AJ89:BO89" si="288">IF(AJ$10="1.対象電源",AJ46,"")</f>
        <v/>
      </c>
      <c r="AK89" s="546" t="str">
        <f t="shared" si="288"/>
        <v/>
      </c>
      <c r="AL89" s="546" t="str">
        <f t="shared" si="288"/>
        <v/>
      </c>
      <c r="AM89" s="546" t="str">
        <f t="shared" si="288"/>
        <v/>
      </c>
      <c r="AN89" s="546" t="str">
        <f t="shared" si="288"/>
        <v/>
      </c>
      <c r="AO89" s="546" t="str">
        <f t="shared" si="288"/>
        <v/>
      </c>
      <c r="AP89" s="546" t="str">
        <f t="shared" si="288"/>
        <v/>
      </c>
      <c r="AQ89" s="546" t="str">
        <f t="shared" si="288"/>
        <v/>
      </c>
      <c r="AR89" s="546" t="str">
        <f t="shared" si="288"/>
        <v/>
      </c>
      <c r="AS89" s="546" t="str">
        <f t="shared" si="288"/>
        <v/>
      </c>
      <c r="AT89" s="546" t="str">
        <f t="shared" si="288"/>
        <v/>
      </c>
      <c r="AU89" s="546" t="str">
        <f t="shared" si="288"/>
        <v/>
      </c>
      <c r="AV89" s="546" t="str">
        <f t="shared" si="288"/>
        <v/>
      </c>
      <c r="AW89" s="546" t="str">
        <f t="shared" si="288"/>
        <v/>
      </c>
      <c r="AX89" s="546" t="str">
        <f t="shared" si="288"/>
        <v/>
      </c>
      <c r="AY89" s="546" t="str">
        <f t="shared" si="288"/>
        <v/>
      </c>
      <c r="AZ89" s="546" t="str">
        <f t="shared" si="288"/>
        <v/>
      </c>
      <c r="BA89" s="546" t="str">
        <f t="shared" si="288"/>
        <v/>
      </c>
      <c r="BB89" s="546" t="str">
        <f t="shared" si="288"/>
        <v/>
      </c>
      <c r="BC89" s="546" t="str">
        <f t="shared" si="288"/>
        <v/>
      </c>
      <c r="BD89" s="546" t="str">
        <f t="shared" si="288"/>
        <v/>
      </c>
      <c r="BE89" s="546" t="str">
        <f t="shared" si="288"/>
        <v/>
      </c>
      <c r="BF89" s="546" t="str">
        <f t="shared" si="288"/>
        <v/>
      </c>
      <c r="BG89" s="546" t="str">
        <f t="shared" si="288"/>
        <v/>
      </c>
      <c r="BH89" s="546" t="str">
        <f t="shared" si="288"/>
        <v/>
      </c>
      <c r="BI89" s="546" t="str">
        <f t="shared" si="288"/>
        <v/>
      </c>
      <c r="BJ89" s="546" t="str">
        <f t="shared" si="288"/>
        <v/>
      </c>
      <c r="BK89" s="546" t="str">
        <f t="shared" si="288"/>
        <v/>
      </c>
      <c r="BL89" s="546" t="str">
        <f t="shared" si="288"/>
        <v/>
      </c>
      <c r="BM89" s="546" t="str">
        <f t="shared" si="288"/>
        <v/>
      </c>
      <c r="BN89" s="546" t="str">
        <f t="shared" si="288"/>
        <v/>
      </c>
      <c r="BO89" s="546" t="str">
        <f t="shared" si="288"/>
        <v/>
      </c>
      <c r="BP89" s="546" t="str">
        <f t="shared" ref="BP89:CU89" si="289">IF(BP$10="1.対象電源",BP46,"")</f>
        <v/>
      </c>
      <c r="BQ89" s="546" t="str">
        <f t="shared" si="289"/>
        <v/>
      </c>
      <c r="BR89" s="546" t="str">
        <f t="shared" si="289"/>
        <v/>
      </c>
      <c r="BS89" s="546" t="str">
        <f t="shared" si="289"/>
        <v/>
      </c>
      <c r="BT89" s="546" t="str">
        <f t="shared" si="289"/>
        <v/>
      </c>
      <c r="BU89" s="546" t="str">
        <f t="shared" si="289"/>
        <v/>
      </c>
      <c r="BV89" s="546" t="str">
        <f t="shared" si="289"/>
        <v/>
      </c>
      <c r="BW89" s="546" t="str">
        <f t="shared" si="289"/>
        <v/>
      </c>
      <c r="BX89" s="546" t="str">
        <f t="shared" si="289"/>
        <v/>
      </c>
      <c r="BY89" s="546" t="str">
        <f t="shared" si="289"/>
        <v/>
      </c>
      <c r="BZ89" s="546" t="str">
        <f t="shared" si="289"/>
        <v/>
      </c>
      <c r="CA89" s="546" t="str">
        <f t="shared" si="289"/>
        <v/>
      </c>
      <c r="CB89" s="546" t="str">
        <f t="shared" si="289"/>
        <v/>
      </c>
      <c r="CC89" s="546" t="str">
        <f t="shared" si="289"/>
        <v/>
      </c>
      <c r="CD89" s="546" t="str">
        <f t="shared" si="289"/>
        <v/>
      </c>
      <c r="CE89" s="546" t="str">
        <f t="shared" si="289"/>
        <v/>
      </c>
      <c r="CF89" s="546" t="str">
        <f t="shared" si="289"/>
        <v/>
      </c>
      <c r="CG89" s="546" t="str">
        <f t="shared" si="289"/>
        <v/>
      </c>
      <c r="CH89" s="546" t="str">
        <f t="shared" si="289"/>
        <v/>
      </c>
      <c r="CI89" s="546" t="str">
        <f t="shared" si="289"/>
        <v/>
      </c>
      <c r="CJ89" s="546" t="str">
        <f t="shared" si="289"/>
        <v/>
      </c>
      <c r="CK89" s="546" t="str">
        <f t="shared" si="289"/>
        <v/>
      </c>
      <c r="CL89" s="546" t="str">
        <f t="shared" si="289"/>
        <v/>
      </c>
      <c r="CM89" s="546" t="str">
        <f t="shared" si="289"/>
        <v/>
      </c>
      <c r="CN89" s="546" t="str">
        <f t="shared" si="289"/>
        <v/>
      </c>
      <c r="CO89" s="546" t="str">
        <f t="shared" si="289"/>
        <v/>
      </c>
      <c r="CP89" s="546" t="str">
        <f t="shared" si="289"/>
        <v/>
      </c>
      <c r="CQ89" s="546" t="str">
        <f t="shared" si="289"/>
        <v/>
      </c>
      <c r="CR89" s="546" t="str">
        <f t="shared" si="289"/>
        <v/>
      </c>
      <c r="CS89" s="546" t="str">
        <f t="shared" si="289"/>
        <v/>
      </c>
      <c r="CT89" s="546" t="str">
        <f t="shared" si="289"/>
        <v/>
      </c>
      <c r="CU89" s="546" t="str">
        <f t="shared" si="289"/>
        <v/>
      </c>
      <c r="CV89" s="546" t="str">
        <f t="shared" ref="CV89:EA89" si="290">IF(CV$10="1.対象電源",CV46,"")</f>
        <v/>
      </c>
      <c r="CW89" s="546" t="str">
        <f t="shared" si="290"/>
        <v/>
      </c>
      <c r="CX89" s="546" t="str">
        <f t="shared" si="290"/>
        <v/>
      </c>
      <c r="CY89" s="546" t="str">
        <f t="shared" si="290"/>
        <v/>
      </c>
      <c r="CZ89" s="546" t="str">
        <f t="shared" si="290"/>
        <v/>
      </c>
      <c r="DA89" s="546" t="str">
        <f t="shared" si="290"/>
        <v/>
      </c>
      <c r="DB89" s="546" t="str">
        <f t="shared" si="290"/>
        <v/>
      </c>
      <c r="DC89" s="546" t="str">
        <f t="shared" si="290"/>
        <v/>
      </c>
      <c r="DD89" s="546" t="str">
        <f t="shared" si="290"/>
        <v/>
      </c>
      <c r="DE89" s="546" t="str">
        <f t="shared" si="290"/>
        <v/>
      </c>
      <c r="DF89" s="546" t="str">
        <f t="shared" si="290"/>
        <v/>
      </c>
      <c r="DG89" s="546" t="str">
        <f t="shared" si="290"/>
        <v/>
      </c>
      <c r="DH89" s="546" t="str">
        <f t="shared" si="290"/>
        <v/>
      </c>
      <c r="DI89" s="546" t="str">
        <f t="shared" si="290"/>
        <v/>
      </c>
      <c r="DJ89" s="546" t="str">
        <f t="shared" si="290"/>
        <v/>
      </c>
      <c r="DK89" s="546" t="str">
        <f t="shared" si="290"/>
        <v/>
      </c>
      <c r="DL89" s="546" t="str">
        <f t="shared" si="290"/>
        <v/>
      </c>
      <c r="DM89" s="546" t="str">
        <f t="shared" si="290"/>
        <v/>
      </c>
      <c r="DN89" s="546" t="str">
        <f t="shared" si="290"/>
        <v/>
      </c>
      <c r="DO89" s="546" t="str">
        <f t="shared" si="290"/>
        <v/>
      </c>
      <c r="DP89" s="546" t="str">
        <f t="shared" si="290"/>
        <v/>
      </c>
      <c r="DQ89" s="546" t="str">
        <f t="shared" si="290"/>
        <v/>
      </c>
      <c r="DR89" s="546" t="str">
        <f t="shared" si="290"/>
        <v/>
      </c>
      <c r="DS89" s="546" t="str">
        <f t="shared" si="290"/>
        <v/>
      </c>
      <c r="DT89" s="546" t="str">
        <f t="shared" si="290"/>
        <v/>
      </c>
      <c r="DU89" s="546" t="str">
        <f t="shared" si="290"/>
        <v/>
      </c>
      <c r="DV89" s="546" t="str">
        <f t="shared" si="290"/>
        <v/>
      </c>
      <c r="DW89" s="546" t="str">
        <f t="shared" si="290"/>
        <v/>
      </c>
      <c r="DX89" s="546" t="str">
        <f t="shared" si="290"/>
        <v/>
      </c>
      <c r="DY89" s="546" t="str">
        <f t="shared" si="290"/>
        <v/>
      </c>
      <c r="DZ89" s="546" t="str">
        <f t="shared" si="290"/>
        <v/>
      </c>
      <c r="EA89" s="546" t="str">
        <f t="shared" si="290"/>
        <v/>
      </c>
      <c r="EB89" s="546" t="str">
        <f t="shared" ref="EB89:EW89" si="291">IF(EB$10="1.対象電源",EB46,"")</f>
        <v/>
      </c>
      <c r="EC89" s="546" t="str">
        <f t="shared" si="291"/>
        <v/>
      </c>
      <c r="ED89" s="546" t="str">
        <f t="shared" si="291"/>
        <v/>
      </c>
      <c r="EE89" s="546" t="str">
        <f t="shared" si="291"/>
        <v/>
      </c>
      <c r="EF89" s="546" t="str">
        <f t="shared" si="291"/>
        <v/>
      </c>
      <c r="EG89" s="546" t="str">
        <f t="shared" si="291"/>
        <v/>
      </c>
      <c r="EH89" s="546" t="str">
        <f t="shared" si="291"/>
        <v/>
      </c>
      <c r="EI89" s="546" t="str">
        <f t="shared" si="291"/>
        <v/>
      </c>
      <c r="EJ89" s="546" t="str">
        <f t="shared" si="291"/>
        <v/>
      </c>
      <c r="EK89" s="546" t="str">
        <f t="shared" si="291"/>
        <v/>
      </c>
      <c r="EL89" s="546" t="str">
        <f t="shared" si="291"/>
        <v/>
      </c>
      <c r="EM89" s="546" t="str">
        <f t="shared" si="291"/>
        <v/>
      </c>
      <c r="EN89" s="546" t="str">
        <f t="shared" si="291"/>
        <v/>
      </c>
      <c r="EO89" s="546" t="str">
        <f t="shared" si="291"/>
        <v/>
      </c>
      <c r="EP89" s="546" t="str">
        <f t="shared" si="291"/>
        <v/>
      </c>
      <c r="EQ89" s="546" t="str">
        <f t="shared" si="291"/>
        <v/>
      </c>
      <c r="ER89" s="546" t="str">
        <f t="shared" si="291"/>
        <v/>
      </c>
      <c r="ES89" s="546" t="str">
        <f t="shared" si="291"/>
        <v/>
      </c>
      <c r="ET89" s="546" t="str">
        <f t="shared" si="291"/>
        <v/>
      </c>
      <c r="EU89" s="546" t="str">
        <f t="shared" si="291"/>
        <v/>
      </c>
      <c r="EV89" s="546" t="str">
        <f t="shared" si="291"/>
        <v/>
      </c>
      <c r="EW89" s="546" t="str">
        <f t="shared" si="291"/>
        <v/>
      </c>
      <c r="EX89" s="476"/>
      <c r="EY89" s="476"/>
      <c r="EZ89" s="476"/>
      <c r="FA89" s="476"/>
      <c r="FB89" s="476"/>
      <c r="FC89" s="476"/>
      <c r="FD89" s="476"/>
      <c r="FE89" s="476"/>
      <c r="FF89" s="476"/>
    </row>
    <row r="90" spans="2:162">
      <c r="B90" s="534" t="s">
        <v>1732</v>
      </c>
      <c r="C90" s="526" t="s">
        <v>32</v>
      </c>
      <c r="D90" s="546" t="str">
        <f t="shared" ref="D90:AI90" si="292">IF(D$10="1.対象電源",D47,"")</f>
        <v/>
      </c>
      <c r="E90" s="546" t="str">
        <f t="shared" si="292"/>
        <v/>
      </c>
      <c r="F90" s="546" t="str">
        <f t="shared" si="292"/>
        <v/>
      </c>
      <c r="G90" s="546" t="str">
        <f t="shared" si="292"/>
        <v/>
      </c>
      <c r="H90" s="546" t="str">
        <f t="shared" si="292"/>
        <v/>
      </c>
      <c r="I90" s="546" t="str">
        <f t="shared" si="292"/>
        <v/>
      </c>
      <c r="J90" s="546" t="str">
        <f t="shared" si="292"/>
        <v/>
      </c>
      <c r="K90" s="546" t="str">
        <f t="shared" si="292"/>
        <v/>
      </c>
      <c r="L90" s="546" t="str">
        <f t="shared" si="292"/>
        <v/>
      </c>
      <c r="M90" s="546" t="str">
        <f t="shared" si="292"/>
        <v/>
      </c>
      <c r="N90" s="546" t="str">
        <f t="shared" si="292"/>
        <v/>
      </c>
      <c r="O90" s="546" t="str">
        <f t="shared" si="292"/>
        <v/>
      </c>
      <c r="P90" s="546" t="str">
        <f t="shared" si="292"/>
        <v/>
      </c>
      <c r="Q90" s="546" t="str">
        <f t="shared" si="292"/>
        <v/>
      </c>
      <c r="R90" s="546" t="str">
        <f t="shared" si="292"/>
        <v/>
      </c>
      <c r="S90" s="546" t="str">
        <f t="shared" si="292"/>
        <v/>
      </c>
      <c r="T90" s="546" t="str">
        <f t="shared" si="292"/>
        <v/>
      </c>
      <c r="U90" s="546" t="str">
        <f t="shared" si="292"/>
        <v/>
      </c>
      <c r="V90" s="546" t="str">
        <f t="shared" si="292"/>
        <v/>
      </c>
      <c r="W90" s="546" t="str">
        <f t="shared" si="292"/>
        <v/>
      </c>
      <c r="X90" s="546" t="str">
        <f t="shared" si="292"/>
        <v/>
      </c>
      <c r="Y90" s="546" t="str">
        <f t="shared" si="292"/>
        <v/>
      </c>
      <c r="Z90" s="546" t="str">
        <f t="shared" si="292"/>
        <v/>
      </c>
      <c r="AA90" s="546" t="str">
        <f t="shared" si="292"/>
        <v/>
      </c>
      <c r="AB90" s="546" t="str">
        <f t="shared" si="292"/>
        <v/>
      </c>
      <c r="AC90" s="546" t="str">
        <f t="shared" si="292"/>
        <v/>
      </c>
      <c r="AD90" s="546" t="str">
        <f t="shared" si="292"/>
        <v/>
      </c>
      <c r="AE90" s="546" t="str">
        <f t="shared" si="292"/>
        <v/>
      </c>
      <c r="AF90" s="546" t="str">
        <f t="shared" si="292"/>
        <v/>
      </c>
      <c r="AG90" s="546" t="str">
        <f t="shared" si="292"/>
        <v/>
      </c>
      <c r="AH90" s="546" t="str">
        <f t="shared" si="292"/>
        <v/>
      </c>
      <c r="AI90" s="546" t="str">
        <f t="shared" si="292"/>
        <v/>
      </c>
      <c r="AJ90" s="546" t="str">
        <f t="shared" ref="AJ90:BO90" si="293">IF(AJ$10="1.対象電源",AJ47,"")</f>
        <v/>
      </c>
      <c r="AK90" s="546" t="str">
        <f t="shared" si="293"/>
        <v/>
      </c>
      <c r="AL90" s="546" t="str">
        <f t="shared" si="293"/>
        <v/>
      </c>
      <c r="AM90" s="546" t="str">
        <f t="shared" si="293"/>
        <v/>
      </c>
      <c r="AN90" s="546" t="str">
        <f t="shared" si="293"/>
        <v/>
      </c>
      <c r="AO90" s="546" t="str">
        <f t="shared" si="293"/>
        <v/>
      </c>
      <c r="AP90" s="546" t="str">
        <f t="shared" si="293"/>
        <v/>
      </c>
      <c r="AQ90" s="546" t="str">
        <f t="shared" si="293"/>
        <v/>
      </c>
      <c r="AR90" s="546" t="str">
        <f t="shared" si="293"/>
        <v/>
      </c>
      <c r="AS90" s="546" t="str">
        <f t="shared" si="293"/>
        <v/>
      </c>
      <c r="AT90" s="546" t="str">
        <f t="shared" si="293"/>
        <v/>
      </c>
      <c r="AU90" s="546" t="str">
        <f t="shared" si="293"/>
        <v/>
      </c>
      <c r="AV90" s="546" t="str">
        <f t="shared" si="293"/>
        <v/>
      </c>
      <c r="AW90" s="546" t="str">
        <f t="shared" si="293"/>
        <v/>
      </c>
      <c r="AX90" s="546" t="str">
        <f t="shared" si="293"/>
        <v/>
      </c>
      <c r="AY90" s="546" t="str">
        <f t="shared" si="293"/>
        <v/>
      </c>
      <c r="AZ90" s="546" t="str">
        <f t="shared" si="293"/>
        <v/>
      </c>
      <c r="BA90" s="546" t="str">
        <f t="shared" si="293"/>
        <v/>
      </c>
      <c r="BB90" s="546" t="str">
        <f t="shared" si="293"/>
        <v/>
      </c>
      <c r="BC90" s="546" t="str">
        <f t="shared" si="293"/>
        <v/>
      </c>
      <c r="BD90" s="546" t="str">
        <f t="shared" si="293"/>
        <v/>
      </c>
      <c r="BE90" s="546" t="str">
        <f t="shared" si="293"/>
        <v/>
      </c>
      <c r="BF90" s="546" t="str">
        <f t="shared" si="293"/>
        <v/>
      </c>
      <c r="BG90" s="546" t="str">
        <f t="shared" si="293"/>
        <v/>
      </c>
      <c r="BH90" s="546" t="str">
        <f t="shared" si="293"/>
        <v/>
      </c>
      <c r="BI90" s="546" t="str">
        <f t="shared" si="293"/>
        <v/>
      </c>
      <c r="BJ90" s="546" t="str">
        <f t="shared" si="293"/>
        <v/>
      </c>
      <c r="BK90" s="546" t="str">
        <f t="shared" si="293"/>
        <v/>
      </c>
      <c r="BL90" s="546" t="str">
        <f t="shared" si="293"/>
        <v/>
      </c>
      <c r="BM90" s="546" t="str">
        <f t="shared" si="293"/>
        <v/>
      </c>
      <c r="BN90" s="546" t="str">
        <f t="shared" si="293"/>
        <v/>
      </c>
      <c r="BO90" s="546" t="str">
        <f t="shared" si="293"/>
        <v/>
      </c>
      <c r="BP90" s="546" t="str">
        <f t="shared" ref="BP90:CU90" si="294">IF(BP$10="1.対象電源",BP47,"")</f>
        <v/>
      </c>
      <c r="BQ90" s="546" t="str">
        <f t="shared" si="294"/>
        <v/>
      </c>
      <c r="BR90" s="546" t="str">
        <f t="shared" si="294"/>
        <v/>
      </c>
      <c r="BS90" s="546" t="str">
        <f t="shared" si="294"/>
        <v/>
      </c>
      <c r="BT90" s="546" t="str">
        <f t="shared" si="294"/>
        <v/>
      </c>
      <c r="BU90" s="546" t="str">
        <f t="shared" si="294"/>
        <v/>
      </c>
      <c r="BV90" s="546" t="str">
        <f t="shared" si="294"/>
        <v/>
      </c>
      <c r="BW90" s="546" t="str">
        <f t="shared" si="294"/>
        <v/>
      </c>
      <c r="BX90" s="546" t="str">
        <f t="shared" si="294"/>
        <v/>
      </c>
      <c r="BY90" s="546" t="str">
        <f t="shared" si="294"/>
        <v/>
      </c>
      <c r="BZ90" s="546" t="str">
        <f t="shared" si="294"/>
        <v/>
      </c>
      <c r="CA90" s="546" t="str">
        <f t="shared" si="294"/>
        <v/>
      </c>
      <c r="CB90" s="546" t="str">
        <f t="shared" si="294"/>
        <v/>
      </c>
      <c r="CC90" s="546" t="str">
        <f t="shared" si="294"/>
        <v/>
      </c>
      <c r="CD90" s="546" t="str">
        <f t="shared" si="294"/>
        <v/>
      </c>
      <c r="CE90" s="546" t="str">
        <f t="shared" si="294"/>
        <v/>
      </c>
      <c r="CF90" s="546" t="str">
        <f t="shared" si="294"/>
        <v/>
      </c>
      <c r="CG90" s="546" t="str">
        <f t="shared" si="294"/>
        <v/>
      </c>
      <c r="CH90" s="546" t="str">
        <f t="shared" si="294"/>
        <v/>
      </c>
      <c r="CI90" s="546" t="str">
        <f t="shared" si="294"/>
        <v/>
      </c>
      <c r="CJ90" s="546" t="str">
        <f t="shared" si="294"/>
        <v/>
      </c>
      <c r="CK90" s="546" t="str">
        <f t="shared" si="294"/>
        <v/>
      </c>
      <c r="CL90" s="546" t="str">
        <f t="shared" si="294"/>
        <v/>
      </c>
      <c r="CM90" s="546" t="str">
        <f t="shared" si="294"/>
        <v/>
      </c>
      <c r="CN90" s="546" t="str">
        <f t="shared" si="294"/>
        <v/>
      </c>
      <c r="CO90" s="546" t="str">
        <f t="shared" si="294"/>
        <v/>
      </c>
      <c r="CP90" s="546" t="str">
        <f t="shared" si="294"/>
        <v/>
      </c>
      <c r="CQ90" s="546" t="str">
        <f t="shared" si="294"/>
        <v/>
      </c>
      <c r="CR90" s="546" t="str">
        <f t="shared" si="294"/>
        <v/>
      </c>
      <c r="CS90" s="546" t="str">
        <f t="shared" si="294"/>
        <v/>
      </c>
      <c r="CT90" s="546" t="str">
        <f t="shared" si="294"/>
        <v/>
      </c>
      <c r="CU90" s="546" t="str">
        <f t="shared" si="294"/>
        <v/>
      </c>
      <c r="CV90" s="546" t="str">
        <f t="shared" ref="CV90:EA90" si="295">IF(CV$10="1.対象電源",CV47,"")</f>
        <v/>
      </c>
      <c r="CW90" s="546" t="str">
        <f t="shared" si="295"/>
        <v/>
      </c>
      <c r="CX90" s="546" t="str">
        <f t="shared" si="295"/>
        <v/>
      </c>
      <c r="CY90" s="546" t="str">
        <f t="shared" si="295"/>
        <v/>
      </c>
      <c r="CZ90" s="546" t="str">
        <f t="shared" si="295"/>
        <v/>
      </c>
      <c r="DA90" s="546" t="str">
        <f t="shared" si="295"/>
        <v/>
      </c>
      <c r="DB90" s="546" t="str">
        <f t="shared" si="295"/>
        <v/>
      </c>
      <c r="DC90" s="546" t="str">
        <f t="shared" si="295"/>
        <v/>
      </c>
      <c r="DD90" s="546" t="str">
        <f t="shared" si="295"/>
        <v/>
      </c>
      <c r="DE90" s="546" t="str">
        <f t="shared" si="295"/>
        <v/>
      </c>
      <c r="DF90" s="546" t="str">
        <f t="shared" si="295"/>
        <v/>
      </c>
      <c r="DG90" s="546" t="str">
        <f t="shared" si="295"/>
        <v/>
      </c>
      <c r="DH90" s="546" t="str">
        <f t="shared" si="295"/>
        <v/>
      </c>
      <c r="DI90" s="546" t="str">
        <f t="shared" si="295"/>
        <v/>
      </c>
      <c r="DJ90" s="546" t="str">
        <f t="shared" si="295"/>
        <v/>
      </c>
      <c r="DK90" s="546" t="str">
        <f t="shared" si="295"/>
        <v/>
      </c>
      <c r="DL90" s="546" t="str">
        <f t="shared" si="295"/>
        <v/>
      </c>
      <c r="DM90" s="546" t="str">
        <f t="shared" si="295"/>
        <v/>
      </c>
      <c r="DN90" s="546" t="str">
        <f t="shared" si="295"/>
        <v/>
      </c>
      <c r="DO90" s="546" t="str">
        <f t="shared" si="295"/>
        <v/>
      </c>
      <c r="DP90" s="546" t="str">
        <f t="shared" si="295"/>
        <v/>
      </c>
      <c r="DQ90" s="546" t="str">
        <f t="shared" si="295"/>
        <v/>
      </c>
      <c r="DR90" s="546" t="str">
        <f t="shared" si="295"/>
        <v/>
      </c>
      <c r="DS90" s="546" t="str">
        <f t="shared" si="295"/>
        <v/>
      </c>
      <c r="DT90" s="546" t="str">
        <f t="shared" si="295"/>
        <v/>
      </c>
      <c r="DU90" s="546" t="str">
        <f t="shared" si="295"/>
        <v/>
      </c>
      <c r="DV90" s="546" t="str">
        <f t="shared" si="295"/>
        <v/>
      </c>
      <c r="DW90" s="546" t="str">
        <f t="shared" si="295"/>
        <v/>
      </c>
      <c r="DX90" s="546" t="str">
        <f t="shared" si="295"/>
        <v/>
      </c>
      <c r="DY90" s="546" t="str">
        <f t="shared" si="295"/>
        <v/>
      </c>
      <c r="DZ90" s="546" t="str">
        <f t="shared" si="295"/>
        <v/>
      </c>
      <c r="EA90" s="546" t="str">
        <f t="shared" si="295"/>
        <v/>
      </c>
      <c r="EB90" s="546" t="str">
        <f t="shared" ref="EB90:EW90" si="296">IF(EB$10="1.対象電源",EB47,"")</f>
        <v/>
      </c>
      <c r="EC90" s="546" t="str">
        <f t="shared" si="296"/>
        <v/>
      </c>
      <c r="ED90" s="546" t="str">
        <f t="shared" si="296"/>
        <v/>
      </c>
      <c r="EE90" s="546" t="str">
        <f t="shared" si="296"/>
        <v/>
      </c>
      <c r="EF90" s="546" t="str">
        <f t="shared" si="296"/>
        <v/>
      </c>
      <c r="EG90" s="546" t="str">
        <f t="shared" si="296"/>
        <v/>
      </c>
      <c r="EH90" s="546" t="str">
        <f t="shared" si="296"/>
        <v/>
      </c>
      <c r="EI90" s="546" t="str">
        <f t="shared" si="296"/>
        <v/>
      </c>
      <c r="EJ90" s="546" t="str">
        <f t="shared" si="296"/>
        <v/>
      </c>
      <c r="EK90" s="546" t="str">
        <f t="shared" si="296"/>
        <v/>
      </c>
      <c r="EL90" s="546" t="str">
        <f t="shared" si="296"/>
        <v/>
      </c>
      <c r="EM90" s="546" t="str">
        <f t="shared" si="296"/>
        <v/>
      </c>
      <c r="EN90" s="546" t="str">
        <f t="shared" si="296"/>
        <v/>
      </c>
      <c r="EO90" s="546" t="str">
        <f t="shared" si="296"/>
        <v/>
      </c>
      <c r="EP90" s="546" t="str">
        <f t="shared" si="296"/>
        <v/>
      </c>
      <c r="EQ90" s="546" t="str">
        <f t="shared" si="296"/>
        <v/>
      </c>
      <c r="ER90" s="546" t="str">
        <f t="shared" si="296"/>
        <v/>
      </c>
      <c r="ES90" s="546" t="str">
        <f t="shared" si="296"/>
        <v/>
      </c>
      <c r="ET90" s="546" t="str">
        <f t="shared" si="296"/>
        <v/>
      </c>
      <c r="EU90" s="546" t="str">
        <f t="shared" si="296"/>
        <v/>
      </c>
      <c r="EV90" s="546" t="str">
        <f t="shared" si="296"/>
        <v/>
      </c>
      <c r="EW90" s="546" t="str">
        <f t="shared" si="296"/>
        <v/>
      </c>
      <c r="EX90" s="476"/>
      <c r="EY90" s="476"/>
      <c r="EZ90" s="476"/>
      <c r="FA90" s="476"/>
      <c r="FB90" s="476"/>
      <c r="FC90" s="476"/>
      <c r="FD90" s="476"/>
      <c r="FE90" s="476"/>
      <c r="FF90" s="476"/>
    </row>
    <row r="91" spans="2:162">
      <c r="B91" s="535" t="s">
        <v>1942</v>
      </c>
      <c r="C91" s="526" t="s">
        <v>32</v>
      </c>
      <c r="D91" s="546" t="str">
        <f t="shared" ref="D91:AI91" si="297">IF(D$10="1.対象電源",D48,"")</f>
        <v/>
      </c>
      <c r="E91" s="546" t="str">
        <f t="shared" si="297"/>
        <v/>
      </c>
      <c r="F91" s="546" t="str">
        <f t="shared" si="297"/>
        <v/>
      </c>
      <c r="G91" s="546" t="str">
        <f t="shared" si="297"/>
        <v/>
      </c>
      <c r="H91" s="546" t="str">
        <f t="shared" si="297"/>
        <v/>
      </c>
      <c r="I91" s="546" t="str">
        <f t="shared" si="297"/>
        <v/>
      </c>
      <c r="J91" s="546" t="str">
        <f t="shared" si="297"/>
        <v/>
      </c>
      <c r="K91" s="546" t="str">
        <f t="shared" si="297"/>
        <v/>
      </c>
      <c r="L91" s="546" t="str">
        <f t="shared" si="297"/>
        <v/>
      </c>
      <c r="M91" s="546" t="str">
        <f t="shared" si="297"/>
        <v/>
      </c>
      <c r="N91" s="546" t="str">
        <f t="shared" si="297"/>
        <v/>
      </c>
      <c r="O91" s="546" t="str">
        <f t="shared" si="297"/>
        <v/>
      </c>
      <c r="P91" s="546" t="str">
        <f t="shared" si="297"/>
        <v/>
      </c>
      <c r="Q91" s="546" t="str">
        <f t="shared" si="297"/>
        <v/>
      </c>
      <c r="R91" s="546" t="str">
        <f t="shared" si="297"/>
        <v/>
      </c>
      <c r="S91" s="546" t="str">
        <f t="shared" si="297"/>
        <v/>
      </c>
      <c r="T91" s="546" t="str">
        <f t="shared" si="297"/>
        <v/>
      </c>
      <c r="U91" s="546" t="str">
        <f t="shared" si="297"/>
        <v/>
      </c>
      <c r="V91" s="546" t="str">
        <f t="shared" si="297"/>
        <v/>
      </c>
      <c r="W91" s="546" t="str">
        <f t="shared" si="297"/>
        <v/>
      </c>
      <c r="X91" s="546" t="str">
        <f t="shared" si="297"/>
        <v/>
      </c>
      <c r="Y91" s="546" t="str">
        <f t="shared" si="297"/>
        <v/>
      </c>
      <c r="Z91" s="546" t="str">
        <f t="shared" si="297"/>
        <v/>
      </c>
      <c r="AA91" s="546" t="str">
        <f t="shared" si="297"/>
        <v/>
      </c>
      <c r="AB91" s="546" t="str">
        <f t="shared" si="297"/>
        <v/>
      </c>
      <c r="AC91" s="546" t="str">
        <f t="shared" si="297"/>
        <v/>
      </c>
      <c r="AD91" s="546" t="str">
        <f t="shared" si="297"/>
        <v/>
      </c>
      <c r="AE91" s="546" t="str">
        <f t="shared" si="297"/>
        <v/>
      </c>
      <c r="AF91" s="546" t="str">
        <f t="shared" si="297"/>
        <v/>
      </c>
      <c r="AG91" s="546" t="str">
        <f t="shared" si="297"/>
        <v/>
      </c>
      <c r="AH91" s="546" t="str">
        <f t="shared" si="297"/>
        <v/>
      </c>
      <c r="AI91" s="546" t="str">
        <f t="shared" si="297"/>
        <v/>
      </c>
      <c r="AJ91" s="546" t="str">
        <f t="shared" ref="AJ91:BO91" si="298">IF(AJ$10="1.対象電源",AJ48,"")</f>
        <v/>
      </c>
      <c r="AK91" s="546" t="str">
        <f t="shared" si="298"/>
        <v/>
      </c>
      <c r="AL91" s="546" t="str">
        <f t="shared" si="298"/>
        <v/>
      </c>
      <c r="AM91" s="546" t="str">
        <f t="shared" si="298"/>
        <v/>
      </c>
      <c r="AN91" s="546" t="str">
        <f t="shared" si="298"/>
        <v/>
      </c>
      <c r="AO91" s="546" t="str">
        <f t="shared" si="298"/>
        <v/>
      </c>
      <c r="AP91" s="546" t="str">
        <f t="shared" si="298"/>
        <v/>
      </c>
      <c r="AQ91" s="546" t="str">
        <f t="shared" si="298"/>
        <v/>
      </c>
      <c r="AR91" s="546" t="str">
        <f t="shared" si="298"/>
        <v/>
      </c>
      <c r="AS91" s="546" t="str">
        <f t="shared" si="298"/>
        <v/>
      </c>
      <c r="AT91" s="546" t="str">
        <f t="shared" si="298"/>
        <v/>
      </c>
      <c r="AU91" s="546" t="str">
        <f t="shared" si="298"/>
        <v/>
      </c>
      <c r="AV91" s="546" t="str">
        <f t="shared" si="298"/>
        <v/>
      </c>
      <c r="AW91" s="546" t="str">
        <f t="shared" si="298"/>
        <v/>
      </c>
      <c r="AX91" s="546" t="str">
        <f t="shared" si="298"/>
        <v/>
      </c>
      <c r="AY91" s="546" t="str">
        <f t="shared" si="298"/>
        <v/>
      </c>
      <c r="AZ91" s="546" t="str">
        <f t="shared" si="298"/>
        <v/>
      </c>
      <c r="BA91" s="546" t="str">
        <f t="shared" si="298"/>
        <v/>
      </c>
      <c r="BB91" s="546" t="str">
        <f t="shared" si="298"/>
        <v/>
      </c>
      <c r="BC91" s="546" t="str">
        <f t="shared" si="298"/>
        <v/>
      </c>
      <c r="BD91" s="546" t="str">
        <f t="shared" si="298"/>
        <v/>
      </c>
      <c r="BE91" s="546" t="str">
        <f t="shared" si="298"/>
        <v/>
      </c>
      <c r="BF91" s="546" t="str">
        <f t="shared" si="298"/>
        <v/>
      </c>
      <c r="BG91" s="546" t="str">
        <f t="shared" si="298"/>
        <v/>
      </c>
      <c r="BH91" s="546" t="str">
        <f t="shared" si="298"/>
        <v/>
      </c>
      <c r="BI91" s="546" t="str">
        <f t="shared" si="298"/>
        <v/>
      </c>
      <c r="BJ91" s="546" t="str">
        <f t="shared" si="298"/>
        <v/>
      </c>
      <c r="BK91" s="546" t="str">
        <f t="shared" si="298"/>
        <v/>
      </c>
      <c r="BL91" s="546" t="str">
        <f t="shared" si="298"/>
        <v/>
      </c>
      <c r="BM91" s="546" t="str">
        <f t="shared" si="298"/>
        <v/>
      </c>
      <c r="BN91" s="546" t="str">
        <f t="shared" si="298"/>
        <v/>
      </c>
      <c r="BO91" s="546" t="str">
        <f t="shared" si="298"/>
        <v/>
      </c>
      <c r="BP91" s="546" t="str">
        <f t="shared" ref="BP91:CU91" si="299">IF(BP$10="1.対象電源",BP48,"")</f>
        <v/>
      </c>
      <c r="BQ91" s="546" t="str">
        <f t="shared" si="299"/>
        <v/>
      </c>
      <c r="BR91" s="546" t="str">
        <f t="shared" si="299"/>
        <v/>
      </c>
      <c r="BS91" s="546" t="str">
        <f t="shared" si="299"/>
        <v/>
      </c>
      <c r="BT91" s="546" t="str">
        <f t="shared" si="299"/>
        <v/>
      </c>
      <c r="BU91" s="546" t="str">
        <f t="shared" si="299"/>
        <v/>
      </c>
      <c r="BV91" s="546" t="str">
        <f t="shared" si="299"/>
        <v/>
      </c>
      <c r="BW91" s="546" t="str">
        <f t="shared" si="299"/>
        <v/>
      </c>
      <c r="BX91" s="546" t="str">
        <f t="shared" si="299"/>
        <v/>
      </c>
      <c r="BY91" s="546" t="str">
        <f t="shared" si="299"/>
        <v/>
      </c>
      <c r="BZ91" s="546" t="str">
        <f t="shared" si="299"/>
        <v/>
      </c>
      <c r="CA91" s="546" t="str">
        <f t="shared" si="299"/>
        <v/>
      </c>
      <c r="CB91" s="546" t="str">
        <f t="shared" si="299"/>
        <v/>
      </c>
      <c r="CC91" s="546" t="str">
        <f t="shared" si="299"/>
        <v/>
      </c>
      <c r="CD91" s="546" t="str">
        <f t="shared" si="299"/>
        <v/>
      </c>
      <c r="CE91" s="546" t="str">
        <f t="shared" si="299"/>
        <v/>
      </c>
      <c r="CF91" s="546" t="str">
        <f t="shared" si="299"/>
        <v/>
      </c>
      <c r="CG91" s="546" t="str">
        <f t="shared" si="299"/>
        <v/>
      </c>
      <c r="CH91" s="546" t="str">
        <f t="shared" si="299"/>
        <v/>
      </c>
      <c r="CI91" s="546" t="str">
        <f t="shared" si="299"/>
        <v/>
      </c>
      <c r="CJ91" s="546" t="str">
        <f t="shared" si="299"/>
        <v/>
      </c>
      <c r="CK91" s="546" t="str">
        <f t="shared" si="299"/>
        <v/>
      </c>
      <c r="CL91" s="546" t="str">
        <f t="shared" si="299"/>
        <v/>
      </c>
      <c r="CM91" s="546" t="str">
        <f t="shared" si="299"/>
        <v/>
      </c>
      <c r="CN91" s="546" t="str">
        <f t="shared" si="299"/>
        <v/>
      </c>
      <c r="CO91" s="546" t="str">
        <f t="shared" si="299"/>
        <v/>
      </c>
      <c r="CP91" s="546" t="str">
        <f t="shared" si="299"/>
        <v/>
      </c>
      <c r="CQ91" s="546" t="str">
        <f t="shared" si="299"/>
        <v/>
      </c>
      <c r="CR91" s="546" t="str">
        <f t="shared" si="299"/>
        <v/>
      </c>
      <c r="CS91" s="546" t="str">
        <f t="shared" si="299"/>
        <v/>
      </c>
      <c r="CT91" s="546" t="str">
        <f t="shared" si="299"/>
        <v/>
      </c>
      <c r="CU91" s="546" t="str">
        <f t="shared" si="299"/>
        <v/>
      </c>
      <c r="CV91" s="546" t="str">
        <f t="shared" ref="CV91:EA91" si="300">IF(CV$10="1.対象電源",CV48,"")</f>
        <v/>
      </c>
      <c r="CW91" s="546" t="str">
        <f t="shared" si="300"/>
        <v/>
      </c>
      <c r="CX91" s="546" t="str">
        <f t="shared" si="300"/>
        <v/>
      </c>
      <c r="CY91" s="546" t="str">
        <f t="shared" si="300"/>
        <v/>
      </c>
      <c r="CZ91" s="546" t="str">
        <f t="shared" si="300"/>
        <v/>
      </c>
      <c r="DA91" s="546" t="str">
        <f t="shared" si="300"/>
        <v/>
      </c>
      <c r="DB91" s="546" t="str">
        <f t="shared" si="300"/>
        <v/>
      </c>
      <c r="DC91" s="546" t="str">
        <f t="shared" si="300"/>
        <v/>
      </c>
      <c r="DD91" s="546" t="str">
        <f t="shared" si="300"/>
        <v/>
      </c>
      <c r="DE91" s="546" t="str">
        <f t="shared" si="300"/>
        <v/>
      </c>
      <c r="DF91" s="546" t="str">
        <f t="shared" si="300"/>
        <v/>
      </c>
      <c r="DG91" s="546" t="str">
        <f t="shared" si="300"/>
        <v/>
      </c>
      <c r="DH91" s="546" t="str">
        <f t="shared" si="300"/>
        <v/>
      </c>
      <c r="DI91" s="546" t="str">
        <f t="shared" si="300"/>
        <v/>
      </c>
      <c r="DJ91" s="546" t="str">
        <f t="shared" si="300"/>
        <v/>
      </c>
      <c r="DK91" s="546" t="str">
        <f t="shared" si="300"/>
        <v/>
      </c>
      <c r="DL91" s="546" t="str">
        <f t="shared" si="300"/>
        <v/>
      </c>
      <c r="DM91" s="546" t="str">
        <f t="shared" si="300"/>
        <v/>
      </c>
      <c r="DN91" s="546" t="str">
        <f t="shared" si="300"/>
        <v/>
      </c>
      <c r="DO91" s="546" t="str">
        <f t="shared" si="300"/>
        <v/>
      </c>
      <c r="DP91" s="546" t="str">
        <f t="shared" si="300"/>
        <v/>
      </c>
      <c r="DQ91" s="546" t="str">
        <f t="shared" si="300"/>
        <v/>
      </c>
      <c r="DR91" s="546" t="str">
        <f t="shared" si="300"/>
        <v/>
      </c>
      <c r="DS91" s="546" t="str">
        <f t="shared" si="300"/>
        <v/>
      </c>
      <c r="DT91" s="546" t="str">
        <f t="shared" si="300"/>
        <v/>
      </c>
      <c r="DU91" s="546" t="str">
        <f t="shared" si="300"/>
        <v/>
      </c>
      <c r="DV91" s="546" t="str">
        <f t="shared" si="300"/>
        <v/>
      </c>
      <c r="DW91" s="546" t="str">
        <f t="shared" si="300"/>
        <v/>
      </c>
      <c r="DX91" s="546" t="str">
        <f t="shared" si="300"/>
        <v/>
      </c>
      <c r="DY91" s="546" t="str">
        <f t="shared" si="300"/>
        <v/>
      </c>
      <c r="DZ91" s="546" t="str">
        <f t="shared" si="300"/>
        <v/>
      </c>
      <c r="EA91" s="546" t="str">
        <f t="shared" si="300"/>
        <v/>
      </c>
      <c r="EB91" s="546" t="str">
        <f t="shared" ref="EB91:EW91" si="301">IF(EB$10="1.対象電源",EB48,"")</f>
        <v/>
      </c>
      <c r="EC91" s="546" t="str">
        <f t="shared" si="301"/>
        <v/>
      </c>
      <c r="ED91" s="546" t="str">
        <f t="shared" si="301"/>
        <v/>
      </c>
      <c r="EE91" s="546" t="str">
        <f t="shared" si="301"/>
        <v/>
      </c>
      <c r="EF91" s="546" t="str">
        <f t="shared" si="301"/>
        <v/>
      </c>
      <c r="EG91" s="546" t="str">
        <f t="shared" si="301"/>
        <v/>
      </c>
      <c r="EH91" s="546" t="str">
        <f t="shared" si="301"/>
        <v/>
      </c>
      <c r="EI91" s="546" t="str">
        <f t="shared" si="301"/>
        <v/>
      </c>
      <c r="EJ91" s="546" t="str">
        <f t="shared" si="301"/>
        <v/>
      </c>
      <c r="EK91" s="546" t="str">
        <f t="shared" si="301"/>
        <v/>
      </c>
      <c r="EL91" s="546" t="str">
        <f t="shared" si="301"/>
        <v/>
      </c>
      <c r="EM91" s="546" t="str">
        <f t="shared" si="301"/>
        <v/>
      </c>
      <c r="EN91" s="546" t="str">
        <f t="shared" si="301"/>
        <v/>
      </c>
      <c r="EO91" s="546" t="str">
        <f t="shared" si="301"/>
        <v/>
      </c>
      <c r="EP91" s="546" t="str">
        <f t="shared" si="301"/>
        <v/>
      </c>
      <c r="EQ91" s="546" t="str">
        <f t="shared" si="301"/>
        <v/>
      </c>
      <c r="ER91" s="546" t="str">
        <f t="shared" si="301"/>
        <v/>
      </c>
      <c r="ES91" s="546" t="str">
        <f t="shared" si="301"/>
        <v/>
      </c>
      <c r="ET91" s="546" t="str">
        <f t="shared" si="301"/>
        <v/>
      </c>
      <c r="EU91" s="546" t="str">
        <f t="shared" si="301"/>
        <v/>
      </c>
      <c r="EV91" s="546" t="str">
        <f t="shared" si="301"/>
        <v/>
      </c>
      <c r="EW91" s="546" t="str">
        <f t="shared" si="301"/>
        <v/>
      </c>
      <c r="EX91" s="476"/>
      <c r="EY91" s="476"/>
      <c r="EZ91" s="476"/>
      <c r="FA91" s="476"/>
      <c r="FB91" s="476"/>
      <c r="FC91" s="476"/>
      <c r="FD91" s="476"/>
      <c r="FE91" s="476"/>
      <c r="FF91" s="476"/>
    </row>
    <row r="92" spans="2:162">
      <c r="B92" s="531" t="s">
        <v>1837</v>
      </c>
      <c r="C92" s="526" t="s">
        <v>32</v>
      </c>
      <c r="D92" s="546" t="str">
        <f t="shared" ref="D92:AI92" si="302">IF(D$10="1.対象電源",D49,"")</f>
        <v/>
      </c>
      <c r="E92" s="546" t="str">
        <f t="shared" si="302"/>
        <v/>
      </c>
      <c r="F92" s="546" t="str">
        <f t="shared" si="302"/>
        <v/>
      </c>
      <c r="G92" s="546" t="str">
        <f t="shared" si="302"/>
        <v/>
      </c>
      <c r="H92" s="546" t="str">
        <f t="shared" si="302"/>
        <v/>
      </c>
      <c r="I92" s="546" t="str">
        <f t="shared" si="302"/>
        <v/>
      </c>
      <c r="J92" s="546" t="str">
        <f t="shared" si="302"/>
        <v/>
      </c>
      <c r="K92" s="546" t="str">
        <f t="shared" si="302"/>
        <v/>
      </c>
      <c r="L92" s="546" t="str">
        <f t="shared" si="302"/>
        <v/>
      </c>
      <c r="M92" s="546" t="str">
        <f t="shared" si="302"/>
        <v/>
      </c>
      <c r="N92" s="546" t="str">
        <f t="shared" si="302"/>
        <v/>
      </c>
      <c r="O92" s="546" t="str">
        <f t="shared" si="302"/>
        <v/>
      </c>
      <c r="P92" s="546" t="str">
        <f t="shared" si="302"/>
        <v/>
      </c>
      <c r="Q92" s="546" t="str">
        <f t="shared" si="302"/>
        <v/>
      </c>
      <c r="R92" s="546" t="str">
        <f t="shared" si="302"/>
        <v/>
      </c>
      <c r="S92" s="546" t="str">
        <f t="shared" si="302"/>
        <v/>
      </c>
      <c r="T92" s="546" t="str">
        <f t="shared" si="302"/>
        <v/>
      </c>
      <c r="U92" s="546" t="str">
        <f t="shared" si="302"/>
        <v/>
      </c>
      <c r="V92" s="546" t="str">
        <f t="shared" si="302"/>
        <v/>
      </c>
      <c r="W92" s="546" t="str">
        <f t="shared" si="302"/>
        <v/>
      </c>
      <c r="X92" s="546" t="str">
        <f t="shared" si="302"/>
        <v/>
      </c>
      <c r="Y92" s="546" t="str">
        <f t="shared" si="302"/>
        <v/>
      </c>
      <c r="Z92" s="546" t="str">
        <f t="shared" si="302"/>
        <v/>
      </c>
      <c r="AA92" s="546" t="str">
        <f t="shared" si="302"/>
        <v/>
      </c>
      <c r="AB92" s="546" t="str">
        <f t="shared" si="302"/>
        <v/>
      </c>
      <c r="AC92" s="546" t="str">
        <f t="shared" si="302"/>
        <v/>
      </c>
      <c r="AD92" s="546" t="str">
        <f t="shared" si="302"/>
        <v/>
      </c>
      <c r="AE92" s="546" t="str">
        <f t="shared" si="302"/>
        <v/>
      </c>
      <c r="AF92" s="546" t="str">
        <f t="shared" si="302"/>
        <v/>
      </c>
      <c r="AG92" s="546" t="str">
        <f t="shared" si="302"/>
        <v/>
      </c>
      <c r="AH92" s="546" t="str">
        <f t="shared" si="302"/>
        <v/>
      </c>
      <c r="AI92" s="546" t="str">
        <f t="shared" si="302"/>
        <v/>
      </c>
      <c r="AJ92" s="546" t="str">
        <f t="shared" ref="AJ92:BO92" si="303">IF(AJ$10="1.対象電源",AJ49,"")</f>
        <v/>
      </c>
      <c r="AK92" s="546" t="str">
        <f t="shared" si="303"/>
        <v/>
      </c>
      <c r="AL92" s="546" t="str">
        <f t="shared" si="303"/>
        <v/>
      </c>
      <c r="AM92" s="546" t="str">
        <f t="shared" si="303"/>
        <v/>
      </c>
      <c r="AN92" s="546" t="str">
        <f t="shared" si="303"/>
        <v/>
      </c>
      <c r="AO92" s="546" t="str">
        <f t="shared" si="303"/>
        <v/>
      </c>
      <c r="AP92" s="546" t="str">
        <f t="shared" si="303"/>
        <v/>
      </c>
      <c r="AQ92" s="546" t="str">
        <f t="shared" si="303"/>
        <v/>
      </c>
      <c r="AR92" s="546" t="str">
        <f t="shared" si="303"/>
        <v/>
      </c>
      <c r="AS92" s="546" t="str">
        <f t="shared" si="303"/>
        <v/>
      </c>
      <c r="AT92" s="546" t="str">
        <f t="shared" si="303"/>
        <v/>
      </c>
      <c r="AU92" s="546" t="str">
        <f t="shared" si="303"/>
        <v/>
      </c>
      <c r="AV92" s="546" t="str">
        <f t="shared" si="303"/>
        <v/>
      </c>
      <c r="AW92" s="546" t="str">
        <f t="shared" si="303"/>
        <v/>
      </c>
      <c r="AX92" s="546" t="str">
        <f t="shared" si="303"/>
        <v/>
      </c>
      <c r="AY92" s="546" t="str">
        <f t="shared" si="303"/>
        <v/>
      </c>
      <c r="AZ92" s="546" t="str">
        <f t="shared" si="303"/>
        <v/>
      </c>
      <c r="BA92" s="546" t="str">
        <f t="shared" si="303"/>
        <v/>
      </c>
      <c r="BB92" s="546" t="str">
        <f t="shared" si="303"/>
        <v/>
      </c>
      <c r="BC92" s="546" t="str">
        <f t="shared" si="303"/>
        <v/>
      </c>
      <c r="BD92" s="546" t="str">
        <f t="shared" si="303"/>
        <v/>
      </c>
      <c r="BE92" s="546" t="str">
        <f t="shared" si="303"/>
        <v/>
      </c>
      <c r="BF92" s="546" t="str">
        <f t="shared" si="303"/>
        <v/>
      </c>
      <c r="BG92" s="546" t="str">
        <f t="shared" si="303"/>
        <v/>
      </c>
      <c r="BH92" s="546" t="str">
        <f t="shared" si="303"/>
        <v/>
      </c>
      <c r="BI92" s="546" t="str">
        <f t="shared" si="303"/>
        <v/>
      </c>
      <c r="BJ92" s="546" t="str">
        <f t="shared" si="303"/>
        <v/>
      </c>
      <c r="BK92" s="546" t="str">
        <f t="shared" si="303"/>
        <v/>
      </c>
      <c r="BL92" s="546" t="str">
        <f t="shared" si="303"/>
        <v/>
      </c>
      <c r="BM92" s="546" t="str">
        <f t="shared" si="303"/>
        <v/>
      </c>
      <c r="BN92" s="546" t="str">
        <f t="shared" si="303"/>
        <v/>
      </c>
      <c r="BO92" s="546" t="str">
        <f t="shared" si="303"/>
        <v/>
      </c>
      <c r="BP92" s="546" t="str">
        <f t="shared" ref="BP92:CU92" si="304">IF(BP$10="1.対象電源",BP49,"")</f>
        <v/>
      </c>
      <c r="BQ92" s="546" t="str">
        <f t="shared" si="304"/>
        <v/>
      </c>
      <c r="BR92" s="546" t="str">
        <f t="shared" si="304"/>
        <v/>
      </c>
      <c r="BS92" s="546" t="str">
        <f t="shared" si="304"/>
        <v/>
      </c>
      <c r="BT92" s="546" t="str">
        <f t="shared" si="304"/>
        <v/>
      </c>
      <c r="BU92" s="546" t="str">
        <f t="shared" si="304"/>
        <v/>
      </c>
      <c r="BV92" s="546" t="str">
        <f t="shared" si="304"/>
        <v/>
      </c>
      <c r="BW92" s="546" t="str">
        <f t="shared" si="304"/>
        <v/>
      </c>
      <c r="BX92" s="546" t="str">
        <f t="shared" si="304"/>
        <v/>
      </c>
      <c r="BY92" s="546" t="str">
        <f t="shared" si="304"/>
        <v/>
      </c>
      <c r="BZ92" s="546" t="str">
        <f t="shared" si="304"/>
        <v/>
      </c>
      <c r="CA92" s="546" t="str">
        <f t="shared" si="304"/>
        <v/>
      </c>
      <c r="CB92" s="546" t="str">
        <f t="shared" si="304"/>
        <v/>
      </c>
      <c r="CC92" s="546" t="str">
        <f t="shared" si="304"/>
        <v/>
      </c>
      <c r="CD92" s="546" t="str">
        <f t="shared" si="304"/>
        <v/>
      </c>
      <c r="CE92" s="546" t="str">
        <f t="shared" si="304"/>
        <v/>
      </c>
      <c r="CF92" s="546" t="str">
        <f t="shared" si="304"/>
        <v/>
      </c>
      <c r="CG92" s="546" t="str">
        <f t="shared" si="304"/>
        <v/>
      </c>
      <c r="CH92" s="546" t="str">
        <f t="shared" si="304"/>
        <v/>
      </c>
      <c r="CI92" s="546" t="str">
        <f t="shared" si="304"/>
        <v/>
      </c>
      <c r="CJ92" s="546" t="str">
        <f t="shared" si="304"/>
        <v/>
      </c>
      <c r="CK92" s="546" t="str">
        <f t="shared" si="304"/>
        <v/>
      </c>
      <c r="CL92" s="546" t="str">
        <f t="shared" si="304"/>
        <v/>
      </c>
      <c r="CM92" s="546" t="str">
        <f t="shared" si="304"/>
        <v/>
      </c>
      <c r="CN92" s="546" t="str">
        <f t="shared" si="304"/>
        <v/>
      </c>
      <c r="CO92" s="546" t="str">
        <f t="shared" si="304"/>
        <v/>
      </c>
      <c r="CP92" s="546" t="str">
        <f t="shared" si="304"/>
        <v/>
      </c>
      <c r="CQ92" s="546" t="str">
        <f t="shared" si="304"/>
        <v/>
      </c>
      <c r="CR92" s="546" t="str">
        <f t="shared" si="304"/>
        <v/>
      </c>
      <c r="CS92" s="546" t="str">
        <f t="shared" si="304"/>
        <v/>
      </c>
      <c r="CT92" s="546" t="str">
        <f t="shared" si="304"/>
        <v/>
      </c>
      <c r="CU92" s="546" t="str">
        <f t="shared" si="304"/>
        <v/>
      </c>
      <c r="CV92" s="546" t="str">
        <f t="shared" ref="CV92:EA92" si="305">IF(CV$10="1.対象電源",CV49,"")</f>
        <v/>
      </c>
      <c r="CW92" s="546" t="str">
        <f t="shared" si="305"/>
        <v/>
      </c>
      <c r="CX92" s="546" t="str">
        <f t="shared" si="305"/>
        <v/>
      </c>
      <c r="CY92" s="546" t="str">
        <f t="shared" si="305"/>
        <v/>
      </c>
      <c r="CZ92" s="546" t="str">
        <f t="shared" si="305"/>
        <v/>
      </c>
      <c r="DA92" s="546" t="str">
        <f t="shared" si="305"/>
        <v/>
      </c>
      <c r="DB92" s="546" t="str">
        <f t="shared" si="305"/>
        <v/>
      </c>
      <c r="DC92" s="546" t="str">
        <f t="shared" si="305"/>
        <v/>
      </c>
      <c r="DD92" s="546" t="str">
        <f t="shared" si="305"/>
        <v/>
      </c>
      <c r="DE92" s="546" t="str">
        <f t="shared" si="305"/>
        <v/>
      </c>
      <c r="DF92" s="546" t="str">
        <f t="shared" si="305"/>
        <v/>
      </c>
      <c r="DG92" s="546" t="str">
        <f t="shared" si="305"/>
        <v/>
      </c>
      <c r="DH92" s="546" t="str">
        <f t="shared" si="305"/>
        <v/>
      </c>
      <c r="DI92" s="546" t="str">
        <f t="shared" si="305"/>
        <v/>
      </c>
      <c r="DJ92" s="546" t="str">
        <f t="shared" si="305"/>
        <v/>
      </c>
      <c r="DK92" s="546" t="str">
        <f t="shared" si="305"/>
        <v/>
      </c>
      <c r="DL92" s="546" t="str">
        <f t="shared" si="305"/>
        <v/>
      </c>
      <c r="DM92" s="546" t="str">
        <f t="shared" si="305"/>
        <v/>
      </c>
      <c r="DN92" s="546" t="str">
        <f t="shared" si="305"/>
        <v/>
      </c>
      <c r="DO92" s="546" t="str">
        <f t="shared" si="305"/>
        <v/>
      </c>
      <c r="DP92" s="546" t="str">
        <f t="shared" si="305"/>
        <v/>
      </c>
      <c r="DQ92" s="546" t="str">
        <f t="shared" si="305"/>
        <v/>
      </c>
      <c r="DR92" s="546" t="str">
        <f t="shared" si="305"/>
        <v/>
      </c>
      <c r="DS92" s="546" t="str">
        <f t="shared" si="305"/>
        <v/>
      </c>
      <c r="DT92" s="546" t="str">
        <f t="shared" si="305"/>
        <v/>
      </c>
      <c r="DU92" s="546" t="str">
        <f t="shared" si="305"/>
        <v/>
      </c>
      <c r="DV92" s="546" t="str">
        <f t="shared" si="305"/>
        <v/>
      </c>
      <c r="DW92" s="546" t="str">
        <f t="shared" si="305"/>
        <v/>
      </c>
      <c r="DX92" s="546" t="str">
        <f t="shared" si="305"/>
        <v/>
      </c>
      <c r="DY92" s="546" t="str">
        <f t="shared" si="305"/>
        <v/>
      </c>
      <c r="DZ92" s="546" t="str">
        <f t="shared" si="305"/>
        <v/>
      </c>
      <c r="EA92" s="546" t="str">
        <f t="shared" si="305"/>
        <v/>
      </c>
      <c r="EB92" s="546" t="str">
        <f t="shared" ref="EB92:EW92" si="306">IF(EB$10="1.対象電源",EB49,"")</f>
        <v/>
      </c>
      <c r="EC92" s="546" t="str">
        <f t="shared" si="306"/>
        <v/>
      </c>
      <c r="ED92" s="546" t="str">
        <f t="shared" si="306"/>
        <v/>
      </c>
      <c r="EE92" s="546" t="str">
        <f t="shared" si="306"/>
        <v/>
      </c>
      <c r="EF92" s="546" t="str">
        <f t="shared" si="306"/>
        <v/>
      </c>
      <c r="EG92" s="546" t="str">
        <f t="shared" si="306"/>
        <v/>
      </c>
      <c r="EH92" s="546" t="str">
        <f t="shared" si="306"/>
        <v/>
      </c>
      <c r="EI92" s="546" t="str">
        <f t="shared" si="306"/>
        <v/>
      </c>
      <c r="EJ92" s="546" t="str">
        <f t="shared" si="306"/>
        <v/>
      </c>
      <c r="EK92" s="546" t="str">
        <f t="shared" si="306"/>
        <v/>
      </c>
      <c r="EL92" s="546" t="str">
        <f t="shared" si="306"/>
        <v/>
      </c>
      <c r="EM92" s="546" t="str">
        <f t="shared" si="306"/>
        <v/>
      </c>
      <c r="EN92" s="546" t="str">
        <f t="shared" si="306"/>
        <v/>
      </c>
      <c r="EO92" s="546" t="str">
        <f t="shared" si="306"/>
        <v/>
      </c>
      <c r="EP92" s="546" t="str">
        <f t="shared" si="306"/>
        <v/>
      </c>
      <c r="EQ92" s="546" t="str">
        <f t="shared" si="306"/>
        <v/>
      </c>
      <c r="ER92" s="546" t="str">
        <f t="shared" si="306"/>
        <v/>
      </c>
      <c r="ES92" s="546" t="str">
        <f t="shared" si="306"/>
        <v/>
      </c>
      <c r="ET92" s="546" t="str">
        <f t="shared" si="306"/>
        <v/>
      </c>
      <c r="EU92" s="546" t="str">
        <f t="shared" si="306"/>
        <v/>
      </c>
      <c r="EV92" s="546" t="str">
        <f t="shared" si="306"/>
        <v/>
      </c>
      <c r="EW92" s="546" t="str">
        <f t="shared" si="306"/>
        <v/>
      </c>
      <c r="EX92" s="476"/>
      <c r="EY92" s="476"/>
      <c r="EZ92" s="476"/>
      <c r="FA92" s="476"/>
      <c r="FB92" s="476"/>
      <c r="FC92" s="476"/>
      <c r="FD92" s="476"/>
      <c r="FE92" s="476"/>
      <c r="FF92" s="476"/>
    </row>
    <row r="93" spans="2:162">
      <c r="B93" s="533" t="s">
        <v>1943</v>
      </c>
      <c r="C93" s="526" t="s">
        <v>32</v>
      </c>
      <c r="D93" s="546" t="str">
        <f t="shared" ref="D93:AI93" si="307">IF(D$10="1.対象電源",D50,"")</f>
        <v/>
      </c>
      <c r="E93" s="546" t="str">
        <f t="shared" si="307"/>
        <v/>
      </c>
      <c r="F93" s="546" t="str">
        <f t="shared" si="307"/>
        <v/>
      </c>
      <c r="G93" s="546" t="str">
        <f t="shared" si="307"/>
        <v/>
      </c>
      <c r="H93" s="546" t="str">
        <f t="shared" si="307"/>
        <v/>
      </c>
      <c r="I93" s="546" t="str">
        <f t="shared" si="307"/>
        <v/>
      </c>
      <c r="J93" s="546" t="str">
        <f t="shared" si="307"/>
        <v/>
      </c>
      <c r="K93" s="546" t="str">
        <f t="shared" si="307"/>
        <v/>
      </c>
      <c r="L93" s="546" t="str">
        <f t="shared" si="307"/>
        <v/>
      </c>
      <c r="M93" s="546" t="str">
        <f t="shared" si="307"/>
        <v/>
      </c>
      <c r="N93" s="546" t="str">
        <f t="shared" si="307"/>
        <v/>
      </c>
      <c r="O93" s="546" t="str">
        <f t="shared" si="307"/>
        <v/>
      </c>
      <c r="P93" s="546" t="str">
        <f t="shared" si="307"/>
        <v/>
      </c>
      <c r="Q93" s="546" t="str">
        <f t="shared" si="307"/>
        <v/>
      </c>
      <c r="R93" s="546" t="str">
        <f t="shared" si="307"/>
        <v/>
      </c>
      <c r="S93" s="546" t="str">
        <f t="shared" si="307"/>
        <v/>
      </c>
      <c r="T93" s="546" t="str">
        <f t="shared" si="307"/>
        <v/>
      </c>
      <c r="U93" s="546" t="str">
        <f t="shared" si="307"/>
        <v/>
      </c>
      <c r="V93" s="546" t="str">
        <f t="shared" si="307"/>
        <v/>
      </c>
      <c r="W93" s="546" t="str">
        <f t="shared" si="307"/>
        <v/>
      </c>
      <c r="X93" s="546" t="str">
        <f t="shared" si="307"/>
        <v/>
      </c>
      <c r="Y93" s="546" t="str">
        <f t="shared" si="307"/>
        <v/>
      </c>
      <c r="Z93" s="546" t="str">
        <f t="shared" si="307"/>
        <v/>
      </c>
      <c r="AA93" s="546" t="str">
        <f t="shared" si="307"/>
        <v/>
      </c>
      <c r="AB93" s="546" t="str">
        <f t="shared" si="307"/>
        <v/>
      </c>
      <c r="AC93" s="546" t="str">
        <f t="shared" si="307"/>
        <v/>
      </c>
      <c r="AD93" s="546" t="str">
        <f t="shared" si="307"/>
        <v/>
      </c>
      <c r="AE93" s="546" t="str">
        <f t="shared" si="307"/>
        <v/>
      </c>
      <c r="AF93" s="546" t="str">
        <f t="shared" si="307"/>
        <v/>
      </c>
      <c r="AG93" s="546" t="str">
        <f t="shared" si="307"/>
        <v/>
      </c>
      <c r="AH93" s="546" t="str">
        <f t="shared" si="307"/>
        <v/>
      </c>
      <c r="AI93" s="546" t="str">
        <f t="shared" si="307"/>
        <v/>
      </c>
      <c r="AJ93" s="546" t="str">
        <f t="shared" ref="AJ93:BO93" si="308">IF(AJ$10="1.対象電源",AJ50,"")</f>
        <v/>
      </c>
      <c r="AK93" s="546" t="str">
        <f t="shared" si="308"/>
        <v/>
      </c>
      <c r="AL93" s="546" t="str">
        <f t="shared" si="308"/>
        <v/>
      </c>
      <c r="AM93" s="546" t="str">
        <f t="shared" si="308"/>
        <v/>
      </c>
      <c r="AN93" s="546" t="str">
        <f t="shared" si="308"/>
        <v/>
      </c>
      <c r="AO93" s="546" t="str">
        <f t="shared" si="308"/>
        <v/>
      </c>
      <c r="AP93" s="546" t="str">
        <f t="shared" si="308"/>
        <v/>
      </c>
      <c r="AQ93" s="546" t="str">
        <f t="shared" si="308"/>
        <v/>
      </c>
      <c r="AR93" s="546" t="str">
        <f t="shared" si="308"/>
        <v/>
      </c>
      <c r="AS93" s="546" t="str">
        <f t="shared" si="308"/>
        <v/>
      </c>
      <c r="AT93" s="546" t="str">
        <f t="shared" si="308"/>
        <v/>
      </c>
      <c r="AU93" s="546" t="str">
        <f t="shared" si="308"/>
        <v/>
      </c>
      <c r="AV93" s="546" t="str">
        <f t="shared" si="308"/>
        <v/>
      </c>
      <c r="AW93" s="546" t="str">
        <f t="shared" si="308"/>
        <v/>
      </c>
      <c r="AX93" s="546" t="str">
        <f t="shared" si="308"/>
        <v/>
      </c>
      <c r="AY93" s="546" t="str">
        <f t="shared" si="308"/>
        <v/>
      </c>
      <c r="AZ93" s="546" t="str">
        <f t="shared" si="308"/>
        <v/>
      </c>
      <c r="BA93" s="546" t="str">
        <f t="shared" si="308"/>
        <v/>
      </c>
      <c r="BB93" s="546" t="str">
        <f t="shared" si="308"/>
        <v/>
      </c>
      <c r="BC93" s="546" t="str">
        <f t="shared" si="308"/>
        <v/>
      </c>
      <c r="BD93" s="546" t="str">
        <f t="shared" si="308"/>
        <v/>
      </c>
      <c r="BE93" s="546" t="str">
        <f t="shared" si="308"/>
        <v/>
      </c>
      <c r="BF93" s="546" t="str">
        <f t="shared" si="308"/>
        <v/>
      </c>
      <c r="BG93" s="546" t="str">
        <f t="shared" si="308"/>
        <v/>
      </c>
      <c r="BH93" s="546" t="str">
        <f t="shared" si="308"/>
        <v/>
      </c>
      <c r="BI93" s="546" t="str">
        <f t="shared" si="308"/>
        <v/>
      </c>
      <c r="BJ93" s="546" t="str">
        <f t="shared" si="308"/>
        <v/>
      </c>
      <c r="BK93" s="546" t="str">
        <f t="shared" si="308"/>
        <v/>
      </c>
      <c r="BL93" s="546" t="str">
        <f t="shared" si="308"/>
        <v/>
      </c>
      <c r="BM93" s="546" t="str">
        <f t="shared" si="308"/>
        <v/>
      </c>
      <c r="BN93" s="546" t="str">
        <f t="shared" si="308"/>
        <v/>
      </c>
      <c r="BO93" s="546" t="str">
        <f t="shared" si="308"/>
        <v/>
      </c>
      <c r="BP93" s="546" t="str">
        <f t="shared" ref="BP93:CU93" si="309">IF(BP$10="1.対象電源",BP50,"")</f>
        <v/>
      </c>
      <c r="BQ93" s="546" t="str">
        <f t="shared" si="309"/>
        <v/>
      </c>
      <c r="BR93" s="546" t="str">
        <f t="shared" si="309"/>
        <v/>
      </c>
      <c r="BS93" s="546" t="str">
        <f t="shared" si="309"/>
        <v/>
      </c>
      <c r="BT93" s="546" t="str">
        <f t="shared" si="309"/>
        <v/>
      </c>
      <c r="BU93" s="546" t="str">
        <f t="shared" si="309"/>
        <v/>
      </c>
      <c r="BV93" s="546" t="str">
        <f t="shared" si="309"/>
        <v/>
      </c>
      <c r="BW93" s="546" t="str">
        <f t="shared" si="309"/>
        <v/>
      </c>
      <c r="BX93" s="546" t="str">
        <f t="shared" si="309"/>
        <v/>
      </c>
      <c r="BY93" s="546" t="str">
        <f t="shared" si="309"/>
        <v/>
      </c>
      <c r="BZ93" s="546" t="str">
        <f t="shared" si="309"/>
        <v/>
      </c>
      <c r="CA93" s="546" t="str">
        <f t="shared" si="309"/>
        <v/>
      </c>
      <c r="CB93" s="546" t="str">
        <f t="shared" si="309"/>
        <v/>
      </c>
      <c r="CC93" s="546" t="str">
        <f t="shared" si="309"/>
        <v/>
      </c>
      <c r="CD93" s="546" t="str">
        <f t="shared" si="309"/>
        <v/>
      </c>
      <c r="CE93" s="546" t="str">
        <f t="shared" si="309"/>
        <v/>
      </c>
      <c r="CF93" s="546" t="str">
        <f t="shared" si="309"/>
        <v/>
      </c>
      <c r="CG93" s="546" t="str">
        <f t="shared" si="309"/>
        <v/>
      </c>
      <c r="CH93" s="546" t="str">
        <f t="shared" si="309"/>
        <v/>
      </c>
      <c r="CI93" s="546" t="str">
        <f t="shared" si="309"/>
        <v/>
      </c>
      <c r="CJ93" s="546" t="str">
        <f t="shared" si="309"/>
        <v/>
      </c>
      <c r="CK93" s="546" t="str">
        <f t="shared" si="309"/>
        <v/>
      </c>
      <c r="CL93" s="546" t="str">
        <f t="shared" si="309"/>
        <v/>
      </c>
      <c r="CM93" s="546" t="str">
        <f t="shared" si="309"/>
        <v/>
      </c>
      <c r="CN93" s="546" t="str">
        <f t="shared" si="309"/>
        <v/>
      </c>
      <c r="CO93" s="546" t="str">
        <f t="shared" si="309"/>
        <v/>
      </c>
      <c r="CP93" s="546" t="str">
        <f t="shared" si="309"/>
        <v/>
      </c>
      <c r="CQ93" s="546" t="str">
        <f t="shared" si="309"/>
        <v/>
      </c>
      <c r="CR93" s="546" t="str">
        <f t="shared" si="309"/>
        <v/>
      </c>
      <c r="CS93" s="546" t="str">
        <f t="shared" si="309"/>
        <v/>
      </c>
      <c r="CT93" s="546" t="str">
        <f t="shared" si="309"/>
        <v/>
      </c>
      <c r="CU93" s="546" t="str">
        <f t="shared" si="309"/>
        <v/>
      </c>
      <c r="CV93" s="546" t="str">
        <f t="shared" ref="CV93:EA93" si="310">IF(CV$10="1.対象電源",CV50,"")</f>
        <v/>
      </c>
      <c r="CW93" s="546" t="str">
        <f t="shared" si="310"/>
        <v/>
      </c>
      <c r="CX93" s="546" t="str">
        <f t="shared" si="310"/>
        <v/>
      </c>
      <c r="CY93" s="546" t="str">
        <f t="shared" si="310"/>
        <v/>
      </c>
      <c r="CZ93" s="546" t="str">
        <f t="shared" si="310"/>
        <v/>
      </c>
      <c r="DA93" s="546" t="str">
        <f t="shared" si="310"/>
        <v/>
      </c>
      <c r="DB93" s="546" t="str">
        <f t="shared" si="310"/>
        <v/>
      </c>
      <c r="DC93" s="546" t="str">
        <f t="shared" si="310"/>
        <v/>
      </c>
      <c r="DD93" s="546" t="str">
        <f t="shared" si="310"/>
        <v/>
      </c>
      <c r="DE93" s="546" t="str">
        <f t="shared" si="310"/>
        <v/>
      </c>
      <c r="DF93" s="546" t="str">
        <f t="shared" si="310"/>
        <v/>
      </c>
      <c r="DG93" s="546" t="str">
        <f t="shared" si="310"/>
        <v/>
      </c>
      <c r="DH93" s="546" t="str">
        <f t="shared" si="310"/>
        <v/>
      </c>
      <c r="DI93" s="546" t="str">
        <f t="shared" si="310"/>
        <v/>
      </c>
      <c r="DJ93" s="546" t="str">
        <f t="shared" si="310"/>
        <v/>
      </c>
      <c r="DK93" s="546" t="str">
        <f t="shared" si="310"/>
        <v/>
      </c>
      <c r="DL93" s="546" t="str">
        <f t="shared" si="310"/>
        <v/>
      </c>
      <c r="DM93" s="546" t="str">
        <f t="shared" si="310"/>
        <v/>
      </c>
      <c r="DN93" s="546" t="str">
        <f t="shared" si="310"/>
        <v/>
      </c>
      <c r="DO93" s="546" t="str">
        <f t="shared" si="310"/>
        <v/>
      </c>
      <c r="DP93" s="546" t="str">
        <f t="shared" si="310"/>
        <v/>
      </c>
      <c r="DQ93" s="546" t="str">
        <f t="shared" si="310"/>
        <v/>
      </c>
      <c r="DR93" s="546" t="str">
        <f t="shared" si="310"/>
        <v/>
      </c>
      <c r="DS93" s="546" t="str">
        <f t="shared" si="310"/>
        <v/>
      </c>
      <c r="DT93" s="546" t="str">
        <f t="shared" si="310"/>
        <v/>
      </c>
      <c r="DU93" s="546" t="str">
        <f t="shared" si="310"/>
        <v/>
      </c>
      <c r="DV93" s="546" t="str">
        <f t="shared" si="310"/>
        <v/>
      </c>
      <c r="DW93" s="546" t="str">
        <f t="shared" si="310"/>
        <v/>
      </c>
      <c r="DX93" s="546" t="str">
        <f t="shared" si="310"/>
        <v/>
      </c>
      <c r="DY93" s="546" t="str">
        <f t="shared" si="310"/>
        <v/>
      </c>
      <c r="DZ93" s="546" t="str">
        <f t="shared" si="310"/>
        <v/>
      </c>
      <c r="EA93" s="546" t="str">
        <f t="shared" si="310"/>
        <v/>
      </c>
      <c r="EB93" s="546" t="str">
        <f t="shared" ref="EB93:EW93" si="311">IF(EB$10="1.対象電源",EB50,"")</f>
        <v/>
      </c>
      <c r="EC93" s="546" t="str">
        <f t="shared" si="311"/>
        <v/>
      </c>
      <c r="ED93" s="546" t="str">
        <f t="shared" si="311"/>
        <v/>
      </c>
      <c r="EE93" s="546" t="str">
        <f t="shared" si="311"/>
        <v/>
      </c>
      <c r="EF93" s="546" t="str">
        <f t="shared" si="311"/>
        <v/>
      </c>
      <c r="EG93" s="546" t="str">
        <f t="shared" si="311"/>
        <v/>
      </c>
      <c r="EH93" s="546" t="str">
        <f t="shared" si="311"/>
        <v/>
      </c>
      <c r="EI93" s="546" t="str">
        <f t="shared" si="311"/>
        <v/>
      </c>
      <c r="EJ93" s="546" t="str">
        <f t="shared" si="311"/>
        <v/>
      </c>
      <c r="EK93" s="546" t="str">
        <f t="shared" si="311"/>
        <v/>
      </c>
      <c r="EL93" s="546" t="str">
        <f t="shared" si="311"/>
        <v/>
      </c>
      <c r="EM93" s="546" t="str">
        <f t="shared" si="311"/>
        <v/>
      </c>
      <c r="EN93" s="546" t="str">
        <f t="shared" si="311"/>
        <v/>
      </c>
      <c r="EO93" s="546" t="str">
        <f t="shared" si="311"/>
        <v/>
      </c>
      <c r="EP93" s="546" t="str">
        <f t="shared" si="311"/>
        <v/>
      </c>
      <c r="EQ93" s="546" t="str">
        <f t="shared" si="311"/>
        <v/>
      </c>
      <c r="ER93" s="546" t="str">
        <f t="shared" si="311"/>
        <v/>
      </c>
      <c r="ES93" s="546" t="str">
        <f t="shared" si="311"/>
        <v/>
      </c>
      <c r="ET93" s="546" t="str">
        <f t="shared" si="311"/>
        <v/>
      </c>
      <c r="EU93" s="546" t="str">
        <f t="shared" si="311"/>
        <v/>
      </c>
      <c r="EV93" s="546" t="str">
        <f t="shared" si="311"/>
        <v/>
      </c>
      <c r="EW93" s="546" t="str">
        <f t="shared" si="311"/>
        <v/>
      </c>
      <c r="EX93" s="476"/>
      <c r="EY93" s="476"/>
      <c r="EZ93" s="476"/>
      <c r="FA93" s="476"/>
      <c r="FB93" s="476"/>
      <c r="FC93" s="476"/>
      <c r="FD93" s="476"/>
      <c r="FE93" s="476"/>
      <c r="FF93" s="476"/>
    </row>
    <row r="94" spans="2:162">
      <c r="B94" s="534" t="s">
        <v>2442</v>
      </c>
      <c r="C94" s="526" t="s">
        <v>32</v>
      </c>
      <c r="D94" s="546" t="str">
        <f t="shared" ref="D94:AI94" si="312">IF(D$10="1.対象電源",D51,"")</f>
        <v/>
      </c>
      <c r="E94" s="546" t="str">
        <f t="shared" si="312"/>
        <v/>
      </c>
      <c r="F94" s="546" t="str">
        <f t="shared" si="312"/>
        <v/>
      </c>
      <c r="G94" s="546" t="str">
        <f t="shared" si="312"/>
        <v/>
      </c>
      <c r="H94" s="546" t="str">
        <f t="shared" si="312"/>
        <v/>
      </c>
      <c r="I94" s="546" t="str">
        <f t="shared" si="312"/>
        <v/>
      </c>
      <c r="J94" s="546" t="str">
        <f t="shared" si="312"/>
        <v/>
      </c>
      <c r="K94" s="546" t="str">
        <f t="shared" si="312"/>
        <v/>
      </c>
      <c r="L94" s="546" t="str">
        <f t="shared" si="312"/>
        <v/>
      </c>
      <c r="M94" s="546" t="str">
        <f t="shared" si="312"/>
        <v/>
      </c>
      <c r="N94" s="546" t="str">
        <f t="shared" si="312"/>
        <v/>
      </c>
      <c r="O94" s="546" t="str">
        <f t="shared" si="312"/>
        <v/>
      </c>
      <c r="P94" s="546" t="str">
        <f t="shared" si="312"/>
        <v/>
      </c>
      <c r="Q94" s="546" t="str">
        <f t="shared" si="312"/>
        <v/>
      </c>
      <c r="R94" s="546" t="str">
        <f t="shared" si="312"/>
        <v/>
      </c>
      <c r="S94" s="546" t="str">
        <f t="shared" si="312"/>
        <v/>
      </c>
      <c r="T94" s="546" t="str">
        <f t="shared" si="312"/>
        <v/>
      </c>
      <c r="U94" s="546" t="str">
        <f t="shared" si="312"/>
        <v/>
      </c>
      <c r="V94" s="546" t="str">
        <f t="shared" si="312"/>
        <v/>
      </c>
      <c r="W94" s="546" t="str">
        <f t="shared" si="312"/>
        <v/>
      </c>
      <c r="X94" s="546" t="str">
        <f t="shared" si="312"/>
        <v/>
      </c>
      <c r="Y94" s="546" t="str">
        <f t="shared" si="312"/>
        <v/>
      </c>
      <c r="Z94" s="546" t="str">
        <f t="shared" si="312"/>
        <v/>
      </c>
      <c r="AA94" s="546" t="str">
        <f t="shared" si="312"/>
        <v/>
      </c>
      <c r="AB94" s="546" t="str">
        <f t="shared" si="312"/>
        <v/>
      </c>
      <c r="AC94" s="546" t="str">
        <f t="shared" si="312"/>
        <v/>
      </c>
      <c r="AD94" s="546" t="str">
        <f t="shared" si="312"/>
        <v/>
      </c>
      <c r="AE94" s="546" t="str">
        <f t="shared" si="312"/>
        <v/>
      </c>
      <c r="AF94" s="546" t="str">
        <f t="shared" si="312"/>
        <v/>
      </c>
      <c r="AG94" s="546" t="str">
        <f t="shared" si="312"/>
        <v/>
      </c>
      <c r="AH94" s="546" t="str">
        <f t="shared" si="312"/>
        <v/>
      </c>
      <c r="AI94" s="546" t="str">
        <f t="shared" si="312"/>
        <v/>
      </c>
      <c r="AJ94" s="546" t="str">
        <f t="shared" ref="AJ94:BO94" si="313">IF(AJ$10="1.対象電源",AJ51,"")</f>
        <v/>
      </c>
      <c r="AK94" s="546" t="str">
        <f t="shared" si="313"/>
        <v/>
      </c>
      <c r="AL94" s="546" t="str">
        <f t="shared" si="313"/>
        <v/>
      </c>
      <c r="AM94" s="546" t="str">
        <f t="shared" si="313"/>
        <v/>
      </c>
      <c r="AN94" s="546" t="str">
        <f t="shared" si="313"/>
        <v/>
      </c>
      <c r="AO94" s="546" t="str">
        <f t="shared" si="313"/>
        <v/>
      </c>
      <c r="AP94" s="546" t="str">
        <f t="shared" si="313"/>
        <v/>
      </c>
      <c r="AQ94" s="546" t="str">
        <f t="shared" si="313"/>
        <v/>
      </c>
      <c r="AR94" s="546" t="str">
        <f t="shared" si="313"/>
        <v/>
      </c>
      <c r="AS94" s="546" t="str">
        <f t="shared" si="313"/>
        <v/>
      </c>
      <c r="AT94" s="546" t="str">
        <f t="shared" si="313"/>
        <v/>
      </c>
      <c r="AU94" s="546" t="str">
        <f t="shared" si="313"/>
        <v/>
      </c>
      <c r="AV94" s="546" t="str">
        <f t="shared" si="313"/>
        <v/>
      </c>
      <c r="AW94" s="546" t="str">
        <f t="shared" si="313"/>
        <v/>
      </c>
      <c r="AX94" s="546" t="str">
        <f t="shared" si="313"/>
        <v/>
      </c>
      <c r="AY94" s="546" t="str">
        <f t="shared" si="313"/>
        <v/>
      </c>
      <c r="AZ94" s="546" t="str">
        <f t="shared" si="313"/>
        <v/>
      </c>
      <c r="BA94" s="546" t="str">
        <f t="shared" si="313"/>
        <v/>
      </c>
      <c r="BB94" s="546" t="str">
        <f t="shared" si="313"/>
        <v/>
      </c>
      <c r="BC94" s="546" t="str">
        <f t="shared" si="313"/>
        <v/>
      </c>
      <c r="BD94" s="546" t="str">
        <f t="shared" si="313"/>
        <v/>
      </c>
      <c r="BE94" s="546" t="str">
        <f t="shared" si="313"/>
        <v/>
      </c>
      <c r="BF94" s="546" t="str">
        <f t="shared" si="313"/>
        <v/>
      </c>
      <c r="BG94" s="546" t="str">
        <f t="shared" si="313"/>
        <v/>
      </c>
      <c r="BH94" s="546" t="str">
        <f t="shared" si="313"/>
        <v/>
      </c>
      <c r="BI94" s="546" t="str">
        <f t="shared" si="313"/>
        <v/>
      </c>
      <c r="BJ94" s="546" t="str">
        <f t="shared" si="313"/>
        <v/>
      </c>
      <c r="BK94" s="546" t="str">
        <f t="shared" si="313"/>
        <v/>
      </c>
      <c r="BL94" s="546" t="str">
        <f t="shared" si="313"/>
        <v/>
      </c>
      <c r="BM94" s="546" t="str">
        <f t="shared" si="313"/>
        <v/>
      </c>
      <c r="BN94" s="546" t="str">
        <f t="shared" si="313"/>
        <v/>
      </c>
      <c r="BO94" s="546" t="str">
        <f t="shared" si="313"/>
        <v/>
      </c>
      <c r="BP94" s="546" t="str">
        <f t="shared" ref="BP94:CU94" si="314">IF(BP$10="1.対象電源",BP51,"")</f>
        <v/>
      </c>
      <c r="BQ94" s="546" t="str">
        <f t="shared" si="314"/>
        <v/>
      </c>
      <c r="BR94" s="546" t="str">
        <f t="shared" si="314"/>
        <v/>
      </c>
      <c r="BS94" s="546" t="str">
        <f t="shared" si="314"/>
        <v/>
      </c>
      <c r="BT94" s="546" t="str">
        <f t="shared" si="314"/>
        <v/>
      </c>
      <c r="BU94" s="546" t="str">
        <f t="shared" si="314"/>
        <v/>
      </c>
      <c r="BV94" s="546" t="str">
        <f t="shared" si="314"/>
        <v/>
      </c>
      <c r="BW94" s="546" t="str">
        <f t="shared" si="314"/>
        <v/>
      </c>
      <c r="BX94" s="546" t="str">
        <f t="shared" si="314"/>
        <v/>
      </c>
      <c r="BY94" s="546" t="str">
        <f t="shared" si="314"/>
        <v/>
      </c>
      <c r="BZ94" s="546" t="str">
        <f t="shared" si="314"/>
        <v/>
      </c>
      <c r="CA94" s="546" t="str">
        <f t="shared" si="314"/>
        <v/>
      </c>
      <c r="CB94" s="546" t="str">
        <f t="shared" si="314"/>
        <v/>
      </c>
      <c r="CC94" s="546" t="str">
        <f t="shared" si="314"/>
        <v/>
      </c>
      <c r="CD94" s="546" t="str">
        <f t="shared" si="314"/>
        <v/>
      </c>
      <c r="CE94" s="546" t="str">
        <f t="shared" si="314"/>
        <v/>
      </c>
      <c r="CF94" s="546" t="str">
        <f t="shared" si="314"/>
        <v/>
      </c>
      <c r="CG94" s="546" t="str">
        <f t="shared" si="314"/>
        <v/>
      </c>
      <c r="CH94" s="546" t="str">
        <f t="shared" si="314"/>
        <v/>
      </c>
      <c r="CI94" s="546" t="str">
        <f t="shared" si="314"/>
        <v/>
      </c>
      <c r="CJ94" s="546" t="str">
        <f t="shared" si="314"/>
        <v/>
      </c>
      <c r="CK94" s="546" t="str">
        <f t="shared" si="314"/>
        <v/>
      </c>
      <c r="CL94" s="546" t="str">
        <f t="shared" si="314"/>
        <v/>
      </c>
      <c r="CM94" s="546" t="str">
        <f t="shared" si="314"/>
        <v/>
      </c>
      <c r="CN94" s="546" t="str">
        <f t="shared" si="314"/>
        <v/>
      </c>
      <c r="CO94" s="546" t="str">
        <f t="shared" si="314"/>
        <v/>
      </c>
      <c r="CP94" s="546" t="str">
        <f t="shared" si="314"/>
        <v/>
      </c>
      <c r="CQ94" s="546" t="str">
        <f t="shared" si="314"/>
        <v/>
      </c>
      <c r="CR94" s="546" t="str">
        <f t="shared" si="314"/>
        <v/>
      </c>
      <c r="CS94" s="546" t="str">
        <f t="shared" si="314"/>
        <v/>
      </c>
      <c r="CT94" s="546" t="str">
        <f t="shared" si="314"/>
        <v/>
      </c>
      <c r="CU94" s="546" t="str">
        <f t="shared" si="314"/>
        <v/>
      </c>
      <c r="CV94" s="546" t="str">
        <f t="shared" ref="CV94:EA94" si="315">IF(CV$10="1.対象電源",CV51,"")</f>
        <v/>
      </c>
      <c r="CW94" s="546" t="str">
        <f t="shared" si="315"/>
        <v/>
      </c>
      <c r="CX94" s="546" t="str">
        <f t="shared" si="315"/>
        <v/>
      </c>
      <c r="CY94" s="546" t="str">
        <f t="shared" si="315"/>
        <v/>
      </c>
      <c r="CZ94" s="546" t="str">
        <f t="shared" si="315"/>
        <v/>
      </c>
      <c r="DA94" s="546" t="str">
        <f t="shared" si="315"/>
        <v/>
      </c>
      <c r="DB94" s="546" t="str">
        <f t="shared" si="315"/>
        <v/>
      </c>
      <c r="DC94" s="546" t="str">
        <f t="shared" si="315"/>
        <v/>
      </c>
      <c r="DD94" s="546" t="str">
        <f t="shared" si="315"/>
        <v/>
      </c>
      <c r="DE94" s="546" t="str">
        <f t="shared" si="315"/>
        <v/>
      </c>
      <c r="DF94" s="546" t="str">
        <f t="shared" si="315"/>
        <v/>
      </c>
      <c r="DG94" s="546" t="str">
        <f t="shared" si="315"/>
        <v/>
      </c>
      <c r="DH94" s="546" t="str">
        <f t="shared" si="315"/>
        <v/>
      </c>
      <c r="DI94" s="546" t="str">
        <f t="shared" si="315"/>
        <v/>
      </c>
      <c r="DJ94" s="546" t="str">
        <f t="shared" si="315"/>
        <v/>
      </c>
      <c r="DK94" s="546" t="str">
        <f t="shared" si="315"/>
        <v/>
      </c>
      <c r="DL94" s="546" t="str">
        <f t="shared" si="315"/>
        <v/>
      </c>
      <c r="DM94" s="546" t="str">
        <f t="shared" si="315"/>
        <v/>
      </c>
      <c r="DN94" s="546" t="str">
        <f t="shared" si="315"/>
        <v/>
      </c>
      <c r="DO94" s="546" t="str">
        <f t="shared" si="315"/>
        <v/>
      </c>
      <c r="DP94" s="546" t="str">
        <f t="shared" si="315"/>
        <v/>
      </c>
      <c r="DQ94" s="546" t="str">
        <f t="shared" si="315"/>
        <v/>
      </c>
      <c r="DR94" s="546" t="str">
        <f t="shared" si="315"/>
        <v/>
      </c>
      <c r="DS94" s="546" t="str">
        <f t="shared" si="315"/>
        <v/>
      </c>
      <c r="DT94" s="546" t="str">
        <f t="shared" si="315"/>
        <v/>
      </c>
      <c r="DU94" s="546" t="str">
        <f t="shared" si="315"/>
        <v/>
      </c>
      <c r="DV94" s="546" t="str">
        <f t="shared" si="315"/>
        <v/>
      </c>
      <c r="DW94" s="546" t="str">
        <f t="shared" si="315"/>
        <v/>
      </c>
      <c r="DX94" s="546" t="str">
        <f t="shared" si="315"/>
        <v/>
      </c>
      <c r="DY94" s="546" t="str">
        <f t="shared" si="315"/>
        <v/>
      </c>
      <c r="DZ94" s="546" t="str">
        <f t="shared" si="315"/>
        <v/>
      </c>
      <c r="EA94" s="546" t="str">
        <f t="shared" si="315"/>
        <v/>
      </c>
      <c r="EB94" s="546" t="str">
        <f t="shared" ref="EB94:EW94" si="316">IF(EB$10="1.対象電源",EB51,"")</f>
        <v/>
      </c>
      <c r="EC94" s="546" t="str">
        <f t="shared" si="316"/>
        <v/>
      </c>
      <c r="ED94" s="546" t="str">
        <f t="shared" si="316"/>
        <v/>
      </c>
      <c r="EE94" s="546" t="str">
        <f t="shared" si="316"/>
        <v/>
      </c>
      <c r="EF94" s="546" t="str">
        <f t="shared" si="316"/>
        <v/>
      </c>
      <c r="EG94" s="546" t="str">
        <f t="shared" si="316"/>
        <v/>
      </c>
      <c r="EH94" s="546" t="str">
        <f t="shared" si="316"/>
        <v/>
      </c>
      <c r="EI94" s="546" t="str">
        <f t="shared" si="316"/>
        <v/>
      </c>
      <c r="EJ94" s="546" t="str">
        <f t="shared" si="316"/>
        <v/>
      </c>
      <c r="EK94" s="546" t="str">
        <f t="shared" si="316"/>
        <v/>
      </c>
      <c r="EL94" s="546" t="str">
        <f t="shared" si="316"/>
        <v/>
      </c>
      <c r="EM94" s="546" t="str">
        <f t="shared" si="316"/>
        <v/>
      </c>
      <c r="EN94" s="546" t="str">
        <f t="shared" si="316"/>
        <v/>
      </c>
      <c r="EO94" s="546" t="str">
        <f t="shared" si="316"/>
        <v/>
      </c>
      <c r="EP94" s="546" t="str">
        <f t="shared" si="316"/>
        <v/>
      </c>
      <c r="EQ94" s="546" t="str">
        <f t="shared" si="316"/>
        <v/>
      </c>
      <c r="ER94" s="546" t="str">
        <f t="shared" si="316"/>
        <v/>
      </c>
      <c r="ES94" s="546" t="str">
        <f t="shared" si="316"/>
        <v/>
      </c>
      <c r="ET94" s="546" t="str">
        <f t="shared" si="316"/>
        <v/>
      </c>
      <c r="EU94" s="546" t="str">
        <f t="shared" si="316"/>
        <v/>
      </c>
      <c r="EV94" s="546" t="str">
        <f t="shared" si="316"/>
        <v/>
      </c>
      <c r="EW94" s="546" t="str">
        <f t="shared" si="316"/>
        <v/>
      </c>
      <c r="EX94" s="476"/>
      <c r="EY94" s="476"/>
      <c r="EZ94" s="476"/>
      <c r="FA94" s="476"/>
      <c r="FB94" s="476"/>
      <c r="FC94" s="476"/>
      <c r="FD94" s="476"/>
      <c r="FE94" s="476"/>
      <c r="FF94" s="476"/>
    </row>
    <row r="95" spans="2:162">
      <c r="B95" s="535" t="s">
        <v>2443</v>
      </c>
      <c r="C95" s="526" t="s">
        <v>32</v>
      </c>
      <c r="D95" s="546" t="str">
        <f t="shared" ref="D95:AI95" si="317">IF(D$10="1.対象電源",D52,"")</f>
        <v/>
      </c>
      <c r="E95" s="546" t="str">
        <f t="shared" si="317"/>
        <v/>
      </c>
      <c r="F95" s="546" t="str">
        <f t="shared" si="317"/>
        <v/>
      </c>
      <c r="G95" s="546" t="str">
        <f t="shared" si="317"/>
        <v/>
      </c>
      <c r="H95" s="546" t="str">
        <f t="shared" si="317"/>
        <v/>
      </c>
      <c r="I95" s="546" t="str">
        <f t="shared" si="317"/>
        <v/>
      </c>
      <c r="J95" s="546" t="str">
        <f t="shared" si="317"/>
        <v/>
      </c>
      <c r="K95" s="546" t="str">
        <f t="shared" si="317"/>
        <v/>
      </c>
      <c r="L95" s="546" t="str">
        <f t="shared" si="317"/>
        <v/>
      </c>
      <c r="M95" s="546" t="str">
        <f t="shared" si="317"/>
        <v/>
      </c>
      <c r="N95" s="546" t="str">
        <f t="shared" si="317"/>
        <v/>
      </c>
      <c r="O95" s="546" t="str">
        <f t="shared" si="317"/>
        <v/>
      </c>
      <c r="P95" s="546" t="str">
        <f t="shared" si="317"/>
        <v/>
      </c>
      <c r="Q95" s="546" t="str">
        <f t="shared" si="317"/>
        <v/>
      </c>
      <c r="R95" s="546" t="str">
        <f t="shared" si="317"/>
        <v/>
      </c>
      <c r="S95" s="546" t="str">
        <f t="shared" si="317"/>
        <v/>
      </c>
      <c r="T95" s="546" t="str">
        <f t="shared" si="317"/>
        <v/>
      </c>
      <c r="U95" s="546" t="str">
        <f t="shared" si="317"/>
        <v/>
      </c>
      <c r="V95" s="546" t="str">
        <f t="shared" si="317"/>
        <v/>
      </c>
      <c r="W95" s="546" t="str">
        <f t="shared" si="317"/>
        <v/>
      </c>
      <c r="X95" s="546" t="str">
        <f t="shared" si="317"/>
        <v/>
      </c>
      <c r="Y95" s="546" t="str">
        <f t="shared" si="317"/>
        <v/>
      </c>
      <c r="Z95" s="546" t="str">
        <f t="shared" si="317"/>
        <v/>
      </c>
      <c r="AA95" s="546" t="str">
        <f t="shared" si="317"/>
        <v/>
      </c>
      <c r="AB95" s="546" t="str">
        <f t="shared" si="317"/>
        <v/>
      </c>
      <c r="AC95" s="546" t="str">
        <f t="shared" si="317"/>
        <v/>
      </c>
      <c r="AD95" s="546" t="str">
        <f t="shared" si="317"/>
        <v/>
      </c>
      <c r="AE95" s="546" t="str">
        <f t="shared" si="317"/>
        <v/>
      </c>
      <c r="AF95" s="546" t="str">
        <f t="shared" si="317"/>
        <v/>
      </c>
      <c r="AG95" s="546" t="str">
        <f t="shared" si="317"/>
        <v/>
      </c>
      <c r="AH95" s="546" t="str">
        <f t="shared" si="317"/>
        <v/>
      </c>
      <c r="AI95" s="546" t="str">
        <f t="shared" si="317"/>
        <v/>
      </c>
      <c r="AJ95" s="546" t="str">
        <f t="shared" ref="AJ95:BO95" si="318">IF(AJ$10="1.対象電源",AJ52,"")</f>
        <v/>
      </c>
      <c r="AK95" s="546" t="str">
        <f t="shared" si="318"/>
        <v/>
      </c>
      <c r="AL95" s="546" t="str">
        <f t="shared" si="318"/>
        <v/>
      </c>
      <c r="AM95" s="546" t="str">
        <f t="shared" si="318"/>
        <v/>
      </c>
      <c r="AN95" s="546" t="str">
        <f t="shared" si="318"/>
        <v/>
      </c>
      <c r="AO95" s="546" t="str">
        <f t="shared" si="318"/>
        <v/>
      </c>
      <c r="AP95" s="546" t="str">
        <f t="shared" si="318"/>
        <v/>
      </c>
      <c r="AQ95" s="546" t="str">
        <f t="shared" si="318"/>
        <v/>
      </c>
      <c r="AR95" s="546" t="str">
        <f t="shared" si="318"/>
        <v/>
      </c>
      <c r="AS95" s="546" t="str">
        <f t="shared" si="318"/>
        <v/>
      </c>
      <c r="AT95" s="546" t="str">
        <f t="shared" si="318"/>
        <v/>
      </c>
      <c r="AU95" s="546" t="str">
        <f t="shared" si="318"/>
        <v/>
      </c>
      <c r="AV95" s="546" t="str">
        <f t="shared" si="318"/>
        <v/>
      </c>
      <c r="AW95" s="546" t="str">
        <f t="shared" si="318"/>
        <v/>
      </c>
      <c r="AX95" s="546" t="str">
        <f t="shared" si="318"/>
        <v/>
      </c>
      <c r="AY95" s="546" t="str">
        <f t="shared" si="318"/>
        <v/>
      </c>
      <c r="AZ95" s="546" t="str">
        <f t="shared" si="318"/>
        <v/>
      </c>
      <c r="BA95" s="546" t="str">
        <f t="shared" si="318"/>
        <v/>
      </c>
      <c r="BB95" s="546" t="str">
        <f t="shared" si="318"/>
        <v/>
      </c>
      <c r="BC95" s="546" t="str">
        <f t="shared" si="318"/>
        <v/>
      </c>
      <c r="BD95" s="546" t="str">
        <f t="shared" si="318"/>
        <v/>
      </c>
      <c r="BE95" s="546" t="str">
        <f t="shared" si="318"/>
        <v/>
      </c>
      <c r="BF95" s="546" t="str">
        <f t="shared" si="318"/>
        <v/>
      </c>
      <c r="BG95" s="546" t="str">
        <f t="shared" si="318"/>
        <v/>
      </c>
      <c r="BH95" s="546" t="str">
        <f t="shared" si="318"/>
        <v/>
      </c>
      <c r="BI95" s="546" t="str">
        <f t="shared" si="318"/>
        <v/>
      </c>
      <c r="BJ95" s="546" t="str">
        <f t="shared" si="318"/>
        <v/>
      </c>
      <c r="BK95" s="546" t="str">
        <f t="shared" si="318"/>
        <v/>
      </c>
      <c r="BL95" s="546" t="str">
        <f t="shared" si="318"/>
        <v/>
      </c>
      <c r="BM95" s="546" t="str">
        <f t="shared" si="318"/>
        <v/>
      </c>
      <c r="BN95" s="546" t="str">
        <f t="shared" si="318"/>
        <v/>
      </c>
      <c r="BO95" s="546" t="str">
        <f t="shared" si="318"/>
        <v/>
      </c>
      <c r="BP95" s="546" t="str">
        <f t="shared" ref="BP95:CU95" si="319">IF(BP$10="1.対象電源",BP52,"")</f>
        <v/>
      </c>
      <c r="BQ95" s="546" t="str">
        <f t="shared" si="319"/>
        <v/>
      </c>
      <c r="BR95" s="546" t="str">
        <f t="shared" si="319"/>
        <v/>
      </c>
      <c r="BS95" s="546" t="str">
        <f t="shared" si="319"/>
        <v/>
      </c>
      <c r="BT95" s="546" t="str">
        <f t="shared" si="319"/>
        <v/>
      </c>
      <c r="BU95" s="546" t="str">
        <f t="shared" si="319"/>
        <v/>
      </c>
      <c r="BV95" s="546" t="str">
        <f t="shared" si="319"/>
        <v/>
      </c>
      <c r="BW95" s="546" t="str">
        <f t="shared" si="319"/>
        <v/>
      </c>
      <c r="BX95" s="546" t="str">
        <f t="shared" si="319"/>
        <v/>
      </c>
      <c r="BY95" s="546" t="str">
        <f t="shared" si="319"/>
        <v/>
      </c>
      <c r="BZ95" s="546" t="str">
        <f t="shared" si="319"/>
        <v/>
      </c>
      <c r="CA95" s="546" t="str">
        <f t="shared" si="319"/>
        <v/>
      </c>
      <c r="CB95" s="546" t="str">
        <f t="shared" si="319"/>
        <v/>
      </c>
      <c r="CC95" s="546" t="str">
        <f t="shared" si="319"/>
        <v/>
      </c>
      <c r="CD95" s="546" t="str">
        <f t="shared" si="319"/>
        <v/>
      </c>
      <c r="CE95" s="546" t="str">
        <f t="shared" si="319"/>
        <v/>
      </c>
      <c r="CF95" s="546" t="str">
        <f t="shared" si="319"/>
        <v/>
      </c>
      <c r="CG95" s="546" t="str">
        <f t="shared" si="319"/>
        <v/>
      </c>
      <c r="CH95" s="546" t="str">
        <f t="shared" si="319"/>
        <v/>
      </c>
      <c r="CI95" s="546" t="str">
        <f t="shared" si="319"/>
        <v/>
      </c>
      <c r="CJ95" s="546" t="str">
        <f t="shared" si="319"/>
        <v/>
      </c>
      <c r="CK95" s="546" t="str">
        <f t="shared" si="319"/>
        <v/>
      </c>
      <c r="CL95" s="546" t="str">
        <f t="shared" si="319"/>
        <v/>
      </c>
      <c r="CM95" s="546" t="str">
        <f t="shared" si="319"/>
        <v/>
      </c>
      <c r="CN95" s="546" t="str">
        <f t="shared" si="319"/>
        <v/>
      </c>
      <c r="CO95" s="546" t="str">
        <f t="shared" si="319"/>
        <v/>
      </c>
      <c r="CP95" s="546" t="str">
        <f t="shared" si="319"/>
        <v/>
      </c>
      <c r="CQ95" s="546" t="str">
        <f t="shared" si="319"/>
        <v/>
      </c>
      <c r="CR95" s="546" t="str">
        <f t="shared" si="319"/>
        <v/>
      </c>
      <c r="CS95" s="546" t="str">
        <f t="shared" si="319"/>
        <v/>
      </c>
      <c r="CT95" s="546" t="str">
        <f t="shared" si="319"/>
        <v/>
      </c>
      <c r="CU95" s="546" t="str">
        <f t="shared" si="319"/>
        <v/>
      </c>
      <c r="CV95" s="546" t="str">
        <f t="shared" ref="CV95:EA95" si="320">IF(CV$10="1.対象電源",CV52,"")</f>
        <v/>
      </c>
      <c r="CW95" s="546" t="str">
        <f t="shared" si="320"/>
        <v/>
      </c>
      <c r="CX95" s="546" t="str">
        <f t="shared" si="320"/>
        <v/>
      </c>
      <c r="CY95" s="546" t="str">
        <f t="shared" si="320"/>
        <v/>
      </c>
      <c r="CZ95" s="546" t="str">
        <f t="shared" si="320"/>
        <v/>
      </c>
      <c r="DA95" s="546" t="str">
        <f t="shared" si="320"/>
        <v/>
      </c>
      <c r="DB95" s="546" t="str">
        <f t="shared" si="320"/>
        <v/>
      </c>
      <c r="DC95" s="546" t="str">
        <f t="shared" si="320"/>
        <v/>
      </c>
      <c r="DD95" s="546" t="str">
        <f t="shared" si="320"/>
        <v/>
      </c>
      <c r="DE95" s="546" t="str">
        <f t="shared" si="320"/>
        <v/>
      </c>
      <c r="DF95" s="546" t="str">
        <f t="shared" si="320"/>
        <v/>
      </c>
      <c r="DG95" s="546" t="str">
        <f t="shared" si="320"/>
        <v/>
      </c>
      <c r="DH95" s="546" t="str">
        <f t="shared" si="320"/>
        <v/>
      </c>
      <c r="DI95" s="546" t="str">
        <f t="shared" si="320"/>
        <v/>
      </c>
      <c r="DJ95" s="546" t="str">
        <f t="shared" si="320"/>
        <v/>
      </c>
      <c r="DK95" s="546" t="str">
        <f t="shared" si="320"/>
        <v/>
      </c>
      <c r="DL95" s="546" t="str">
        <f t="shared" si="320"/>
        <v/>
      </c>
      <c r="DM95" s="546" t="str">
        <f t="shared" si="320"/>
        <v/>
      </c>
      <c r="DN95" s="546" t="str">
        <f t="shared" si="320"/>
        <v/>
      </c>
      <c r="DO95" s="546" t="str">
        <f t="shared" si="320"/>
        <v/>
      </c>
      <c r="DP95" s="546" t="str">
        <f t="shared" si="320"/>
        <v/>
      </c>
      <c r="DQ95" s="546" t="str">
        <f t="shared" si="320"/>
        <v/>
      </c>
      <c r="DR95" s="546" t="str">
        <f t="shared" si="320"/>
        <v/>
      </c>
      <c r="DS95" s="546" t="str">
        <f t="shared" si="320"/>
        <v/>
      </c>
      <c r="DT95" s="546" t="str">
        <f t="shared" si="320"/>
        <v/>
      </c>
      <c r="DU95" s="546" t="str">
        <f t="shared" si="320"/>
        <v/>
      </c>
      <c r="DV95" s="546" t="str">
        <f t="shared" si="320"/>
        <v/>
      </c>
      <c r="DW95" s="546" t="str">
        <f t="shared" si="320"/>
        <v/>
      </c>
      <c r="DX95" s="546" t="str">
        <f t="shared" si="320"/>
        <v/>
      </c>
      <c r="DY95" s="546" t="str">
        <f t="shared" si="320"/>
        <v/>
      </c>
      <c r="DZ95" s="546" t="str">
        <f t="shared" si="320"/>
        <v/>
      </c>
      <c r="EA95" s="546" t="str">
        <f t="shared" si="320"/>
        <v/>
      </c>
      <c r="EB95" s="546" t="str">
        <f t="shared" ref="EB95:EW95" si="321">IF(EB$10="1.対象電源",EB52,"")</f>
        <v/>
      </c>
      <c r="EC95" s="546" t="str">
        <f t="shared" si="321"/>
        <v/>
      </c>
      <c r="ED95" s="546" t="str">
        <f t="shared" si="321"/>
        <v/>
      </c>
      <c r="EE95" s="546" t="str">
        <f t="shared" si="321"/>
        <v/>
      </c>
      <c r="EF95" s="546" t="str">
        <f t="shared" si="321"/>
        <v/>
      </c>
      <c r="EG95" s="546" t="str">
        <f t="shared" si="321"/>
        <v/>
      </c>
      <c r="EH95" s="546" t="str">
        <f t="shared" si="321"/>
        <v/>
      </c>
      <c r="EI95" s="546" t="str">
        <f t="shared" si="321"/>
        <v/>
      </c>
      <c r="EJ95" s="546" t="str">
        <f t="shared" si="321"/>
        <v/>
      </c>
      <c r="EK95" s="546" t="str">
        <f t="shared" si="321"/>
        <v/>
      </c>
      <c r="EL95" s="546" t="str">
        <f t="shared" si="321"/>
        <v/>
      </c>
      <c r="EM95" s="546" t="str">
        <f t="shared" si="321"/>
        <v/>
      </c>
      <c r="EN95" s="546" t="str">
        <f t="shared" si="321"/>
        <v/>
      </c>
      <c r="EO95" s="546" t="str">
        <f t="shared" si="321"/>
        <v/>
      </c>
      <c r="EP95" s="546" t="str">
        <f t="shared" si="321"/>
        <v/>
      </c>
      <c r="EQ95" s="546" t="str">
        <f t="shared" si="321"/>
        <v/>
      </c>
      <c r="ER95" s="546" t="str">
        <f t="shared" si="321"/>
        <v/>
      </c>
      <c r="ES95" s="546" t="str">
        <f t="shared" si="321"/>
        <v/>
      </c>
      <c r="ET95" s="546" t="str">
        <f t="shared" si="321"/>
        <v/>
      </c>
      <c r="EU95" s="546" t="str">
        <f t="shared" si="321"/>
        <v/>
      </c>
      <c r="EV95" s="546" t="str">
        <f t="shared" si="321"/>
        <v/>
      </c>
      <c r="EW95" s="546" t="str">
        <f t="shared" si="321"/>
        <v/>
      </c>
      <c r="EX95" s="476"/>
      <c r="EY95" s="476"/>
      <c r="EZ95" s="476"/>
      <c r="FA95" s="476"/>
      <c r="FB95" s="476"/>
      <c r="FC95" s="476"/>
      <c r="FD95" s="476"/>
      <c r="FE95" s="476"/>
      <c r="FF95" s="476"/>
    </row>
    <row r="96" spans="2:162">
      <c r="B96" s="522" t="s">
        <v>81</v>
      </c>
      <c r="C96" s="476"/>
      <c r="D96" s="476"/>
      <c r="E96" s="476"/>
      <c r="F96" s="476"/>
      <c r="G96" s="476"/>
      <c r="H96" s="476"/>
      <c r="I96" s="476"/>
      <c r="J96" s="476"/>
      <c r="K96" s="476"/>
      <c r="L96" s="476"/>
      <c r="M96" s="476"/>
      <c r="N96" s="476"/>
      <c r="O96" s="476"/>
      <c r="P96" s="476"/>
      <c r="Q96" s="476"/>
      <c r="R96" s="476"/>
      <c r="S96" s="476"/>
      <c r="T96" s="476"/>
      <c r="U96" s="476"/>
      <c r="V96" s="476"/>
      <c r="W96" s="476"/>
      <c r="X96" s="476"/>
      <c r="Y96" s="476"/>
      <c r="Z96" s="476"/>
      <c r="AA96" s="476"/>
      <c r="AB96" s="476"/>
      <c r="AC96" s="476"/>
      <c r="AD96" s="476"/>
      <c r="AE96" s="476"/>
      <c r="AF96" s="476"/>
      <c r="AG96" s="476"/>
      <c r="AH96" s="476"/>
      <c r="AI96" s="476"/>
      <c r="AJ96" s="476"/>
      <c r="AK96" s="476"/>
      <c r="AL96" s="476"/>
      <c r="AM96" s="476"/>
      <c r="AN96" s="476"/>
      <c r="AO96" s="476"/>
      <c r="AP96" s="476"/>
      <c r="AQ96" s="476"/>
      <c r="AR96" s="476"/>
      <c r="AS96" s="476"/>
      <c r="AT96" s="476"/>
      <c r="AU96" s="476"/>
      <c r="AV96" s="476"/>
      <c r="AW96" s="476"/>
      <c r="AX96" s="476"/>
      <c r="AY96" s="476"/>
      <c r="AZ96" s="476"/>
      <c r="BA96" s="476"/>
      <c r="BB96" s="476"/>
      <c r="BC96" s="476"/>
      <c r="BD96" s="476"/>
      <c r="BE96" s="476"/>
      <c r="BF96" s="476"/>
      <c r="BG96" s="476"/>
      <c r="BH96" s="476"/>
      <c r="BI96" s="476"/>
      <c r="BJ96" s="476"/>
      <c r="BK96" s="476"/>
      <c r="BL96" s="476"/>
      <c r="BM96" s="476"/>
      <c r="BN96" s="476"/>
      <c r="BO96" s="476"/>
      <c r="BP96" s="476"/>
      <c r="BQ96" s="476"/>
      <c r="BR96" s="476"/>
      <c r="BS96" s="476"/>
      <c r="BT96" s="476"/>
      <c r="BU96" s="476"/>
      <c r="BV96" s="476"/>
      <c r="BW96" s="476"/>
      <c r="BX96" s="476"/>
      <c r="BY96" s="476"/>
      <c r="BZ96" s="476"/>
      <c r="CA96" s="476"/>
      <c r="CB96" s="476"/>
      <c r="CC96" s="476"/>
      <c r="CD96" s="476"/>
      <c r="CE96" s="476"/>
      <c r="CF96" s="476"/>
      <c r="CG96" s="476"/>
      <c r="CH96" s="476"/>
      <c r="CI96" s="476"/>
      <c r="CJ96" s="476"/>
      <c r="CK96" s="476"/>
      <c r="CL96" s="476"/>
      <c r="CM96" s="476"/>
      <c r="CN96" s="476"/>
      <c r="CO96" s="476"/>
      <c r="CP96" s="476"/>
      <c r="CQ96" s="476"/>
      <c r="CR96" s="476"/>
      <c r="CS96" s="476"/>
      <c r="CT96" s="476"/>
      <c r="CU96" s="476"/>
      <c r="CV96" s="476"/>
      <c r="CW96" s="476"/>
      <c r="CX96" s="476"/>
      <c r="CY96" s="476"/>
      <c r="CZ96" s="476"/>
      <c r="DA96" s="476"/>
      <c r="DB96" s="476"/>
      <c r="DC96" s="476"/>
      <c r="DD96" s="476"/>
      <c r="DE96" s="476"/>
      <c r="DF96" s="476"/>
      <c r="DG96" s="476"/>
      <c r="DH96" s="476"/>
      <c r="DI96" s="476"/>
      <c r="DJ96" s="476"/>
      <c r="DK96" s="476"/>
      <c r="DL96" s="476"/>
      <c r="DM96" s="476"/>
      <c r="DN96" s="476"/>
      <c r="DO96" s="476"/>
      <c r="DP96" s="476"/>
      <c r="DQ96" s="476"/>
      <c r="DR96" s="476"/>
      <c r="DS96" s="476"/>
      <c r="DT96" s="476"/>
      <c r="DU96" s="476"/>
      <c r="DV96" s="476"/>
      <c r="DW96" s="476"/>
      <c r="DX96" s="476"/>
      <c r="DY96" s="476"/>
      <c r="DZ96" s="476"/>
      <c r="EA96" s="476"/>
      <c r="EB96" s="476"/>
      <c r="EC96" s="476"/>
      <c r="ED96" s="476"/>
      <c r="EE96" s="476"/>
      <c r="EF96" s="476"/>
      <c r="EG96" s="476"/>
      <c r="EH96" s="476"/>
      <c r="EI96" s="476"/>
      <c r="EJ96" s="476"/>
      <c r="EK96" s="476"/>
      <c r="EL96" s="476"/>
      <c r="EM96" s="476"/>
      <c r="EN96" s="476"/>
      <c r="EO96" s="476"/>
      <c r="EP96" s="476"/>
      <c r="EQ96" s="476"/>
      <c r="ER96" s="476"/>
      <c r="ES96" s="476"/>
      <c r="ET96" s="476"/>
      <c r="EU96" s="476"/>
      <c r="EV96" s="476"/>
      <c r="EW96" s="476"/>
      <c r="EX96" s="476"/>
      <c r="EY96" s="476"/>
      <c r="EZ96" s="476"/>
      <c r="FA96" s="476"/>
      <c r="FB96" s="476"/>
      <c r="FC96" s="476"/>
      <c r="FD96" s="476"/>
      <c r="FE96" s="476"/>
      <c r="FF96" s="476"/>
    </row>
    <row r="97" spans="2:162">
      <c r="B97" s="525" t="s">
        <v>856</v>
      </c>
      <c r="C97" s="526" t="s">
        <v>32</v>
      </c>
      <c r="D97" s="546" t="str">
        <f t="shared" ref="D97:AI97" si="322">IF(D$10="1.対象電源",D54,"")</f>
        <v/>
      </c>
      <c r="E97" s="546" t="str">
        <f t="shared" si="322"/>
        <v/>
      </c>
      <c r="F97" s="546" t="str">
        <f t="shared" si="322"/>
        <v/>
      </c>
      <c r="G97" s="546" t="str">
        <f t="shared" si="322"/>
        <v/>
      </c>
      <c r="H97" s="546" t="str">
        <f t="shared" si="322"/>
        <v/>
      </c>
      <c r="I97" s="546" t="str">
        <f t="shared" si="322"/>
        <v/>
      </c>
      <c r="J97" s="546" t="str">
        <f t="shared" si="322"/>
        <v/>
      </c>
      <c r="K97" s="546" t="str">
        <f t="shared" si="322"/>
        <v/>
      </c>
      <c r="L97" s="546" t="str">
        <f t="shared" si="322"/>
        <v/>
      </c>
      <c r="M97" s="546" t="str">
        <f t="shared" si="322"/>
        <v/>
      </c>
      <c r="N97" s="546" t="str">
        <f t="shared" si="322"/>
        <v/>
      </c>
      <c r="O97" s="546" t="str">
        <f t="shared" si="322"/>
        <v/>
      </c>
      <c r="P97" s="546" t="str">
        <f t="shared" si="322"/>
        <v/>
      </c>
      <c r="Q97" s="546" t="str">
        <f t="shared" si="322"/>
        <v/>
      </c>
      <c r="R97" s="546" t="str">
        <f t="shared" si="322"/>
        <v/>
      </c>
      <c r="S97" s="546" t="str">
        <f t="shared" si="322"/>
        <v/>
      </c>
      <c r="T97" s="546" t="str">
        <f t="shared" si="322"/>
        <v/>
      </c>
      <c r="U97" s="546" t="str">
        <f t="shared" si="322"/>
        <v/>
      </c>
      <c r="V97" s="546" t="str">
        <f t="shared" si="322"/>
        <v/>
      </c>
      <c r="W97" s="546" t="str">
        <f t="shared" si="322"/>
        <v/>
      </c>
      <c r="X97" s="546" t="str">
        <f t="shared" si="322"/>
        <v/>
      </c>
      <c r="Y97" s="546" t="str">
        <f t="shared" si="322"/>
        <v/>
      </c>
      <c r="Z97" s="546" t="str">
        <f t="shared" si="322"/>
        <v/>
      </c>
      <c r="AA97" s="546" t="str">
        <f t="shared" si="322"/>
        <v/>
      </c>
      <c r="AB97" s="546" t="str">
        <f t="shared" si="322"/>
        <v/>
      </c>
      <c r="AC97" s="546" t="str">
        <f t="shared" si="322"/>
        <v/>
      </c>
      <c r="AD97" s="546" t="str">
        <f t="shared" si="322"/>
        <v/>
      </c>
      <c r="AE97" s="546" t="str">
        <f t="shared" si="322"/>
        <v/>
      </c>
      <c r="AF97" s="546" t="str">
        <f t="shared" si="322"/>
        <v/>
      </c>
      <c r="AG97" s="546" t="str">
        <f t="shared" si="322"/>
        <v/>
      </c>
      <c r="AH97" s="546" t="str">
        <f t="shared" si="322"/>
        <v/>
      </c>
      <c r="AI97" s="546" t="str">
        <f t="shared" si="322"/>
        <v/>
      </c>
      <c r="AJ97" s="546" t="str">
        <f t="shared" ref="AJ97:BO97" si="323">IF(AJ$10="1.対象電源",AJ54,"")</f>
        <v/>
      </c>
      <c r="AK97" s="546" t="str">
        <f t="shared" si="323"/>
        <v/>
      </c>
      <c r="AL97" s="546" t="str">
        <f t="shared" si="323"/>
        <v/>
      </c>
      <c r="AM97" s="546" t="str">
        <f t="shared" si="323"/>
        <v/>
      </c>
      <c r="AN97" s="546" t="str">
        <f t="shared" si="323"/>
        <v/>
      </c>
      <c r="AO97" s="546" t="str">
        <f t="shared" si="323"/>
        <v/>
      </c>
      <c r="AP97" s="546" t="str">
        <f t="shared" si="323"/>
        <v/>
      </c>
      <c r="AQ97" s="546" t="str">
        <f t="shared" si="323"/>
        <v/>
      </c>
      <c r="AR97" s="546" t="str">
        <f t="shared" si="323"/>
        <v/>
      </c>
      <c r="AS97" s="546" t="str">
        <f t="shared" si="323"/>
        <v/>
      </c>
      <c r="AT97" s="546" t="str">
        <f t="shared" si="323"/>
        <v/>
      </c>
      <c r="AU97" s="546" t="str">
        <f t="shared" si="323"/>
        <v/>
      </c>
      <c r="AV97" s="546" t="str">
        <f t="shared" si="323"/>
        <v/>
      </c>
      <c r="AW97" s="546" t="str">
        <f t="shared" si="323"/>
        <v/>
      </c>
      <c r="AX97" s="546" t="str">
        <f t="shared" si="323"/>
        <v/>
      </c>
      <c r="AY97" s="546" t="str">
        <f t="shared" si="323"/>
        <v/>
      </c>
      <c r="AZ97" s="546" t="str">
        <f t="shared" si="323"/>
        <v/>
      </c>
      <c r="BA97" s="546" t="str">
        <f t="shared" si="323"/>
        <v/>
      </c>
      <c r="BB97" s="546" t="str">
        <f t="shared" si="323"/>
        <v/>
      </c>
      <c r="BC97" s="546" t="str">
        <f t="shared" si="323"/>
        <v/>
      </c>
      <c r="BD97" s="546" t="str">
        <f t="shared" si="323"/>
        <v/>
      </c>
      <c r="BE97" s="546" t="str">
        <f t="shared" si="323"/>
        <v/>
      </c>
      <c r="BF97" s="546" t="str">
        <f t="shared" si="323"/>
        <v/>
      </c>
      <c r="BG97" s="546" t="str">
        <f t="shared" si="323"/>
        <v/>
      </c>
      <c r="BH97" s="546" t="str">
        <f t="shared" si="323"/>
        <v/>
      </c>
      <c r="BI97" s="546" t="str">
        <f t="shared" si="323"/>
        <v/>
      </c>
      <c r="BJ97" s="546" t="str">
        <f t="shared" si="323"/>
        <v/>
      </c>
      <c r="BK97" s="546" t="str">
        <f t="shared" si="323"/>
        <v/>
      </c>
      <c r="BL97" s="546" t="str">
        <f t="shared" si="323"/>
        <v/>
      </c>
      <c r="BM97" s="546" t="str">
        <f t="shared" si="323"/>
        <v/>
      </c>
      <c r="BN97" s="546" t="str">
        <f t="shared" si="323"/>
        <v/>
      </c>
      <c r="BO97" s="546" t="str">
        <f t="shared" si="323"/>
        <v/>
      </c>
      <c r="BP97" s="546" t="str">
        <f t="shared" ref="BP97:CU97" si="324">IF(BP$10="1.対象電源",BP54,"")</f>
        <v/>
      </c>
      <c r="BQ97" s="546" t="str">
        <f t="shared" si="324"/>
        <v/>
      </c>
      <c r="BR97" s="546" t="str">
        <f t="shared" si="324"/>
        <v/>
      </c>
      <c r="BS97" s="546" t="str">
        <f t="shared" si="324"/>
        <v/>
      </c>
      <c r="BT97" s="546" t="str">
        <f t="shared" si="324"/>
        <v/>
      </c>
      <c r="BU97" s="546" t="str">
        <f t="shared" si="324"/>
        <v/>
      </c>
      <c r="BV97" s="546" t="str">
        <f t="shared" si="324"/>
        <v/>
      </c>
      <c r="BW97" s="546" t="str">
        <f t="shared" si="324"/>
        <v/>
      </c>
      <c r="BX97" s="546" t="str">
        <f t="shared" si="324"/>
        <v/>
      </c>
      <c r="BY97" s="546" t="str">
        <f t="shared" si="324"/>
        <v/>
      </c>
      <c r="BZ97" s="546" t="str">
        <f t="shared" si="324"/>
        <v/>
      </c>
      <c r="CA97" s="546" t="str">
        <f t="shared" si="324"/>
        <v/>
      </c>
      <c r="CB97" s="546" t="str">
        <f t="shared" si="324"/>
        <v/>
      </c>
      <c r="CC97" s="546" t="str">
        <f t="shared" si="324"/>
        <v/>
      </c>
      <c r="CD97" s="546" t="str">
        <f t="shared" si="324"/>
        <v/>
      </c>
      <c r="CE97" s="546" t="str">
        <f t="shared" si="324"/>
        <v/>
      </c>
      <c r="CF97" s="546" t="str">
        <f t="shared" si="324"/>
        <v/>
      </c>
      <c r="CG97" s="546" t="str">
        <f t="shared" si="324"/>
        <v/>
      </c>
      <c r="CH97" s="546" t="str">
        <f t="shared" si="324"/>
        <v/>
      </c>
      <c r="CI97" s="546" t="str">
        <f t="shared" si="324"/>
        <v/>
      </c>
      <c r="CJ97" s="546" t="str">
        <f t="shared" si="324"/>
        <v/>
      </c>
      <c r="CK97" s="546" t="str">
        <f t="shared" si="324"/>
        <v/>
      </c>
      <c r="CL97" s="546" t="str">
        <f t="shared" si="324"/>
        <v/>
      </c>
      <c r="CM97" s="546" t="str">
        <f t="shared" si="324"/>
        <v/>
      </c>
      <c r="CN97" s="546" t="str">
        <f t="shared" si="324"/>
        <v/>
      </c>
      <c r="CO97" s="546" t="str">
        <f t="shared" si="324"/>
        <v/>
      </c>
      <c r="CP97" s="546" t="str">
        <f t="shared" si="324"/>
        <v/>
      </c>
      <c r="CQ97" s="546" t="str">
        <f t="shared" si="324"/>
        <v/>
      </c>
      <c r="CR97" s="546" t="str">
        <f t="shared" si="324"/>
        <v/>
      </c>
      <c r="CS97" s="546" t="str">
        <f t="shared" si="324"/>
        <v/>
      </c>
      <c r="CT97" s="546" t="str">
        <f t="shared" si="324"/>
        <v/>
      </c>
      <c r="CU97" s="546" t="str">
        <f t="shared" si="324"/>
        <v/>
      </c>
      <c r="CV97" s="546" t="str">
        <f t="shared" ref="CV97:EA97" si="325">IF(CV$10="1.対象電源",CV54,"")</f>
        <v/>
      </c>
      <c r="CW97" s="546" t="str">
        <f t="shared" si="325"/>
        <v/>
      </c>
      <c r="CX97" s="546" t="str">
        <f t="shared" si="325"/>
        <v/>
      </c>
      <c r="CY97" s="546" t="str">
        <f t="shared" si="325"/>
        <v/>
      </c>
      <c r="CZ97" s="546" t="str">
        <f t="shared" si="325"/>
        <v/>
      </c>
      <c r="DA97" s="546" t="str">
        <f t="shared" si="325"/>
        <v/>
      </c>
      <c r="DB97" s="546" t="str">
        <f t="shared" si="325"/>
        <v/>
      </c>
      <c r="DC97" s="546" t="str">
        <f t="shared" si="325"/>
        <v/>
      </c>
      <c r="DD97" s="546" t="str">
        <f t="shared" si="325"/>
        <v/>
      </c>
      <c r="DE97" s="546" t="str">
        <f t="shared" si="325"/>
        <v/>
      </c>
      <c r="DF97" s="546" t="str">
        <f t="shared" si="325"/>
        <v/>
      </c>
      <c r="DG97" s="546" t="str">
        <f t="shared" si="325"/>
        <v/>
      </c>
      <c r="DH97" s="546" t="str">
        <f t="shared" si="325"/>
        <v/>
      </c>
      <c r="DI97" s="546" t="str">
        <f t="shared" si="325"/>
        <v/>
      </c>
      <c r="DJ97" s="546" t="str">
        <f t="shared" si="325"/>
        <v/>
      </c>
      <c r="DK97" s="546" t="str">
        <f t="shared" si="325"/>
        <v/>
      </c>
      <c r="DL97" s="546" t="str">
        <f t="shared" si="325"/>
        <v/>
      </c>
      <c r="DM97" s="546" t="str">
        <f t="shared" si="325"/>
        <v/>
      </c>
      <c r="DN97" s="546" t="str">
        <f t="shared" si="325"/>
        <v/>
      </c>
      <c r="DO97" s="546" t="str">
        <f t="shared" si="325"/>
        <v/>
      </c>
      <c r="DP97" s="546" t="str">
        <f t="shared" si="325"/>
        <v/>
      </c>
      <c r="DQ97" s="546" t="str">
        <f t="shared" si="325"/>
        <v/>
      </c>
      <c r="DR97" s="546" t="str">
        <f t="shared" si="325"/>
        <v/>
      </c>
      <c r="DS97" s="546" t="str">
        <f t="shared" si="325"/>
        <v/>
      </c>
      <c r="DT97" s="546" t="str">
        <f t="shared" si="325"/>
        <v/>
      </c>
      <c r="DU97" s="546" t="str">
        <f t="shared" si="325"/>
        <v/>
      </c>
      <c r="DV97" s="546" t="str">
        <f t="shared" si="325"/>
        <v/>
      </c>
      <c r="DW97" s="546" t="str">
        <f t="shared" si="325"/>
        <v/>
      </c>
      <c r="DX97" s="546" t="str">
        <f t="shared" si="325"/>
        <v/>
      </c>
      <c r="DY97" s="546" t="str">
        <f t="shared" si="325"/>
        <v/>
      </c>
      <c r="DZ97" s="546" t="str">
        <f t="shared" si="325"/>
        <v/>
      </c>
      <c r="EA97" s="546" t="str">
        <f t="shared" si="325"/>
        <v/>
      </c>
      <c r="EB97" s="546" t="str">
        <f t="shared" ref="EB97:EW97" si="326">IF(EB$10="1.対象電源",EB54,"")</f>
        <v/>
      </c>
      <c r="EC97" s="546" t="str">
        <f t="shared" si="326"/>
        <v/>
      </c>
      <c r="ED97" s="546" t="str">
        <f t="shared" si="326"/>
        <v/>
      </c>
      <c r="EE97" s="546" t="str">
        <f t="shared" si="326"/>
        <v/>
      </c>
      <c r="EF97" s="546" t="str">
        <f t="shared" si="326"/>
        <v/>
      </c>
      <c r="EG97" s="546" t="str">
        <f t="shared" si="326"/>
        <v/>
      </c>
      <c r="EH97" s="546" t="str">
        <f t="shared" si="326"/>
        <v/>
      </c>
      <c r="EI97" s="546" t="str">
        <f t="shared" si="326"/>
        <v/>
      </c>
      <c r="EJ97" s="546" t="str">
        <f t="shared" si="326"/>
        <v/>
      </c>
      <c r="EK97" s="546" t="str">
        <f t="shared" si="326"/>
        <v/>
      </c>
      <c r="EL97" s="546" t="str">
        <f t="shared" si="326"/>
        <v/>
      </c>
      <c r="EM97" s="546" t="str">
        <f t="shared" si="326"/>
        <v/>
      </c>
      <c r="EN97" s="546" t="str">
        <f t="shared" si="326"/>
        <v/>
      </c>
      <c r="EO97" s="546" t="str">
        <f t="shared" si="326"/>
        <v/>
      </c>
      <c r="EP97" s="546" t="str">
        <f t="shared" si="326"/>
        <v/>
      </c>
      <c r="EQ97" s="546" t="str">
        <f t="shared" si="326"/>
        <v/>
      </c>
      <c r="ER97" s="546" t="str">
        <f t="shared" si="326"/>
        <v/>
      </c>
      <c r="ES97" s="546" t="str">
        <f t="shared" si="326"/>
        <v/>
      </c>
      <c r="ET97" s="546" t="str">
        <f t="shared" si="326"/>
        <v/>
      </c>
      <c r="EU97" s="546" t="str">
        <f t="shared" si="326"/>
        <v/>
      </c>
      <c r="EV97" s="546" t="str">
        <f t="shared" si="326"/>
        <v/>
      </c>
      <c r="EW97" s="546" t="str">
        <f t="shared" si="326"/>
        <v/>
      </c>
      <c r="EX97" s="476"/>
      <c r="EY97" s="476"/>
      <c r="EZ97" s="476"/>
      <c r="FA97" s="476"/>
      <c r="FB97" s="476"/>
      <c r="FC97" s="476"/>
      <c r="FD97" s="476"/>
      <c r="FE97" s="476"/>
      <c r="FF97" s="476"/>
    </row>
    <row r="98" spans="2:162">
      <c r="B98" s="529" t="s">
        <v>1728</v>
      </c>
      <c r="C98" s="526" t="s">
        <v>32</v>
      </c>
      <c r="D98" s="546" t="str">
        <f t="shared" ref="D98:AI98" si="327">IF(D$10="1.対象電源",D55,"")</f>
        <v/>
      </c>
      <c r="E98" s="546" t="str">
        <f t="shared" si="327"/>
        <v/>
      </c>
      <c r="F98" s="546" t="str">
        <f t="shared" si="327"/>
        <v/>
      </c>
      <c r="G98" s="546" t="str">
        <f t="shared" si="327"/>
        <v/>
      </c>
      <c r="H98" s="546" t="str">
        <f t="shared" si="327"/>
        <v/>
      </c>
      <c r="I98" s="546" t="str">
        <f t="shared" si="327"/>
        <v/>
      </c>
      <c r="J98" s="546" t="str">
        <f t="shared" si="327"/>
        <v/>
      </c>
      <c r="K98" s="546" t="str">
        <f t="shared" si="327"/>
        <v/>
      </c>
      <c r="L98" s="546" t="str">
        <f t="shared" si="327"/>
        <v/>
      </c>
      <c r="M98" s="546" t="str">
        <f t="shared" si="327"/>
        <v/>
      </c>
      <c r="N98" s="546" t="str">
        <f t="shared" si="327"/>
        <v/>
      </c>
      <c r="O98" s="546" t="str">
        <f t="shared" si="327"/>
        <v/>
      </c>
      <c r="P98" s="546" t="str">
        <f t="shared" si="327"/>
        <v/>
      </c>
      <c r="Q98" s="546" t="str">
        <f t="shared" si="327"/>
        <v/>
      </c>
      <c r="R98" s="546" t="str">
        <f t="shared" si="327"/>
        <v/>
      </c>
      <c r="S98" s="546" t="str">
        <f t="shared" si="327"/>
        <v/>
      </c>
      <c r="T98" s="546" t="str">
        <f t="shared" si="327"/>
        <v/>
      </c>
      <c r="U98" s="546" t="str">
        <f t="shared" si="327"/>
        <v/>
      </c>
      <c r="V98" s="546" t="str">
        <f t="shared" si="327"/>
        <v/>
      </c>
      <c r="W98" s="546" t="str">
        <f t="shared" si="327"/>
        <v/>
      </c>
      <c r="X98" s="546" t="str">
        <f t="shared" si="327"/>
        <v/>
      </c>
      <c r="Y98" s="546" t="str">
        <f t="shared" si="327"/>
        <v/>
      </c>
      <c r="Z98" s="546" t="str">
        <f t="shared" si="327"/>
        <v/>
      </c>
      <c r="AA98" s="546" t="str">
        <f t="shared" si="327"/>
        <v/>
      </c>
      <c r="AB98" s="546" t="str">
        <f t="shared" si="327"/>
        <v/>
      </c>
      <c r="AC98" s="546" t="str">
        <f t="shared" si="327"/>
        <v/>
      </c>
      <c r="AD98" s="546" t="str">
        <f t="shared" si="327"/>
        <v/>
      </c>
      <c r="AE98" s="546" t="str">
        <f t="shared" si="327"/>
        <v/>
      </c>
      <c r="AF98" s="546" t="str">
        <f t="shared" si="327"/>
        <v/>
      </c>
      <c r="AG98" s="546" t="str">
        <f t="shared" si="327"/>
        <v/>
      </c>
      <c r="AH98" s="546" t="str">
        <f t="shared" si="327"/>
        <v/>
      </c>
      <c r="AI98" s="546" t="str">
        <f t="shared" si="327"/>
        <v/>
      </c>
      <c r="AJ98" s="546" t="str">
        <f t="shared" ref="AJ98:BO98" si="328">IF(AJ$10="1.対象電源",AJ55,"")</f>
        <v/>
      </c>
      <c r="AK98" s="546" t="str">
        <f t="shared" si="328"/>
        <v/>
      </c>
      <c r="AL98" s="546" t="str">
        <f t="shared" si="328"/>
        <v/>
      </c>
      <c r="AM98" s="546" t="str">
        <f t="shared" si="328"/>
        <v/>
      </c>
      <c r="AN98" s="546" t="str">
        <f t="shared" si="328"/>
        <v/>
      </c>
      <c r="AO98" s="546" t="str">
        <f t="shared" si="328"/>
        <v/>
      </c>
      <c r="AP98" s="546" t="str">
        <f t="shared" si="328"/>
        <v/>
      </c>
      <c r="AQ98" s="546" t="str">
        <f t="shared" si="328"/>
        <v/>
      </c>
      <c r="AR98" s="546" t="str">
        <f t="shared" si="328"/>
        <v/>
      </c>
      <c r="AS98" s="546" t="str">
        <f t="shared" si="328"/>
        <v/>
      </c>
      <c r="AT98" s="546" t="str">
        <f t="shared" si="328"/>
        <v/>
      </c>
      <c r="AU98" s="546" t="str">
        <f t="shared" si="328"/>
        <v/>
      </c>
      <c r="AV98" s="546" t="str">
        <f t="shared" si="328"/>
        <v/>
      </c>
      <c r="AW98" s="546" t="str">
        <f t="shared" si="328"/>
        <v/>
      </c>
      <c r="AX98" s="546" t="str">
        <f t="shared" si="328"/>
        <v/>
      </c>
      <c r="AY98" s="546" t="str">
        <f t="shared" si="328"/>
        <v/>
      </c>
      <c r="AZ98" s="546" t="str">
        <f t="shared" si="328"/>
        <v/>
      </c>
      <c r="BA98" s="546" t="str">
        <f t="shared" si="328"/>
        <v/>
      </c>
      <c r="BB98" s="546" t="str">
        <f t="shared" si="328"/>
        <v/>
      </c>
      <c r="BC98" s="546" t="str">
        <f t="shared" si="328"/>
        <v/>
      </c>
      <c r="BD98" s="546" t="str">
        <f t="shared" si="328"/>
        <v/>
      </c>
      <c r="BE98" s="546" t="str">
        <f t="shared" si="328"/>
        <v/>
      </c>
      <c r="BF98" s="546" t="str">
        <f t="shared" si="328"/>
        <v/>
      </c>
      <c r="BG98" s="546" t="str">
        <f t="shared" si="328"/>
        <v/>
      </c>
      <c r="BH98" s="546" t="str">
        <f t="shared" si="328"/>
        <v/>
      </c>
      <c r="BI98" s="546" t="str">
        <f t="shared" si="328"/>
        <v/>
      </c>
      <c r="BJ98" s="546" t="str">
        <f t="shared" si="328"/>
        <v/>
      </c>
      <c r="BK98" s="546" t="str">
        <f t="shared" si="328"/>
        <v/>
      </c>
      <c r="BL98" s="546" t="str">
        <f t="shared" si="328"/>
        <v/>
      </c>
      <c r="BM98" s="546" t="str">
        <f t="shared" si="328"/>
        <v/>
      </c>
      <c r="BN98" s="546" t="str">
        <f t="shared" si="328"/>
        <v/>
      </c>
      <c r="BO98" s="546" t="str">
        <f t="shared" si="328"/>
        <v/>
      </c>
      <c r="BP98" s="546" t="str">
        <f t="shared" ref="BP98:CU98" si="329">IF(BP$10="1.対象電源",BP55,"")</f>
        <v/>
      </c>
      <c r="BQ98" s="546" t="str">
        <f t="shared" si="329"/>
        <v/>
      </c>
      <c r="BR98" s="546" t="str">
        <f t="shared" si="329"/>
        <v/>
      </c>
      <c r="BS98" s="546" t="str">
        <f t="shared" si="329"/>
        <v/>
      </c>
      <c r="BT98" s="546" t="str">
        <f t="shared" si="329"/>
        <v/>
      </c>
      <c r="BU98" s="546" t="str">
        <f t="shared" si="329"/>
        <v/>
      </c>
      <c r="BV98" s="546" t="str">
        <f t="shared" si="329"/>
        <v/>
      </c>
      <c r="BW98" s="546" t="str">
        <f t="shared" si="329"/>
        <v/>
      </c>
      <c r="BX98" s="546" t="str">
        <f t="shared" si="329"/>
        <v/>
      </c>
      <c r="BY98" s="546" t="str">
        <f t="shared" si="329"/>
        <v/>
      </c>
      <c r="BZ98" s="546" t="str">
        <f t="shared" si="329"/>
        <v/>
      </c>
      <c r="CA98" s="546" t="str">
        <f t="shared" si="329"/>
        <v/>
      </c>
      <c r="CB98" s="546" t="str">
        <f t="shared" si="329"/>
        <v/>
      </c>
      <c r="CC98" s="546" t="str">
        <f t="shared" si="329"/>
        <v/>
      </c>
      <c r="CD98" s="546" t="str">
        <f t="shared" si="329"/>
        <v/>
      </c>
      <c r="CE98" s="546" t="str">
        <f t="shared" si="329"/>
        <v/>
      </c>
      <c r="CF98" s="546" t="str">
        <f t="shared" si="329"/>
        <v/>
      </c>
      <c r="CG98" s="546" t="str">
        <f t="shared" si="329"/>
        <v/>
      </c>
      <c r="CH98" s="546" t="str">
        <f t="shared" si="329"/>
        <v/>
      </c>
      <c r="CI98" s="546" t="str">
        <f t="shared" si="329"/>
        <v/>
      </c>
      <c r="CJ98" s="546" t="str">
        <f t="shared" si="329"/>
        <v/>
      </c>
      <c r="CK98" s="546" t="str">
        <f t="shared" si="329"/>
        <v/>
      </c>
      <c r="CL98" s="546" t="str">
        <f t="shared" si="329"/>
        <v/>
      </c>
      <c r="CM98" s="546" t="str">
        <f t="shared" si="329"/>
        <v/>
      </c>
      <c r="CN98" s="546" t="str">
        <f t="shared" si="329"/>
        <v/>
      </c>
      <c r="CO98" s="546" t="str">
        <f t="shared" si="329"/>
        <v/>
      </c>
      <c r="CP98" s="546" t="str">
        <f t="shared" si="329"/>
        <v/>
      </c>
      <c r="CQ98" s="546" t="str">
        <f t="shared" si="329"/>
        <v/>
      </c>
      <c r="CR98" s="546" t="str">
        <f t="shared" si="329"/>
        <v/>
      </c>
      <c r="CS98" s="546" t="str">
        <f t="shared" si="329"/>
        <v/>
      </c>
      <c r="CT98" s="546" t="str">
        <f t="shared" si="329"/>
        <v/>
      </c>
      <c r="CU98" s="546" t="str">
        <f t="shared" si="329"/>
        <v/>
      </c>
      <c r="CV98" s="546" t="str">
        <f t="shared" ref="CV98:EA98" si="330">IF(CV$10="1.対象電源",CV55,"")</f>
        <v/>
      </c>
      <c r="CW98" s="546" t="str">
        <f t="shared" si="330"/>
        <v/>
      </c>
      <c r="CX98" s="546" t="str">
        <f t="shared" si="330"/>
        <v/>
      </c>
      <c r="CY98" s="546" t="str">
        <f t="shared" si="330"/>
        <v/>
      </c>
      <c r="CZ98" s="546" t="str">
        <f t="shared" si="330"/>
        <v/>
      </c>
      <c r="DA98" s="546" t="str">
        <f t="shared" si="330"/>
        <v/>
      </c>
      <c r="DB98" s="546" t="str">
        <f t="shared" si="330"/>
        <v/>
      </c>
      <c r="DC98" s="546" t="str">
        <f t="shared" si="330"/>
        <v/>
      </c>
      <c r="DD98" s="546" t="str">
        <f t="shared" si="330"/>
        <v/>
      </c>
      <c r="DE98" s="546" t="str">
        <f t="shared" si="330"/>
        <v/>
      </c>
      <c r="DF98" s="546" t="str">
        <f t="shared" si="330"/>
        <v/>
      </c>
      <c r="DG98" s="546" t="str">
        <f t="shared" si="330"/>
        <v/>
      </c>
      <c r="DH98" s="546" t="str">
        <f t="shared" si="330"/>
        <v/>
      </c>
      <c r="DI98" s="546" t="str">
        <f t="shared" si="330"/>
        <v/>
      </c>
      <c r="DJ98" s="546" t="str">
        <f t="shared" si="330"/>
        <v/>
      </c>
      <c r="DK98" s="546" t="str">
        <f t="shared" si="330"/>
        <v/>
      </c>
      <c r="DL98" s="546" t="str">
        <f t="shared" si="330"/>
        <v/>
      </c>
      <c r="DM98" s="546" t="str">
        <f t="shared" si="330"/>
        <v/>
      </c>
      <c r="DN98" s="546" t="str">
        <f t="shared" si="330"/>
        <v/>
      </c>
      <c r="DO98" s="546" t="str">
        <f t="shared" si="330"/>
        <v/>
      </c>
      <c r="DP98" s="546" t="str">
        <f t="shared" si="330"/>
        <v/>
      </c>
      <c r="DQ98" s="546" t="str">
        <f t="shared" si="330"/>
        <v/>
      </c>
      <c r="DR98" s="546" t="str">
        <f t="shared" si="330"/>
        <v/>
      </c>
      <c r="DS98" s="546" t="str">
        <f t="shared" si="330"/>
        <v/>
      </c>
      <c r="DT98" s="546" t="str">
        <f t="shared" si="330"/>
        <v/>
      </c>
      <c r="DU98" s="546" t="str">
        <f t="shared" si="330"/>
        <v/>
      </c>
      <c r="DV98" s="546" t="str">
        <f t="shared" si="330"/>
        <v/>
      </c>
      <c r="DW98" s="546" t="str">
        <f t="shared" si="330"/>
        <v/>
      </c>
      <c r="DX98" s="546" t="str">
        <f t="shared" si="330"/>
        <v/>
      </c>
      <c r="DY98" s="546" t="str">
        <f t="shared" si="330"/>
        <v/>
      </c>
      <c r="DZ98" s="546" t="str">
        <f t="shared" si="330"/>
        <v/>
      </c>
      <c r="EA98" s="546" t="str">
        <f t="shared" si="330"/>
        <v/>
      </c>
      <c r="EB98" s="546" t="str">
        <f t="shared" ref="EB98:EW98" si="331">IF(EB$10="1.対象電源",EB55,"")</f>
        <v/>
      </c>
      <c r="EC98" s="546" t="str">
        <f t="shared" si="331"/>
        <v/>
      </c>
      <c r="ED98" s="546" t="str">
        <f t="shared" si="331"/>
        <v/>
      </c>
      <c r="EE98" s="546" t="str">
        <f t="shared" si="331"/>
        <v/>
      </c>
      <c r="EF98" s="546" t="str">
        <f t="shared" si="331"/>
        <v/>
      </c>
      <c r="EG98" s="546" t="str">
        <f t="shared" si="331"/>
        <v/>
      </c>
      <c r="EH98" s="546" t="str">
        <f t="shared" si="331"/>
        <v/>
      </c>
      <c r="EI98" s="546" t="str">
        <f t="shared" si="331"/>
        <v/>
      </c>
      <c r="EJ98" s="546" t="str">
        <f t="shared" si="331"/>
        <v/>
      </c>
      <c r="EK98" s="546" t="str">
        <f t="shared" si="331"/>
        <v/>
      </c>
      <c r="EL98" s="546" t="str">
        <f t="shared" si="331"/>
        <v/>
      </c>
      <c r="EM98" s="546" t="str">
        <f t="shared" si="331"/>
        <v/>
      </c>
      <c r="EN98" s="546" t="str">
        <f t="shared" si="331"/>
        <v/>
      </c>
      <c r="EO98" s="546" t="str">
        <f t="shared" si="331"/>
        <v/>
      </c>
      <c r="EP98" s="546" t="str">
        <f t="shared" si="331"/>
        <v/>
      </c>
      <c r="EQ98" s="546" t="str">
        <f t="shared" si="331"/>
        <v/>
      </c>
      <c r="ER98" s="546" t="str">
        <f t="shared" si="331"/>
        <v/>
      </c>
      <c r="ES98" s="546" t="str">
        <f t="shared" si="331"/>
        <v/>
      </c>
      <c r="ET98" s="546" t="str">
        <f t="shared" si="331"/>
        <v/>
      </c>
      <c r="EU98" s="546" t="str">
        <f t="shared" si="331"/>
        <v/>
      </c>
      <c r="EV98" s="546" t="str">
        <f t="shared" si="331"/>
        <v/>
      </c>
      <c r="EW98" s="546" t="str">
        <f t="shared" si="331"/>
        <v/>
      </c>
      <c r="EX98" s="476"/>
      <c r="EY98" s="476"/>
      <c r="EZ98" s="476"/>
      <c r="FA98" s="476"/>
      <c r="FB98" s="476"/>
      <c r="FC98" s="476"/>
      <c r="FD98" s="476"/>
      <c r="FE98" s="476"/>
      <c r="FF98" s="476"/>
    </row>
    <row r="99" spans="2:162">
      <c r="B99" s="531" t="s">
        <v>1838</v>
      </c>
      <c r="C99" s="526" t="s">
        <v>32</v>
      </c>
      <c r="D99" s="546" t="str">
        <f t="shared" ref="D99:AI99" si="332">IF(D$10="1.対象電源",D56,"")</f>
        <v/>
      </c>
      <c r="E99" s="546" t="str">
        <f t="shared" si="332"/>
        <v/>
      </c>
      <c r="F99" s="546" t="str">
        <f t="shared" si="332"/>
        <v/>
      </c>
      <c r="G99" s="546" t="str">
        <f t="shared" si="332"/>
        <v/>
      </c>
      <c r="H99" s="546" t="str">
        <f t="shared" si="332"/>
        <v/>
      </c>
      <c r="I99" s="546" t="str">
        <f t="shared" si="332"/>
        <v/>
      </c>
      <c r="J99" s="546" t="str">
        <f t="shared" si="332"/>
        <v/>
      </c>
      <c r="K99" s="546" t="str">
        <f t="shared" si="332"/>
        <v/>
      </c>
      <c r="L99" s="546" t="str">
        <f t="shared" si="332"/>
        <v/>
      </c>
      <c r="M99" s="546" t="str">
        <f t="shared" si="332"/>
        <v/>
      </c>
      <c r="N99" s="546" t="str">
        <f t="shared" si="332"/>
        <v/>
      </c>
      <c r="O99" s="546" t="str">
        <f t="shared" si="332"/>
        <v/>
      </c>
      <c r="P99" s="546" t="str">
        <f t="shared" si="332"/>
        <v/>
      </c>
      <c r="Q99" s="546" t="str">
        <f t="shared" si="332"/>
        <v/>
      </c>
      <c r="R99" s="546" t="str">
        <f t="shared" si="332"/>
        <v/>
      </c>
      <c r="S99" s="546" t="str">
        <f t="shared" si="332"/>
        <v/>
      </c>
      <c r="T99" s="546" t="str">
        <f t="shared" si="332"/>
        <v/>
      </c>
      <c r="U99" s="546" t="str">
        <f t="shared" si="332"/>
        <v/>
      </c>
      <c r="V99" s="546" t="str">
        <f t="shared" si="332"/>
        <v/>
      </c>
      <c r="W99" s="546" t="str">
        <f t="shared" si="332"/>
        <v/>
      </c>
      <c r="X99" s="546" t="str">
        <f t="shared" si="332"/>
        <v/>
      </c>
      <c r="Y99" s="546" t="str">
        <f t="shared" si="332"/>
        <v/>
      </c>
      <c r="Z99" s="546" t="str">
        <f t="shared" si="332"/>
        <v/>
      </c>
      <c r="AA99" s="546" t="str">
        <f t="shared" si="332"/>
        <v/>
      </c>
      <c r="AB99" s="546" t="str">
        <f t="shared" si="332"/>
        <v/>
      </c>
      <c r="AC99" s="546" t="str">
        <f t="shared" si="332"/>
        <v/>
      </c>
      <c r="AD99" s="546" t="str">
        <f t="shared" si="332"/>
        <v/>
      </c>
      <c r="AE99" s="546" t="str">
        <f t="shared" si="332"/>
        <v/>
      </c>
      <c r="AF99" s="546" t="str">
        <f t="shared" si="332"/>
        <v/>
      </c>
      <c r="AG99" s="546" t="str">
        <f t="shared" si="332"/>
        <v/>
      </c>
      <c r="AH99" s="546" t="str">
        <f t="shared" si="332"/>
        <v/>
      </c>
      <c r="AI99" s="546" t="str">
        <f t="shared" si="332"/>
        <v/>
      </c>
      <c r="AJ99" s="546" t="str">
        <f t="shared" ref="AJ99:BO99" si="333">IF(AJ$10="1.対象電源",AJ56,"")</f>
        <v/>
      </c>
      <c r="AK99" s="546" t="str">
        <f t="shared" si="333"/>
        <v/>
      </c>
      <c r="AL99" s="546" t="str">
        <f t="shared" si="333"/>
        <v/>
      </c>
      <c r="AM99" s="546" t="str">
        <f t="shared" si="333"/>
        <v/>
      </c>
      <c r="AN99" s="546" t="str">
        <f t="shared" si="333"/>
        <v/>
      </c>
      <c r="AO99" s="546" t="str">
        <f t="shared" si="333"/>
        <v/>
      </c>
      <c r="AP99" s="546" t="str">
        <f t="shared" si="333"/>
        <v/>
      </c>
      <c r="AQ99" s="546" t="str">
        <f t="shared" si="333"/>
        <v/>
      </c>
      <c r="AR99" s="546" t="str">
        <f t="shared" si="333"/>
        <v/>
      </c>
      <c r="AS99" s="546" t="str">
        <f t="shared" si="333"/>
        <v/>
      </c>
      <c r="AT99" s="546" t="str">
        <f t="shared" si="333"/>
        <v/>
      </c>
      <c r="AU99" s="546" t="str">
        <f t="shared" si="333"/>
        <v/>
      </c>
      <c r="AV99" s="546" t="str">
        <f t="shared" si="333"/>
        <v/>
      </c>
      <c r="AW99" s="546" t="str">
        <f t="shared" si="333"/>
        <v/>
      </c>
      <c r="AX99" s="546" t="str">
        <f t="shared" si="333"/>
        <v/>
      </c>
      <c r="AY99" s="546" t="str">
        <f t="shared" si="333"/>
        <v/>
      </c>
      <c r="AZ99" s="546" t="str">
        <f t="shared" si="333"/>
        <v/>
      </c>
      <c r="BA99" s="546" t="str">
        <f t="shared" si="333"/>
        <v/>
      </c>
      <c r="BB99" s="546" t="str">
        <f t="shared" si="333"/>
        <v/>
      </c>
      <c r="BC99" s="546" t="str">
        <f t="shared" si="333"/>
        <v/>
      </c>
      <c r="BD99" s="546" t="str">
        <f t="shared" si="333"/>
        <v/>
      </c>
      <c r="BE99" s="546" t="str">
        <f t="shared" si="333"/>
        <v/>
      </c>
      <c r="BF99" s="546" t="str">
        <f t="shared" si="333"/>
        <v/>
      </c>
      <c r="BG99" s="546" t="str">
        <f t="shared" si="333"/>
        <v/>
      </c>
      <c r="BH99" s="546" t="str">
        <f t="shared" si="333"/>
        <v/>
      </c>
      <c r="BI99" s="546" t="str">
        <f t="shared" si="333"/>
        <v/>
      </c>
      <c r="BJ99" s="546" t="str">
        <f t="shared" si="333"/>
        <v/>
      </c>
      <c r="BK99" s="546" t="str">
        <f t="shared" si="333"/>
        <v/>
      </c>
      <c r="BL99" s="546" t="str">
        <f t="shared" si="333"/>
        <v/>
      </c>
      <c r="BM99" s="546" t="str">
        <f t="shared" si="333"/>
        <v/>
      </c>
      <c r="BN99" s="546" t="str">
        <f t="shared" si="333"/>
        <v/>
      </c>
      <c r="BO99" s="546" t="str">
        <f t="shared" si="333"/>
        <v/>
      </c>
      <c r="BP99" s="546" t="str">
        <f t="shared" ref="BP99:CU99" si="334">IF(BP$10="1.対象電源",BP56,"")</f>
        <v/>
      </c>
      <c r="BQ99" s="546" t="str">
        <f t="shared" si="334"/>
        <v/>
      </c>
      <c r="BR99" s="546" t="str">
        <f t="shared" si="334"/>
        <v/>
      </c>
      <c r="BS99" s="546" t="str">
        <f t="shared" si="334"/>
        <v/>
      </c>
      <c r="BT99" s="546" t="str">
        <f t="shared" si="334"/>
        <v/>
      </c>
      <c r="BU99" s="546" t="str">
        <f t="shared" si="334"/>
        <v/>
      </c>
      <c r="BV99" s="546" t="str">
        <f t="shared" si="334"/>
        <v/>
      </c>
      <c r="BW99" s="546" t="str">
        <f t="shared" si="334"/>
        <v/>
      </c>
      <c r="BX99" s="546" t="str">
        <f t="shared" si="334"/>
        <v/>
      </c>
      <c r="BY99" s="546" t="str">
        <f t="shared" si="334"/>
        <v/>
      </c>
      <c r="BZ99" s="546" t="str">
        <f t="shared" si="334"/>
        <v/>
      </c>
      <c r="CA99" s="546" t="str">
        <f t="shared" si="334"/>
        <v/>
      </c>
      <c r="CB99" s="546" t="str">
        <f t="shared" si="334"/>
        <v/>
      </c>
      <c r="CC99" s="546" t="str">
        <f t="shared" si="334"/>
        <v/>
      </c>
      <c r="CD99" s="546" t="str">
        <f t="shared" si="334"/>
        <v/>
      </c>
      <c r="CE99" s="546" t="str">
        <f t="shared" si="334"/>
        <v/>
      </c>
      <c r="CF99" s="546" t="str">
        <f t="shared" si="334"/>
        <v/>
      </c>
      <c r="CG99" s="546" t="str">
        <f t="shared" si="334"/>
        <v/>
      </c>
      <c r="CH99" s="546" t="str">
        <f t="shared" si="334"/>
        <v/>
      </c>
      <c r="CI99" s="546" t="str">
        <f t="shared" si="334"/>
        <v/>
      </c>
      <c r="CJ99" s="546" t="str">
        <f t="shared" si="334"/>
        <v/>
      </c>
      <c r="CK99" s="546" t="str">
        <f t="shared" si="334"/>
        <v/>
      </c>
      <c r="CL99" s="546" t="str">
        <f t="shared" si="334"/>
        <v/>
      </c>
      <c r="CM99" s="546" t="str">
        <f t="shared" si="334"/>
        <v/>
      </c>
      <c r="CN99" s="546" t="str">
        <f t="shared" si="334"/>
        <v/>
      </c>
      <c r="CO99" s="546" t="str">
        <f t="shared" si="334"/>
        <v/>
      </c>
      <c r="CP99" s="546" t="str">
        <f t="shared" si="334"/>
        <v/>
      </c>
      <c r="CQ99" s="546" t="str">
        <f t="shared" si="334"/>
        <v/>
      </c>
      <c r="CR99" s="546" t="str">
        <f t="shared" si="334"/>
        <v/>
      </c>
      <c r="CS99" s="546" t="str">
        <f t="shared" si="334"/>
        <v/>
      </c>
      <c r="CT99" s="546" t="str">
        <f t="shared" si="334"/>
        <v/>
      </c>
      <c r="CU99" s="546" t="str">
        <f t="shared" si="334"/>
        <v/>
      </c>
      <c r="CV99" s="546" t="str">
        <f t="shared" ref="CV99:EA99" si="335">IF(CV$10="1.対象電源",CV56,"")</f>
        <v/>
      </c>
      <c r="CW99" s="546" t="str">
        <f t="shared" si="335"/>
        <v/>
      </c>
      <c r="CX99" s="546" t="str">
        <f t="shared" si="335"/>
        <v/>
      </c>
      <c r="CY99" s="546" t="str">
        <f t="shared" si="335"/>
        <v/>
      </c>
      <c r="CZ99" s="546" t="str">
        <f t="shared" si="335"/>
        <v/>
      </c>
      <c r="DA99" s="546" t="str">
        <f t="shared" si="335"/>
        <v/>
      </c>
      <c r="DB99" s="546" t="str">
        <f t="shared" si="335"/>
        <v/>
      </c>
      <c r="DC99" s="546" t="str">
        <f t="shared" si="335"/>
        <v/>
      </c>
      <c r="DD99" s="546" t="str">
        <f t="shared" si="335"/>
        <v/>
      </c>
      <c r="DE99" s="546" t="str">
        <f t="shared" si="335"/>
        <v/>
      </c>
      <c r="DF99" s="546" t="str">
        <f t="shared" si="335"/>
        <v/>
      </c>
      <c r="DG99" s="546" t="str">
        <f t="shared" si="335"/>
        <v/>
      </c>
      <c r="DH99" s="546" t="str">
        <f t="shared" si="335"/>
        <v/>
      </c>
      <c r="DI99" s="546" t="str">
        <f t="shared" si="335"/>
        <v/>
      </c>
      <c r="DJ99" s="546" t="str">
        <f t="shared" si="335"/>
        <v/>
      </c>
      <c r="DK99" s="546" t="str">
        <f t="shared" si="335"/>
        <v/>
      </c>
      <c r="DL99" s="546" t="str">
        <f t="shared" si="335"/>
        <v/>
      </c>
      <c r="DM99" s="546" t="str">
        <f t="shared" si="335"/>
        <v/>
      </c>
      <c r="DN99" s="546" t="str">
        <f t="shared" si="335"/>
        <v/>
      </c>
      <c r="DO99" s="546" t="str">
        <f t="shared" si="335"/>
        <v/>
      </c>
      <c r="DP99" s="546" t="str">
        <f t="shared" si="335"/>
        <v/>
      </c>
      <c r="DQ99" s="546" t="str">
        <f t="shared" si="335"/>
        <v/>
      </c>
      <c r="DR99" s="546" t="str">
        <f t="shared" si="335"/>
        <v/>
      </c>
      <c r="DS99" s="546" t="str">
        <f t="shared" si="335"/>
        <v/>
      </c>
      <c r="DT99" s="546" t="str">
        <f t="shared" si="335"/>
        <v/>
      </c>
      <c r="DU99" s="546" t="str">
        <f t="shared" si="335"/>
        <v/>
      </c>
      <c r="DV99" s="546" t="str">
        <f t="shared" si="335"/>
        <v/>
      </c>
      <c r="DW99" s="546" t="str">
        <f t="shared" si="335"/>
        <v/>
      </c>
      <c r="DX99" s="546" t="str">
        <f t="shared" si="335"/>
        <v/>
      </c>
      <c r="DY99" s="546" t="str">
        <f t="shared" si="335"/>
        <v/>
      </c>
      <c r="DZ99" s="546" t="str">
        <f t="shared" si="335"/>
        <v/>
      </c>
      <c r="EA99" s="546" t="str">
        <f t="shared" si="335"/>
        <v/>
      </c>
      <c r="EB99" s="546" t="str">
        <f t="shared" ref="EB99:EW99" si="336">IF(EB$10="1.対象電源",EB56,"")</f>
        <v/>
      </c>
      <c r="EC99" s="546" t="str">
        <f t="shared" si="336"/>
        <v/>
      </c>
      <c r="ED99" s="546" t="str">
        <f t="shared" si="336"/>
        <v/>
      </c>
      <c r="EE99" s="546" t="str">
        <f t="shared" si="336"/>
        <v/>
      </c>
      <c r="EF99" s="546" t="str">
        <f t="shared" si="336"/>
        <v/>
      </c>
      <c r="EG99" s="546" t="str">
        <f t="shared" si="336"/>
        <v/>
      </c>
      <c r="EH99" s="546" t="str">
        <f t="shared" si="336"/>
        <v/>
      </c>
      <c r="EI99" s="546" t="str">
        <f t="shared" si="336"/>
        <v/>
      </c>
      <c r="EJ99" s="546" t="str">
        <f t="shared" si="336"/>
        <v/>
      </c>
      <c r="EK99" s="546" t="str">
        <f t="shared" si="336"/>
        <v/>
      </c>
      <c r="EL99" s="546" t="str">
        <f t="shared" si="336"/>
        <v/>
      </c>
      <c r="EM99" s="546" t="str">
        <f t="shared" si="336"/>
        <v/>
      </c>
      <c r="EN99" s="546" t="str">
        <f t="shared" si="336"/>
        <v/>
      </c>
      <c r="EO99" s="546" t="str">
        <f t="shared" si="336"/>
        <v/>
      </c>
      <c r="EP99" s="546" t="str">
        <f t="shared" si="336"/>
        <v/>
      </c>
      <c r="EQ99" s="546" t="str">
        <f t="shared" si="336"/>
        <v/>
      </c>
      <c r="ER99" s="546" t="str">
        <f t="shared" si="336"/>
        <v/>
      </c>
      <c r="ES99" s="546" t="str">
        <f t="shared" si="336"/>
        <v/>
      </c>
      <c r="ET99" s="546" t="str">
        <f t="shared" si="336"/>
        <v/>
      </c>
      <c r="EU99" s="546" t="str">
        <f t="shared" si="336"/>
        <v/>
      </c>
      <c r="EV99" s="546" t="str">
        <f t="shared" si="336"/>
        <v/>
      </c>
      <c r="EW99" s="546" t="str">
        <f t="shared" si="336"/>
        <v/>
      </c>
      <c r="EX99" s="476"/>
      <c r="EY99" s="476"/>
      <c r="EZ99" s="476"/>
      <c r="FA99" s="476"/>
      <c r="FB99" s="476"/>
      <c r="FC99" s="476"/>
      <c r="FD99" s="476"/>
      <c r="FE99" s="476"/>
      <c r="FF99" s="476"/>
    </row>
    <row r="100" spans="2:162">
      <c r="B100" s="525" t="s">
        <v>857</v>
      </c>
      <c r="C100" s="526" t="s">
        <v>32</v>
      </c>
      <c r="D100" s="546" t="str">
        <f t="shared" ref="D100:AI100" si="337">IF(D$10="1.対象電源",D57,"")</f>
        <v/>
      </c>
      <c r="E100" s="546" t="str">
        <f t="shared" si="337"/>
        <v/>
      </c>
      <c r="F100" s="546" t="str">
        <f t="shared" si="337"/>
        <v/>
      </c>
      <c r="G100" s="546" t="str">
        <f t="shared" si="337"/>
        <v/>
      </c>
      <c r="H100" s="546" t="str">
        <f t="shared" si="337"/>
        <v/>
      </c>
      <c r="I100" s="546" t="str">
        <f t="shared" si="337"/>
        <v/>
      </c>
      <c r="J100" s="546" t="str">
        <f t="shared" si="337"/>
        <v/>
      </c>
      <c r="K100" s="546" t="str">
        <f t="shared" si="337"/>
        <v/>
      </c>
      <c r="L100" s="546" t="str">
        <f t="shared" si="337"/>
        <v/>
      </c>
      <c r="M100" s="546" t="str">
        <f t="shared" si="337"/>
        <v/>
      </c>
      <c r="N100" s="546" t="str">
        <f t="shared" si="337"/>
        <v/>
      </c>
      <c r="O100" s="546" t="str">
        <f t="shared" si="337"/>
        <v/>
      </c>
      <c r="P100" s="546" t="str">
        <f t="shared" si="337"/>
        <v/>
      </c>
      <c r="Q100" s="546" t="str">
        <f t="shared" si="337"/>
        <v/>
      </c>
      <c r="R100" s="546" t="str">
        <f t="shared" si="337"/>
        <v/>
      </c>
      <c r="S100" s="546" t="str">
        <f t="shared" si="337"/>
        <v/>
      </c>
      <c r="T100" s="546" t="str">
        <f t="shared" si="337"/>
        <v/>
      </c>
      <c r="U100" s="546" t="str">
        <f t="shared" si="337"/>
        <v/>
      </c>
      <c r="V100" s="546" t="str">
        <f t="shared" si="337"/>
        <v/>
      </c>
      <c r="W100" s="546" t="str">
        <f t="shared" si="337"/>
        <v/>
      </c>
      <c r="X100" s="546" t="str">
        <f t="shared" si="337"/>
        <v/>
      </c>
      <c r="Y100" s="546" t="str">
        <f t="shared" si="337"/>
        <v/>
      </c>
      <c r="Z100" s="546" t="str">
        <f t="shared" si="337"/>
        <v/>
      </c>
      <c r="AA100" s="546" t="str">
        <f t="shared" si="337"/>
        <v/>
      </c>
      <c r="AB100" s="546" t="str">
        <f t="shared" si="337"/>
        <v/>
      </c>
      <c r="AC100" s="546" t="str">
        <f t="shared" si="337"/>
        <v/>
      </c>
      <c r="AD100" s="546" t="str">
        <f t="shared" si="337"/>
        <v/>
      </c>
      <c r="AE100" s="546" t="str">
        <f t="shared" si="337"/>
        <v/>
      </c>
      <c r="AF100" s="546" t="str">
        <f t="shared" si="337"/>
        <v/>
      </c>
      <c r="AG100" s="546" t="str">
        <f t="shared" si="337"/>
        <v/>
      </c>
      <c r="AH100" s="546" t="str">
        <f t="shared" si="337"/>
        <v/>
      </c>
      <c r="AI100" s="546" t="str">
        <f t="shared" si="337"/>
        <v/>
      </c>
      <c r="AJ100" s="546" t="str">
        <f t="shared" ref="AJ100:BO100" si="338">IF(AJ$10="1.対象電源",AJ57,"")</f>
        <v/>
      </c>
      <c r="AK100" s="546" t="str">
        <f t="shared" si="338"/>
        <v/>
      </c>
      <c r="AL100" s="546" t="str">
        <f t="shared" si="338"/>
        <v/>
      </c>
      <c r="AM100" s="546" t="str">
        <f t="shared" si="338"/>
        <v/>
      </c>
      <c r="AN100" s="546" t="str">
        <f t="shared" si="338"/>
        <v/>
      </c>
      <c r="AO100" s="546" t="str">
        <f t="shared" si="338"/>
        <v/>
      </c>
      <c r="AP100" s="546" t="str">
        <f t="shared" si="338"/>
        <v/>
      </c>
      <c r="AQ100" s="546" t="str">
        <f t="shared" si="338"/>
        <v/>
      </c>
      <c r="AR100" s="546" t="str">
        <f t="shared" si="338"/>
        <v/>
      </c>
      <c r="AS100" s="546" t="str">
        <f t="shared" si="338"/>
        <v/>
      </c>
      <c r="AT100" s="546" t="str">
        <f t="shared" si="338"/>
        <v/>
      </c>
      <c r="AU100" s="546" t="str">
        <f t="shared" si="338"/>
        <v/>
      </c>
      <c r="AV100" s="546" t="str">
        <f t="shared" si="338"/>
        <v/>
      </c>
      <c r="AW100" s="546" t="str">
        <f t="shared" si="338"/>
        <v/>
      </c>
      <c r="AX100" s="546" t="str">
        <f t="shared" si="338"/>
        <v/>
      </c>
      <c r="AY100" s="546" t="str">
        <f t="shared" si="338"/>
        <v/>
      </c>
      <c r="AZ100" s="546" t="str">
        <f t="shared" si="338"/>
        <v/>
      </c>
      <c r="BA100" s="546" t="str">
        <f t="shared" si="338"/>
        <v/>
      </c>
      <c r="BB100" s="546" t="str">
        <f t="shared" si="338"/>
        <v/>
      </c>
      <c r="BC100" s="546" t="str">
        <f t="shared" si="338"/>
        <v/>
      </c>
      <c r="BD100" s="546" t="str">
        <f t="shared" si="338"/>
        <v/>
      </c>
      <c r="BE100" s="546" t="str">
        <f t="shared" si="338"/>
        <v/>
      </c>
      <c r="BF100" s="546" t="str">
        <f t="shared" si="338"/>
        <v/>
      </c>
      <c r="BG100" s="546" t="str">
        <f t="shared" si="338"/>
        <v/>
      </c>
      <c r="BH100" s="546" t="str">
        <f t="shared" si="338"/>
        <v/>
      </c>
      <c r="BI100" s="546" t="str">
        <f t="shared" si="338"/>
        <v/>
      </c>
      <c r="BJ100" s="546" t="str">
        <f t="shared" si="338"/>
        <v/>
      </c>
      <c r="BK100" s="546" t="str">
        <f t="shared" si="338"/>
        <v/>
      </c>
      <c r="BL100" s="546" t="str">
        <f t="shared" si="338"/>
        <v/>
      </c>
      <c r="BM100" s="546" t="str">
        <f t="shared" si="338"/>
        <v/>
      </c>
      <c r="BN100" s="546" t="str">
        <f t="shared" si="338"/>
        <v/>
      </c>
      <c r="BO100" s="546" t="str">
        <f t="shared" si="338"/>
        <v/>
      </c>
      <c r="BP100" s="546" t="str">
        <f t="shared" ref="BP100:CU100" si="339">IF(BP$10="1.対象電源",BP57,"")</f>
        <v/>
      </c>
      <c r="BQ100" s="546" t="str">
        <f t="shared" si="339"/>
        <v/>
      </c>
      <c r="BR100" s="546" t="str">
        <f t="shared" si="339"/>
        <v/>
      </c>
      <c r="BS100" s="546" t="str">
        <f t="shared" si="339"/>
        <v/>
      </c>
      <c r="BT100" s="546" t="str">
        <f t="shared" si="339"/>
        <v/>
      </c>
      <c r="BU100" s="546" t="str">
        <f t="shared" si="339"/>
        <v/>
      </c>
      <c r="BV100" s="546" t="str">
        <f t="shared" si="339"/>
        <v/>
      </c>
      <c r="BW100" s="546" t="str">
        <f t="shared" si="339"/>
        <v/>
      </c>
      <c r="BX100" s="546" t="str">
        <f t="shared" si="339"/>
        <v/>
      </c>
      <c r="BY100" s="546" t="str">
        <f t="shared" si="339"/>
        <v/>
      </c>
      <c r="BZ100" s="546" t="str">
        <f t="shared" si="339"/>
        <v/>
      </c>
      <c r="CA100" s="546" t="str">
        <f t="shared" si="339"/>
        <v/>
      </c>
      <c r="CB100" s="546" t="str">
        <f t="shared" si="339"/>
        <v/>
      </c>
      <c r="CC100" s="546" t="str">
        <f t="shared" si="339"/>
        <v/>
      </c>
      <c r="CD100" s="546" t="str">
        <f t="shared" si="339"/>
        <v/>
      </c>
      <c r="CE100" s="546" t="str">
        <f t="shared" si="339"/>
        <v/>
      </c>
      <c r="CF100" s="546" t="str">
        <f t="shared" si="339"/>
        <v/>
      </c>
      <c r="CG100" s="546" t="str">
        <f t="shared" si="339"/>
        <v/>
      </c>
      <c r="CH100" s="546" t="str">
        <f t="shared" si="339"/>
        <v/>
      </c>
      <c r="CI100" s="546" t="str">
        <f t="shared" si="339"/>
        <v/>
      </c>
      <c r="CJ100" s="546" t="str">
        <f t="shared" si="339"/>
        <v/>
      </c>
      <c r="CK100" s="546" t="str">
        <f t="shared" si="339"/>
        <v/>
      </c>
      <c r="CL100" s="546" t="str">
        <f t="shared" si="339"/>
        <v/>
      </c>
      <c r="CM100" s="546" t="str">
        <f t="shared" si="339"/>
        <v/>
      </c>
      <c r="CN100" s="546" t="str">
        <f t="shared" si="339"/>
        <v/>
      </c>
      <c r="CO100" s="546" t="str">
        <f t="shared" si="339"/>
        <v/>
      </c>
      <c r="CP100" s="546" t="str">
        <f t="shared" si="339"/>
        <v/>
      </c>
      <c r="CQ100" s="546" t="str">
        <f t="shared" si="339"/>
        <v/>
      </c>
      <c r="CR100" s="546" t="str">
        <f t="shared" si="339"/>
        <v/>
      </c>
      <c r="CS100" s="546" t="str">
        <f t="shared" si="339"/>
        <v/>
      </c>
      <c r="CT100" s="546" t="str">
        <f t="shared" si="339"/>
        <v/>
      </c>
      <c r="CU100" s="546" t="str">
        <f t="shared" si="339"/>
        <v/>
      </c>
      <c r="CV100" s="546" t="str">
        <f t="shared" ref="CV100:EA100" si="340">IF(CV$10="1.対象電源",CV57,"")</f>
        <v/>
      </c>
      <c r="CW100" s="546" t="str">
        <f t="shared" si="340"/>
        <v/>
      </c>
      <c r="CX100" s="546" t="str">
        <f t="shared" si="340"/>
        <v/>
      </c>
      <c r="CY100" s="546" t="str">
        <f t="shared" si="340"/>
        <v/>
      </c>
      <c r="CZ100" s="546" t="str">
        <f t="shared" si="340"/>
        <v/>
      </c>
      <c r="DA100" s="546" t="str">
        <f t="shared" si="340"/>
        <v/>
      </c>
      <c r="DB100" s="546" t="str">
        <f t="shared" si="340"/>
        <v/>
      </c>
      <c r="DC100" s="546" t="str">
        <f t="shared" si="340"/>
        <v/>
      </c>
      <c r="DD100" s="546" t="str">
        <f t="shared" si="340"/>
        <v/>
      </c>
      <c r="DE100" s="546" t="str">
        <f t="shared" si="340"/>
        <v/>
      </c>
      <c r="DF100" s="546" t="str">
        <f t="shared" si="340"/>
        <v/>
      </c>
      <c r="DG100" s="546" t="str">
        <f t="shared" si="340"/>
        <v/>
      </c>
      <c r="DH100" s="546" t="str">
        <f t="shared" si="340"/>
        <v/>
      </c>
      <c r="DI100" s="546" t="str">
        <f t="shared" si="340"/>
        <v/>
      </c>
      <c r="DJ100" s="546" t="str">
        <f t="shared" si="340"/>
        <v/>
      </c>
      <c r="DK100" s="546" t="str">
        <f t="shared" si="340"/>
        <v/>
      </c>
      <c r="DL100" s="546" t="str">
        <f t="shared" si="340"/>
        <v/>
      </c>
      <c r="DM100" s="546" t="str">
        <f t="shared" si="340"/>
        <v/>
      </c>
      <c r="DN100" s="546" t="str">
        <f t="shared" si="340"/>
        <v/>
      </c>
      <c r="DO100" s="546" t="str">
        <f t="shared" si="340"/>
        <v/>
      </c>
      <c r="DP100" s="546" t="str">
        <f t="shared" si="340"/>
        <v/>
      </c>
      <c r="DQ100" s="546" t="str">
        <f t="shared" si="340"/>
        <v/>
      </c>
      <c r="DR100" s="546" t="str">
        <f t="shared" si="340"/>
        <v/>
      </c>
      <c r="DS100" s="546" t="str">
        <f t="shared" si="340"/>
        <v/>
      </c>
      <c r="DT100" s="546" t="str">
        <f t="shared" si="340"/>
        <v/>
      </c>
      <c r="DU100" s="546" t="str">
        <f t="shared" si="340"/>
        <v/>
      </c>
      <c r="DV100" s="546" t="str">
        <f t="shared" si="340"/>
        <v/>
      </c>
      <c r="DW100" s="546" t="str">
        <f t="shared" si="340"/>
        <v/>
      </c>
      <c r="DX100" s="546" t="str">
        <f t="shared" si="340"/>
        <v/>
      </c>
      <c r="DY100" s="546" t="str">
        <f t="shared" si="340"/>
        <v/>
      </c>
      <c r="DZ100" s="546" t="str">
        <f t="shared" si="340"/>
        <v/>
      </c>
      <c r="EA100" s="546" t="str">
        <f t="shared" si="340"/>
        <v/>
      </c>
      <c r="EB100" s="546" t="str">
        <f t="shared" ref="EB100:EW100" si="341">IF(EB$10="1.対象電源",EB57,"")</f>
        <v/>
      </c>
      <c r="EC100" s="546" t="str">
        <f t="shared" si="341"/>
        <v/>
      </c>
      <c r="ED100" s="546" t="str">
        <f t="shared" si="341"/>
        <v/>
      </c>
      <c r="EE100" s="546" t="str">
        <f t="shared" si="341"/>
        <v/>
      </c>
      <c r="EF100" s="546" t="str">
        <f t="shared" si="341"/>
        <v/>
      </c>
      <c r="EG100" s="546" t="str">
        <f t="shared" si="341"/>
        <v/>
      </c>
      <c r="EH100" s="546" t="str">
        <f t="shared" si="341"/>
        <v/>
      </c>
      <c r="EI100" s="546" t="str">
        <f t="shared" si="341"/>
        <v/>
      </c>
      <c r="EJ100" s="546" t="str">
        <f t="shared" si="341"/>
        <v/>
      </c>
      <c r="EK100" s="546" t="str">
        <f t="shared" si="341"/>
        <v/>
      </c>
      <c r="EL100" s="546" t="str">
        <f t="shared" si="341"/>
        <v/>
      </c>
      <c r="EM100" s="546" t="str">
        <f t="shared" si="341"/>
        <v/>
      </c>
      <c r="EN100" s="546" t="str">
        <f t="shared" si="341"/>
        <v/>
      </c>
      <c r="EO100" s="546" t="str">
        <f t="shared" si="341"/>
        <v/>
      </c>
      <c r="EP100" s="546" t="str">
        <f t="shared" si="341"/>
        <v/>
      </c>
      <c r="EQ100" s="546" t="str">
        <f t="shared" si="341"/>
        <v/>
      </c>
      <c r="ER100" s="546" t="str">
        <f t="shared" si="341"/>
        <v/>
      </c>
      <c r="ES100" s="546" t="str">
        <f t="shared" si="341"/>
        <v/>
      </c>
      <c r="ET100" s="546" t="str">
        <f t="shared" si="341"/>
        <v/>
      </c>
      <c r="EU100" s="546" t="str">
        <f t="shared" si="341"/>
        <v/>
      </c>
      <c r="EV100" s="546" t="str">
        <f t="shared" si="341"/>
        <v/>
      </c>
      <c r="EW100" s="546" t="str">
        <f t="shared" si="341"/>
        <v/>
      </c>
      <c r="EX100" s="476"/>
      <c r="EY100" s="476"/>
      <c r="EZ100" s="476"/>
      <c r="FA100" s="476"/>
      <c r="FB100" s="476"/>
      <c r="FC100" s="476"/>
      <c r="FD100" s="476"/>
      <c r="FE100" s="476"/>
      <c r="FF100" s="476"/>
    </row>
    <row r="101" spans="2:162">
      <c r="B101" s="529" t="s">
        <v>1729</v>
      </c>
      <c r="C101" s="526" t="s">
        <v>32</v>
      </c>
      <c r="D101" s="546" t="str">
        <f t="shared" ref="D101:AI101" si="342">IF(D$10="1.対象電源",D58,"")</f>
        <v/>
      </c>
      <c r="E101" s="546" t="str">
        <f t="shared" si="342"/>
        <v/>
      </c>
      <c r="F101" s="546" t="str">
        <f t="shared" si="342"/>
        <v/>
      </c>
      <c r="G101" s="546" t="str">
        <f t="shared" si="342"/>
        <v/>
      </c>
      <c r="H101" s="546" t="str">
        <f t="shared" si="342"/>
        <v/>
      </c>
      <c r="I101" s="546" t="str">
        <f t="shared" si="342"/>
        <v/>
      </c>
      <c r="J101" s="546" t="str">
        <f t="shared" si="342"/>
        <v/>
      </c>
      <c r="K101" s="546" t="str">
        <f t="shared" si="342"/>
        <v/>
      </c>
      <c r="L101" s="546" t="str">
        <f t="shared" si="342"/>
        <v/>
      </c>
      <c r="M101" s="546" t="str">
        <f t="shared" si="342"/>
        <v/>
      </c>
      <c r="N101" s="546" t="str">
        <f t="shared" si="342"/>
        <v/>
      </c>
      <c r="O101" s="546" t="str">
        <f t="shared" si="342"/>
        <v/>
      </c>
      <c r="P101" s="546" t="str">
        <f t="shared" si="342"/>
        <v/>
      </c>
      <c r="Q101" s="546" t="str">
        <f t="shared" si="342"/>
        <v/>
      </c>
      <c r="R101" s="546" t="str">
        <f t="shared" si="342"/>
        <v/>
      </c>
      <c r="S101" s="546" t="str">
        <f t="shared" si="342"/>
        <v/>
      </c>
      <c r="T101" s="546" t="str">
        <f t="shared" si="342"/>
        <v/>
      </c>
      <c r="U101" s="546" t="str">
        <f t="shared" si="342"/>
        <v/>
      </c>
      <c r="V101" s="546" t="str">
        <f t="shared" si="342"/>
        <v/>
      </c>
      <c r="W101" s="546" t="str">
        <f t="shared" si="342"/>
        <v/>
      </c>
      <c r="X101" s="546" t="str">
        <f t="shared" si="342"/>
        <v/>
      </c>
      <c r="Y101" s="546" t="str">
        <f t="shared" si="342"/>
        <v/>
      </c>
      <c r="Z101" s="546" t="str">
        <f t="shared" si="342"/>
        <v/>
      </c>
      <c r="AA101" s="546" t="str">
        <f t="shared" si="342"/>
        <v/>
      </c>
      <c r="AB101" s="546" t="str">
        <f t="shared" si="342"/>
        <v/>
      </c>
      <c r="AC101" s="546" t="str">
        <f t="shared" si="342"/>
        <v/>
      </c>
      <c r="AD101" s="546" t="str">
        <f t="shared" si="342"/>
        <v/>
      </c>
      <c r="AE101" s="546" t="str">
        <f t="shared" si="342"/>
        <v/>
      </c>
      <c r="AF101" s="546" t="str">
        <f t="shared" si="342"/>
        <v/>
      </c>
      <c r="AG101" s="546" t="str">
        <f t="shared" si="342"/>
        <v/>
      </c>
      <c r="AH101" s="546" t="str">
        <f t="shared" si="342"/>
        <v/>
      </c>
      <c r="AI101" s="546" t="str">
        <f t="shared" si="342"/>
        <v/>
      </c>
      <c r="AJ101" s="546" t="str">
        <f t="shared" ref="AJ101:BO101" si="343">IF(AJ$10="1.対象電源",AJ58,"")</f>
        <v/>
      </c>
      <c r="AK101" s="546" t="str">
        <f t="shared" si="343"/>
        <v/>
      </c>
      <c r="AL101" s="546" t="str">
        <f t="shared" si="343"/>
        <v/>
      </c>
      <c r="AM101" s="546" t="str">
        <f t="shared" si="343"/>
        <v/>
      </c>
      <c r="AN101" s="546" t="str">
        <f t="shared" si="343"/>
        <v/>
      </c>
      <c r="AO101" s="546" t="str">
        <f t="shared" si="343"/>
        <v/>
      </c>
      <c r="AP101" s="546" t="str">
        <f t="shared" si="343"/>
        <v/>
      </c>
      <c r="AQ101" s="546" t="str">
        <f t="shared" si="343"/>
        <v/>
      </c>
      <c r="AR101" s="546" t="str">
        <f t="shared" si="343"/>
        <v/>
      </c>
      <c r="AS101" s="546" t="str">
        <f t="shared" si="343"/>
        <v/>
      </c>
      <c r="AT101" s="546" t="str">
        <f t="shared" si="343"/>
        <v/>
      </c>
      <c r="AU101" s="546" t="str">
        <f t="shared" si="343"/>
        <v/>
      </c>
      <c r="AV101" s="546" t="str">
        <f t="shared" si="343"/>
        <v/>
      </c>
      <c r="AW101" s="546" t="str">
        <f t="shared" si="343"/>
        <v/>
      </c>
      <c r="AX101" s="546" t="str">
        <f t="shared" si="343"/>
        <v/>
      </c>
      <c r="AY101" s="546" t="str">
        <f t="shared" si="343"/>
        <v/>
      </c>
      <c r="AZ101" s="546" t="str">
        <f t="shared" si="343"/>
        <v/>
      </c>
      <c r="BA101" s="546" t="str">
        <f t="shared" si="343"/>
        <v/>
      </c>
      <c r="BB101" s="546" t="str">
        <f t="shared" si="343"/>
        <v/>
      </c>
      <c r="BC101" s="546" t="str">
        <f t="shared" si="343"/>
        <v/>
      </c>
      <c r="BD101" s="546" t="str">
        <f t="shared" si="343"/>
        <v/>
      </c>
      <c r="BE101" s="546" t="str">
        <f t="shared" si="343"/>
        <v/>
      </c>
      <c r="BF101" s="546" t="str">
        <f t="shared" si="343"/>
        <v/>
      </c>
      <c r="BG101" s="546" t="str">
        <f t="shared" si="343"/>
        <v/>
      </c>
      <c r="BH101" s="546" t="str">
        <f t="shared" si="343"/>
        <v/>
      </c>
      <c r="BI101" s="546" t="str">
        <f t="shared" si="343"/>
        <v/>
      </c>
      <c r="BJ101" s="546" t="str">
        <f t="shared" si="343"/>
        <v/>
      </c>
      <c r="BK101" s="546" t="str">
        <f t="shared" si="343"/>
        <v/>
      </c>
      <c r="BL101" s="546" t="str">
        <f t="shared" si="343"/>
        <v/>
      </c>
      <c r="BM101" s="546" t="str">
        <f t="shared" si="343"/>
        <v/>
      </c>
      <c r="BN101" s="546" t="str">
        <f t="shared" si="343"/>
        <v/>
      </c>
      <c r="BO101" s="546" t="str">
        <f t="shared" si="343"/>
        <v/>
      </c>
      <c r="BP101" s="546" t="str">
        <f t="shared" ref="BP101:CU101" si="344">IF(BP$10="1.対象電源",BP58,"")</f>
        <v/>
      </c>
      <c r="BQ101" s="546" t="str">
        <f t="shared" si="344"/>
        <v/>
      </c>
      <c r="BR101" s="546" t="str">
        <f t="shared" si="344"/>
        <v/>
      </c>
      <c r="BS101" s="546" t="str">
        <f t="shared" si="344"/>
        <v/>
      </c>
      <c r="BT101" s="546" t="str">
        <f t="shared" si="344"/>
        <v/>
      </c>
      <c r="BU101" s="546" t="str">
        <f t="shared" si="344"/>
        <v/>
      </c>
      <c r="BV101" s="546" t="str">
        <f t="shared" si="344"/>
        <v/>
      </c>
      <c r="BW101" s="546" t="str">
        <f t="shared" si="344"/>
        <v/>
      </c>
      <c r="BX101" s="546" t="str">
        <f t="shared" si="344"/>
        <v/>
      </c>
      <c r="BY101" s="546" t="str">
        <f t="shared" si="344"/>
        <v/>
      </c>
      <c r="BZ101" s="546" t="str">
        <f t="shared" si="344"/>
        <v/>
      </c>
      <c r="CA101" s="546" t="str">
        <f t="shared" si="344"/>
        <v/>
      </c>
      <c r="CB101" s="546" t="str">
        <f t="shared" si="344"/>
        <v/>
      </c>
      <c r="CC101" s="546" t="str">
        <f t="shared" si="344"/>
        <v/>
      </c>
      <c r="CD101" s="546" t="str">
        <f t="shared" si="344"/>
        <v/>
      </c>
      <c r="CE101" s="546" t="str">
        <f t="shared" si="344"/>
        <v/>
      </c>
      <c r="CF101" s="546" t="str">
        <f t="shared" si="344"/>
        <v/>
      </c>
      <c r="CG101" s="546" t="str">
        <f t="shared" si="344"/>
        <v/>
      </c>
      <c r="CH101" s="546" t="str">
        <f t="shared" si="344"/>
        <v/>
      </c>
      <c r="CI101" s="546" t="str">
        <f t="shared" si="344"/>
        <v/>
      </c>
      <c r="CJ101" s="546" t="str">
        <f t="shared" si="344"/>
        <v/>
      </c>
      <c r="CK101" s="546" t="str">
        <f t="shared" si="344"/>
        <v/>
      </c>
      <c r="CL101" s="546" t="str">
        <f t="shared" si="344"/>
        <v/>
      </c>
      <c r="CM101" s="546" t="str">
        <f t="shared" si="344"/>
        <v/>
      </c>
      <c r="CN101" s="546" t="str">
        <f t="shared" si="344"/>
        <v/>
      </c>
      <c r="CO101" s="546" t="str">
        <f t="shared" si="344"/>
        <v/>
      </c>
      <c r="CP101" s="546" t="str">
        <f t="shared" si="344"/>
        <v/>
      </c>
      <c r="CQ101" s="546" t="str">
        <f t="shared" si="344"/>
        <v/>
      </c>
      <c r="CR101" s="546" t="str">
        <f t="shared" si="344"/>
        <v/>
      </c>
      <c r="CS101" s="546" t="str">
        <f t="shared" si="344"/>
        <v/>
      </c>
      <c r="CT101" s="546" t="str">
        <f t="shared" si="344"/>
        <v/>
      </c>
      <c r="CU101" s="546" t="str">
        <f t="shared" si="344"/>
        <v/>
      </c>
      <c r="CV101" s="546" t="str">
        <f t="shared" ref="CV101:EA101" si="345">IF(CV$10="1.対象電源",CV58,"")</f>
        <v/>
      </c>
      <c r="CW101" s="546" t="str">
        <f t="shared" si="345"/>
        <v/>
      </c>
      <c r="CX101" s="546" t="str">
        <f t="shared" si="345"/>
        <v/>
      </c>
      <c r="CY101" s="546" t="str">
        <f t="shared" si="345"/>
        <v/>
      </c>
      <c r="CZ101" s="546" t="str">
        <f t="shared" si="345"/>
        <v/>
      </c>
      <c r="DA101" s="546" t="str">
        <f t="shared" si="345"/>
        <v/>
      </c>
      <c r="DB101" s="546" t="str">
        <f t="shared" si="345"/>
        <v/>
      </c>
      <c r="DC101" s="546" t="str">
        <f t="shared" si="345"/>
        <v/>
      </c>
      <c r="DD101" s="546" t="str">
        <f t="shared" si="345"/>
        <v/>
      </c>
      <c r="DE101" s="546" t="str">
        <f t="shared" si="345"/>
        <v/>
      </c>
      <c r="DF101" s="546" t="str">
        <f t="shared" si="345"/>
        <v/>
      </c>
      <c r="DG101" s="546" t="str">
        <f t="shared" si="345"/>
        <v/>
      </c>
      <c r="DH101" s="546" t="str">
        <f t="shared" si="345"/>
        <v/>
      </c>
      <c r="DI101" s="546" t="str">
        <f t="shared" si="345"/>
        <v/>
      </c>
      <c r="DJ101" s="546" t="str">
        <f t="shared" si="345"/>
        <v/>
      </c>
      <c r="DK101" s="546" t="str">
        <f t="shared" si="345"/>
        <v/>
      </c>
      <c r="DL101" s="546" t="str">
        <f t="shared" si="345"/>
        <v/>
      </c>
      <c r="DM101" s="546" t="str">
        <f t="shared" si="345"/>
        <v/>
      </c>
      <c r="DN101" s="546" t="str">
        <f t="shared" si="345"/>
        <v/>
      </c>
      <c r="DO101" s="546" t="str">
        <f t="shared" si="345"/>
        <v/>
      </c>
      <c r="DP101" s="546" t="str">
        <f t="shared" si="345"/>
        <v/>
      </c>
      <c r="DQ101" s="546" t="str">
        <f t="shared" si="345"/>
        <v/>
      </c>
      <c r="DR101" s="546" t="str">
        <f t="shared" si="345"/>
        <v/>
      </c>
      <c r="DS101" s="546" t="str">
        <f t="shared" si="345"/>
        <v/>
      </c>
      <c r="DT101" s="546" t="str">
        <f t="shared" si="345"/>
        <v/>
      </c>
      <c r="DU101" s="546" t="str">
        <f t="shared" si="345"/>
        <v/>
      </c>
      <c r="DV101" s="546" t="str">
        <f t="shared" si="345"/>
        <v/>
      </c>
      <c r="DW101" s="546" t="str">
        <f t="shared" si="345"/>
        <v/>
      </c>
      <c r="DX101" s="546" t="str">
        <f t="shared" si="345"/>
        <v/>
      </c>
      <c r="DY101" s="546" t="str">
        <f t="shared" si="345"/>
        <v/>
      </c>
      <c r="DZ101" s="546" t="str">
        <f t="shared" si="345"/>
        <v/>
      </c>
      <c r="EA101" s="546" t="str">
        <f t="shared" si="345"/>
        <v/>
      </c>
      <c r="EB101" s="546" t="str">
        <f t="shared" ref="EB101:EW101" si="346">IF(EB$10="1.対象電源",EB58,"")</f>
        <v/>
      </c>
      <c r="EC101" s="546" t="str">
        <f t="shared" si="346"/>
        <v/>
      </c>
      <c r="ED101" s="546" t="str">
        <f t="shared" si="346"/>
        <v/>
      </c>
      <c r="EE101" s="546" t="str">
        <f t="shared" si="346"/>
        <v/>
      </c>
      <c r="EF101" s="546" t="str">
        <f t="shared" si="346"/>
        <v/>
      </c>
      <c r="EG101" s="546" t="str">
        <f t="shared" si="346"/>
        <v/>
      </c>
      <c r="EH101" s="546" t="str">
        <f t="shared" si="346"/>
        <v/>
      </c>
      <c r="EI101" s="546" t="str">
        <f t="shared" si="346"/>
        <v/>
      </c>
      <c r="EJ101" s="546" t="str">
        <f t="shared" si="346"/>
        <v/>
      </c>
      <c r="EK101" s="546" t="str">
        <f t="shared" si="346"/>
        <v/>
      </c>
      <c r="EL101" s="546" t="str">
        <f t="shared" si="346"/>
        <v/>
      </c>
      <c r="EM101" s="546" t="str">
        <f t="shared" si="346"/>
        <v/>
      </c>
      <c r="EN101" s="546" t="str">
        <f t="shared" si="346"/>
        <v/>
      </c>
      <c r="EO101" s="546" t="str">
        <f t="shared" si="346"/>
        <v/>
      </c>
      <c r="EP101" s="546" t="str">
        <f t="shared" si="346"/>
        <v/>
      </c>
      <c r="EQ101" s="546" t="str">
        <f t="shared" si="346"/>
        <v/>
      </c>
      <c r="ER101" s="546" t="str">
        <f t="shared" si="346"/>
        <v/>
      </c>
      <c r="ES101" s="546" t="str">
        <f t="shared" si="346"/>
        <v/>
      </c>
      <c r="ET101" s="546" t="str">
        <f t="shared" si="346"/>
        <v/>
      </c>
      <c r="EU101" s="546" t="str">
        <f t="shared" si="346"/>
        <v/>
      </c>
      <c r="EV101" s="546" t="str">
        <f t="shared" si="346"/>
        <v/>
      </c>
      <c r="EW101" s="546" t="str">
        <f t="shared" si="346"/>
        <v/>
      </c>
      <c r="EX101" s="476"/>
      <c r="EY101" s="476"/>
      <c r="EZ101" s="476"/>
      <c r="FA101" s="476"/>
      <c r="FB101" s="476"/>
      <c r="FC101" s="476"/>
      <c r="FD101" s="476"/>
      <c r="FE101" s="476"/>
      <c r="FF101" s="476"/>
    </row>
    <row r="102" spans="2:162">
      <c r="B102" s="531" t="s">
        <v>1835</v>
      </c>
      <c r="C102" s="526" t="s">
        <v>32</v>
      </c>
      <c r="D102" s="546" t="str">
        <f t="shared" ref="D102:AI102" si="347">IF(D$10="1.対象電源",D59,"")</f>
        <v/>
      </c>
      <c r="E102" s="546" t="str">
        <f t="shared" si="347"/>
        <v/>
      </c>
      <c r="F102" s="546" t="str">
        <f t="shared" si="347"/>
        <v/>
      </c>
      <c r="G102" s="546" t="str">
        <f t="shared" si="347"/>
        <v/>
      </c>
      <c r="H102" s="546" t="str">
        <f t="shared" si="347"/>
        <v/>
      </c>
      <c r="I102" s="546" t="str">
        <f t="shared" si="347"/>
        <v/>
      </c>
      <c r="J102" s="546" t="str">
        <f t="shared" si="347"/>
        <v/>
      </c>
      <c r="K102" s="546" t="str">
        <f t="shared" si="347"/>
        <v/>
      </c>
      <c r="L102" s="546" t="str">
        <f t="shared" si="347"/>
        <v/>
      </c>
      <c r="M102" s="546" t="str">
        <f t="shared" si="347"/>
        <v/>
      </c>
      <c r="N102" s="546" t="str">
        <f t="shared" si="347"/>
        <v/>
      </c>
      <c r="O102" s="546" t="str">
        <f t="shared" si="347"/>
        <v/>
      </c>
      <c r="P102" s="546" t="str">
        <f t="shared" si="347"/>
        <v/>
      </c>
      <c r="Q102" s="546" t="str">
        <f t="shared" si="347"/>
        <v/>
      </c>
      <c r="R102" s="546" t="str">
        <f t="shared" si="347"/>
        <v/>
      </c>
      <c r="S102" s="546" t="str">
        <f t="shared" si="347"/>
        <v/>
      </c>
      <c r="T102" s="546" t="str">
        <f t="shared" si="347"/>
        <v/>
      </c>
      <c r="U102" s="546" t="str">
        <f t="shared" si="347"/>
        <v/>
      </c>
      <c r="V102" s="546" t="str">
        <f t="shared" si="347"/>
        <v/>
      </c>
      <c r="W102" s="546" t="str">
        <f t="shared" si="347"/>
        <v/>
      </c>
      <c r="X102" s="546" t="str">
        <f t="shared" si="347"/>
        <v/>
      </c>
      <c r="Y102" s="546" t="str">
        <f t="shared" si="347"/>
        <v/>
      </c>
      <c r="Z102" s="546" t="str">
        <f t="shared" si="347"/>
        <v/>
      </c>
      <c r="AA102" s="546" t="str">
        <f t="shared" si="347"/>
        <v/>
      </c>
      <c r="AB102" s="546" t="str">
        <f t="shared" si="347"/>
        <v/>
      </c>
      <c r="AC102" s="546" t="str">
        <f t="shared" si="347"/>
        <v/>
      </c>
      <c r="AD102" s="546" t="str">
        <f t="shared" si="347"/>
        <v/>
      </c>
      <c r="AE102" s="546" t="str">
        <f t="shared" si="347"/>
        <v/>
      </c>
      <c r="AF102" s="546" t="str">
        <f t="shared" si="347"/>
        <v/>
      </c>
      <c r="AG102" s="546" t="str">
        <f t="shared" si="347"/>
        <v/>
      </c>
      <c r="AH102" s="546" t="str">
        <f t="shared" si="347"/>
        <v/>
      </c>
      <c r="AI102" s="546" t="str">
        <f t="shared" si="347"/>
        <v/>
      </c>
      <c r="AJ102" s="546" t="str">
        <f t="shared" ref="AJ102:BO102" si="348">IF(AJ$10="1.対象電源",AJ59,"")</f>
        <v/>
      </c>
      <c r="AK102" s="546" t="str">
        <f t="shared" si="348"/>
        <v/>
      </c>
      <c r="AL102" s="546" t="str">
        <f t="shared" si="348"/>
        <v/>
      </c>
      <c r="AM102" s="546" t="str">
        <f t="shared" si="348"/>
        <v/>
      </c>
      <c r="AN102" s="546" t="str">
        <f t="shared" si="348"/>
        <v/>
      </c>
      <c r="AO102" s="546" t="str">
        <f t="shared" si="348"/>
        <v/>
      </c>
      <c r="AP102" s="546" t="str">
        <f t="shared" si="348"/>
        <v/>
      </c>
      <c r="AQ102" s="546" t="str">
        <f t="shared" si="348"/>
        <v/>
      </c>
      <c r="AR102" s="546" t="str">
        <f t="shared" si="348"/>
        <v/>
      </c>
      <c r="AS102" s="546" t="str">
        <f t="shared" si="348"/>
        <v/>
      </c>
      <c r="AT102" s="546" t="str">
        <f t="shared" si="348"/>
        <v/>
      </c>
      <c r="AU102" s="546" t="str">
        <f t="shared" si="348"/>
        <v/>
      </c>
      <c r="AV102" s="546" t="str">
        <f t="shared" si="348"/>
        <v/>
      </c>
      <c r="AW102" s="546" t="str">
        <f t="shared" si="348"/>
        <v/>
      </c>
      <c r="AX102" s="546" t="str">
        <f t="shared" si="348"/>
        <v/>
      </c>
      <c r="AY102" s="546" t="str">
        <f t="shared" si="348"/>
        <v/>
      </c>
      <c r="AZ102" s="546" t="str">
        <f t="shared" si="348"/>
        <v/>
      </c>
      <c r="BA102" s="546" t="str">
        <f t="shared" si="348"/>
        <v/>
      </c>
      <c r="BB102" s="546" t="str">
        <f t="shared" si="348"/>
        <v/>
      </c>
      <c r="BC102" s="546" t="str">
        <f t="shared" si="348"/>
        <v/>
      </c>
      <c r="BD102" s="546" t="str">
        <f t="shared" si="348"/>
        <v/>
      </c>
      <c r="BE102" s="546" t="str">
        <f t="shared" si="348"/>
        <v/>
      </c>
      <c r="BF102" s="546" t="str">
        <f t="shared" si="348"/>
        <v/>
      </c>
      <c r="BG102" s="546" t="str">
        <f t="shared" si="348"/>
        <v/>
      </c>
      <c r="BH102" s="546" t="str">
        <f t="shared" si="348"/>
        <v/>
      </c>
      <c r="BI102" s="546" t="str">
        <f t="shared" si="348"/>
        <v/>
      </c>
      <c r="BJ102" s="546" t="str">
        <f t="shared" si="348"/>
        <v/>
      </c>
      <c r="BK102" s="546" t="str">
        <f t="shared" si="348"/>
        <v/>
      </c>
      <c r="BL102" s="546" t="str">
        <f t="shared" si="348"/>
        <v/>
      </c>
      <c r="BM102" s="546" t="str">
        <f t="shared" si="348"/>
        <v/>
      </c>
      <c r="BN102" s="546" t="str">
        <f t="shared" si="348"/>
        <v/>
      </c>
      <c r="BO102" s="546" t="str">
        <f t="shared" si="348"/>
        <v/>
      </c>
      <c r="BP102" s="546" t="str">
        <f t="shared" ref="BP102:CU102" si="349">IF(BP$10="1.対象電源",BP59,"")</f>
        <v/>
      </c>
      <c r="BQ102" s="546" t="str">
        <f t="shared" si="349"/>
        <v/>
      </c>
      <c r="BR102" s="546" t="str">
        <f t="shared" si="349"/>
        <v/>
      </c>
      <c r="BS102" s="546" t="str">
        <f t="shared" si="349"/>
        <v/>
      </c>
      <c r="BT102" s="546" t="str">
        <f t="shared" si="349"/>
        <v/>
      </c>
      <c r="BU102" s="546" t="str">
        <f t="shared" si="349"/>
        <v/>
      </c>
      <c r="BV102" s="546" t="str">
        <f t="shared" si="349"/>
        <v/>
      </c>
      <c r="BW102" s="546" t="str">
        <f t="shared" si="349"/>
        <v/>
      </c>
      <c r="BX102" s="546" t="str">
        <f t="shared" si="349"/>
        <v/>
      </c>
      <c r="BY102" s="546" t="str">
        <f t="shared" si="349"/>
        <v/>
      </c>
      <c r="BZ102" s="546" t="str">
        <f t="shared" si="349"/>
        <v/>
      </c>
      <c r="CA102" s="546" t="str">
        <f t="shared" si="349"/>
        <v/>
      </c>
      <c r="CB102" s="546" t="str">
        <f t="shared" si="349"/>
        <v/>
      </c>
      <c r="CC102" s="546" t="str">
        <f t="shared" si="349"/>
        <v/>
      </c>
      <c r="CD102" s="546" t="str">
        <f t="shared" si="349"/>
        <v/>
      </c>
      <c r="CE102" s="546" t="str">
        <f t="shared" si="349"/>
        <v/>
      </c>
      <c r="CF102" s="546" t="str">
        <f t="shared" si="349"/>
        <v/>
      </c>
      <c r="CG102" s="546" t="str">
        <f t="shared" si="349"/>
        <v/>
      </c>
      <c r="CH102" s="546" t="str">
        <f t="shared" si="349"/>
        <v/>
      </c>
      <c r="CI102" s="546" t="str">
        <f t="shared" si="349"/>
        <v/>
      </c>
      <c r="CJ102" s="546" t="str">
        <f t="shared" si="349"/>
        <v/>
      </c>
      <c r="CK102" s="546" t="str">
        <f t="shared" si="349"/>
        <v/>
      </c>
      <c r="CL102" s="546" t="str">
        <f t="shared" si="349"/>
        <v/>
      </c>
      <c r="CM102" s="546" t="str">
        <f t="shared" si="349"/>
        <v/>
      </c>
      <c r="CN102" s="546" t="str">
        <f t="shared" si="349"/>
        <v/>
      </c>
      <c r="CO102" s="546" t="str">
        <f t="shared" si="349"/>
        <v/>
      </c>
      <c r="CP102" s="546" t="str">
        <f t="shared" si="349"/>
        <v/>
      </c>
      <c r="CQ102" s="546" t="str">
        <f t="shared" si="349"/>
        <v/>
      </c>
      <c r="CR102" s="546" t="str">
        <f t="shared" si="349"/>
        <v/>
      </c>
      <c r="CS102" s="546" t="str">
        <f t="shared" si="349"/>
        <v/>
      </c>
      <c r="CT102" s="546" t="str">
        <f t="shared" si="349"/>
        <v/>
      </c>
      <c r="CU102" s="546" t="str">
        <f t="shared" si="349"/>
        <v/>
      </c>
      <c r="CV102" s="546" t="str">
        <f t="shared" ref="CV102:EA102" si="350">IF(CV$10="1.対象電源",CV59,"")</f>
        <v/>
      </c>
      <c r="CW102" s="546" t="str">
        <f t="shared" si="350"/>
        <v/>
      </c>
      <c r="CX102" s="546" t="str">
        <f t="shared" si="350"/>
        <v/>
      </c>
      <c r="CY102" s="546" t="str">
        <f t="shared" si="350"/>
        <v/>
      </c>
      <c r="CZ102" s="546" t="str">
        <f t="shared" si="350"/>
        <v/>
      </c>
      <c r="DA102" s="546" t="str">
        <f t="shared" si="350"/>
        <v/>
      </c>
      <c r="DB102" s="546" t="str">
        <f t="shared" si="350"/>
        <v/>
      </c>
      <c r="DC102" s="546" t="str">
        <f t="shared" si="350"/>
        <v/>
      </c>
      <c r="DD102" s="546" t="str">
        <f t="shared" si="350"/>
        <v/>
      </c>
      <c r="DE102" s="546" t="str">
        <f t="shared" si="350"/>
        <v/>
      </c>
      <c r="DF102" s="546" t="str">
        <f t="shared" si="350"/>
        <v/>
      </c>
      <c r="DG102" s="546" t="str">
        <f t="shared" si="350"/>
        <v/>
      </c>
      <c r="DH102" s="546" t="str">
        <f t="shared" si="350"/>
        <v/>
      </c>
      <c r="DI102" s="546" t="str">
        <f t="shared" si="350"/>
        <v/>
      </c>
      <c r="DJ102" s="546" t="str">
        <f t="shared" si="350"/>
        <v/>
      </c>
      <c r="DK102" s="546" t="str">
        <f t="shared" si="350"/>
        <v/>
      </c>
      <c r="DL102" s="546" t="str">
        <f t="shared" si="350"/>
        <v/>
      </c>
      <c r="DM102" s="546" t="str">
        <f t="shared" si="350"/>
        <v/>
      </c>
      <c r="DN102" s="546" t="str">
        <f t="shared" si="350"/>
        <v/>
      </c>
      <c r="DO102" s="546" t="str">
        <f t="shared" si="350"/>
        <v/>
      </c>
      <c r="DP102" s="546" t="str">
        <f t="shared" si="350"/>
        <v/>
      </c>
      <c r="DQ102" s="546" t="str">
        <f t="shared" si="350"/>
        <v/>
      </c>
      <c r="DR102" s="546" t="str">
        <f t="shared" si="350"/>
        <v/>
      </c>
      <c r="DS102" s="546" t="str">
        <f t="shared" si="350"/>
        <v/>
      </c>
      <c r="DT102" s="546" t="str">
        <f t="shared" si="350"/>
        <v/>
      </c>
      <c r="DU102" s="546" t="str">
        <f t="shared" si="350"/>
        <v/>
      </c>
      <c r="DV102" s="546" t="str">
        <f t="shared" si="350"/>
        <v/>
      </c>
      <c r="DW102" s="546" t="str">
        <f t="shared" si="350"/>
        <v/>
      </c>
      <c r="DX102" s="546" t="str">
        <f t="shared" si="350"/>
        <v/>
      </c>
      <c r="DY102" s="546" t="str">
        <f t="shared" si="350"/>
        <v/>
      </c>
      <c r="DZ102" s="546" t="str">
        <f t="shared" si="350"/>
        <v/>
      </c>
      <c r="EA102" s="546" t="str">
        <f t="shared" si="350"/>
        <v/>
      </c>
      <c r="EB102" s="546" t="str">
        <f t="shared" ref="EB102:EW102" si="351">IF(EB$10="1.対象電源",EB59,"")</f>
        <v/>
      </c>
      <c r="EC102" s="546" t="str">
        <f t="shared" si="351"/>
        <v/>
      </c>
      <c r="ED102" s="546" t="str">
        <f t="shared" si="351"/>
        <v/>
      </c>
      <c r="EE102" s="546" t="str">
        <f t="shared" si="351"/>
        <v/>
      </c>
      <c r="EF102" s="546" t="str">
        <f t="shared" si="351"/>
        <v/>
      </c>
      <c r="EG102" s="546" t="str">
        <f t="shared" si="351"/>
        <v/>
      </c>
      <c r="EH102" s="546" t="str">
        <f t="shared" si="351"/>
        <v/>
      </c>
      <c r="EI102" s="546" t="str">
        <f t="shared" si="351"/>
        <v/>
      </c>
      <c r="EJ102" s="546" t="str">
        <f t="shared" si="351"/>
        <v/>
      </c>
      <c r="EK102" s="546" t="str">
        <f t="shared" si="351"/>
        <v/>
      </c>
      <c r="EL102" s="546" t="str">
        <f t="shared" si="351"/>
        <v/>
      </c>
      <c r="EM102" s="546" t="str">
        <f t="shared" si="351"/>
        <v/>
      </c>
      <c r="EN102" s="546" t="str">
        <f t="shared" si="351"/>
        <v/>
      </c>
      <c r="EO102" s="546" t="str">
        <f t="shared" si="351"/>
        <v/>
      </c>
      <c r="EP102" s="546" t="str">
        <f t="shared" si="351"/>
        <v/>
      </c>
      <c r="EQ102" s="546" t="str">
        <f t="shared" si="351"/>
        <v/>
      </c>
      <c r="ER102" s="546" t="str">
        <f t="shared" si="351"/>
        <v/>
      </c>
      <c r="ES102" s="546" t="str">
        <f t="shared" si="351"/>
        <v/>
      </c>
      <c r="ET102" s="546" t="str">
        <f t="shared" si="351"/>
        <v/>
      </c>
      <c r="EU102" s="546" t="str">
        <f t="shared" si="351"/>
        <v/>
      </c>
      <c r="EV102" s="546" t="str">
        <f t="shared" si="351"/>
        <v/>
      </c>
      <c r="EW102" s="546" t="str">
        <f t="shared" si="351"/>
        <v/>
      </c>
      <c r="EX102" s="476"/>
      <c r="EY102" s="476"/>
      <c r="EZ102" s="476"/>
      <c r="FA102" s="476"/>
      <c r="FB102" s="476"/>
      <c r="FC102" s="476"/>
      <c r="FD102" s="476"/>
      <c r="FE102" s="476"/>
      <c r="FF102" s="476"/>
    </row>
    <row r="103" spans="2:162">
      <c r="B103" s="525" t="s">
        <v>2091</v>
      </c>
      <c r="C103" s="526" t="s">
        <v>32</v>
      </c>
      <c r="D103" s="546" t="str">
        <f t="shared" ref="D103:AI103" si="352">IF(D$10="1.対象電源",D60,"")</f>
        <v/>
      </c>
      <c r="E103" s="546" t="str">
        <f t="shared" si="352"/>
        <v/>
      </c>
      <c r="F103" s="546" t="str">
        <f t="shared" si="352"/>
        <v/>
      </c>
      <c r="G103" s="546" t="str">
        <f t="shared" si="352"/>
        <v/>
      </c>
      <c r="H103" s="546" t="str">
        <f t="shared" si="352"/>
        <v/>
      </c>
      <c r="I103" s="546" t="str">
        <f t="shared" si="352"/>
        <v/>
      </c>
      <c r="J103" s="546" t="str">
        <f t="shared" si="352"/>
        <v/>
      </c>
      <c r="K103" s="546" t="str">
        <f t="shared" si="352"/>
        <v/>
      </c>
      <c r="L103" s="546" t="str">
        <f t="shared" si="352"/>
        <v/>
      </c>
      <c r="M103" s="546" t="str">
        <f t="shared" si="352"/>
        <v/>
      </c>
      <c r="N103" s="546" t="str">
        <f t="shared" si="352"/>
        <v/>
      </c>
      <c r="O103" s="546" t="str">
        <f t="shared" si="352"/>
        <v/>
      </c>
      <c r="P103" s="546" t="str">
        <f t="shared" si="352"/>
        <v/>
      </c>
      <c r="Q103" s="546" t="str">
        <f t="shared" si="352"/>
        <v/>
      </c>
      <c r="R103" s="546" t="str">
        <f t="shared" si="352"/>
        <v/>
      </c>
      <c r="S103" s="546" t="str">
        <f t="shared" si="352"/>
        <v/>
      </c>
      <c r="T103" s="546" t="str">
        <f t="shared" si="352"/>
        <v/>
      </c>
      <c r="U103" s="546" t="str">
        <f t="shared" si="352"/>
        <v/>
      </c>
      <c r="V103" s="546" t="str">
        <f t="shared" si="352"/>
        <v/>
      </c>
      <c r="W103" s="546" t="str">
        <f t="shared" si="352"/>
        <v/>
      </c>
      <c r="X103" s="546" t="str">
        <f t="shared" si="352"/>
        <v/>
      </c>
      <c r="Y103" s="546" t="str">
        <f t="shared" si="352"/>
        <v/>
      </c>
      <c r="Z103" s="546" t="str">
        <f t="shared" si="352"/>
        <v/>
      </c>
      <c r="AA103" s="546" t="str">
        <f t="shared" si="352"/>
        <v/>
      </c>
      <c r="AB103" s="546" t="str">
        <f t="shared" si="352"/>
        <v/>
      </c>
      <c r="AC103" s="546" t="str">
        <f t="shared" si="352"/>
        <v/>
      </c>
      <c r="AD103" s="546" t="str">
        <f t="shared" si="352"/>
        <v/>
      </c>
      <c r="AE103" s="546" t="str">
        <f t="shared" si="352"/>
        <v/>
      </c>
      <c r="AF103" s="546" t="str">
        <f t="shared" si="352"/>
        <v/>
      </c>
      <c r="AG103" s="546" t="str">
        <f t="shared" si="352"/>
        <v/>
      </c>
      <c r="AH103" s="546" t="str">
        <f t="shared" si="352"/>
        <v/>
      </c>
      <c r="AI103" s="546" t="str">
        <f t="shared" si="352"/>
        <v/>
      </c>
      <c r="AJ103" s="546" t="str">
        <f t="shared" ref="AJ103:BO103" si="353">IF(AJ$10="1.対象電源",AJ60,"")</f>
        <v/>
      </c>
      <c r="AK103" s="546" t="str">
        <f t="shared" si="353"/>
        <v/>
      </c>
      <c r="AL103" s="546" t="str">
        <f t="shared" si="353"/>
        <v/>
      </c>
      <c r="AM103" s="546" t="str">
        <f t="shared" si="353"/>
        <v/>
      </c>
      <c r="AN103" s="546" t="str">
        <f t="shared" si="353"/>
        <v/>
      </c>
      <c r="AO103" s="546" t="str">
        <f t="shared" si="353"/>
        <v/>
      </c>
      <c r="AP103" s="546" t="str">
        <f t="shared" si="353"/>
        <v/>
      </c>
      <c r="AQ103" s="546" t="str">
        <f t="shared" si="353"/>
        <v/>
      </c>
      <c r="AR103" s="546" t="str">
        <f t="shared" si="353"/>
        <v/>
      </c>
      <c r="AS103" s="546" t="str">
        <f t="shared" si="353"/>
        <v/>
      </c>
      <c r="AT103" s="546" t="str">
        <f t="shared" si="353"/>
        <v/>
      </c>
      <c r="AU103" s="546" t="str">
        <f t="shared" si="353"/>
        <v/>
      </c>
      <c r="AV103" s="546" t="str">
        <f t="shared" si="353"/>
        <v/>
      </c>
      <c r="AW103" s="546" t="str">
        <f t="shared" si="353"/>
        <v/>
      </c>
      <c r="AX103" s="546" t="str">
        <f t="shared" si="353"/>
        <v/>
      </c>
      <c r="AY103" s="546" t="str">
        <f t="shared" si="353"/>
        <v/>
      </c>
      <c r="AZ103" s="546" t="str">
        <f t="shared" si="353"/>
        <v/>
      </c>
      <c r="BA103" s="546" t="str">
        <f t="shared" si="353"/>
        <v/>
      </c>
      <c r="BB103" s="546" t="str">
        <f t="shared" si="353"/>
        <v/>
      </c>
      <c r="BC103" s="546" t="str">
        <f t="shared" si="353"/>
        <v/>
      </c>
      <c r="BD103" s="546" t="str">
        <f t="shared" si="353"/>
        <v/>
      </c>
      <c r="BE103" s="546" t="str">
        <f t="shared" si="353"/>
        <v/>
      </c>
      <c r="BF103" s="546" t="str">
        <f t="shared" si="353"/>
        <v/>
      </c>
      <c r="BG103" s="546" t="str">
        <f t="shared" si="353"/>
        <v/>
      </c>
      <c r="BH103" s="546" t="str">
        <f t="shared" si="353"/>
        <v/>
      </c>
      <c r="BI103" s="546" t="str">
        <f t="shared" si="353"/>
        <v/>
      </c>
      <c r="BJ103" s="546" t="str">
        <f t="shared" si="353"/>
        <v/>
      </c>
      <c r="BK103" s="546" t="str">
        <f t="shared" si="353"/>
        <v/>
      </c>
      <c r="BL103" s="546" t="str">
        <f t="shared" si="353"/>
        <v/>
      </c>
      <c r="BM103" s="546" t="str">
        <f t="shared" si="353"/>
        <v/>
      </c>
      <c r="BN103" s="546" t="str">
        <f t="shared" si="353"/>
        <v/>
      </c>
      <c r="BO103" s="546" t="str">
        <f t="shared" si="353"/>
        <v/>
      </c>
      <c r="BP103" s="546" t="str">
        <f t="shared" ref="BP103:CU103" si="354">IF(BP$10="1.対象電源",BP60,"")</f>
        <v/>
      </c>
      <c r="BQ103" s="546" t="str">
        <f t="shared" si="354"/>
        <v/>
      </c>
      <c r="BR103" s="546" t="str">
        <f t="shared" si="354"/>
        <v/>
      </c>
      <c r="BS103" s="546" t="str">
        <f t="shared" si="354"/>
        <v/>
      </c>
      <c r="BT103" s="546" t="str">
        <f t="shared" si="354"/>
        <v/>
      </c>
      <c r="BU103" s="546" t="str">
        <f t="shared" si="354"/>
        <v/>
      </c>
      <c r="BV103" s="546" t="str">
        <f t="shared" si="354"/>
        <v/>
      </c>
      <c r="BW103" s="546" t="str">
        <f t="shared" si="354"/>
        <v/>
      </c>
      <c r="BX103" s="546" t="str">
        <f t="shared" si="354"/>
        <v/>
      </c>
      <c r="BY103" s="546" t="str">
        <f t="shared" si="354"/>
        <v/>
      </c>
      <c r="BZ103" s="546" t="str">
        <f t="shared" si="354"/>
        <v/>
      </c>
      <c r="CA103" s="546" t="str">
        <f t="shared" si="354"/>
        <v/>
      </c>
      <c r="CB103" s="546" t="str">
        <f t="shared" si="354"/>
        <v/>
      </c>
      <c r="CC103" s="546" t="str">
        <f t="shared" si="354"/>
        <v/>
      </c>
      <c r="CD103" s="546" t="str">
        <f t="shared" si="354"/>
        <v/>
      </c>
      <c r="CE103" s="546" t="str">
        <f t="shared" si="354"/>
        <v/>
      </c>
      <c r="CF103" s="546" t="str">
        <f t="shared" si="354"/>
        <v/>
      </c>
      <c r="CG103" s="546" t="str">
        <f t="shared" si="354"/>
        <v/>
      </c>
      <c r="CH103" s="546" t="str">
        <f t="shared" si="354"/>
        <v/>
      </c>
      <c r="CI103" s="546" t="str">
        <f t="shared" si="354"/>
        <v/>
      </c>
      <c r="CJ103" s="546" t="str">
        <f t="shared" si="354"/>
        <v/>
      </c>
      <c r="CK103" s="546" t="str">
        <f t="shared" si="354"/>
        <v/>
      </c>
      <c r="CL103" s="546" t="str">
        <f t="shared" si="354"/>
        <v/>
      </c>
      <c r="CM103" s="546" t="str">
        <f t="shared" si="354"/>
        <v/>
      </c>
      <c r="CN103" s="546" t="str">
        <f t="shared" si="354"/>
        <v/>
      </c>
      <c r="CO103" s="546" t="str">
        <f t="shared" si="354"/>
        <v/>
      </c>
      <c r="CP103" s="546" t="str">
        <f t="shared" si="354"/>
        <v/>
      </c>
      <c r="CQ103" s="546" t="str">
        <f t="shared" si="354"/>
        <v/>
      </c>
      <c r="CR103" s="546" t="str">
        <f t="shared" si="354"/>
        <v/>
      </c>
      <c r="CS103" s="546" t="str">
        <f t="shared" si="354"/>
        <v/>
      </c>
      <c r="CT103" s="546" t="str">
        <f t="shared" si="354"/>
        <v/>
      </c>
      <c r="CU103" s="546" t="str">
        <f t="shared" si="354"/>
        <v/>
      </c>
      <c r="CV103" s="546" t="str">
        <f t="shared" ref="CV103:EA103" si="355">IF(CV$10="1.対象電源",CV60,"")</f>
        <v/>
      </c>
      <c r="CW103" s="546" t="str">
        <f t="shared" si="355"/>
        <v/>
      </c>
      <c r="CX103" s="546" t="str">
        <f t="shared" si="355"/>
        <v/>
      </c>
      <c r="CY103" s="546" t="str">
        <f t="shared" si="355"/>
        <v/>
      </c>
      <c r="CZ103" s="546" t="str">
        <f t="shared" si="355"/>
        <v/>
      </c>
      <c r="DA103" s="546" t="str">
        <f t="shared" si="355"/>
        <v/>
      </c>
      <c r="DB103" s="546" t="str">
        <f t="shared" si="355"/>
        <v/>
      </c>
      <c r="DC103" s="546" t="str">
        <f t="shared" si="355"/>
        <v/>
      </c>
      <c r="DD103" s="546" t="str">
        <f t="shared" si="355"/>
        <v/>
      </c>
      <c r="DE103" s="546" t="str">
        <f t="shared" si="355"/>
        <v/>
      </c>
      <c r="DF103" s="546" t="str">
        <f t="shared" si="355"/>
        <v/>
      </c>
      <c r="DG103" s="546" t="str">
        <f t="shared" si="355"/>
        <v/>
      </c>
      <c r="DH103" s="546" t="str">
        <f t="shared" si="355"/>
        <v/>
      </c>
      <c r="DI103" s="546" t="str">
        <f t="shared" si="355"/>
        <v/>
      </c>
      <c r="DJ103" s="546" t="str">
        <f t="shared" si="355"/>
        <v/>
      </c>
      <c r="DK103" s="546" t="str">
        <f t="shared" si="355"/>
        <v/>
      </c>
      <c r="DL103" s="546" t="str">
        <f t="shared" si="355"/>
        <v/>
      </c>
      <c r="DM103" s="546" t="str">
        <f t="shared" si="355"/>
        <v/>
      </c>
      <c r="DN103" s="546" t="str">
        <f t="shared" si="355"/>
        <v/>
      </c>
      <c r="DO103" s="546" t="str">
        <f t="shared" si="355"/>
        <v/>
      </c>
      <c r="DP103" s="546" t="str">
        <f t="shared" si="355"/>
        <v/>
      </c>
      <c r="DQ103" s="546" t="str">
        <f t="shared" si="355"/>
        <v/>
      </c>
      <c r="DR103" s="546" t="str">
        <f t="shared" si="355"/>
        <v/>
      </c>
      <c r="DS103" s="546" t="str">
        <f t="shared" si="355"/>
        <v/>
      </c>
      <c r="DT103" s="546" t="str">
        <f t="shared" si="355"/>
        <v/>
      </c>
      <c r="DU103" s="546" t="str">
        <f t="shared" si="355"/>
        <v/>
      </c>
      <c r="DV103" s="546" t="str">
        <f t="shared" si="355"/>
        <v/>
      </c>
      <c r="DW103" s="546" t="str">
        <f t="shared" si="355"/>
        <v/>
      </c>
      <c r="DX103" s="546" t="str">
        <f t="shared" si="355"/>
        <v/>
      </c>
      <c r="DY103" s="546" t="str">
        <f t="shared" si="355"/>
        <v/>
      </c>
      <c r="DZ103" s="546" t="str">
        <f t="shared" si="355"/>
        <v/>
      </c>
      <c r="EA103" s="546" t="str">
        <f t="shared" si="355"/>
        <v/>
      </c>
      <c r="EB103" s="546" t="str">
        <f t="shared" ref="EB103:EW103" si="356">IF(EB$10="1.対象電源",EB60,"")</f>
        <v/>
      </c>
      <c r="EC103" s="546" t="str">
        <f t="shared" si="356"/>
        <v/>
      </c>
      <c r="ED103" s="546" t="str">
        <f t="shared" si="356"/>
        <v/>
      </c>
      <c r="EE103" s="546" t="str">
        <f t="shared" si="356"/>
        <v/>
      </c>
      <c r="EF103" s="546" t="str">
        <f t="shared" si="356"/>
        <v/>
      </c>
      <c r="EG103" s="546" t="str">
        <f t="shared" si="356"/>
        <v/>
      </c>
      <c r="EH103" s="546" t="str">
        <f t="shared" si="356"/>
        <v/>
      </c>
      <c r="EI103" s="546" t="str">
        <f t="shared" si="356"/>
        <v/>
      </c>
      <c r="EJ103" s="546" t="str">
        <f t="shared" si="356"/>
        <v/>
      </c>
      <c r="EK103" s="546" t="str">
        <f t="shared" si="356"/>
        <v/>
      </c>
      <c r="EL103" s="546" t="str">
        <f t="shared" si="356"/>
        <v/>
      </c>
      <c r="EM103" s="546" t="str">
        <f t="shared" si="356"/>
        <v/>
      </c>
      <c r="EN103" s="546" t="str">
        <f t="shared" si="356"/>
        <v/>
      </c>
      <c r="EO103" s="546" t="str">
        <f t="shared" si="356"/>
        <v/>
      </c>
      <c r="EP103" s="546" t="str">
        <f t="shared" si="356"/>
        <v/>
      </c>
      <c r="EQ103" s="546" t="str">
        <f t="shared" si="356"/>
        <v/>
      </c>
      <c r="ER103" s="546" t="str">
        <f t="shared" si="356"/>
        <v/>
      </c>
      <c r="ES103" s="546" t="str">
        <f t="shared" si="356"/>
        <v/>
      </c>
      <c r="ET103" s="546" t="str">
        <f t="shared" si="356"/>
        <v/>
      </c>
      <c r="EU103" s="546" t="str">
        <f t="shared" si="356"/>
        <v/>
      </c>
      <c r="EV103" s="546" t="str">
        <f t="shared" si="356"/>
        <v/>
      </c>
      <c r="EW103" s="546" t="str">
        <f t="shared" si="356"/>
        <v/>
      </c>
      <c r="EX103" s="476"/>
      <c r="EY103" s="476"/>
      <c r="EZ103" s="476"/>
      <c r="FA103" s="476"/>
      <c r="FB103" s="476"/>
      <c r="FC103" s="476"/>
      <c r="FD103" s="476"/>
      <c r="FE103" s="476"/>
      <c r="FF103" s="476"/>
    </row>
    <row r="104" spans="2:162">
      <c r="B104" s="529" t="s">
        <v>2090</v>
      </c>
      <c r="C104" s="526" t="s">
        <v>32</v>
      </c>
      <c r="D104" s="546" t="str">
        <f t="shared" ref="D104:AI104" si="357">IF(D$10="1.対象電源",D61,"")</f>
        <v/>
      </c>
      <c r="E104" s="546" t="str">
        <f t="shared" si="357"/>
        <v/>
      </c>
      <c r="F104" s="546" t="str">
        <f t="shared" si="357"/>
        <v/>
      </c>
      <c r="G104" s="546" t="str">
        <f t="shared" si="357"/>
        <v/>
      </c>
      <c r="H104" s="546" t="str">
        <f t="shared" si="357"/>
        <v/>
      </c>
      <c r="I104" s="546" t="str">
        <f t="shared" si="357"/>
        <v/>
      </c>
      <c r="J104" s="546" t="str">
        <f t="shared" si="357"/>
        <v/>
      </c>
      <c r="K104" s="546" t="str">
        <f t="shared" si="357"/>
        <v/>
      </c>
      <c r="L104" s="546" t="str">
        <f t="shared" si="357"/>
        <v/>
      </c>
      <c r="M104" s="546" t="str">
        <f t="shared" si="357"/>
        <v/>
      </c>
      <c r="N104" s="546" t="str">
        <f t="shared" si="357"/>
        <v/>
      </c>
      <c r="O104" s="546" t="str">
        <f t="shared" si="357"/>
        <v/>
      </c>
      <c r="P104" s="546" t="str">
        <f t="shared" si="357"/>
        <v/>
      </c>
      <c r="Q104" s="546" t="str">
        <f t="shared" si="357"/>
        <v/>
      </c>
      <c r="R104" s="546" t="str">
        <f t="shared" si="357"/>
        <v/>
      </c>
      <c r="S104" s="546" t="str">
        <f t="shared" si="357"/>
        <v/>
      </c>
      <c r="T104" s="546" t="str">
        <f t="shared" si="357"/>
        <v/>
      </c>
      <c r="U104" s="546" t="str">
        <f t="shared" si="357"/>
        <v/>
      </c>
      <c r="V104" s="546" t="str">
        <f t="shared" si="357"/>
        <v/>
      </c>
      <c r="W104" s="546" t="str">
        <f t="shared" si="357"/>
        <v/>
      </c>
      <c r="X104" s="546" t="str">
        <f t="shared" si="357"/>
        <v/>
      </c>
      <c r="Y104" s="546" t="str">
        <f t="shared" si="357"/>
        <v/>
      </c>
      <c r="Z104" s="546" t="str">
        <f t="shared" si="357"/>
        <v/>
      </c>
      <c r="AA104" s="546" t="str">
        <f t="shared" si="357"/>
        <v/>
      </c>
      <c r="AB104" s="546" t="str">
        <f t="shared" si="357"/>
        <v/>
      </c>
      <c r="AC104" s="546" t="str">
        <f t="shared" si="357"/>
        <v/>
      </c>
      <c r="AD104" s="546" t="str">
        <f t="shared" si="357"/>
        <v/>
      </c>
      <c r="AE104" s="546" t="str">
        <f t="shared" si="357"/>
        <v/>
      </c>
      <c r="AF104" s="546" t="str">
        <f t="shared" si="357"/>
        <v/>
      </c>
      <c r="AG104" s="546" t="str">
        <f t="shared" si="357"/>
        <v/>
      </c>
      <c r="AH104" s="546" t="str">
        <f t="shared" si="357"/>
        <v/>
      </c>
      <c r="AI104" s="546" t="str">
        <f t="shared" si="357"/>
        <v/>
      </c>
      <c r="AJ104" s="546" t="str">
        <f t="shared" ref="AJ104:BO104" si="358">IF(AJ$10="1.対象電源",AJ61,"")</f>
        <v/>
      </c>
      <c r="AK104" s="546" t="str">
        <f t="shared" si="358"/>
        <v/>
      </c>
      <c r="AL104" s="546" t="str">
        <f t="shared" si="358"/>
        <v/>
      </c>
      <c r="AM104" s="546" t="str">
        <f t="shared" si="358"/>
        <v/>
      </c>
      <c r="AN104" s="546" t="str">
        <f t="shared" si="358"/>
        <v/>
      </c>
      <c r="AO104" s="546" t="str">
        <f t="shared" si="358"/>
        <v/>
      </c>
      <c r="AP104" s="546" t="str">
        <f t="shared" si="358"/>
        <v/>
      </c>
      <c r="AQ104" s="546" t="str">
        <f t="shared" si="358"/>
        <v/>
      </c>
      <c r="AR104" s="546" t="str">
        <f t="shared" si="358"/>
        <v/>
      </c>
      <c r="AS104" s="546" t="str">
        <f t="shared" si="358"/>
        <v/>
      </c>
      <c r="AT104" s="546" t="str">
        <f t="shared" si="358"/>
        <v/>
      </c>
      <c r="AU104" s="546" t="str">
        <f t="shared" si="358"/>
        <v/>
      </c>
      <c r="AV104" s="546" t="str">
        <f t="shared" si="358"/>
        <v/>
      </c>
      <c r="AW104" s="546" t="str">
        <f t="shared" si="358"/>
        <v/>
      </c>
      <c r="AX104" s="546" t="str">
        <f t="shared" si="358"/>
        <v/>
      </c>
      <c r="AY104" s="546" t="str">
        <f t="shared" si="358"/>
        <v/>
      </c>
      <c r="AZ104" s="546" t="str">
        <f t="shared" si="358"/>
        <v/>
      </c>
      <c r="BA104" s="546" t="str">
        <f t="shared" si="358"/>
        <v/>
      </c>
      <c r="BB104" s="546" t="str">
        <f t="shared" si="358"/>
        <v/>
      </c>
      <c r="BC104" s="546" t="str">
        <f t="shared" si="358"/>
        <v/>
      </c>
      <c r="BD104" s="546" t="str">
        <f t="shared" si="358"/>
        <v/>
      </c>
      <c r="BE104" s="546" t="str">
        <f t="shared" si="358"/>
        <v/>
      </c>
      <c r="BF104" s="546" t="str">
        <f t="shared" si="358"/>
        <v/>
      </c>
      <c r="BG104" s="546" t="str">
        <f t="shared" si="358"/>
        <v/>
      </c>
      <c r="BH104" s="546" t="str">
        <f t="shared" si="358"/>
        <v/>
      </c>
      <c r="BI104" s="546" t="str">
        <f t="shared" si="358"/>
        <v/>
      </c>
      <c r="BJ104" s="546" t="str">
        <f t="shared" si="358"/>
        <v/>
      </c>
      <c r="BK104" s="546" t="str">
        <f t="shared" si="358"/>
        <v/>
      </c>
      <c r="BL104" s="546" t="str">
        <f t="shared" si="358"/>
        <v/>
      </c>
      <c r="BM104" s="546" t="str">
        <f t="shared" si="358"/>
        <v/>
      </c>
      <c r="BN104" s="546" t="str">
        <f t="shared" si="358"/>
        <v/>
      </c>
      <c r="BO104" s="546" t="str">
        <f t="shared" si="358"/>
        <v/>
      </c>
      <c r="BP104" s="546" t="str">
        <f t="shared" ref="BP104:CU104" si="359">IF(BP$10="1.対象電源",BP61,"")</f>
        <v/>
      </c>
      <c r="BQ104" s="546" t="str">
        <f t="shared" si="359"/>
        <v/>
      </c>
      <c r="BR104" s="546" t="str">
        <f t="shared" si="359"/>
        <v/>
      </c>
      <c r="BS104" s="546" t="str">
        <f t="shared" si="359"/>
        <v/>
      </c>
      <c r="BT104" s="546" t="str">
        <f t="shared" si="359"/>
        <v/>
      </c>
      <c r="BU104" s="546" t="str">
        <f t="shared" si="359"/>
        <v/>
      </c>
      <c r="BV104" s="546" t="str">
        <f t="shared" si="359"/>
        <v/>
      </c>
      <c r="BW104" s="546" t="str">
        <f t="shared" si="359"/>
        <v/>
      </c>
      <c r="BX104" s="546" t="str">
        <f t="shared" si="359"/>
        <v/>
      </c>
      <c r="BY104" s="546" t="str">
        <f t="shared" si="359"/>
        <v/>
      </c>
      <c r="BZ104" s="546" t="str">
        <f t="shared" si="359"/>
        <v/>
      </c>
      <c r="CA104" s="546" t="str">
        <f t="shared" si="359"/>
        <v/>
      </c>
      <c r="CB104" s="546" t="str">
        <f t="shared" si="359"/>
        <v/>
      </c>
      <c r="CC104" s="546" t="str">
        <f t="shared" si="359"/>
        <v/>
      </c>
      <c r="CD104" s="546" t="str">
        <f t="shared" si="359"/>
        <v/>
      </c>
      <c r="CE104" s="546" t="str">
        <f t="shared" si="359"/>
        <v/>
      </c>
      <c r="CF104" s="546" t="str">
        <f t="shared" si="359"/>
        <v/>
      </c>
      <c r="CG104" s="546" t="str">
        <f t="shared" si="359"/>
        <v/>
      </c>
      <c r="CH104" s="546" t="str">
        <f t="shared" si="359"/>
        <v/>
      </c>
      <c r="CI104" s="546" t="str">
        <f t="shared" si="359"/>
        <v/>
      </c>
      <c r="CJ104" s="546" t="str">
        <f t="shared" si="359"/>
        <v/>
      </c>
      <c r="CK104" s="546" t="str">
        <f t="shared" si="359"/>
        <v/>
      </c>
      <c r="CL104" s="546" t="str">
        <f t="shared" si="359"/>
        <v/>
      </c>
      <c r="CM104" s="546" t="str">
        <f t="shared" si="359"/>
        <v/>
      </c>
      <c r="CN104" s="546" t="str">
        <f t="shared" si="359"/>
        <v/>
      </c>
      <c r="CO104" s="546" t="str">
        <f t="shared" si="359"/>
        <v/>
      </c>
      <c r="CP104" s="546" t="str">
        <f t="shared" si="359"/>
        <v/>
      </c>
      <c r="CQ104" s="546" t="str">
        <f t="shared" si="359"/>
        <v/>
      </c>
      <c r="CR104" s="546" t="str">
        <f t="shared" si="359"/>
        <v/>
      </c>
      <c r="CS104" s="546" t="str">
        <f t="shared" si="359"/>
        <v/>
      </c>
      <c r="CT104" s="546" t="str">
        <f t="shared" si="359"/>
        <v/>
      </c>
      <c r="CU104" s="546" t="str">
        <f t="shared" si="359"/>
        <v/>
      </c>
      <c r="CV104" s="546" t="str">
        <f t="shared" ref="CV104:EA104" si="360">IF(CV$10="1.対象電源",CV61,"")</f>
        <v/>
      </c>
      <c r="CW104" s="546" t="str">
        <f t="shared" si="360"/>
        <v/>
      </c>
      <c r="CX104" s="546" t="str">
        <f t="shared" si="360"/>
        <v/>
      </c>
      <c r="CY104" s="546" t="str">
        <f t="shared" si="360"/>
        <v/>
      </c>
      <c r="CZ104" s="546" t="str">
        <f t="shared" si="360"/>
        <v/>
      </c>
      <c r="DA104" s="546" t="str">
        <f t="shared" si="360"/>
        <v/>
      </c>
      <c r="DB104" s="546" t="str">
        <f t="shared" si="360"/>
        <v/>
      </c>
      <c r="DC104" s="546" t="str">
        <f t="shared" si="360"/>
        <v/>
      </c>
      <c r="DD104" s="546" t="str">
        <f t="shared" si="360"/>
        <v/>
      </c>
      <c r="DE104" s="546" t="str">
        <f t="shared" si="360"/>
        <v/>
      </c>
      <c r="DF104" s="546" t="str">
        <f t="shared" si="360"/>
        <v/>
      </c>
      <c r="DG104" s="546" t="str">
        <f t="shared" si="360"/>
        <v/>
      </c>
      <c r="DH104" s="546" t="str">
        <f t="shared" si="360"/>
        <v/>
      </c>
      <c r="DI104" s="546" t="str">
        <f t="shared" si="360"/>
        <v/>
      </c>
      <c r="DJ104" s="546" t="str">
        <f t="shared" si="360"/>
        <v/>
      </c>
      <c r="DK104" s="546" t="str">
        <f t="shared" si="360"/>
        <v/>
      </c>
      <c r="DL104" s="546" t="str">
        <f t="shared" si="360"/>
        <v/>
      </c>
      <c r="DM104" s="546" t="str">
        <f t="shared" si="360"/>
        <v/>
      </c>
      <c r="DN104" s="546" t="str">
        <f t="shared" si="360"/>
        <v/>
      </c>
      <c r="DO104" s="546" t="str">
        <f t="shared" si="360"/>
        <v/>
      </c>
      <c r="DP104" s="546" t="str">
        <f t="shared" si="360"/>
        <v/>
      </c>
      <c r="DQ104" s="546" t="str">
        <f t="shared" si="360"/>
        <v/>
      </c>
      <c r="DR104" s="546" t="str">
        <f t="shared" si="360"/>
        <v/>
      </c>
      <c r="DS104" s="546" t="str">
        <f t="shared" si="360"/>
        <v/>
      </c>
      <c r="DT104" s="546" t="str">
        <f t="shared" si="360"/>
        <v/>
      </c>
      <c r="DU104" s="546" t="str">
        <f t="shared" si="360"/>
        <v/>
      </c>
      <c r="DV104" s="546" t="str">
        <f t="shared" si="360"/>
        <v/>
      </c>
      <c r="DW104" s="546" t="str">
        <f t="shared" si="360"/>
        <v/>
      </c>
      <c r="DX104" s="546" t="str">
        <f t="shared" si="360"/>
        <v/>
      </c>
      <c r="DY104" s="546" t="str">
        <f t="shared" si="360"/>
        <v/>
      </c>
      <c r="DZ104" s="546" t="str">
        <f t="shared" si="360"/>
        <v/>
      </c>
      <c r="EA104" s="546" t="str">
        <f t="shared" si="360"/>
        <v/>
      </c>
      <c r="EB104" s="546" t="str">
        <f t="shared" ref="EB104:EW104" si="361">IF(EB$10="1.対象電源",EB61,"")</f>
        <v/>
      </c>
      <c r="EC104" s="546" t="str">
        <f t="shared" si="361"/>
        <v/>
      </c>
      <c r="ED104" s="546" t="str">
        <f t="shared" si="361"/>
        <v/>
      </c>
      <c r="EE104" s="546" t="str">
        <f t="shared" si="361"/>
        <v/>
      </c>
      <c r="EF104" s="546" t="str">
        <f t="shared" si="361"/>
        <v/>
      </c>
      <c r="EG104" s="546" t="str">
        <f t="shared" si="361"/>
        <v/>
      </c>
      <c r="EH104" s="546" t="str">
        <f t="shared" si="361"/>
        <v/>
      </c>
      <c r="EI104" s="546" t="str">
        <f t="shared" si="361"/>
        <v/>
      </c>
      <c r="EJ104" s="546" t="str">
        <f t="shared" si="361"/>
        <v/>
      </c>
      <c r="EK104" s="546" t="str">
        <f t="shared" si="361"/>
        <v/>
      </c>
      <c r="EL104" s="546" t="str">
        <f t="shared" si="361"/>
        <v/>
      </c>
      <c r="EM104" s="546" t="str">
        <f t="shared" si="361"/>
        <v/>
      </c>
      <c r="EN104" s="546" t="str">
        <f t="shared" si="361"/>
        <v/>
      </c>
      <c r="EO104" s="546" t="str">
        <f t="shared" si="361"/>
        <v/>
      </c>
      <c r="EP104" s="546" t="str">
        <f t="shared" si="361"/>
        <v/>
      </c>
      <c r="EQ104" s="546" t="str">
        <f t="shared" si="361"/>
        <v/>
      </c>
      <c r="ER104" s="546" t="str">
        <f t="shared" si="361"/>
        <v/>
      </c>
      <c r="ES104" s="546" t="str">
        <f t="shared" si="361"/>
        <v/>
      </c>
      <c r="ET104" s="546" t="str">
        <f t="shared" si="361"/>
        <v/>
      </c>
      <c r="EU104" s="546" t="str">
        <f t="shared" si="361"/>
        <v/>
      </c>
      <c r="EV104" s="546" t="str">
        <f t="shared" si="361"/>
        <v/>
      </c>
      <c r="EW104" s="546" t="str">
        <f t="shared" si="361"/>
        <v/>
      </c>
      <c r="EX104" s="476"/>
      <c r="EY104" s="476"/>
      <c r="EZ104" s="476"/>
      <c r="FA104" s="476"/>
      <c r="FB104" s="476"/>
      <c r="FC104" s="476"/>
      <c r="FD104" s="476"/>
      <c r="FE104" s="476"/>
      <c r="FF104" s="476"/>
    </row>
    <row r="105" spans="2:162">
      <c r="B105" s="531" t="s">
        <v>2092</v>
      </c>
      <c r="C105" s="526" t="s">
        <v>32</v>
      </c>
      <c r="D105" s="546" t="str">
        <f t="shared" ref="D105:AI105" si="362">IF(D$10="1.対象電源",D62,"")</f>
        <v/>
      </c>
      <c r="E105" s="546" t="str">
        <f t="shared" si="362"/>
        <v/>
      </c>
      <c r="F105" s="546" t="str">
        <f t="shared" si="362"/>
        <v/>
      </c>
      <c r="G105" s="546" t="str">
        <f t="shared" si="362"/>
        <v/>
      </c>
      <c r="H105" s="546" t="str">
        <f t="shared" si="362"/>
        <v/>
      </c>
      <c r="I105" s="546" t="str">
        <f t="shared" si="362"/>
        <v/>
      </c>
      <c r="J105" s="546" t="str">
        <f t="shared" si="362"/>
        <v/>
      </c>
      <c r="K105" s="546" t="str">
        <f t="shared" si="362"/>
        <v/>
      </c>
      <c r="L105" s="546" t="str">
        <f t="shared" si="362"/>
        <v/>
      </c>
      <c r="M105" s="546" t="str">
        <f t="shared" si="362"/>
        <v/>
      </c>
      <c r="N105" s="546" t="str">
        <f t="shared" si="362"/>
        <v/>
      </c>
      <c r="O105" s="546" t="str">
        <f t="shared" si="362"/>
        <v/>
      </c>
      <c r="P105" s="546" t="str">
        <f t="shared" si="362"/>
        <v/>
      </c>
      <c r="Q105" s="546" t="str">
        <f t="shared" si="362"/>
        <v/>
      </c>
      <c r="R105" s="546" t="str">
        <f t="shared" si="362"/>
        <v/>
      </c>
      <c r="S105" s="546" t="str">
        <f t="shared" si="362"/>
        <v/>
      </c>
      <c r="T105" s="546" t="str">
        <f t="shared" si="362"/>
        <v/>
      </c>
      <c r="U105" s="546" t="str">
        <f t="shared" si="362"/>
        <v/>
      </c>
      <c r="V105" s="546" t="str">
        <f t="shared" si="362"/>
        <v/>
      </c>
      <c r="W105" s="546" t="str">
        <f t="shared" si="362"/>
        <v/>
      </c>
      <c r="X105" s="546" t="str">
        <f t="shared" si="362"/>
        <v/>
      </c>
      <c r="Y105" s="546" t="str">
        <f t="shared" si="362"/>
        <v/>
      </c>
      <c r="Z105" s="546" t="str">
        <f t="shared" si="362"/>
        <v/>
      </c>
      <c r="AA105" s="546" t="str">
        <f t="shared" si="362"/>
        <v/>
      </c>
      <c r="AB105" s="546" t="str">
        <f t="shared" si="362"/>
        <v/>
      </c>
      <c r="AC105" s="546" t="str">
        <f t="shared" si="362"/>
        <v/>
      </c>
      <c r="AD105" s="546" t="str">
        <f t="shared" si="362"/>
        <v/>
      </c>
      <c r="AE105" s="546" t="str">
        <f t="shared" si="362"/>
        <v/>
      </c>
      <c r="AF105" s="546" t="str">
        <f t="shared" si="362"/>
        <v/>
      </c>
      <c r="AG105" s="546" t="str">
        <f t="shared" si="362"/>
        <v/>
      </c>
      <c r="AH105" s="546" t="str">
        <f t="shared" si="362"/>
        <v/>
      </c>
      <c r="AI105" s="546" t="str">
        <f t="shared" si="362"/>
        <v/>
      </c>
      <c r="AJ105" s="546" t="str">
        <f t="shared" ref="AJ105:BO105" si="363">IF(AJ$10="1.対象電源",AJ62,"")</f>
        <v/>
      </c>
      <c r="AK105" s="546" t="str">
        <f t="shared" si="363"/>
        <v/>
      </c>
      <c r="AL105" s="546" t="str">
        <f t="shared" si="363"/>
        <v/>
      </c>
      <c r="AM105" s="546" t="str">
        <f t="shared" si="363"/>
        <v/>
      </c>
      <c r="AN105" s="546" t="str">
        <f t="shared" si="363"/>
        <v/>
      </c>
      <c r="AO105" s="546" t="str">
        <f t="shared" si="363"/>
        <v/>
      </c>
      <c r="AP105" s="546" t="str">
        <f t="shared" si="363"/>
        <v/>
      </c>
      <c r="AQ105" s="546" t="str">
        <f t="shared" si="363"/>
        <v/>
      </c>
      <c r="AR105" s="546" t="str">
        <f t="shared" si="363"/>
        <v/>
      </c>
      <c r="AS105" s="546" t="str">
        <f t="shared" si="363"/>
        <v/>
      </c>
      <c r="AT105" s="546" t="str">
        <f t="shared" si="363"/>
        <v/>
      </c>
      <c r="AU105" s="546" t="str">
        <f t="shared" si="363"/>
        <v/>
      </c>
      <c r="AV105" s="546" t="str">
        <f t="shared" si="363"/>
        <v/>
      </c>
      <c r="AW105" s="546" t="str">
        <f t="shared" si="363"/>
        <v/>
      </c>
      <c r="AX105" s="546" t="str">
        <f t="shared" si="363"/>
        <v/>
      </c>
      <c r="AY105" s="546" t="str">
        <f t="shared" si="363"/>
        <v/>
      </c>
      <c r="AZ105" s="546" t="str">
        <f t="shared" si="363"/>
        <v/>
      </c>
      <c r="BA105" s="546" t="str">
        <f t="shared" si="363"/>
        <v/>
      </c>
      <c r="BB105" s="546" t="str">
        <f t="shared" si="363"/>
        <v/>
      </c>
      <c r="BC105" s="546" t="str">
        <f t="shared" si="363"/>
        <v/>
      </c>
      <c r="BD105" s="546" t="str">
        <f t="shared" si="363"/>
        <v/>
      </c>
      <c r="BE105" s="546" t="str">
        <f t="shared" si="363"/>
        <v/>
      </c>
      <c r="BF105" s="546" t="str">
        <f t="shared" si="363"/>
        <v/>
      </c>
      <c r="BG105" s="546" t="str">
        <f t="shared" si="363"/>
        <v/>
      </c>
      <c r="BH105" s="546" t="str">
        <f t="shared" si="363"/>
        <v/>
      </c>
      <c r="BI105" s="546" t="str">
        <f t="shared" si="363"/>
        <v/>
      </c>
      <c r="BJ105" s="546" t="str">
        <f t="shared" si="363"/>
        <v/>
      </c>
      <c r="BK105" s="546" t="str">
        <f t="shared" si="363"/>
        <v/>
      </c>
      <c r="BL105" s="546" t="str">
        <f t="shared" si="363"/>
        <v/>
      </c>
      <c r="BM105" s="546" t="str">
        <f t="shared" si="363"/>
        <v/>
      </c>
      <c r="BN105" s="546" t="str">
        <f t="shared" si="363"/>
        <v/>
      </c>
      <c r="BO105" s="546" t="str">
        <f t="shared" si="363"/>
        <v/>
      </c>
      <c r="BP105" s="546" t="str">
        <f t="shared" ref="BP105:CU105" si="364">IF(BP$10="1.対象電源",BP62,"")</f>
        <v/>
      </c>
      <c r="BQ105" s="546" t="str">
        <f t="shared" si="364"/>
        <v/>
      </c>
      <c r="BR105" s="546" t="str">
        <f t="shared" si="364"/>
        <v/>
      </c>
      <c r="BS105" s="546" t="str">
        <f t="shared" si="364"/>
        <v/>
      </c>
      <c r="BT105" s="546" t="str">
        <f t="shared" si="364"/>
        <v/>
      </c>
      <c r="BU105" s="546" t="str">
        <f t="shared" si="364"/>
        <v/>
      </c>
      <c r="BV105" s="546" t="str">
        <f t="shared" si="364"/>
        <v/>
      </c>
      <c r="BW105" s="546" t="str">
        <f t="shared" si="364"/>
        <v/>
      </c>
      <c r="BX105" s="546" t="str">
        <f t="shared" si="364"/>
        <v/>
      </c>
      <c r="BY105" s="546" t="str">
        <f t="shared" si="364"/>
        <v/>
      </c>
      <c r="BZ105" s="546" t="str">
        <f t="shared" si="364"/>
        <v/>
      </c>
      <c r="CA105" s="546" t="str">
        <f t="shared" si="364"/>
        <v/>
      </c>
      <c r="CB105" s="546" t="str">
        <f t="shared" si="364"/>
        <v/>
      </c>
      <c r="CC105" s="546" t="str">
        <f t="shared" si="364"/>
        <v/>
      </c>
      <c r="CD105" s="546" t="str">
        <f t="shared" si="364"/>
        <v/>
      </c>
      <c r="CE105" s="546" t="str">
        <f t="shared" si="364"/>
        <v/>
      </c>
      <c r="CF105" s="546" t="str">
        <f t="shared" si="364"/>
        <v/>
      </c>
      <c r="CG105" s="546" t="str">
        <f t="shared" si="364"/>
        <v/>
      </c>
      <c r="CH105" s="546" t="str">
        <f t="shared" si="364"/>
        <v/>
      </c>
      <c r="CI105" s="546" t="str">
        <f t="shared" si="364"/>
        <v/>
      </c>
      <c r="CJ105" s="546" t="str">
        <f t="shared" si="364"/>
        <v/>
      </c>
      <c r="CK105" s="546" t="str">
        <f t="shared" si="364"/>
        <v/>
      </c>
      <c r="CL105" s="546" t="str">
        <f t="shared" si="364"/>
        <v/>
      </c>
      <c r="CM105" s="546" t="str">
        <f t="shared" si="364"/>
        <v/>
      </c>
      <c r="CN105" s="546" t="str">
        <f t="shared" si="364"/>
        <v/>
      </c>
      <c r="CO105" s="546" t="str">
        <f t="shared" si="364"/>
        <v/>
      </c>
      <c r="CP105" s="546" t="str">
        <f t="shared" si="364"/>
        <v/>
      </c>
      <c r="CQ105" s="546" t="str">
        <f t="shared" si="364"/>
        <v/>
      </c>
      <c r="CR105" s="546" t="str">
        <f t="shared" si="364"/>
        <v/>
      </c>
      <c r="CS105" s="546" t="str">
        <f t="shared" si="364"/>
        <v/>
      </c>
      <c r="CT105" s="546" t="str">
        <f t="shared" si="364"/>
        <v/>
      </c>
      <c r="CU105" s="546" t="str">
        <f t="shared" si="364"/>
        <v/>
      </c>
      <c r="CV105" s="546" t="str">
        <f t="shared" ref="CV105:EA105" si="365">IF(CV$10="1.対象電源",CV62,"")</f>
        <v/>
      </c>
      <c r="CW105" s="546" t="str">
        <f t="shared" si="365"/>
        <v/>
      </c>
      <c r="CX105" s="546" t="str">
        <f t="shared" si="365"/>
        <v/>
      </c>
      <c r="CY105" s="546" t="str">
        <f t="shared" si="365"/>
        <v/>
      </c>
      <c r="CZ105" s="546" t="str">
        <f t="shared" si="365"/>
        <v/>
      </c>
      <c r="DA105" s="546" t="str">
        <f t="shared" si="365"/>
        <v/>
      </c>
      <c r="DB105" s="546" t="str">
        <f t="shared" si="365"/>
        <v/>
      </c>
      <c r="DC105" s="546" t="str">
        <f t="shared" si="365"/>
        <v/>
      </c>
      <c r="DD105" s="546" t="str">
        <f t="shared" si="365"/>
        <v/>
      </c>
      <c r="DE105" s="546" t="str">
        <f t="shared" si="365"/>
        <v/>
      </c>
      <c r="DF105" s="546" t="str">
        <f t="shared" si="365"/>
        <v/>
      </c>
      <c r="DG105" s="546" t="str">
        <f t="shared" si="365"/>
        <v/>
      </c>
      <c r="DH105" s="546" t="str">
        <f t="shared" si="365"/>
        <v/>
      </c>
      <c r="DI105" s="546" t="str">
        <f t="shared" si="365"/>
        <v/>
      </c>
      <c r="DJ105" s="546" t="str">
        <f t="shared" si="365"/>
        <v/>
      </c>
      <c r="DK105" s="546" t="str">
        <f t="shared" si="365"/>
        <v/>
      </c>
      <c r="DL105" s="546" t="str">
        <f t="shared" si="365"/>
        <v/>
      </c>
      <c r="DM105" s="546" t="str">
        <f t="shared" si="365"/>
        <v/>
      </c>
      <c r="DN105" s="546" t="str">
        <f t="shared" si="365"/>
        <v/>
      </c>
      <c r="DO105" s="546" t="str">
        <f t="shared" si="365"/>
        <v/>
      </c>
      <c r="DP105" s="546" t="str">
        <f t="shared" si="365"/>
        <v/>
      </c>
      <c r="DQ105" s="546" t="str">
        <f t="shared" si="365"/>
        <v/>
      </c>
      <c r="DR105" s="546" t="str">
        <f t="shared" si="365"/>
        <v/>
      </c>
      <c r="DS105" s="546" t="str">
        <f t="shared" si="365"/>
        <v/>
      </c>
      <c r="DT105" s="546" t="str">
        <f t="shared" si="365"/>
        <v/>
      </c>
      <c r="DU105" s="546" t="str">
        <f t="shared" si="365"/>
        <v/>
      </c>
      <c r="DV105" s="546" t="str">
        <f t="shared" si="365"/>
        <v/>
      </c>
      <c r="DW105" s="546" t="str">
        <f t="shared" si="365"/>
        <v/>
      </c>
      <c r="DX105" s="546" t="str">
        <f t="shared" si="365"/>
        <v/>
      </c>
      <c r="DY105" s="546" t="str">
        <f t="shared" si="365"/>
        <v/>
      </c>
      <c r="DZ105" s="546" t="str">
        <f t="shared" si="365"/>
        <v/>
      </c>
      <c r="EA105" s="546" t="str">
        <f t="shared" si="365"/>
        <v/>
      </c>
      <c r="EB105" s="546" t="str">
        <f t="shared" ref="EB105:EW105" si="366">IF(EB$10="1.対象電源",EB62,"")</f>
        <v/>
      </c>
      <c r="EC105" s="546" t="str">
        <f t="shared" si="366"/>
        <v/>
      </c>
      <c r="ED105" s="546" t="str">
        <f t="shared" si="366"/>
        <v/>
      </c>
      <c r="EE105" s="546" t="str">
        <f t="shared" si="366"/>
        <v/>
      </c>
      <c r="EF105" s="546" t="str">
        <f t="shared" si="366"/>
        <v/>
      </c>
      <c r="EG105" s="546" t="str">
        <f t="shared" si="366"/>
        <v/>
      </c>
      <c r="EH105" s="546" t="str">
        <f t="shared" si="366"/>
        <v/>
      </c>
      <c r="EI105" s="546" t="str">
        <f t="shared" si="366"/>
        <v/>
      </c>
      <c r="EJ105" s="546" t="str">
        <f t="shared" si="366"/>
        <v/>
      </c>
      <c r="EK105" s="546" t="str">
        <f t="shared" si="366"/>
        <v/>
      </c>
      <c r="EL105" s="546" t="str">
        <f t="shared" si="366"/>
        <v/>
      </c>
      <c r="EM105" s="546" t="str">
        <f t="shared" si="366"/>
        <v/>
      </c>
      <c r="EN105" s="546" t="str">
        <f t="shared" si="366"/>
        <v/>
      </c>
      <c r="EO105" s="546" t="str">
        <f t="shared" si="366"/>
        <v/>
      </c>
      <c r="EP105" s="546" t="str">
        <f t="shared" si="366"/>
        <v/>
      </c>
      <c r="EQ105" s="546" t="str">
        <f t="shared" si="366"/>
        <v/>
      </c>
      <c r="ER105" s="546" t="str">
        <f t="shared" si="366"/>
        <v/>
      </c>
      <c r="ES105" s="546" t="str">
        <f t="shared" si="366"/>
        <v/>
      </c>
      <c r="ET105" s="546" t="str">
        <f t="shared" si="366"/>
        <v/>
      </c>
      <c r="EU105" s="546" t="str">
        <f t="shared" si="366"/>
        <v/>
      </c>
      <c r="EV105" s="546" t="str">
        <f t="shared" si="366"/>
        <v/>
      </c>
      <c r="EW105" s="546" t="str">
        <f t="shared" si="366"/>
        <v/>
      </c>
      <c r="EX105" s="476"/>
      <c r="EY105" s="476"/>
      <c r="EZ105" s="476"/>
      <c r="FA105" s="476"/>
      <c r="FB105" s="476"/>
      <c r="FC105" s="476"/>
      <c r="FD105" s="476"/>
      <c r="FE105" s="476"/>
      <c r="FF105" s="476"/>
    </row>
    <row r="106" spans="2:162">
      <c r="B106" s="525" t="s">
        <v>858</v>
      </c>
      <c r="C106" s="526" t="s">
        <v>32</v>
      </c>
      <c r="D106" s="546" t="str">
        <f t="shared" ref="D106:D113" si="367">IF(D$10="1.対象電源",D64,"")</f>
        <v/>
      </c>
      <c r="E106" s="546" t="str">
        <f t="shared" ref="E106:BP106" si="368">IF(E$10="1.対象電源",E64,"")</f>
        <v/>
      </c>
      <c r="F106" s="546" t="str">
        <f t="shared" si="368"/>
        <v/>
      </c>
      <c r="G106" s="546" t="str">
        <f t="shared" si="368"/>
        <v/>
      </c>
      <c r="H106" s="546" t="str">
        <f t="shared" si="368"/>
        <v/>
      </c>
      <c r="I106" s="546" t="str">
        <f t="shared" si="368"/>
        <v/>
      </c>
      <c r="J106" s="546" t="str">
        <f t="shared" si="368"/>
        <v/>
      </c>
      <c r="K106" s="546" t="str">
        <f t="shared" si="368"/>
        <v/>
      </c>
      <c r="L106" s="546" t="str">
        <f t="shared" si="368"/>
        <v/>
      </c>
      <c r="M106" s="546" t="str">
        <f t="shared" si="368"/>
        <v/>
      </c>
      <c r="N106" s="546" t="str">
        <f t="shared" si="368"/>
        <v/>
      </c>
      <c r="O106" s="546" t="str">
        <f t="shared" si="368"/>
        <v/>
      </c>
      <c r="P106" s="546" t="str">
        <f t="shared" si="368"/>
        <v/>
      </c>
      <c r="Q106" s="546" t="str">
        <f t="shared" si="368"/>
        <v/>
      </c>
      <c r="R106" s="546" t="str">
        <f t="shared" si="368"/>
        <v/>
      </c>
      <c r="S106" s="546" t="str">
        <f t="shared" si="368"/>
        <v/>
      </c>
      <c r="T106" s="546" t="str">
        <f t="shared" si="368"/>
        <v/>
      </c>
      <c r="U106" s="546" t="str">
        <f t="shared" si="368"/>
        <v/>
      </c>
      <c r="V106" s="546" t="str">
        <f t="shared" si="368"/>
        <v/>
      </c>
      <c r="W106" s="546" t="str">
        <f t="shared" si="368"/>
        <v/>
      </c>
      <c r="X106" s="546" t="str">
        <f t="shared" si="368"/>
        <v/>
      </c>
      <c r="Y106" s="546" t="str">
        <f t="shared" si="368"/>
        <v/>
      </c>
      <c r="Z106" s="546" t="str">
        <f t="shared" si="368"/>
        <v/>
      </c>
      <c r="AA106" s="546" t="str">
        <f t="shared" si="368"/>
        <v/>
      </c>
      <c r="AB106" s="546" t="str">
        <f t="shared" si="368"/>
        <v/>
      </c>
      <c r="AC106" s="546" t="str">
        <f t="shared" si="368"/>
        <v/>
      </c>
      <c r="AD106" s="546" t="str">
        <f t="shared" si="368"/>
        <v/>
      </c>
      <c r="AE106" s="546" t="str">
        <f t="shared" si="368"/>
        <v/>
      </c>
      <c r="AF106" s="546" t="str">
        <f t="shared" si="368"/>
        <v/>
      </c>
      <c r="AG106" s="546" t="str">
        <f t="shared" si="368"/>
        <v/>
      </c>
      <c r="AH106" s="546" t="str">
        <f t="shared" si="368"/>
        <v/>
      </c>
      <c r="AI106" s="546" t="str">
        <f t="shared" si="368"/>
        <v/>
      </c>
      <c r="AJ106" s="546" t="str">
        <f t="shared" si="368"/>
        <v/>
      </c>
      <c r="AK106" s="546" t="str">
        <f t="shared" si="368"/>
        <v/>
      </c>
      <c r="AL106" s="546" t="str">
        <f t="shared" si="368"/>
        <v/>
      </c>
      <c r="AM106" s="546" t="str">
        <f t="shared" si="368"/>
        <v/>
      </c>
      <c r="AN106" s="546" t="str">
        <f t="shared" si="368"/>
        <v/>
      </c>
      <c r="AO106" s="546" t="str">
        <f t="shared" si="368"/>
        <v/>
      </c>
      <c r="AP106" s="546" t="str">
        <f t="shared" si="368"/>
        <v/>
      </c>
      <c r="AQ106" s="546" t="str">
        <f t="shared" si="368"/>
        <v/>
      </c>
      <c r="AR106" s="546" t="str">
        <f t="shared" si="368"/>
        <v/>
      </c>
      <c r="AS106" s="546" t="str">
        <f t="shared" si="368"/>
        <v/>
      </c>
      <c r="AT106" s="546" t="str">
        <f t="shared" si="368"/>
        <v/>
      </c>
      <c r="AU106" s="546" t="str">
        <f t="shared" si="368"/>
        <v/>
      </c>
      <c r="AV106" s="546" t="str">
        <f t="shared" si="368"/>
        <v/>
      </c>
      <c r="AW106" s="546" t="str">
        <f t="shared" si="368"/>
        <v/>
      </c>
      <c r="AX106" s="546" t="str">
        <f t="shared" si="368"/>
        <v/>
      </c>
      <c r="AY106" s="546" t="str">
        <f t="shared" si="368"/>
        <v/>
      </c>
      <c r="AZ106" s="546" t="str">
        <f t="shared" si="368"/>
        <v/>
      </c>
      <c r="BA106" s="546" t="str">
        <f t="shared" si="368"/>
        <v/>
      </c>
      <c r="BB106" s="546" t="str">
        <f t="shared" si="368"/>
        <v/>
      </c>
      <c r="BC106" s="546" t="str">
        <f t="shared" si="368"/>
        <v/>
      </c>
      <c r="BD106" s="546" t="str">
        <f t="shared" si="368"/>
        <v/>
      </c>
      <c r="BE106" s="546" t="str">
        <f t="shared" si="368"/>
        <v/>
      </c>
      <c r="BF106" s="546" t="str">
        <f t="shared" si="368"/>
        <v/>
      </c>
      <c r="BG106" s="546" t="str">
        <f t="shared" si="368"/>
        <v/>
      </c>
      <c r="BH106" s="546" t="str">
        <f t="shared" si="368"/>
        <v/>
      </c>
      <c r="BI106" s="546" t="str">
        <f t="shared" si="368"/>
        <v/>
      </c>
      <c r="BJ106" s="546" t="str">
        <f t="shared" si="368"/>
        <v/>
      </c>
      <c r="BK106" s="546" t="str">
        <f t="shared" si="368"/>
        <v/>
      </c>
      <c r="BL106" s="546" t="str">
        <f t="shared" si="368"/>
        <v/>
      </c>
      <c r="BM106" s="546" t="str">
        <f t="shared" si="368"/>
        <v/>
      </c>
      <c r="BN106" s="546" t="str">
        <f t="shared" si="368"/>
        <v/>
      </c>
      <c r="BO106" s="546" t="str">
        <f t="shared" si="368"/>
        <v/>
      </c>
      <c r="BP106" s="546" t="str">
        <f t="shared" si="368"/>
        <v/>
      </c>
      <c r="BQ106" s="546" t="str">
        <f t="shared" ref="BQ106:EB106" si="369">IF(BQ$10="1.対象電源",BQ64,"")</f>
        <v/>
      </c>
      <c r="BR106" s="546" t="str">
        <f t="shared" si="369"/>
        <v/>
      </c>
      <c r="BS106" s="546" t="str">
        <f t="shared" si="369"/>
        <v/>
      </c>
      <c r="BT106" s="546" t="str">
        <f t="shared" si="369"/>
        <v/>
      </c>
      <c r="BU106" s="546" t="str">
        <f t="shared" si="369"/>
        <v/>
      </c>
      <c r="BV106" s="546" t="str">
        <f t="shared" si="369"/>
        <v/>
      </c>
      <c r="BW106" s="546" t="str">
        <f t="shared" si="369"/>
        <v/>
      </c>
      <c r="BX106" s="546" t="str">
        <f t="shared" si="369"/>
        <v/>
      </c>
      <c r="BY106" s="546" t="str">
        <f t="shared" si="369"/>
        <v/>
      </c>
      <c r="BZ106" s="546" t="str">
        <f t="shared" si="369"/>
        <v/>
      </c>
      <c r="CA106" s="546" t="str">
        <f t="shared" si="369"/>
        <v/>
      </c>
      <c r="CB106" s="546" t="str">
        <f t="shared" si="369"/>
        <v/>
      </c>
      <c r="CC106" s="546" t="str">
        <f t="shared" si="369"/>
        <v/>
      </c>
      <c r="CD106" s="546" t="str">
        <f t="shared" si="369"/>
        <v/>
      </c>
      <c r="CE106" s="546" t="str">
        <f t="shared" si="369"/>
        <v/>
      </c>
      <c r="CF106" s="546" t="str">
        <f t="shared" si="369"/>
        <v/>
      </c>
      <c r="CG106" s="546" t="str">
        <f t="shared" si="369"/>
        <v/>
      </c>
      <c r="CH106" s="546" t="str">
        <f t="shared" si="369"/>
        <v/>
      </c>
      <c r="CI106" s="546" t="str">
        <f t="shared" si="369"/>
        <v/>
      </c>
      <c r="CJ106" s="546" t="str">
        <f t="shared" si="369"/>
        <v/>
      </c>
      <c r="CK106" s="546" t="str">
        <f t="shared" si="369"/>
        <v/>
      </c>
      <c r="CL106" s="546" t="str">
        <f t="shared" si="369"/>
        <v/>
      </c>
      <c r="CM106" s="546" t="str">
        <f t="shared" si="369"/>
        <v/>
      </c>
      <c r="CN106" s="546" t="str">
        <f t="shared" si="369"/>
        <v/>
      </c>
      <c r="CO106" s="546" t="str">
        <f t="shared" si="369"/>
        <v/>
      </c>
      <c r="CP106" s="546" t="str">
        <f t="shared" si="369"/>
        <v/>
      </c>
      <c r="CQ106" s="546" t="str">
        <f t="shared" si="369"/>
        <v/>
      </c>
      <c r="CR106" s="546" t="str">
        <f t="shared" si="369"/>
        <v/>
      </c>
      <c r="CS106" s="546" t="str">
        <f t="shared" si="369"/>
        <v/>
      </c>
      <c r="CT106" s="546" t="str">
        <f t="shared" si="369"/>
        <v/>
      </c>
      <c r="CU106" s="546" t="str">
        <f t="shared" si="369"/>
        <v/>
      </c>
      <c r="CV106" s="546" t="str">
        <f t="shared" si="369"/>
        <v/>
      </c>
      <c r="CW106" s="546" t="str">
        <f t="shared" si="369"/>
        <v/>
      </c>
      <c r="CX106" s="546" t="str">
        <f t="shared" si="369"/>
        <v/>
      </c>
      <c r="CY106" s="546" t="str">
        <f t="shared" si="369"/>
        <v/>
      </c>
      <c r="CZ106" s="546" t="str">
        <f t="shared" si="369"/>
        <v/>
      </c>
      <c r="DA106" s="546" t="str">
        <f t="shared" si="369"/>
        <v/>
      </c>
      <c r="DB106" s="546" t="str">
        <f t="shared" si="369"/>
        <v/>
      </c>
      <c r="DC106" s="546" t="str">
        <f t="shared" si="369"/>
        <v/>
      </c>
      <c r="DD106" s="546" t="str">
        <f t="shared" si="369"/>
        <v/>
      </c>
      <c r="DE106" s="546" t="str">
        <f t="shared" si="369"/>
        <v/>
      </c>
      <c r="DF106" s="546" t="str">
        <f t="shared" si="369"/>
        <v/>
      </c>
      <c r="DG106" s="546" t="str">
        <f t="shared" si="369"/>
        <v/>
      </c>
      <c r="DH106" s="546" t="str">
        <f t="shared" si="369"/>
        <v/>
      </c>
      <c r="DI106" s="546" t="str">
        <f t="shared" si="369"/>
        <v/>
      </c>
      <c r="DJ106" s="546" t="str">
        <f t="shared" si="369"/>
        <v/>
      </c>
      <c r="DK106" s="546" t="str">
        <f t="shared" si="369"/>
        <v/>
      </c>
      <c r="DL106" s="546" t="str">
        <f t="shared" si="369"/>
        <v/>
      </c>
      <c r="DM106" s="546" t="str">
        <f t="shared" si="369"/>
        <v/>
      </c>
      <c r="DN106" s="546" t="str">
        <f t="shared" si="369"/>
        <v/>
      </c>
      <c r="DO106" s="546" t="str">
        <f t="shared" si="369"/>
        <v/>
      </c>
      <c r="DP106" s="546" t="str">
        <f t="shared" si="369"/>
        <v/>
      </c>
      <c r="DQ106" s="546" t="str">
        <f t="shared" si="369"/>
        <v/>
      </c>
      <c r="DR106" s="546" t="str">
        <f t="shared" si="369"/>
        <v/>
      </c>
      <c r="DS106" s="546" t="str">
        <f t="shared" si="369"/>
        <v/>
      </c>
      <c r="DT106" s="546" t="str">
        <f t="shared" si="369"/>
        <v/>
      </c>
      <c r="DU106" s="546" t="str">
        <f t="shared" si="369"/>
        <v/>
      </c>
      <c r="DV106" s="546" t="str">
        <f t="shared" si="369"/>
        <v/>
      </c>
      <c r="DW106" s="546" t="str">
        <f t="shared" si="369"/>
        <v/>
      </c>
      <c r="DX106" s="546" t="str">
        <f t="shared" si="369"/>
        <v/>
      </c>
      <c r="DY106" s="546" t="str">
        <f t="shared" si="369"/>
        <v/>
      </c>
      <c r="DZ106" s="546" t="str">
        <f t="shared" si="369"/>
        <v/>
      </c>
      <c r="EA106" s="546" t="str">
        <f t="shared" si="369"/>
        <v/>
      </c>
      <c r="EB106" s="546" t="str">
        <f t="shared" si="369"/>
        <v/>
      </c>
      <c r="EC106" s="546" t="str">
        <f t="shared" ref="EC106:EW106" si="370">IF(EC$10="1.対象電源",EC64,"")</f>
        <v/>
      </c>
      <c r="ED106" s="546" t="str">
        <f t="shared" si="370"/>
        <v/>
      </c>
      <c r="EE106" s="546" t="str">
        <f t="shared" si="370"/>
        <v/>
      </c>
      <c r="EF106" s="546" t="str">
        <f t="shared" si="370"/>
        <v/>
      </c>
      <c r="EG106" s="546" t="str">
        <f t="shared" si="370"/>
        <v/>
      </c>
      <c r="EH106" s="546" t="str">
        <f t="shared" si="370"/>
        <v/>
      </c>
      <c r="EI106" s="546" t="str">
        <f t="shared" si="370"/>
        <v/>
      </c>
      <c r="EJ106" s="546" t="str">
        <f t="shared" si="370"/>
        <v/>
      </c>
      <c r="EK106" s="546" t="str">
        <f t="shared" si="370"/>
        <v/>
      </c>
      <c r="EL106" s="546" t="str">
        <f t="shared" si="370"/>
        <v/>
      </c>
      <c r="EM106" s="546" t="str">
        <f t="shared" si="370"/>
        <v/>
      </c>
      <c r="EN106" s="546" t="str">
        <f t="shared" si="370"/>
        <v/>
      </c>
      <c r="EO106" s="546" t="str">
        <f t="shared" si="370"/>
        <v/>
      </c>
      <c r="EP106" s="546" t="str">
        <f t="shared" si="370"/>
        <v/>
      </c>
      <c r="EQ106" s="546" t="str">
        <f t="shared" si="370"/>
        <v/>
      </c>
      <c r="ER106" s="546" t="str">
        <f t="shared" si="370"/>
        <v/>
      </c>
      <c r="ES106" s="546" t="str">
        <f t="shared" si="370"/>
        <v/>
      </c>
      <c r="ET106" s="546" t="str">
        <f t="shared" si="370"/>
        <v/>
      </c>
      <c r="EU106" s="546" t="str">
        <f t="shared" si="370"/>
        <v/>
      </c>
      <c r="EV106" s="546" t="str">
        <f t="shared" si="370"/>
        <v/>
      </c>
      <c r="EW106" s="546" t="str">
        <f t="shared" si="370"/>
        <v/>
      </c>
      <c r="EX106" s="476"/>
      <c r="EY106" s="476"/>
      <c r="EZ106" s="476"/>
      <c r="FA106" s="476"/>
      <c r="FB106" s="476"/>
      <c r="FC106" s="476"/>
      <c r="FD106" s="476"/>
      <c r="FE106" s="476"/>
      <c r="FF106" s="476"/>
    </row>
    <row r="107" spans="2:162">
      <c r="B107" s="529" t="s">
        <v>1730</v>
      </c>
      <c r="C107" s="526" t="s">
        <v>32</v>
      </c>
      <c r="D107" s="546" t="str">
        <f t="shared" si="367"/>
        <v/>
      </c>
      <c r="E107" s="546" t="str">
        <f t="shared" ref="E107:BP107" si="371">IF(E$10="1.対象電源",E65,"")</f>
        <v/>
      </c>
      <c r="F107" s="546" t="str">
        <f t="shared" si="371"/>
        <v/>
      </c>
      <c r="G107" s="546" t="str">
        <f t="shared" si="371"/>
        <v/>
      </c>
      <c r="H107" s="546" t="str">
        <f t="shared" si="371"/>
        <v/>
      </c>
      <c r="I107" s="546" t="str">
        <f t="shared" si="371"/>
        <v/>
      </c>
      <c r="J107" s="546" t="str">
        <f t="shared" si="371"/>
        <v/>
      </c>
      <c r="K107" s="546" t="str">
        <f t="shared" si="371"/>
        <v/>
      </c>
      <c r="L107" s="546" t="str">
        <f t="shared" si="371"/>
        <v/>
      </c>
      <c r="M107" s="546" t="str">
        <f t="shared" si="371"/>
        <v/>
      </c>
      <c r="N107" s="546" t="str">
        <f t="shared" si="371"/>
        <v/>
      </c>
      <c r="O107" s="546" t="str">
        <f t="shared" si="371"/>
        <v/>
      </c>
      <c r="P107" s="546" t="str">
        <f t="shared" si="371"/>
        <v/>
      </c>
      <c r="Q107" s="546" t="str">
        <f t="shared" si="371"/>
        <v/>
      </c>
      <c r="R107" s="546" t="str">
        <f t="shared" si="371"/>
        <v/>
      </c>
      <c r="S107" s="546" t="str">
        <f t="shared" si="371"/>
        <v/>
      </c>
      <c r="T107" s="546" t="str">
        <f t="shared" si="371"/>
        <v/>
      </c>
      <c r="U107" s="546" t="str">
        <f t="shared" si="371"/>
        <v/>
      </c>
      <c r="V107" s="546" t="str">
        <f t="shared" si="371"/>
        <v/>
      </c>
      <c r="W107" s="546" t="str">
        <f t="shared" si="371"/>
        <v/>
      </c>
      <c r="X107" s="546" t="str">
        <f t="shared" si="371"/>
        <v/>
      </c>
      <c r="Y107" s="546" t="str">
        <f t="shared" si="371"/>
        <v/>
      </c>
      <c r="Z107" s="546" t="str">
        <f t="shared" si="371"/>
        <v/>
      </c>
      <c r="AA107" s="546" t="str">
        <f t="shared" si="371"/>
        <v/>
      </c>
      <c r="AB107" s="546" t="str">
        <f t="shared" si="371"/>
        <v/>
      </c>
      <c r="AC107" s="546" t="str">
        <f t="shared" si="371"/>
        <v/>
      </c>
      <c r="AD107" s="546" t="str">
        <f t="shared" si="371"/>
        <v/>
      </c>
      <c r="AE107" s="546" t="str">
        <f t="shared" si="371"/>
        <v/>
      </c>
      <c r="AF107" s="546" t="str">
        <f t="shared" si="371"/>
        <v/>
      </c>
      <c r="AG107" s="546" t="str">
        <f t="shared" si="371"/>
        <v/>
      </c>
      <c r="AH107" s="546" t="str">
        <f t="shared" si="371"/>
        <v/>
      </c>
      <c r="AI107" s="546" t="str">
        <f t="shared" si="371"/>
        <v/>
      </c>
      <c r="AJ107" s="546" t="str">
        <f t="shared" si="371"/>
        <v/>
      </c>
      <c r="AK107" s="546" t="str">
        <f t="shared" si="371"/>
        <v/>
      </c>
      <c r="AL107" s="546" t="str">
        <f t="shared" si="371"/>
        <v/>
      </c>
      <c r="AM107" s="546" t="str">
        <f t="shared" si="371"/>
        <v/>
      </c>
      <c r="AN107" s="546" t="str">
        <f t="shared" si="371"/>
        <v/>
      </c>
      <c r="AO107" s="546" t="str">
        <f t="shared" si="371"/>
        <v/>
      </c>
      <c r="AP107" s="546" t="str">
        <f t="shared" si="371"/>
        <v/>
      </c>
      <c r="AQ107" s="546" t="str">
        <f t="shared" si="371"/>
        <v/>
      </c>
      <c r="AR107" s="546" t="str">
        <f t="shared" si="371"/>
        <v/>
      </c>
      <c r="AS107" s="546" t="str">
        <f t="shared" si="371"/>
        <v/>
      </c>
      <c r="AT107" s="546" t="str">
        <f t="shared" si="371"/>
        <v/>
      </c>
      <c r="AU107" s="546" t="str">
        <f t="shared" si="371"/>
        <v/>
      </c>
      <c r="AV107" s="546" t="str">
        <f t="shared" si="371"/>
        <v/>
      </c>
      <c r="AW107" s="546" t="str">
        <f t="shared" si="371"/>
        <v/>
      </c>
      <c r="AX107" s="546" t="str">
        <f t="shared" si="371"/>
        <v/>
      </c>
      <c r="AY107" s="546" t="str">
        <f t="shared" si="371"/>
        <v/>
      </c>
      <c r="AZ107" s="546" t="str">
        <f t="shared" si="371"/>
        <v/>
      </c>
      <c r="BA107" s="546" t="str">
        <f t="shared" si="371"/>
        <v/>
      </c>
      <c r="BB107" s="546" t="str">
        <f t="shared" si="371"/>
        <v/>
      </c>
      <c r="BC107" s="546" t="str">
        <f t="shared" si="371"/>
        <v/>
      </c>
      <c r="BD107" s="546" t="str">
        <f t="shared" si="371"/>
        <v/>
      </c>
      <c r="BE107" s="546" t="str">
        <f t="shared" si="371"/>
        <v/>
      </c>
      <c r="BF107" s="546" t="str">
        <f t="shared" si="371"/>
        <v/>
      </c>
      <c r="BG107" s="546" t="str">
        <f t="shared" si="371"/>
        <v/>
      </c>
      <c r="BH107" s="546" t="str">
        <f t="shared" si="371"/>
        <v/>
      </c>
      <c r="BI107" s="546" t="str">
        <f t="shared" si="371"/>
        <v/>
      </c>
      <c r="BJ107" s="546" t="str">
        <f t="shared" si="371"/>
        <v/>
      </c>
      <c r="BK107" s="546" t="str">
        <f t="shared" si="371"/>
        <v/>
      </c>
      <c r="BL107" s="546" t="str">
        <f t="shared" si="371"/>
        <v/>
      </c>
      <c r="BM107" s="546" t="str">
        <f t="shared" si="371"/>
        <v/>
      </c>
      <c r="BN107" s="546" t="str">
        <f t="shared" si="371"/>
        <v/>
      </c>
      <c r="BO107" s="546" t="str">
        <f t="shared" si="371"/>
        <v/>
      </c>
      <c r="BP107" s="546" t="str">
        <f t="shared" si="371"/>
        <v/>
      </c>
      <c r="BQ107" s="546" t="str">
        <f t="shared" ref="BQ107:EB107" si="372">IF(BQ$10="1.対象電源",BQ65,"")</f>
        <v/>
      </c>
      <c r="BR107" s="546" t="str">
        <f t="shared" si="372"/>
        <v/>
      </c>
      <c r="BS107" s="546" t="str">
        <f t="shared" si="372"/>
        <v/>
      </c>
      <c r="BT107" s="546" t="str">
        <f t="shared" si="372"/>
        <v/>
      </c>
      <c r="BU107" s="546" t="str">
        <f t="shared" si="372"/>
        <v/>
      </c>
      <c r="BV107" s="546" t="str">
        <f t="shared" si="372"/>
        <v/>
      </c>
      <c r="BW107" s="546" t="str">
        <f t="shared" si="372"/>
        <v/>
      </c>
      <c r="BX107" s="546" t="str">
        <f t="shared" si="372"/>
        <v/>
      </c>
      <c r="BY107" s="546" t="str">
        <f t="shared" si="372"/>
        <v/>
      </c>
      <c r="BZ107" s="546" t="str">
        <f t="shared" si="372"/>
        <v/>
      </c>
      <c r="CA107" s="546" t="str">
        <f t="shared" si="372"/>
        <v/>
      </c>
      <c r="CB107" s="546" t="str">
        <f t="shared" si="372"/>
        <v/>
      </c>
      <c r="CC107" s="546" t="str">
        <f t="shared" si="372"/>
        <v/>
      </c>
      <c r="CD107" s="546" t="str">
        <f t="shared" si="372"/>
        <v/>
      </c>
      <c r="CE107" s="546" t="str">
        <f t="shared" si="372"/>
        <v/>
      </c>
      <c r="CF107" s="546" t="str">
        <f t="shared" si="372"/>
        <v/>
      </c>
      <c r="CG107" s="546" t="str">
        <f t="shared" si="372"/>
        <v/>
      </c>
      <c r="CH107" s="546" t="str">
        <f t="shared" si="372"/>
        <v/>
      </c>
      <c r="CI107" s="546" t="str">
        <f t="shared" si="372"/>
        <v/>
      </c>
      <c r="CJ107" s="546" t="str">
        <f t="shared" si="372"/>
        <v/>
      </c>
      <c r="CK107" s="546" t="str">
        <f t="shared" si="372"/>
        <v/>
      </c>
      <c r="CL107" s="546" t="str">
        <f t="shared" si="372"/>
        <v/>
      </c>
      <c r="CM107" s="546" t="str">
        <f t="shared" si="372"/>
        <v/>
      </c>
      <c r="CN107" s="546" t="str">
        <f t="shared" si="372"/>
        <v/>
      </c>
      <c r="CO107" s="546" t="str">
        <f t="shared" si="372"/>
        <v/>
      </c>
      <c r="CP107" s="546" t="str">
        <f t="shared" si="372"/>
        <v/>
      </c>
      <c r="CQ107" s="546" t="str">
        <f t="shared" si="372"/>
        <v/>
      </c>
      <c r="CR107" s="546" t="str">
        <f t="shared" si="372"/>
        <v/>
      </c>
      <c r="CS107" s="546" t="str">
        <f t="shared" si="372"/>
        <v/>
      </c>
      <c r="CT107" s="546" t="str">
        <f t="shared" si="372"/>
        <v/>
      </c>
      <c r="CU107" s="546" t="str">
        <f t="shared" si="372"/>
        <v/>
      </c>
      <c r="CV107" s="546" t="str">
        <f t="shared" si="372"/>
        <v/>
      </c>
      <c r="CW107" s="546" t="str">
        <f t="shared" si="372"/>
        <v/>
      </c>
      <c r="CX107" s="546" t="str">
        <f t="shared" si="372"/>
        <v/>
      </c>
      <c r="CY107" s="546" t="str">
        <f t="shared" si="372"/>
        <v/>
      </c>
      <c r="CZ107" s="546" t="str">
        <f t="shared" si="372"/>
        <v/>
      </c>
      <c r="DA107" s="546" t="str">
        <f t="shared" si="372"/>
        <v/>
      </c>
      <c r="DB107" s="546" t="str">
        <f t="shared" si="372"/>
        <v/>
      </c>
      <c r="DC107" s="546" t="str">
        <f t="shared" si="372"/>
        <v/>
      </c>
      <c r="DD107" s="546" t="str">
        <f t="shared" si="372"/>
        <v/>
      </c>
      <c r="DE107" s="546" t="str">
        <f t="shared" si="372"/>
        <v/>
      </c>
      <c r="DF107" s="546" t="str">
        <f t="shared" si="372"/>
        <v/>
      </c>
      <c r="DG107" s="546" t="str">
        <f t="shared" si="372"/>
        <v/>
      </c>
      <c r="DH107" s="546" t="str">
        <f t="shared" si="372"/>
        <v/>
      </c>
      <c r="DI107" s="546" t="str">
        <f t="shared" si="372"/>
        <v/>
      </c>
      <c r="DJ107" s="546" t="str">
        <f t="shared" si="372"/>
        <v/>
      </c>
      <c r="DK107" s="546" t="str">
        <f t="shared" si="372"/>
        <v/>
      </c>
      <c r="DL107" s="546" t="str">
        <f t="shared" si="372"/>
        <v/>
      </c>
      <c r="DM107" s="546" t="str">
        <f t="shared" si="372"/>
        <v/>
      </c>
      <c r="DN107" s="546" t="str">
        <f t="shared" si="372"/>
        <v/>
      </c>
      <c r="DO107" s="546" t="str">
        <f t="shared" si="372"/>
        <v/>
      </c>
      <c r="DP107" s="546" t="str">
        <f t="shared" si="372"/>
        <v/>
      </c>
      <c r="DQ107" s="546" t="str">
        <f t="shared" si="372"/>
        <v/>
      </c>
      <c r="DR107" s="546" t="str">
        <f t="shared" si="372"/>
        <v/>
      </c>
      <c r="DS107" s="546" t="str">
        <f t="shared" si="372"/>
        <v/>
      </c>
      <c r="DT107" s="546" t="str">
        <f t="shared" si="372"/>
        <v/>
      </c>
      <c r="DU107" s="546" t="str">
        <f t="shared" si="372"/>
        <v/>
      </c>
      <c r="DV107" s="546" t="str">
        <f t="shared" si="372"/>
        <v/>
      </c>
      <c r="DW107" s="546" t="str">
        <f t="shared" si="372"/>
        <v/>
      </c>
      <c r="DX107" s="546" t="str">
        <f t="shared" si="372"/>
        <v/>
      </c>
      <c r="DY107" s="546" t="str">
        <f t="shared" si="372"/>
        <v/>
      </c>
      <c r="DZ107" s="546" t="str">
        <f t="shared" si="372"/>
        <v/>
      </c>
      <c r="EA107" s="546" t="str">
        <f t="shared" si="372"/>
        <v/>
      </c>
      <c r="EB107" s="546" t="str">
        <f t="shared" si="372"/>
        <v/>
      </c>
      <c r="EC107" s="546" t="str">
        <f t="shared" ref="EC107:EW107" si="373">IF(EC$10="1.対象電源",EC65,"")</f>
        <v/>
      </c>
      <c r="ED107" s="546" t="str">
        <f t="shared" si="373"/>
        <v/>
      </c>
      <c r="EE107" s="546" t="str">
        <f t="shared" si="373"/>
        <v/>
      </c>
      <c r="EF107" s="546" t="str">
        <f t="shared" si="373"/>
        <v/>
      </c>
      <c r="EG107" s="546" t="str">
        <f t="shared" si="373"/>
        <v/>
      </c>
      <c r="EH107" s="546" t="str">
        <f t="shared" si="373"/>
        <v/>
      </c>
      <c r="EI107" s="546" t="str">
        <f t="shared" si="373"/>
        <v/>
      </c>
      <c r="EJ107" s="546" t="str">
        <f t="shared" si="373"/>
        <v/>
      </c>
      <c r="EK107" s="546" t="str">
        <f t="shared" si="373"/>
        <v/>
      </c>
      <c r="EL107" s="546" t="str">
        <f t="shared" si="373"/>
        <v/>
      </c>
      <c r="EM107" s="546" t="str">
        <f t="shared" si="373"/>
        <v/>
      </c>
      <c r="EN107" s="546" t="str">
        <f t="shared" si="373"/>
        <v/>
      </c>
      <c r="EO107" s="546" t="str">
        <f t="shared" si="373"/>
        <v/>
      </c>
      <c r="EP107" s="546" t="str">
        <f t="shared" si="373"/>
        <v/>
      </c>
      <c r="EQ107" s="546" t="str">
        <f t="shared" si="373"/>
        <v/>
      </c>
      <c r="ER107" s="546" t="str">
        <f t="shared" si="373"/>
        <v/>
      </c>
      <c r="ES107" s="546" t="str">
        <f t="shared" si="373"/>
        <v/>
      </c>
      <c r="ET107" s="546" t="str">
        <f t="shared" si="373"/>
        <v/>
      </c>
      <c r="EU107" s="546" t="str">
        <f t="shared" si="373"/>
        <v/>
      </c>
      <c r="EV107" s="546" t="str">
        <f t="shared" si="373"/>
        <v/>
      </c>
      <c r="EW107" s="546" t="str">
        <f t="shared" si="373"/>
        <v/>
      </c>
      <c r="EX107" s="476"/>
      <c r="EY107" s="476"/>
      <c r="EZ107" s="476"/>
      <c r="FA107" s="476"/>
      <c r="FB107" s="476"/>
      <c r="FC107" s="476"/>
      <c r="FD107" s="476"/>
      <c r="FE107" s="476"/>
      <c r="FF107" s="476"/>
    </row>
    <row r="108" spans="2:162">
      <c r="B108" s="531" t="s">
        <v>1861</v>
      </c>
      <c r="C108" s="526" t="s">
        <v>32</v>
      </c>
      <c r="D108" s="546" t="str">
        <f t="shared" si="367"/>
        <v/>
      </c>
      <c r="E108" s="546" t="str">
        <f t="shared" ref="E108:BP108" si="374">IF(E$10="1.対象電源",E66,"")</f>
        <v/>
      </c>
      <c r="F108" s="546" t="str">
        <f t="shared" si="374"/>
        <v/>
      </c>
      <c r="G108" s="546" t="str">
        <f t="shared" si="374"/>
        <v/>
      </c>
      <c r="H108" s="546" t="str">
        <f t="shared" si="374"/>
        <v/>
      </c>
      <c r="I108" s="546" t="str">
        <f t="shared" si="374"/>
        <v/>
      </c>
      <c r="J108" s="546" t="str">
        <f t="shared" si="374"/>
        <v/>
      </c>
      <c r="K108" s="546" t="str">
        <f t="shared" si="374"/>
        <v/>
      </c>
      <c r="L108" s="546" t="str">
        <f t="shared" si="374"/>
        <v/>
      </c>
      <c r="M108" s="546" t="str">
        <f t="shared" si="374"/>
        <v/>
      </c>
      <c r="N108" s="546" t="str">
        <f t="shared" si="374"/>
        <v/>
      </c>
      <c r="O108" s="546" t="str">
        <f t="shared" si="374"/>
        <v/>
      </c>
      <c r="P108" s="546" t="str">
        <f t="shared" si="374"/>
        <v/>
      </c>
      <c r="Q108" s="546" t="str">
        <f t="shared" si="374"/>
        <v/>
      </c>
      <c r="R108" s="546" t="str">
        <f t="shared" si="374"/>
        <v/>
      </c>
      <c r="S108" s="546" t="str">
        <f t="shared" si="374"/>
        <v/>
      </c>
      <c r="T108" s="546" t="str">
        <f t="shared" si="374"/>
        <v/>
      </c>
      <c r="U108" s="546" t="str">
        <f t="shared" si="374"/>
        <v/>
      </c>
      <c r="V108" s="546" t="str">
        <f t="shared" si="374"/>
        <v/>
      </c>
      <c r="W108" s="546" t="str">
        <f t="shared" si="374"/>
        <v/>
      </c>
      <c r="X108" s="546" t="str">
        <f t="shared" si="374"/>
        <v/>
      </c>
      <c r="Y108" s="546" t="str">
        <f t="shared" si="374"/>
        <v/>
      </c>
      <c r="Z108" s="546" t="str">
        <f t="shared" si="374"/>
        <v/>
      </c>
      <c r="AA108" s="546" t="str">
        <f t="shared" si="374"/>
        <v/>
      </c>
      <c r="AB108" s="546" t="str">
        <f t="shared" si="374"/>
        <v/>
      </c>
      <c r="AC108" s="546" t="str">
        <f t="shared" si="374"/>
        <v/>
      </c>
      <c r="AD108" s="546" t="str">
        <f t="shared" si="374"/>
        <v/>
      </c>
      <c r="AE108" s="546" t="str">
        <f t="shared" si="374"/>
        <v/>
      </c>
      <c r="AF108" s="546" t="str">
        <f t="shared" si="374"/>
        <v/>
      </c>
      <c r="AG108" s="546" t="str">
        <f t="shared" si="374"/>
        <v/>
      </c>
      <c r="AH108" s="546" t="str">
        <f t="shared" si="374"/>
        <v/>
      </c>
      <c r="AI108" s="546" t="str">
        <f t="shared" si="374"/>
        <v/>
      </c>
      <c r="AJ108" s="546" t="str">
        <f t="shared" si="374"/>
        <v/>
      </c>
      <c r="AK108" s="546" t="str">
        <f t="shared" si="374"/>
        <v/>
      </c>
      <c r="AL108" s="546" t="str">
        <f t="shared" si="374"/>
        <v/>
      </c>
      <c r="AM108" s="546" t="str">
        <f t="shared" si="374"/>
        <v/>
      </c>
      <c r="AN108" s="546" t="str">
        <f t="shared" si="374"/>
        <v/>
      </c>
      <c r="AO108" s="546" t="str">
        <f t="shared" si="374"/>
        <v/>
      </c>
      <c r="AP108" s="546" t="str">
        <f t="shared" si="374"/>
        <v/>
      </c>
      <c r="AQ108" s="546" t="str">
        <f t="shared" si="374"/>
        <v/>
      </c>
      <c r="AR108" s="546" t="str">
        <f t="shared" si="374"/>
        <v/>
      </c>
      <c r="AS108" s="546" t="str">
        <f t="shared" si="374"/>
        <v/>
      </c>
      <c r="AT108" s="546" t="str">
        <f t="shared" si="374"/>
        <v/>
      </c>
      <c r="AU108" s="546" t="str">
        <f t="shared" si="374"/>
        <v/>
      </c>
      <c r="AV108" s="546" t="str">
        <f t="shared" si="374"/>
        <v/>
      </c>
      <c r="AW108" s="546" t="str">
        <f t="shared" si="374"/>
        <v/>
      </c>
      <c r="AX108" s="546" t="str">
        <f t="shared" si="374"/>
        <v/>
      </c>
      <c r="AY108" s="546" t="str">
        <f t="shared" si="374"/>
        <v/>
      </c>
      <c r="AZ108" s="546" t="str">
        <f t="shared" si="374"/>
        <v/>
      </c>
      <c r="BA108" s="546" t="str">
        <f t="shared" si="374"/>
        <v/>
      </c>
      <c r="BB108" s="546" t="str">
        <f t="shared" si="374"/>
        <v/>
      </c>
      <c r="BC108" s="546" t="str">
        <f t="shared" si="374"/>
        <v/>
      </c>
      <c r="BD108" s="546" t="str">
        <f t="shared" si="374"/>
        <v/>
      </c>
      <c r="BE108" s="546" t="str">
        <f t="shared" si="374"/>
        <v/>
      </c>
      <c r="BF108" s="546" t="str">
        <f t="shared" si="374"/>
        <v/>
      </c>
      <c r="BG108" s="546" t="str">
        <f t="shared" si="374"/>
        <v/>
      </c>
      <c r="BH108" s="546" t="str">
        <f t="shared" si="374"/>
        <v/>
      </c>
      <c r="BI108" s="546" t="str">
        <f t="shared" si="374"/>
        <v/>
      </c>
      <c r="BJ108" s="546" t="str">
        <f t="shared" si="374"/>
        <v/>
      </c>
      <c r="BK108" s="546" t="str">
        <f t="shared" si="374"/>
        <v/>
      </c>
      <c r="BL108" s="546" t="str">
        <f t="shared" si="374"/>
        <v/>
      </c>
      <c r="BM108" s="546" t="str">
        <f t="shared" si="374"/>
        <v/>
      </c>
      <c r="BN108" s="546" t="str">
        <f t="shared" si="374"/>
        <v/>
      </c>
      <c r="BO108" s="546" t="str">
        <f t="shared" si="374"/>
        <v/>
      </c>
      <c r="BP108" s="546" t="str">
        <f t="shared" si="374"/>
        <v/>
      </c>
      <c r="BQ108" s="546" t="str">
        <f t="shared" ref="BQ108:EB108" si="375">IF(BQ$10="1.対象電源",BQ66,"")</f>
        <v/>
      </c>
      <c r="BR108" s="546" t="str">
        <f t="shared" si="375"/>
        <v/>
      </c>
      <c r="BS108" s="546" t="str">
        <f t="shared" si="375"/>
        <v/>
      </c>
      <c r="BT108" s="546" t="str">
        <f t="shared" si="375"/>
        <v/>
      </c>
      <c r="BU108" s="546" t="str">
        <f t="shared" si="375"/>
        <v/>
      </c>
      <c r="BV108" s="546" t="str">
        <f t="shared" si="375"/>
        <v/>
      </c>
      <c r="BW108" s="546" t="str">
        <f t="shared" si="375"/>
        <v/>
      </c>
      <c r="BX108" s="546" t="str">
        <f t="shared" si="375"/>
        <v/>
      </c>
      <c r="BY108" s="546" t="str">
        <f t="shared" si="375"/>
        <v/>
      </c>
      <c r="BZ108" s="546" t="str">
        <f t="shared" si="375"/>
        <v/>
      </c>
      <c r="CA108" s="546" t="str">
        <f t="shared" si="375"/>
        <v/>
      </c>
      <c r="CB108" s="546" t="str">
        <f t="shared" si="375"/>
        <v/>
      </c>
      <c r="CC108" s="546" t="str">
        <f t="shared" si="375"/>
        <v/>
      </c>
      <c r="CD108" s="546" t="str">
        <f t="shared" si="375"/>
        <v/>
      </c>
      <c r="CE108" s="546" t="str">
        <f t="shared" si="375"/>
        <v/>
      </c>
      <c r="CF108" s="546" t="str">
        <f t="shared" si="375"/>
        <v/>
      </c>
      <c r="CG108" s="546" t="str">
        <f t="shared" si="375"/>
        <v/>
      </c>
      <c r="CH108" s="546" t="str">
        <f t="shared" si="375"/>
        <v/>
      </c>
      <c r="CI108" s="546" t="str">
        <f t="shared" si="375"/>
        <v/>
      </c>
      <c r="CJ108" s="546" t="str">
        <f t="shared" si="375"/>
        <v/>
      </c>
      <c r="CK108" s="546" t="str">
        <f t="shared" si="375"/>
        <v/>
      </c>
      <c r="CL108" s="546" t="str">
        <f t="shared" si="375"/>
        <v/>
      </c>
      <c r="CM108" s="546" t="str">
        <f t="shared" si="375"/>
        <v/>
      </c>
      <c r="CN108" s="546" t="str">
        <f t="shared" si="375"/>
        <v/>
      </c>
      <c r="CO108" s="546" t="str">
        <f t="shared" si="375"/>
        <v/>
      </c>
      <c r="CP108" s="546" t="str">
        <f t="shared" si="375"/>
        <v/>
      </c>
      <c r="CQ108" s="546" t="str">
        <f t="shared" si="375"/>
        <v/>
      </c>
      <c r="CR108" s="546" t="str">
        <f t="shared" si="375"/>
        <v/>
      </c>
      <c r="CS108" s="546" t="str">
        <f t="shared" si="375"/>
        <v/>
      </c>
      <c r="CT108" s="546" t="str">
        <f t="shared" si="375"/>
        <v/>
      </c>
      <c r="CU108" s="546" t="str">
        <f t="shared" si="375"/>
        <v/>
      </c>
      <c r="CV108" s="546" t="str">
        <f t="shared" si="375"/>
        <v/>
      </c>
      <c r="CW108" s="546" t="str">
        <f t="shared" si="375"/>
        <v/>
      </c>
      <c r="CX108" s="546" t="str">
        <f t="shared" si="375"/>
        <v/>
      </c>
      <c r="CY108" s="546" t="str">
        <f t="shared" si="375"/>
        <v/>
      </c>
      <c r="CZ108" s="546" t="str">
        <f t="shared" si="375"/>
        <v/>
      </c>
      <c r="DA108" s="546" t="str">
        <f t="shared" si="375"/>
        <v/>
      </c>
      <c r="DB108" s="546" t="str">
        <f t="shared" si="375"/>
        <v/>
      </c>
      <c r="DC108" s="546" t="str">
        <f t="shared" si="375"/>
        <v/>
      </c>
      <c r="DD108" s="546" t="str">
        <f t="shared" si="375"/>
        <v/>
      </c>
      <c r="DE108" s="546" t="str">
        <f t="shared" si="375"/>
        <v/>
      </c>
      <c r="DF108" s="546" t="str">
        <f t="shared" si="375"/>
        <v/>
      </c>
      <c r="DG108" s="546" t="str">
        <f t="shared" si="375"/>
        <v/>
      </c>
      <c r="DH108" s="546" t="str">
        <f t="shared" si="375"/>
        <v/>
      </c>
      <c r="DI108" s="546" t="str">
        <f t="shared" si="375"/>
        <v/>
      </c>
      <c r="DJ108" s="546" t="str">
        <f t="shared" si="375"/>
        <v/>
      </c>
      <c r="DK108" s="546" t="str">
        <f t="shared" si="375"/>
        <v/>
      </c>
      <c r="DL108" s="546" t="str">
        <f t="shared" si="375"/>
        <v/>
      </c>
      <c r="DM108" s="546" t="str">
        <f t="shared" si="375"/>
        <v/>
      </c>
      <c r="DN108" s="546" t="str">
        <f t="shared" si="375"/>
        <v/>
      </c>
      <c r="DO108" s="546" t="str">
        <f t="shared" si="375"/>
        <v/>
      </c>
      <c r="DP108" s="546" t="str">
        <f t="shared" si="375"/>
        <v/>
      </c>
      <c r="DQ108" s="546" t="str">
        <f t="shared" si="375"/>
        <v/>
      </c>
      <c r="DR108" s="546" t="str">
        <f t="shared" si="375"/>
        <v/>
      </c>
      <c r="DS108" s="546" t="str">
        <f t="shared" si="375"/>
        <v/>
      </c>
      <c r="DT108" s="546" t="str">
        <f t="shared" si="375"/>
        <v/>
      </c>
      <c r="DU108" s="546" t="str">
        <f t="shared" si="375"/>
        <v/>
      </c>
      <c r="DV108" s="546" t="str">
        <f t="shared" si="375"/>
        <v/>
      </c>
      <c r="DW108" s="546" t="str">
        <f t="shared" si="375"/>
        <v/>
      </c>
      <c r="DX108" s="546" t="str">
        <f t="shared" si="375"/>
        <v/>
      </c>
      <c r="DY108" s="546" t="str">
        <f t="shared" si="375"/>
        <v/>
      </c>
      <c r="DZ108" s="546" t="str">
        <f t="shared" si="375"/>
        <v/>
      </c>
      <c r="EA108" s="546" t="str">
        <f t="shared" si="375"/>
        <v/>
      </c>
      <c r="EB108" s="546" t="str">
        <f t="shared" si="375"/>
        <v/>
      </c>
      <c r="EC108" s="546" t="str">
        <f t="shared" ref="EC108:EW108" si="376">IF(EC$10="1.対象電源",EC66,"")</f>
        <v/>
      </c>
      <c r="ED108" s="546" t="str">
        <f t="shared" si="376"/>
        <v/>
      </c>
      <c r="EE108" s="546" t="str">
        <f t="shared" si="376"/>
        <v/>
      </c>
      <c r="EF108" s="546" t="str">
        <f t="shared" si="376"/>
        <v/>
      </c>
      <c r="EG108" s="546" t="str">
        <f t="shared" si="376"/>
        <v/>
      </c>
      <c r="EH108" s="546" t="str">
        <f t="shared" si="376"/>
        <v/>
      </c>
      <c r="EI108" s="546" t="str">
        <f t="shared" si="376"/>
        <v/>
      </c>
      <c r="EJ108" s="546" t="str">
        <f t="shared" si="376"/>
        <v/>
      </c>
      <c r="EK108" s="546" t="str">
        <f t="shared" si="376"/>
        <v/>
      </c>
      <c r="EL108" s="546" t="str">
        <f t="shared" si="376"/>
        <v/>
      </c>
      <c r="EM108" s="546" t="str">
        <f t="shared" si="376"/>
        <v/>
      </c>
      <c r="EN108" s="546" t="str">
        <f t="shared" si="376"/>
        <v/>
      </c>
      <c r="EO108" s="546" t="str">
        <f t="shared" si="376"/>
        <v/>
      </c>
      <c r="EP108" s="546" t="str">
        <f t="shared" si="376"/>
        <v/>
      </c>
      <c r="EQ108" s="546" t="str">
        <f t="shared" si="376"/>
        <v/>
      </c>
      <c r="ER108" s="546" t="str">
        <f t="shared" si="376"/>
        <v/>
      </c>
      <c r="ES108" s="546" t="str">
        <f t="shared" si="376"/>
        <v/>
      </c>
      <c r="ET108" s="546" t="str">
        <f t="shared" si="376"/>
        <v/>
      </c>
      <c r="EU108" s="546" t="str">
        <f t="shared" si="376"/>
        <v/>
      </c>
      <c r="EV108" s="546" t="str">
        <f t="shared" si="376"/>
        <v/>
      </c>
      <c r="EW108" s="546" t="str">
        <f t="shared" si="376"/>
        <v/>
      </c>
      <c r="EX108" s="476"/>
      <c r="EY108" s="476"/>
      <c r="EZ108" s="476"/>
      <c r="FA108" s="476"/>
      <c r="FB108" s="476"/>
      <c r="FC108" s="476"/>
      <c r="FD108" s="476"/>
      <c r="FE108" s="476"/>
      <c r="FF108" s="476"/>
    </row>
    <row r="109" spans="2:162">
      <c r="B109" s="533" t="s">
        <v>1731</v>
      </c>
      <c r="C109" s="526" t="s">
        <v>32</v>
      </c>
      <c r="D109" s="546" t="str">
        <f t="shared" si="367"/>
        <v/>
      </c>
      <c r="E109" s="546" t="str">
        <f t="shared" ref="E109:BP109" si="377">IF(E$10="1.対象電源",E67,"")</f>
        <v/>
      </c>
      <c r="F109" s="546" t="str">
        <f t="shared" si="377"/>
        <v/>
      </c>
      <c r="G109" s="546" t="str">
        <f t="shared" si="377"/>
        <v/>
      </c>
      <c r="H109" s="546" t="str">
        <f t="shared" si="377"/>
        <v/>
      </c>
      <c r="I109" s="546" t="str">
        <f t="shared" si="377"/>
        <v/>
      </c>
      <c r="J109" s="546" t="str">
        <f t="shared" si="377"/>
        <v/>
      </c>
      <c r="K109" s="546" t="str">
        <f t="shared" si="377"/>
        <v/>
      </c>
      <c r="L109" s="546" t="str">
        <f t="shared" si="377"/>
        <v/>
      </c>
      <c r="M109" s="546" t="str">
        <f t="shared" si="377"/>
        <v/>
      </c>
      <c r="N109" s="546" t="str">
        <f t="shared" si="377"/>
        <v/>
      </c>
      <c r="O109" s="546" t="str">
        <f t="shared" si="377"/>
        <v/>
      </c>
      <c r="P109" s="546" t="str">
        <f t="shared" si="377"/>
        <v/>
      </c>
      <c r="Q109" s="546" t="str">
        <f t="shared" si="377"/>
        <v/>
      </c>
      <c r="R109" s="546" t="str">
        <f t="shared" si="377"/>
        <v/>
      </c>
      <c r="S109" s="546" t="str">
        <f t="shared" si="377"/>
        <v/>
      </c>
      <c r="T109" s="546" t="str">
        <f t="shared" si="377"/>
        <v/>
      </c>
      <c r="U109" s="546" t="str">
        <f t="shared" si="377"/>
        <v/>
      </c>
      <c r="V109" s="546" t="str">
        <f t="shared" si="377"/>
        <v/>
      </c>
      <c r="W109" s="546" t="str">
        <f t="shared" si="377"/>
        <v/>
      </c>
      <c r="X109" s="546" t="str">
        <f t="shared" si="377"/>
        <v/>
      </c>
      <c r="Y109" s="546" t="str">
        <f t="shared" si="377"/>
        <v/>
      </c>
      <c r="Z109" s="546" t="str">
        <f t="shared" si="377"/>
        <v/>
      </c>
      <c r="AA109" s="546" t="str">
        <f t="shared" si="377"/>
        <v/>
      </c>
      <c r="AB109" s="546" t="str">
        <f t="shared" si="377"/>
        <v/>
      </c>
      <c r="AC109" s="546" t="str">
        <f t="shared" si="377"/>
        <v/>
      </c>
      <c r="AD109" s="546" t="str">
        <f t="shared" si="377"/>
        <v/>
      </c>
      <c r="AE109" s="546" t="str">
        <f t="shared" si="377"/>
        <v/>
      </c>
      <c r="AF109" s="546" t="str">
        <f t="shared" si="377"/>
        <v/>
      </c>
      <c r="AG109" s="546" t="str">
        <f t="shared" si="377"/>
        <v/>
      </c>
      <c r="AH109" s="546" t="str">
        <f t="shared" si="377"/>
        <v/>
      </c>
      <c r="AI109" s="546" t="str">
        <f t="shared" si="377"/>
        <v/>
      </c>
      <c r="AJ109" s="546" t="str">
        <f t="shared" si="377"/>
        <v/>
      </c>
      <c r="AK109" s="546" t="str">
        <f t="shared" si="377"/>
        <v/>
      </c>
      <c r="AL109" s="546" t="str">
        <f t="shared" si="377"/>
        <v/>
      </c>
      <c r="AM109" s="546" t="str">
        <f t="shared" si="377"/>
        <v/>
      </c>
      <c r="AN109" s="546" t="str">
        <f t="shared" si="377"/>
        <v/>
      </c>
      <c r="AO109" s="546" t="str">
        <f t="shared" si="377"/>
        <v/>
      </c>
      <c r="AP109" s="546" t="str">
        <f t="shared" si="377"/>
        <v/>
      </c>
      <c r="AQ109" s="546" t="str">
        <f t="shared" si="377"/>
        <v/>
      </c>
      <c r="AR109" s="546" t="str">
        <f t="shared" si="377"/>
        <v/>
      </c>
      <c r="AS109" s="546" t="str">
        <f t="shared" si="377"/>
        <v/>
      </c>
      <c r="AT109" s="546" t="str">
        <f t="shared" si="377"/>
        <v/>
      </c>
      <c r="AU109" s="546" t="str">
        <f t="shared" si="377"/>
        <v/>
      </c>
      <c r="AV109" s="546" t="str">
        <f t="shared" si="377"/>
        <v/>
      </c>
      <c r="AW109" s="546" t="str">
        <f t="shared" si="377"/>
        <v/>
      </c>
      <c r="AX109" s="546" t="str">
        <f t="shared" si="377"/>
        <v/>
      </c>
      <c r="AY109" s="546" t="str">
        <f t="shared" si="377"/>
        <v/>
      </c>
      <c r="AZ109" s="546" t="str">
        <f t="shared" si="377"/>
        <v/>
      </c>
      <c r="BA109" s="546" t="str">
        <f t="shared" si="377"/>
        <v/>
      </c>
      <c r="BB109" s="546" t="str">
        <f t="shared" si="377"/>
        <v/>
      </c>
      <c r="BC109" s="546" t="str">
        <f t="shared" si="377"/>
        <v/>
      </c>
      <c r="BD109" s="546" t="str">
        <f t="shared" si="377"/>
        <v/>
      </c>
      <c r="BE109" s="546" t="str">
        <f t="shared" si="377"/>
        <v/>
      </c>
      <c r="BF109" s="546" t="str">
        <f t="shared" si="377"/>
        <v/>
      </c>
      <c r="BG109" s="546" t="str">
        <f t="shared" si="377"/>
        <v/>
      </c>
      <c r="BH109" s="546" t="str">
        <f t="shared" si="377"/>
        <v/>
      </c>
      <c r="BI109" s="546" t="str">
        <f t="shared" si="377"/>
        <v/>
      </c>
      <c r="BJ109" s="546" t="str">
        <f t="shared" si="377"/>
        <v/>
      </c>
      <c r="BK109" s="546" t="str">
        <f t="shared" si="377"/>
        <v/>
      </c>
      <c r="BL109" s="546" t="str">
        <f t="shared" si="377"/>
        <v/>
      </c>
      <c r="BM109" s="546" t="str">
        <f t="shared" si="377"/>
        <v/>
      </c>
      <c r="BN109" s="546" t="str">
        <f t="shared" si="377"/>
        <v/>
      </c>
      <c r="BO109" s="546" t="str">
        <f t="shared" si="377"/>
        <v/>
      </c>
      <c r="BP109" s="546" t="str">
        <f t="shared" si="377"/>
        <v/>
      </c>
      <c r="BQ109" s="546" t="str">
        <f t="shared" ref="BQ109:EB109" si="378">IF(BQ$10="1.対象電源",BQ67,"")</f>
        <v/>
      </c>
      <c r="BR109" s="546" t="str">
        <f t="shared" si="378"/>
        <v/>
      </c>
      <c r="BS109" s="546" t="str">
        <f t="shared" si="378"/>
        <v/>
      </c>
      <c r="BT109" s="546" t="str">
        <f t="shared" si="378"/>
        <v/>
      </c>
      <c r="BU109" s="546" t="str">
        <f t="shared" si="378"/>
        <v/>
      </c>
      <c r="BV109" s="546" t="str">
        <f t="shared" si="378"/>
        <v/>
      </c>
      <c r="BW109" s="546" t="str">
        <f t="shared" si="378"/>
        <v/>
      </c>
      <c r="BX109" s="546" t="str">
        <f t="shared" si="378"/>
        <v/>
      </c>
      <c r="BY109" s="546" t="str">
        <f t="shared" si="378"/>
        <v/>
      </c>
      <c r="BZ109" s="546" t="str">
        <f t="shared" si="378"/>
        <v/>
      </c>
      <c r="CA109" s="546" t="str">
        <f t="shared" si="378"/>
        <v/>
      </c>
      <c r="CB109" s="546" t="str">
        <f t="shared" si="378"/>
        <v/>
      </c>
      <c r="CC109" s="546" t="str">
        <f t="shared" si="378"/>
        <v/>
      </c>
      <c r="CD109" s="546" t="str">
        <f t="shared" si="378"/>
        <v/>
      </c>
      <c r="CE109" s="546" t="str">
        <f t="shared" si="378"/>
        <v/>
      </c>
      <c r="CF109" s="546" t="str">
        <f t="shared" si="378"/>
        <v/>
      </c>
      <c r="CG109" s="546" t="str">
        <f t="shared" si="378"/>
        <v/>
      </c>
      <c r="CH109" s="546" t="str">
        <f t="shared" si="378"/>
        <v/>
      </c>
      <c r="CI109" s="546" t="str">
        <f t="shared" si="378"/>
        <v/>
      </c>
      <c r="CJ109" s="546" t="str">
        <f t="shared" si="378"/>
        <v/>
      </c>
      <c r="CK109" s="546" t="str">
        <f t="shared" si="378"/>
        <v/>
      </c>
      <c r="CL109" s="546" t="str">
        <f t="shared" si="378"/>
        <v/>
      </c>
      <c r="CM109" s="546" t="str">
        <f t="shared" si="378"/>
        <v/>
      </c>
      <c r="CN109" s="546" t="str">
        <f t="shared" si="378"/>
        <v/>
      </c>
      <c r="CO109" s="546" t="str">
        <f t="shared" si="378"/>
        <v/>
      </c>
      <c r="CP109" s="546" t="str">
        <f t="shared" si="378"/>
        <v/>
      </c>
      <c r="CQ109" s="546" t="str">
        <f t="shared" si="378"/>
        <v/>
      </c>
      <c r="CR109" s="546" t="str">
        <f t="shared" si="378"/>
        <v/>
      </c>
      <c r="CS109" s="546" t="str">
        <f t="shared" si="378"/>
        <v/>
      </c>
      <c r="CT109" s="546" t="str">
        <f t="shared" si="378"/>
        <v/>
      </c>
      <c r="CU109" s="546" t="str">
        <f t="shared" si="378"/>
        <v/>
      </c>
      <c r="CV109" s="546" t="str">
        <f t="shared" si="378"/>
        <v/>
      </c>
      <c r="CW109" s="546" t="str">
        <f t="shared" si="378"/>
        <v/>
      </c>
      <c r="CX109" s="546" t="str">
        <f t="shared" si="378"/>
        <v/>
      </c>
      <c r="CY109" s="546" t="str">
        <f t="shared" si="378"/>
        <v/>
      </c>
      <c r="CZ109" s="546" t="str">
        <f t="shared" si="378"/>
        <v/>
      </c>
      <c r="DA109" s="546" t="str">
        <f t="shared" si="378"/>
        <v/>
      </c>
      <c r="DB109" s="546" t="str">
        <f t="shared" si="378"/>
        <v/>
      </c>
      <c r="DC109" s="546" t="str">
        <f t="shared" si="378"/>
        <v/>
      </c>
      <c r="DD109" s="546" t="str">
        <f t="shared" si="378"/>
        <v/>
      </c>
      <c r="DE109" s="546" t="str">
        <f t="shared" si="378"/>
        <v/>
      </c>
      <c r="DF109" s="546" t="str">
        <f t="shared" si="378"/>
        <v/>
      </c>
      <c r="DG109" s="546" t="str">
        <f t="shared" si="378"/>
        <v/>
      </c>
      <c r="DH109" s="546" t="str">
        <f t="shared" si="378"/>
        <v/>
      </c>
      <c r="DI109" s="546" t="str">
        <f t="shared" si="378"/>
        <v/>
      </c>
      <c r="DJ109" s="546" t="str">
        <f t="shared" si="378"/>
        <v/>
      </c>
      <c r="DK109" s="546" t="str">
        <f t="shared" si="378"/>
        <v/>
      </c>
      <c r="DL109" s="546" t="str">
        <f t="shared" si="378"/>
        <v/>
      </c>
      <c r="DM109" s="546" t="str">
        <f t="shared" si="378"/>
        <v/>
      </c>
      <c r="DN109" s="546" t="str">
        <f t="shared" si="378"/>
        <v/>
      </c>
      <c r="DO109" s="546" t="str">
        <f t="shared" si="378"/>
        <v/>
      </c>
      <c r="DP109" s="546" t="str">
        <f t="shared" si="378"/>
        <v/>
      </c>
      <c r="DQ109" s="546" t="str">
        <f t="shared" si="378"/>
        <v/>
      </c>
      <c r="DR109" s="546" t="str">
        <f t="shared" si="378"/>
        <v/>
      </c>
      <c r="DS109" s="546" t="str">
        <f t="shared" si="378"/>
        <v/>
      </c>
      <c r="DT109" s="546" t="str">
        <f t="shared" si="378"/>
        <v/>
      </c>
      <c r="DU109" s="546" t="str">
        <f t="shared" si="378"/>
        <v/>
      </c>
      <c r="DV109" s="546" t="str">
        <f t="shared" si="378"/>
        <v/>
      </c>
      <c r="DW109" s="546" t="str">
        <f t="shared" si="378"/>
        <v/>
      </c>
      <c r="DX109" s="546" t="str">
        <f t="shared" si="378"/>
        <v/>
      </c>
      <c r="DY109" s="546" t="str">
        <f t="shared" si="378"/>
        <v/>
      </c>
      <c r="DZ109" s="546" t="str">
        <f t="shared" si="378"/>
        <v/>
      </c>
      <c r="EA109" s="546" t="str">
        <f t="shared" si="378"/>
        <v/>
      </c>
      <c r="EB109" s="546" t="str">
        <f t="shared" si="378"/>
        <v/>
      </c>
      <c r="EC109" s="546" t="str">
        <f t="shared" ref="EC109:EW109" si="379">IF(EC$10="1.対象電源",EC67,"")</f>
        <v/>
      </c>
      <c r="ED109" s="546" t="str">
        <f t="shared" si="379"/>
        <v/>
      </c>
      <c r="EE109" s="546" t="str">
        <f t="shared" si="379"/>
        <v/>
      </c>
      <c r="EF109" s="546" t="str">
        <f t="shared" si="379"/>
        <v/>
      </c>
      <c r="EG109" s="546" t="str">
        <f t="shared" si="379"/>
        <v/>
      </c>
      <c r="EH109" s="546" t="str">
        <f t="shared" si="379"/>
        <v/>
      </c>
      <c r="EI109" s="546" t="str">
        <f t="shared" si="379"/>
        <v/>
      </c>
      <c r="EJ109" s="546" t="str">
        <f t="shared" si="379"/>
        <v/>
      </c>
      <c r="EK109" s="546" t="str">
        <f t="shared" si="379"/>
        <v/>
      </c>
      <c r="EL109" s="546" t="str">
        <f t="shared" si="379"/>
        <v/>
      </c>
      <c r="EM109" s="546" t="str">
        <f t="shared" si="379"/>
        <v/>
      </c>
      <c r="EN109" s="546" t="str">
        <f t="shared" si="379"/>
        <v/>
      </c>
      <c r="EO109" s="546" t="str">
        <f t="shared" si="379"/>
        <v/>
      </c>
      <c r="EP109" s="546" t="str">
        <f t="shared" si="379"/>
        <v/>
      </c>
      <c r="EQ109" s="546" t="str">
        <f t="shared" si="379"/>
        <v/>
      </c>
      <c r="ER109" s="546" t="str">
        <f t="shared" si="379"/>
        <v/>
      </c>
      <c r="ES109" s="546" t="str">
        <f t="shared" si="379"/>
        <v/>
      </c>
      <c r="ET109" s="546" t="str">
        <f t="shared" si="379"/>
        <v/>
      </c>
      <c r="EU109" s="546" t="str">
        <f t="shared" si="379"/>
        <v/>
      </c>
      <c r="EV109" s="546" t="str">
        <f t="shared" si="379"/>
        <v/>
      </c>
      <c r="EW109" s="546" t="str">
        <f t="shared" si="379"/>
        <v/>
      </c>
      <c r="EX109" s="476"/>
      <c r="EY109" s="476"/>
      <c r="EZ109" s="476"/>
      <c r="FA109" s="476"/>
      <c r="FB109" s="476"/>
      <c r="FC109" s="476"/>
      <c r="FD109" s="476"/>
      <c r="FE109" s="476"/>
      <c r="FF109" s="476"/>
    </row>
    <row r="110" spans="2:162">
      <c r="B110" s="534" t="s">
        <v>1732</v>
      </c>
      <c r="C110" s="526" t="s">
        <v>32</v>
      </c>
      <c r="D110" s="546" t="str">
        <f t="shared" si="367"/>
        <v/>
      </c>
      <c r="E110" s="546" t="str">
        <f t="shared" ref="E110:BP110" si="380">IF(E$10="1.対象電源",E68,"")</f>
        <v/>
      </c>
      <c r="F110" s="546" t="str">
        <f t="shared" si="380"/>
        <v/>
      </c>
      <c r="G110" s="546" t="str">
        <f t="shared" si="380"/>
        <v/>
      </c>
      <c r="H110" s="546" t="str">
        <f t="shared" si="380"/>
        <v/>
      </c>
      <c r="I110" s="546" t="str">
        <f t="shared" si="380"/>
        <v/>
      </c>
      <c r="J110" s="546" t="str">
        <f t="shared" si="380"/>
        <v/>
      </c>
      <c r="K110" s="546" t="str">
        <f t="shared" si="380"/>
        <v/>
      </c>
      <c r="L110" s="546" t="str">
        <f t="shared" si="380"/>
        <v/>
      </c>
      <c r="M110" s="546" t="str">
        <f t="shared" si="380"/>
        <v/>
      </c>
      <c r="N110" s="546" t="str">
        <f t="shared" si="380"/>
        <v/>
      </c>
      <c r="O110" s="546" t="str">
        <f t="shared" si="380"/>
        <v/>
      </c>
      <c r="P110" s="546" t="str">
        <f t="shared" si="380"/>
        <v/>
      </c>
      <c r="Q110" s="546" t="str">
        <f t="shared" si="380"/>
        <v/>
      </c>
      <c r="R110" s="546" t="str">
        <f t="shared" si="380"/>
        <v/>
      </c>
      <c r="S110" s="546" t="str">
        <f t="shared" si="380"/>
        <v/>
      </c>
      <c r="T110" s="546" t="str">
        <f t="shared" si="380"/>
        <v/>
      </c>
      <c r="U110" s="546" t="str">
        <f t="shared" si="380"/>
        <v/>
      </c>
      <c r="V110" s="546" t="str">
        <f t="shared" si="380"/>
        <v/>
      </c>
      <c r="W110" s="546" t="str">
        <f t="shared" si="380"/>
        <v/>
      </c>
      <c r="X110" s="546" t="str">
        <f t="shared" si="380"/>
        <v/>
      </c>
      <c r="Y110" s="546" t="str">
        <f t="shared" si="380"/>
        <v/>
      </c>
      <c r="Z110" s="546" t="str">
        <f t="shared" si="380"/>
        <v/>
      </c>
      <c r="AA110" s="546" t="str">
        <f t="shared" si="380"/>
        <v/>
      </c>
      <c r="AB110" s="546" t="str">
        <f t="shared" si="380"/>
        <v/>
      </c>
      <c r="AC110" s="546" t="str">
        <f t="shared" si="380"/>
        <v/>
      </c>
      <c r="AD110" s="546" t="str">
        <f t="shared" si="380"/>
        <v/>
      </c>
      <c r="AE110" s="546" t="str">
        <f t="shared" si="380"/>
        <v/>
      </c>
      <c r="AF110" s="546" t="str">
        <f t="shared" si="380"/>
        <v/>
      </c>
      <c r="AG110" s="546" t="str">
        <f t="shared" si="380"/>
        <v/>
      </c>
      <c r="AH110" s="546" t="str">
        <f t="shared" si="380"/>
        <v/>
      </c>
      <c r="AI110" s="546" t="str">
        <f t="shared" si="380"/>
        <v/>
      </c>
      <c r="AJ110" s="546" t="str">
        <f t="shared" si="380"/>
        <v/>
      </c>
      <c r="AK110" s="546" t="str">
        <f t="shared" si="380"/>
        <v/>
      </c>
      <c r="AL110" s="546" t="str">
        <f t="shared" si="380"/>
        <v/>
      </c>
      <c r="AM110" s="546" t="str">
        <f t="shared" si="380"/>
        <v/>
      </c>
      <c r="AN110" s="546" t="str">
        <f t="shared" si="380"/>
        <v/>
      </c>
      <c r="AO110" s="546" t="str">
        <f t="shared" si="380"/>
        <v/>
      </c>
      <c r="AP110" s="546" t="str">
        <f t="shared" si="380"/>
        <v/>
      </c>
      <c r="AQ110" s="546" t="str">
        <f t="shared" si="380"/>
        <v/>
      </c>
      <c r="AR110" s="546" t="str">
        <f t="shared" si="380"/>
        <v/>
      </c>
      <c r="AS110" s="546" t="str">
        <f t="shared" si="380"/>
        <v/>
      </c>
      <c r="AT110" s="546" t="str">
        <f t="shared" si="380"/>
        <v/>
      </c>
      <c r="AU110" s="546" t="str">
        <f t="shared" si="380"/>
        <v/>
      </c>
      <c r="AV110" s="546" t="str">
        <f t="shared" si="380"/>
        <v/>
      </c>
      <c r="AW110" s="546" t="str">
        <f t="shared" si="380"/>
        <v/>
      </c>
      <c r="AX110" s="546" t="str">
        <f t="shared" si="380"/>
        <v/>
      </c>
      <c r="AY110" s="546" t="str">
        <f t="shared" si="380"/>
        <v/>
      </c>
      <c r="AZ110" s="546" t="str">
        <f t="shared" si="380"/>
        <v/>
      </c>
      <c r="BA110" s="546" t="str">
        <f t="shared" si="380"/>
        <v/>
      </c>
      <c r="BB110" s="546" t="str">
        <f t="shared" si="380"/>
        <v/>
      </c>
      <c r="BC110" s="546" t="str">
        <f t="shared" si="380"/>
        <v/>
      </c>
      <c r="BD110" s="546" t="str">
        <f t="shared" si="380"/>
        <v/>
      </c>
      <c r="BE110" s="546" t="str">
        <f t="shared" si="380"/>
        <v/>
      </c>
      <c r="BF110" s="546" t="str">
        <f t="shared" si="380"/>
        <v/>
      </c>
      <c r="BG110" s="546" t="str">
        <f t="shared" si="380"/>
        <v/>
      </c>
      <c r="BH110" s="546" t="str">
        <f t="shared" si="380"/>
        <v/>
      </c>
      <c r="BI110" s="546" t="str">
        <f t="shared" si="380"/>
        <v/>
      </c>
      <c r="BJ110" s="546" t="str">
        <f t="shared" si="380"/>
        <v/>
      </c>
      <c r="BK110" s="546" t="str">
        <f t="shared" si="380"/>
        <v/>
      </c>
      <c r="BL110" s="546" t="str">
        <f t="shared" si="380"/>
        <v/>
      </c>
      <c r="BM110" s="546" t="str">
        <f t="shared" si="380"/>
        <v/>
      </c>
      <c r="BN110" s="546" t="str">
        <f t="shared" si="380"/>
        <v/>
      </c>
      <c r="BO110" s="546" t="str">
        <f t="shared" si="380"/>
        <v/>
      </c>
      <c r="BP110" s="546" t="str">
        <f t="shared" si="380"/>
        <v/>
      </c>
      <c r="BQ110" s="546" t="str">
        <f t="shared" ref="BQ110:EB110" si="381">IF(BQ$10="1.対象電源",BQ68,"")</f>
        <v/>
      </c>
      <c r="BR110" s="546" t="str">
        <f t="shared" si="381"/>
        <v/>
      </c>
      <c r="BS110" s="546" t="str">
        <f t="shared" si="381"/>
        <v/>
      </c>
      <c r="BT110" s="546" t="str">
        <f t="shared" si="381"/>
        <v/>
      </c>
      <c r="BU110" s="546" t="str">
        <f t="shared" si="381"/>
        <v/>
      </c>
      <c r="BV110" s="546" t="str">
        <f t="shared" si="381"/>
        <v/>
      </c>
      <c r="BW110" s="546" t="str">
        <f t="shared" si="381"/>
        <v/>
      </c>
      <c r="BX110" s="546" t="str">
        <f t="shared" si="381"/>
        <v/>
      </c>
      <c r="BY110" s="546" t="str">
        <f t="shared" si="381"/>
        <v/>
      </c>
      <c r="BZ110" s="546" t="str">
        <f t="shared" si="381"/>
        <v/>
      </c>
      <c r="CA110" s="546" t="str">
        <f t="shared" si="381"/>
        <v/>
      </c>
      <c r="CB110" s="546" t="str">
        <f t="shared" si="381"/>
        <v/>
      </c>
      <c r="CC110" s="546" t="str">
        <f t="shared" si="381"/>
        <v/>
      </c>
      <c r="CD110" s="546" t="str">
        <f t="shared" si="381"/>
        <v/>
      </c>
      <c r="CE110" s="546" t="str">
        <f t="shared" si="381"/>
        <v/>
      </c>
      <c r="CF110" s="546" t="str">
        <f t="shared" si="381"/>
        <v/>
      </c>
      <c r="CG110" s="546" t="str">
        <f t="shared" si="381"/>
        <v/>
      </c>
      <c r="CH110" s="546" t="str">
        <f t="shared" si="381"/>
        <v/>
      </c>
      <c r="CI110" s="546" t="str">
        <f t="shared" si="381"/>
        <v/>
      </c>
      <c r="CJ110" s="546" t="str">
        <f t="shared" si="381"/>
        <v/>
      </c>
      <c r="CK110" s="546" t="str">
        <f t="shared" si="381"/>
        <v/>
      </c>
      <c r="CL110" s="546" t="str">
        <f t="shared" si="381"/>
        <v/>
      </c>
      <c r="CM110" s="546" t="str">
        <f t="shared" si="381"/>
        <v/>
      </c>
      <c r="CN110" s="546" t="str">
        <f t="shared" si="381"/>
        <v/>
      </c>
      <c r="CO110" s="546" t="str">
        <f t="shared" si="381"/>
        <v/>
      </c>
      <c r="CP110" s="546" t="str">
        <f t="shared" si="381"/>
        <v/>
      </c>
      <c r="CQ110" s="546" t="str">
        <f t="shared" si="381"/>
        <v/>
      </c>
      <c r="CR110" s="546" t="str">
        <f t="shared" si="381"/>
        <v/>
      </c>
      <c r="CS110" s="546" t="str">
        <f t="shared" si="381"/>
        <v/>
      </c>
      <c r="CT110" s="546" t="str">
        <f t="shared" si="381"/>
        <v/>
      </c>
      <c r="CU110" s="546" t="str">
        <f t="shared" si="381"/>
        <v/>
      </c>
      <c r="CV110" s="546" t="str">
        <f t="shared" si="381"/>
        <v/>
      </c>
      <c r="CW110" s="546" t="str">
        <f t="shared" si="381"/>
        <v/>
      </c>
      <c r="CX110" s="546" t="str">
        <f t="shared" si="381"/>
        <v/>
      </c>
      <c r="CY110" s="546" t="str">
        <f t="shared" si="381"/>
        <v/>
      </c>
      <c r="CZ110" s="546" t="str">
        <f t="shared" si="381"/>
        <v/>
      </c>
      <c r="DA110" s="546" t="str">
        <f t="shared" si="381"/>
        <v/>
      </c>
      <c r="DB110" s="546" t="str">
        <f t="shared" si="381"/>
        <v/>
      </c>
      <c r="DC110" s="546" t="str">
        <f t="shared" si="381"/>
        <v/>
      </c>
      <c r="DD110" s="546" t="str">
        <f t="shared" si="381"/>
        <v/>
      </c>
      <c r="DE110" s="546" t="str">
        <f t="shared" si="381"/>
        <v/>
      </c>
      <c r="DF110" s="546" t="str">
        <f t="shared" si="381"/>
        <v/>
      </c>
      <c r="DG110" s="546" t="str">
        <f t="shared" si="381"/>
        <v/>
      </c>
      <c r="DH110" s="546" t="str">
        <f t="shared" si="381"/>
        <v/>
      </c>
      <c r="DI110" s="546" t="str">
        <f t="shared" si="381"/>
        <v/>
      </c>
      <c r="DJ110" s="546" t="str">
        <f t="shared" si="381"/>
        <v/>
      </c>
      <c r="DK110" s="546" t="str">
        <f t="shared" si="381"/>
        <v/>
      </c>
      <c r="DL110" s="546" t="str">
        <f t="shared" si="381"/>
        <v/>
      </c>
      <c r="DM110" s="546" t="str">
        <f t="shared" si="381"/>
        <v/>
      </c>
      <c r="DN110" s="546" t="str">
        <f t="shared" si="381"/>
        <v/>
      </c>
      <c r="DO110" s="546" t="str">
        <f t="shared" si="381"/>
        <v/>
      </c>
      <c r="DP110" s="546" t="str">
        <f t="shared" si="381"/>
        <v/>
      </c>
      <c r="DQ110" s="546" t="str">
        <f t="shared" si="381"/>
        <v/>
      </c>
      <c r="DR110" s="546" t="str">
        <f t="shared" si="381"/>
        <v/>
      </c>
      <c r="DS110" s="546" t="str">
        <f t="shared" si="381"/>
        <v/>
      </c>
      <c r="DT110" s="546" t="str">
        <f t="shared" si="381"/>
        <v/>
      </c>
      <c r="DU110" s="546" t="str">
        <f t="shared" si="381"/>
        <v/>
      </c>
      <c r="DV110" s="546" t="str">
        <f t="shared" si="381"/>
        <v/>
      </c>
      <c r="DW110" s="546" t="str">
        <f t="shared" si="381"/>
        <v/>
      </c>
      <c r="DX110" s="546" t="str">
        <f t="shared" si="381"/>
        <v/>
      </c>
      <c r="DY110" s="546" t="str">
        <f t="shared" si="381"/>
        <v/>
      </c>
      <c r="DZ110" s="546" t="str">
        <f t="shared" si="381"/>
        <v/>
      </c>
      <c r="EA110" s="546" t="str">
        <f t="shared" si="381"/>
        <v/>
      </c>
      <c r="EB110" s="546" t="str">
        <f t="shared" si="381"/>
        <v/>
      </c>
      <c r="EC110" s="546" t="str">
        <f t="shared" ref="EC110:EW110" si="382">IF(EC$10="1.対象電源",EC68,"")</f>
        <v/>
      </c>
      <c r="ED110" s="546" t="str">
        <f t="shared" si="382"/>
        <v/>
      </c>
      <c r="EE110" s="546" t="str">
        <f t="shared" si="382"/>
        <v/>
      </c>
      <c r="EF110" s="546" t="str">
        <f t="shared" si="382"/>
        <v/>
      </c>
      <c r="EG110" s="546" t="str">
        <f t="shared" si="382"/>
        <v/>
      </c>
      <c r="EH110" s="546" t="str">
        <f t="shared" si="382"/>
        <v/>
      </c>
      <c r="EI110" s="546" t="str">
        <f t="shared" si="382"/>
        <v/>
      </c>
      <c r="EJ110" s="546" t="str">
        <f t="shared" si="382"/>
        <v/>
      </c>
      <c r="EK110" s="546" t="str">
        <f t="shared" si="382"/>
        <v/>
      </c>
      <c r="EL110" s="546" t="str">
        <f t="shared" si="382"/>
        <v/>
      </c>
      <c r="EM110" s="546" t="str">
        <f t="shared" si="382"/>
        <v/>
      </c>
      <c r="EN110" s="546" t="str">
        <f t="shared" si="382"/>
        <v/>
      </c>
      <c r="EO110" s="546" t="str">
        <f t="shared" si="382"/>
        <v/>
      </c>
      <c r="EP110" s="546" t="str">
        <f t="shared" si="382"/>
        <v/>
      </c>
      <c r="EQ110" s="546" t="str">
        <f t="shared" si="382"/>
        <v/>
      </c>
      <c r="ER110" s="546" t="str">
        <f t="shared" si="382"/>
        <v/>
      </c>
      <c r="ES110" s="546" t="str">
        <f t="shared" si="382"/>
        <v/>
      </c>
      <c r="ET110" s="546" t="str">
        <f t="shared" si="382"/>
        <v/>
      </c>
      <c r="EU110" s="546" t="str">
        <f t="shared" si="382"/>
        <v/>
      </c>
      <c r="EV110" s="546" t="str">
        <f t="shared" si="382"/>
        <v/>
      </c>
      <c r="EW110" s="546" t="str">
        <f t="shared" si="382"/>
        <v/>
      </c>
      <c r="EX110" s="476"/>
      <c r="EY110" s="476"/>
      <c r="EZ110" s="476"/>
      <c r="FA110" s="476"/>
      <c r="FB110" s="476"/>
      <c r="FC110" s="476"/>
      <c r="FD110" s="476"/>
      <c r="FE110" s="476"/>
      <c r="FF110" s="476"/>
    </row>
    <row r="111" spans="2:162">
      <c r="B111" s="535" t="s">
        <v>1942</v>
      </c>
      <c r="C111" s="526" t="s">
        <v>32</v>
      </c>
      <c r="D111" s="546" t="str">
        <f t="shared" si="367"/>
        <v/>
      </c>
      <c r="E111" s="546" t="str">
        <f t="shared" ref="E111:BP111" si="383">IF(E$10="1.対象電源",E69,"")</f>
        <v/>
      </c>
      <c r="F111" s="546" t="str">
        <f t="shared" si="383"/>
        <v/>
      </c>
      <c r="G111" s="546" t="str">
        <f t="shared" si="383"/>
        <v/>
      </c>
      <c r="H111" s="546" t="str">
        <f t="shared" si="383"/>
        <v/>
      </c>
      <c r="I111" s="546" t="str">
        <f t="shared" si="383"/>
        <v/>
      </c>
      <c r="J111" s="546" t="str">
        <f t="shared" si="383"/>
        <v/>
      </c>
      <c r="K111" s="546" t="str">
        <f t="shared" si="383"/>
        <v/>
      </c>
      <c r="L111" s="546" t="str">
        <f t="shared" si="383"/>
        <v/>
      </c>
      <c r="M111" s="546" t="str">
        <f t="shared" si="383"/>
        <v/>
      </c>
      <c r="N111" s="546" t="str">
        <f t="shared" si="383"/>
        <v/>
      </c>
      <c r="O111" s="546" t="str">
        <f t="shared" si="383"/>
        <v/>
      </c>
      <c r="P111" s="546" t="str">
        <f t="shared" si="383"/>
        <v/>
      </c>
      <c r="Q111" s="546" t="str">
        <f t="shared" si="383"/>
        <v/>
      </c>
      <c r="R111" s="546" t="str">
        <f t="shared" si="383"/>
        <v/>
      </c>
      <c r="S111" s="546" t="str">
        <f t="shared" si="383"/>
        <v/>
      </c>
      <c r="T111" s="546" t="str">
        <f t="shared" si="383"/>
        <v/>
      </c>
      <c r="U111" s="546" t="str">
        <f t="shared" si="383"/>
        <v/>
      </c>
      <c r="V111" s="546" t="str">
        <f t="shared" si="383"/>
        <v/>
      </c>
      <c r="W111" s="546" t="str">
        <f t="shared" si="383"/>
        <v/>
      </c>
      <c r="X111" s="546" t="str">
        <f t="shared" si="383"/>
        <v/>
      </c>
      <c r="Y111" s="546" t="str">
        <f t="shared" si="383"/>
        <v/>
      </c>
      <c r="Z111" s="546" t="str">
        <f t="shared" si="383"/>
        <v/>
      </c>
      <c r="AA111" s="546" t="str">
        <f t="shared" si="383"/>
        <v/>
      </c>
      <c r="AB111" s="546" t="str">
        <f t="shared" si="383"/>
        <v/>
      </c>
      <c r="AC111" s="546" t="str">
        <f t="shared" si="383"/>
        <v/>
      </c>
      <c r="AD111" s="546" t="str">
        <f t="shared" si="383"/>
        <v/>
      </c>
      <c r="AE111" s="546" t="str">
        <f t="shared" si="383"/>
        <v/>
      </c>
      <c r="AF111" s="546" t="str">
        <f t="shared" si="383"/>
        <v/>
      </c>
      <c r="AG111" s="546" t="str">
        <f t="shared" si="383"/>
        <v/>
      </c>
      <c r="AH111" s="546" t="str">
        <f t="shared" si="383"/>
        <v/>
      </c>
      <c r="AI111" s="546" t="str">
        <f t="shared" si="383"/>
        <v/>
      </c>
      <c r="AJ111" s="546" t="str">
        <f t="shared" si="383"/>
        <v/>
      </c>
      <c r="AK111" s="546" t="str">
        <f t="shared" si="383"/>
        <v/>
      </c>
      <c r="AL111" s="546" t="str">
        <f t="shared" si="383"/>
        <v/>
      </c>
      <c r="AM111" s="546" t="str">
        <f t="shared" si="383"/>
        <v/>
      </c>
      <c r="AN111" s="546" t="str">
        <f t="shared" si="383"/>
        <v/>
      </c>
      <c r="AO111" s="546" t="str">
        <f t="shared" si="383"/>
        <v/>
      </c>
      <c r="AP111" s="546" t="str">
        <f t="shared" si="383"/>
        <v/>
      </c>
      <c r="AQ111" s="546" t="str">
        <f t="shared" si="383"/>
        <v/>
      </c>
      <c r="AR111" s="546" t="str">
        <f t="shared" si="383"/>
        <v/>
      </c>
      <c r="AS111" s="546" t="str">
        <f t="shared" si="383"/>
        <v/>
      </c>
      <c r="AT111" s="546" t="str">
        <f t="shared" si="383"/>
        <v/>
      </c>
      <c r="AU111" s="546" t="str">
        <f t="shared" si="383"/>
        <v/>
      </c>
      <c r="AV111" s="546" t="str">
        <f t="shared" si="383"/>
        <v/>
      </c>
      <c r="AW111" s="546" t="str">
        <f t="shared" si="383"/>
        <v/>
      </c>
      <c r="AX111" s="546" t="str">
        <f t="shared" si="383"/>
        <v/>
      </c>
      <c r="AY111" s="546" t="str">
        <f t="shared" si="383"/>
        <v/>
      </c>
      <c r="AZ111" s="546" t="str">
        <f t="shared" si="383"/>
        <v/>
      </c>
      <c r="BA111" s="546" t="str">
        <f t="shared" si="383"/>
        <v/>
      </c>
      <c r="BB111" s="546" t="str">
        <f t="shared" si="383"/>
        <v/>
      </c>
      <c r="BC111" s="546" t="str">
        <f t="shared" si="383"/>
        <v/>
      </c>
      <c r="BD111" s="546" t="str">
        <f t="shared" si="383"/>
        <v/>
      </c>
      <c r="BE111" s="546" t="str">
        <f t="shared" si="383"/>
        <v/>
      </c>
      <c r="BF111" s="546" t="str">
        <f t="shared" si="383"/>
        <v/>
      </c>
      <c r="BG111" s="546" t="str">
        <f t="shared" si="383"/>
        <v/>
      </c>
      <c r="BH111" s="546" t="str">
        <f t="shared" si="383"/>
        <v/>
      </c>
      <c r="BI111" s="546" t="str">
        <f t="shared" si="383"/>
        <v/>
      </c>
      <c r="BJ111" s="546" t="str">
        <f t="shared" si="383"/>
        <v/>
      </c>
      <c r="BK111" s="546" t="str">
        <f t="shared" si="383"/>
        <v/>
      </c>
      <c r="BL111" s="546" t="str">
        <f t="shared" si="383"/>
        <v/>
      </c>
      <c r="BM111" s="546" t="str">
        <f t="shared" si="383"/>
        <v/>
      </c>
      <c r="BN111" s="546" t="str">
        <f t="shared" si="383"/>
        <v/>
      </c>
      <c r="BO111" s="546" t="str">
        <f t="shared" si="383"/>
        <v/>
      </c>
      <c r="BP111" s="546" t="str">
        <f t="shared" si="383"/>
        <v/>
      </c>
      <c r="BQ111" s="546" t="str">
        <f t="shared" ref="BQ111:EB111" si="384">IF(BQ$10="1.対象電源",BQ69,"")</f>
        <v/>
      </c>
      <c r="BR111" s="546" t="str">
        <f t="shared" si="384"/>
        <v/>
      </c>
      <c r="BS111" s="546" t="str">
        <f t="shared" si="384"/>
        <v/>
      </c>
      <c r="BT111" s="546" t="str">
        <f t="shared" si="384"/>
        <v/>
      </c>
      <c r="BU111" s="546" t="str">
        <f t="shared" si="384"/>
        <v/>
      </c>
      <c r="BV111" s="546" t="str">
        <f t="shared" si="384"/>
        <v/>
      </c>
      <c r="BW111" s="546" t="str">
        <f t="shared" si="384"/>
        <v/>
      </c>
      <c r="BX111" s="546" t="str">
        <f t="shared" si="384"/>
        <v/>
      </c>
      <c r="BY111" s="546" t="str">
        <f t="shared" si="384"/>
        <v/>
      </c>
      <c r="BZ111" s="546" t="str">
        <f t="shared" si="384"/>
        <v/>
      </c>
      <c r="CA111" s="546" t="str">
        <f t="shared" si="384"/>
        <v/>
      </c>
      <c r="CB111" s="546" t="str">
        <f t="shared" si="384"/>
        <v/>
      </c>
      <c r="CC111" s="546" t="str">
        <f t="shared" si="384"/>
        <v/>
      </c>
      <c r="CD111" s="546" t="str">
        <f t="shared" si="384"/>
        <v/>
      </c>
      <c r="CE111" s="546" t="str">
        <f t="shared" si="384"/>
        <v/>
      </c>
      <c r="CF111" s="546" t="str">
        <f t="shared" si="384"/>
        <v/>
      </c>
      <c r="CG111" s="546" t="str">
        <f t="shared" si="384"/>
        <v/>
      </c>
      <c r="CH111" s="546" t="str">
        <f t="shared" si="384"/>
        <v/>
      </c>
      <c r="CI111" s="546" t="str">
        <f t="shared" si="384"/>
        <v/>
      </c>
      <c r="CJ111" s="546" t="str">
        <f t="shared" si="384"/>
        <v/>
      </c>
      <c r="CK111" s="546" t="str">
        <f t="shared" si="384"/>
        <v/>
      </c>
      <c r="CL111" s="546" t="str">
        <f t="shared" si="384"/>
        <v/>
      </c>
      <c r="CM111" s="546" t="str">
        <f t="shared" si="384"/>
        <v/>
      </c>
      <c r="CN111" s="546" t="str">
        <f t="shared" si="384"/>
        <v/>
      </c>
      <c r="CO111" s="546" t="str">
        <f t="shared" si="384"/>
        <v/>
      </c>
      <c r="CP111" s="546" t="str">
        <f t="shared" si="384"/>
        <v/>
      </c>
      <c r="CQ111" s="546" t="str">
        <f t="shared" si="384"/>
        <v/>
      </c>
      <c r="CR111" s="546" t="str">
        <f t="shared" si="384"/>
        <v/>
      </c>
      <c r="CS111" s="546" t="str">
        <f t="shared" si="384"/>
        <v/>
      </c>
      <c r="CT111" s="546" t="str">
        <f t="shared" si="384"/>
        <v/>
      </c>
      <c r="CU111" s="546" t="str">
        <f t="shared" si="384"/>
        <v/>
      </c>
      <c r="CV111" s="546" t="str">
        <f t="shared" si="384"/>
        <v/>
      </c>
      <c r="CW111" s="546" t="str">
        <f t="shared" si="384"/>
        <v/>
      </c>
      <c r="CX111" s="546" t="str">
        <f t="shared" si="384"/>
        <v/>
      </c>
      <c r="CY111" s="546" t="str">
        <f t="shared" si="384"/>
        <v/>
      </c>
      <c r="CZ111" s="546" t="str">
        <f t="shared" si="384"/>
        <v/>
      </c>
      <c r="DA111" s="546" t="str">
        <f t="shared" si="384"/>
        <v/>
      </c>
      <c r="DB111" s="546" t="str">
        <f t="shared" si="384"/>
        <v/>
      </c>
      <c r="DC111" s="546" t="str">
        <f t="shared" si="384"/>
        <v/>
      </c>
      <c r="DD111" s="546" t="str">
        <f t="shared" si="384"/>
        <v/>
      </c>
      <c r="DE111" s="546" t="str">
        <f t="shared" si="384"/>
        <v/>
      </c>
      <c r="DF111" s="546" t="str">
        <f t="shared" si="384"/>
        <v/>
      </c>
      <c r="DG111" s="546" t="str">
        <f t="shared" si="384"/>
        <v/>
      </c>
      <c r="DH111" s="546" t="str">
        <f t="shared" si="384"/>
        <v/>
      </c>
      <c r="DI111" s="546" t="str">
        <f t="shared" si="384"/>
        <v/>
      </c>
      <c r="DJ111" s="546" t="str">
        <f t="shared" si="384"/>
        <v/>
      </c>
      <c r="DK111" s="546" t="str">
        <f t="shared" si="384"/>
        <v/>
      </c>
      <c r="DL111" s="546" t="str">
        <f t="shared" si="384"/>
        <v/>
      </c>
      <c r="DM111" s="546" t="str">
        <f t="shared" si="384"/>
        <v/>
      </c>
      <c r="DN111" s="546" t="str">
        <f t="shared" si="384"/>
        <v/>
      </c>
      <c r="DO111" s="546" t="str">
        <f t="shared" si="384"/>
        <v/>
      </c>
      <c r="DP111" s="546" t="str">
        <f t="shared" si="384"/>
        <v/>
      </c>
      <c r="DQ111" s="546" t="str">
        <f t="shared" si="384"/>
        <v/>
      </c>
      <c r="DR111" s="546" t="str">
        <f t="shared" si="384"/>
        <v/>
      </c>
      <c r="DS111" s="546" t="str">
        <f t="shared" si="384"/>
        <v/>
      </c>
      <c r="DT111" s="546" t="str">
        <f t="shared" si="384"/>
        <v/>
      </c>
      <c r="DU111" s="546" t="str">
        <f t="shared" si="384"/>
        <v/>
      </c>
      <c r="DV111" s="546" t="str">
        <f t="shared" si="384"/>
        <v/>
      </c>
      <c r="DW111" s="546" t="str">
        <f t="shared" si="384"/>
        <v/>
      </c>
      <c r="DX111" s="546" t="str">
        <f t="shared" si="384"/>
        <v/>
      </c>
      <c r="DY111" s="546" t="str">
        <f t="shared" si="384"/>
        <v/>
      </c>
      <c r="DZ111" s="546" t="str">
        <f t="shared" si="384"/>
        <v/>
      </c>
      <c r="EA111" s="546" t="str">
        <f t="shared" si="384"/>
        <v/>
      </c>
      <c r="EB111" s="546" t="str">
        <f t="shared" si="384"/>
        <v/>
      </c>
      <c r="EC111" s="546" t="str">
        <f t="shared" ref="EC111:EW111" si="385">IF(EC$10="1.対象電源",EC69,"")</f>
        <v/>
      </c>
      <c r="ED111" s="546" t="str">
        <f t="shared" si="385"/>
        <v/>
      </c>
      <c r="EE111" s="546" t="str">
        <f t="shared" si="385"/>
        <v/>
      </c>
      <c r="EF111" s="546" t="str">
        <f t="shared" si="385"/>
        <v/>
      </c>
      <c r="EG111" s="546" t="str">
        <f t="shared" si="385"/>
        <v/>
      </c>
      <c r="EH111" s="546" t="str">
        <f t="shared" si="385"/>
        <v/>
      </c>
      <c r="EI111" s="546" t="str">
        <f t="shared" si="385"/>
        <v/>
      </c>
      <c r="EJ111" s="546" t="str">
        <f t="shared" si="385"/>
        <v/>
      </c>
      <c r="EK111" s="546" t="str">
        <f t="shared" si="385"/>
        <v/>
      </c>
      <c r="EL111" s="546" t="str">
        <f t="shared" si="385"/>
        <v/>
      </c>
      <c r="EM111" s="546" t="str">
        <f t="shared" si="385"/>
        <v/>
      </c>
      <c r="EN111" s="546" t="str">
        <f t="shared" si="385"/>
        <v/>
      </c>
      <c r="EO111" s="546" t="str">
        <f t="shared" si="385"/>
        <v/>
      </c>
      <c r="EP111" s="546" t="str">
        <f t="shared" si="385"/>
        <v/>
      </c>
      <c r="EQ111" s="546" t="str">
        <f t="shared" si="385"/>
        <v/>
      </c>
      <c r="ER111" s="546" t="str">
        <f t="shared" si="385"/>
        <v/>
      </c>
      <c r="ES111" s="546" t="str">
        <f t="shared" si="385"/>
        <v/>
      </c>
      <c r="ET111" s="546" t="str">
        <f t="shared" si="385"/>
        <v/>
      </c>
      <c r="EU111" s="546" t="str">
        <f t="shared" si="385"/>
        <v/>
      </c>
      <c r="EV111" s="546" t="str">
        <f t="shared" si="385"/>
        <v/>
      </c>
      <c r="EW111" s="546" t="str">
        <f t="shared" si="385"/>
        <v/>
      </c>
      <c r="EX111" s="476"/>
      <c r="EY111" s="476"/>
      <c r="EZ111" s="476"/>
      <c r="FA111" s="476"/>
      <c r="FB111" s="476"/>
      <c r="FC111" s="476"/>
      <c r="FD111" s="476"/>
      <c r="FE111" s="476"/>
      <c r="FF111" s="476"/>
    </row>
    <row r="112" spans="2:162">
      <c r="B112" s="531" t="s">
        <v>1837</v>
      </c>
      <c r="C112" s="526" t="s">
        <v>32</v>
      </c>
      <c r="D112" s="546" t="str">
        <f t="shared" si="367"/>
        <v/>
      </c>
      <c r="E112" s="546" t="str">
        <f t="shared" ref="E112:BP112" si="386">IF(E$10="1.対象電源",E70,"")</f>
        <v/>
      </c>
      <c r="F112" s="546" t="str">
        <f t="shared" si="386"/>
        <v/>
      </c>
      <c r="G112" s="546" t="str">
        <f t="shared" si="386"/>
        <v/>
      </c>
      <c r="H112" s="546" t="str">
        <f t="shared" si="386"/>
        <v/>
      </c>
      <c r="I112" s="546" t="str">
        <f t="shared" si="386"/>
        <v/>
      </c>
      <c r="J112" s="546" t="str">
        <f t="shared" si="386"/>
        <v/>
      </c>
      <c r="K112" s="546" t="str">
        <f t="shared" si="386"/>
        <v/>
      </c>
      <c r="L112" s="546" t="str">
        <f t="shared" si="386"/>
        <v/>
      </c>
      <c r="M112" s="546" t="str">
        <f t="shared" si="386"/>
        <v/>
      </c>
      <c r="N112" s="546" t="str">
        <f t="shared" si="386"/>
        <v/>
      </c>
      <c r="O112" s="546" t="str">
        <f t="shared" si="386"/>
        <v/>
      </c>
      <c r="P112" s="546" t="str">
        <f t="shared" si="386"/>
        <v/>
      </c>
      <c r="Q112" s="546" t="str">
        <f t="shared" si="386"/>
        <v/>
      </c>
      <c r="R112" s="546" t="str">
        <f t="shared" si="386"/>
        <v/>
      </c>
      <c r="S112" s="546" t="str">
        <f t="shared" si="386"/>
        <v/>
      </c>
      <c r="T112" s="546" t="str">
        <f t="shared" si="386"/>
        <v/>
      </c>
      <c r="U112" s="546" t="str">
        <f t="shared" si="386"/>
        <v/>
      </c>
      <c r="V112" s="546" t="str">
        <f t="shared" si="386"/>
        <v/>
      </c>
      <c r="W112" s="546" t="str">
        <f t="shared" si="386"/>
        <v/>
      </c>
      <c r="X112" s="546" t="str">
        <f t="shared" si="386"/>
        <v/>
      </c>
      <c r="Y112" s="546" t="str">
        <f t="shared" si="386"/>
        <v/>
      </c>
      <c r="Z112" s="546" t="str">
        <f t="shared" si="386"/>
        <v/>
      </c>
      <c r="AA112" s="546" t="str">
        <f t="shared" si="386"/>
        <v/>
      </c>
      <c r="AB112" s="546" t="str">
        <f t="shared" si="386"/>
        <v/>
      </c>
      <c r="AC112" s="546" t="str">
        <f t="shared" si="386"/>
        <v/>
      </c>
      <c r="AD112" s="546" t="str">
        <f t="shared" si="386"/>
        <v/>
      </c>
      <c r="AE112" s="546" t="str">
        <f t="shared" si="386"/>
        <v/>
      </c>
      <c r="AF112" s="546" t="str">
        <f t="shared" si="386"/>
        <v/>
      </c>
      <c r="AG112" s="546" t="str">
        <f t="shared" si="386"/>
        <v/>
      </c>
      <c r="AH112" s="546" t="str">
        <f t="shared" si="386"/>
        <v/>
      </c>
      <c r="AI112" s="546" t="str">
        <f t="shared" si="386"/>
        <v/>
      </c>
      <c r="AJ112" s="546" t="str">
        <f t="shared" si="386"/>
        <v/>
      </c>
      <c r="AK112" s="546" t="str">
        <f t="shared" si="386"/>
        <v/>
      </c>
      <c r="AL112" s="546" t="str">
        <f t="shared" si="386"/>
        <v/>
      </c>
      <c r="AM112" s="546" t="str">
        <f t="shared" si="386"/>
        <v/>
      </c>
      <c r="AN112" s="546" t="str">
        <f t="shared" si="386"/>
        <v/>
      </c>
      <c r="AO112" s="546" t="str">
        <f t="shared" si="386"/>
        <v/>
      </c>
      <c r="AP112" s="546" t="str">
        <f t="shared" si="386"/>
        <v/>
      </c>
      <c r="AQ112" s="546" t="str">
        <f t="shared" si="386"/>
        <v/>
      </c>
      <c r="AR112" s="546" t="str">
        <f t="shared" si="386"/>
        <v/>
      </c>
      <c r="AS112" s="546" t="str">
        <f t="shared" si="386"/>
        <v/>
      </c>
      <c r="AT112" s="546" t="str">
        <f t="shared" si="386"/>
        <v/>
      </c>
      <c r="AU112" s="546" t="str">
        <f t="shared" si="386"/>
        <v/>
      </c>
      <c r="AV112" s="546" t="str">
        <f t="shared" si="386"/>
        <v/>
      </c>
      <c r="AW112" s="546" t="str">
        <f t="shared" si="386"/>
        <v/>
      </c>
      <c r="AX112" s="546" t="str">
        <f t="shared" si="386"/>
        <v/>
      </c>
      <c r="AY112" s="546" t="str">
        <f t="shared" si="386"/>
        <v/>
      </c>
      <c r="AZ112" s="546" t="str">
        <f t="shared" si="386"/>
        <v/>
      </c>
      <c r="BA112" s="546" t="str">
        <f t="shared" si="386"/>
        <v/>
      </c>
      <c r="BB112" s="546" t="str">
        <f t="shared" si="386"/>
        <v/>
      </c>
      <c r="BC112" s="546" t="str">
        <f t="shared" si="386"/>
        <v/>
      </c>
      <c r="BD112" s="546" t="str">
        <f t="shared" si="386"/>
        <v/>
      </c>
      <c r="BE112" s="546" t="str">
        <f t="shared" si="386"/>
        <v/>
      </c>
      <c r="BF112" s="546" t="str">
        <f t="shared" si="386"/>
        <v/>
      </c>
      <c r="BG112" s="546" t="str">
        <f t="shared" si="386"/>
        <v/>
      </c>
      <c r="BH112" s="546" t="str">
        <f t="shared" si="386"/>
        <v/>
      </c>
      <c r="BI112" s="546" t="str">
        <f t="shared" si="386"/>
        <v/>
      </c>
      <c r="BJ112" s="546" t="str">
        <f t="shared" si="386"/>
        <v/>
      </c>
      <c r="BK112" s="546" t="str">
        <f t="shared" si="386"/>
        <v/>
      </c>
      <c r="BL112" s="546" t="str">
        <f t="shared" si="386"/>
        <v/>
      </c>
      <c r="BM112" s="546" t="str">
        <f t="shared" si="386"/>
        <v/>
      </c>
      <c r="BN112" s="546" t="str">
        <f t="shared" si="386"/>
        <v/>
      </c>
      <c r="BO112" s="546" t="str">
        <f t="shared" si="386"/>
        <v/>
      </c>
      <c r="BP112" s="546" t="str">
        <f t="shared" si="386"/>
        <v/>
      </c>
      <c r="BQ112" s="546" t="str">
        <f t="shared" ref="BQ112:EB112" si="387">IF(BQ$10="1.対象電源",BQ70,"")</f>
        <v/>
      </c>
      <c r="BR112" s="546" t="str">
        <f t="shared" si="387"/>
        <v/>
      </c>
      <c r="BS112" s="546" t="str">
        <f t="shared" si="387"/>
        <v/>
      </c>
      <c r="BT112" s="546" t="str">
        <f t="shared" si="387"/>
        <v/>
      </c>
      <c r="BU112" s="546" t="str">
        <f t="shared" si="387"/>
        <v/>
      </c>
      <c r="BV112" s="546" t="str">
        <f t="shared" si="387"/>
        <v/>
      </c>
      <c r="BW112" s="546" t="str">
        <f t="shared" si="387"/>
        <v/>
      </c>
      <c r="BX112" s="546" t="str">
        <f t="shared" si="387"/>
        <v/>
      </c>
      <c r="BY112" s="546" t="str">
        <f t="shared" si="387"/>
        <v/>
      </c>
      <c r="BZ112" s="546" t="str">
        <f t="shared" si="387"/>
        <v/>
      </c>
      <c r="CA112" s="546" t="str">
        <f t="shared" si="387"/>
        <v/>
      </c>
      <c r="CB112" s="546" t="str">
        <f t="shared" si="387"/>
        <v/>
      </c>
      <c r="CC112" s="546" t="str">
        <f t="shared" si="387"/>
        <v/>
      </c>
      <c r="CD112" s="546" t="str">
        <f t="shared" si="387"/>
        <v/>
      </c>
      <c r="CE112" s="546" t="str">
        <f t="shared" si="387"/>
        <v/>
      </c>
      <c r="CF112" s="546" t="str">
        <f t="shared" si="387"/>
        <v/>
      </c>
      <c r="CG112" s="546" t="str">
        <f t="shared" si="387"/>
        <v/>
      </c>
      <c r="CH112" s="546" t="str">
        <f t="shared" si="387"/>
        <v/>
      </c>
      <c r="CI112" s="546" t="str">
        <f t="shared" si="387"/>
        <v/>
      </c>
      <c r="CJ112" s="546" t="str">
        <f t="shared" si="387"/>
        <v/>
      </c>
      <c r="CK112" s="546" t="str">
        <f t="shared" si="387"/>
        <v/>
      </c>
      <c r="CL112" s="546" t="str">
        <f t="shared" si="387"/>
        <v/>
      </c>
      <c r="CM112" s="546" t="str">
        <f t="shared" si="387"/>
        <v/>
      </c>
      <c r="CN112" s="546" t="str">
        <f t="shared" si="387"/>
        <v/>
      </c>
      <c r="CO112" s="546" t="str">
        <f t="shared" si="387"/>
        <v/>
      </c>
      <c r="CP112" s="546" t="str">
        <f t="shared" si="387"/>
        <v/>
      </c>
      <c r="CQ112" s="546" t="str">
        <f t="shared" si="387"/>
        <v/>
      </c>
      <c r="CR112" s="546" t="str">
        <f t="shared" si="387"/>
        <v/>
      </c>
      <c r="CS112" s="546" t="str">
        <f t="shared" si="387"/>
        <v/>
      </c>
      <c r="CT112" s="546" t="str">
        <f t="shared" si="387"/>
        <v/>
      </c>
      <c r="CU112" s="546" t="str">
        <f t="shared" si="387"/>
        <v/>
      </c>
      <c r="CV112" s="546" t="str">
        <f t="shared" si="387"/>
        <v/>
      </c>
      <c r="CW112" s="546" t="str">
        <f t="shared" si="387"/>
        <v/>
      </c>
      <c r="CX112" s="546" t="str">
        <f t="shared" si="387"/>
        <v/>
      </c>
      <c r="CY112" s="546" t="str">
        <f t="shared" si="387"/>
        <v/>
      </c>
      <c r="CZ112" s="546" t="str">
        <f t="shared" si="387"/>
        <v/>
      </c>
      <c r="DA112" s="546" t="str">
        <f t="shared" si="387"/>
        <v/>
      </c>
      <c r="DB112" s="546" t="str">
        <f t="shared" si="387"/>
        <v/>
      </c>
      <c r="DC112" s="546" t="str">
        <f t="shared" si="387"/>
        <v/>
      </c>
      <c r="DD112" s="546" t="str">
        <f t="shared" si="387"/>
        <v/>
      </c>
      <c r="DE112" s="546" t="str">
        <f t="shared" si="387"/>
        <v/>
      </c>
      <c r="DF112" s="546" t="str">
        <f t="shared" si="387"/>
        <v/>
      </c>
      <c r="DG112" s="546" t="str">
        <f t="shared" si="387"/>
        <v/>
      </c>
      <c r="DH112" s="546" t="str">
        <f t="shared" si="387"/>
        <v/>
      </c>
      <c r="DI112" s="546" t="str">
        <f t="shared" si="387"/>
        <v/>
      </c>
      <c r="DJ112" s="546" t="str">
        <f t="shared" si="387"/>
        <v/>
      </c>
      <c r="DK112" s="546" t="str">
        <f t="shared" si="387"/>
        <v/>
      </c>
      <c r="DL112" s="546" t="str">
        <f t="shared" si="387"/>
        <v/>
      </c>
      <c r="DM112" s="546" t="str">
        <f t="shared" si="387"/>
        <v/>
      </c>
      <c r="DN112" s="546" t="str">
        <f t="shared" si="387"/>
        <v/>
      </c>
      <c r="DO112" s="546" t="str">
        <f t="shared" si="387"/>
        <v/>
      </c>
      <c r="DP112" s="546" t="str">
        <f t="shared" si="387"/>
        <v/>
      </c>
      <c r="DQ112" s="546" t="str">
        <f t="shared" si="387"/>
        <v/>
      </c>
      <c r="DR112" s="546" t="str">
        <f t="shared" si="387"/>
        <v/>
      </c>
      <c r="DS112" s="546" t="str">
        <f t="shared" si="387"/>
        <v/>
      </c>
      <c r="DT112" s="546" t="str">
        <f t="shared" si="387"/>
        <v/>
      </c>
      <c r="DU112" s="546" t="str">
        <f t="shared" si="387"/>
        <v/>
      </c>
      <c r="DV112" s="546" t="str">
        <f t="shared" si="387"/>
        <v/>
      </c>
      <c r="DW112" s="546" t="str">
        <f t="shared" si="387"/>
        <v/>
      </c>
      <c r="DX112" s="546" t="str">
        <f t="shared" si="387"/>
        <v/>
      </c>
      <c r="DY112" s="546" t="str">
        <f t="shared" si="387"/>
        <v/>
      </c>
      <c r="DZ112" s="546" t="str">
        <f t="shared" si="387"/>
        <v/>
      </c>
      <c r="EA112" s="546" t="str">
        <f t="shared" si="387"/>
        <v/>
      </c>
      <c r="EB112" s="546" t="str">
        <f t="shared" si="387"/>
        <v/>
      </c>
      <c r="EC112" s="546" t="str">
        <f t="shared" ref="EC112:EW112" si="388">IF(EC$10="1.対象電源",EC70,"")</f>
        <v/>
      </c>
      <c r="ED112" s="546" t="str">
        <f t="shared" si="388"/>
        <v/>
      </c>
      <c r="EE112" s="546" t="str">
        <f t="shared" si="388"/>
        <v/>
      </c>
      <c r="EF112" s="546" t="str">
        <f t="shared" si="388"/>
        <v/>
      </c>
      <c r="EG112" s="546" t="str">
        <f t="shared" si="388"/>
        <v/>
      </c>
      <c r="EH112" s="546" t="str">
        <f t="shared" si="388"/>
        <v/>
      </c>
      <c r="EI112" s="546" t="str">
        <f t="shared" si="388"/>
        <v/>
      </c>
      <c r="EJ112" s="546" t="str">
        <f t="shared" si="388"/>
        <v/>
      </c>
      <c r="EK112" s="546" t="str">
        <f t="shared" si="388"/>
        <v/>
      </c>
      <c r="EL112" s="546" t="str">
        <f t="shared" si="388"/>
        <v/>
      </c>
      <c r="EM112" s="546" t="str">
        <f t="shared" si="388"/>
        <v/>
      </c>
      <c r="EN112" s="546" t="str">
        <f t="shared" si="388"/>
        <v/>
      </c>
      <c r="EO112" s="546" t="str">
        <f t="shared" si="388"/>
        <v/>
      </c>
      <c r="EP112" s="546" t="str">
        <f t="shared" si="388"/>
        <v/>
      </c>
      <c r="EQ112" s="546" t="str">
        <f t="shared" si="388"/>
        <v/>
      </c>
      <c r="ER112" s="546" t="str">
        <f t="shared" si="388"/>
        <v/>
      </c>
      <c r="ES112" s="546" t="str">
        <f t="shared" si="388"/>
        <v/>
      </c>
      <c r="ET112" s="546" t="str">
        <f t="shared" si="388"/>
        <v/>
      </c>
      <c r="EU112" s="546" t="str">
        <f t="shared" si="388"/>
        <v/>
      </c>
      <c r="EV112" s="546" t="str">
        <f t="shared" si="388"/>
        <v/>
      </c>
      <c r="EW112" s="546" t="str">
        <f t="shared" si="388"/>
        <v/>
      </c>
      <c r="EX112" s="476"/>
      <c r="EY112" s="476"/>
      <c r="EZ112" s="476"/>
      <c r="FA112" s="476"/>
      <c r="FB112" s="476"/>
      <c r="FC112" s="476"/>
      <c r="FD112" s="476"/>
      <c r="FE112" s="476"/>
      <c r="FF112" s="476"/>
    </row>
    <row r="113" spans="2:162">
      <c r="B113" s="533" t="s">
        <v>1943</v>
      </c>
      <c r="C113" s="526" t="s">
        <v>32</v>
      </c>
      <c r="D113" s="546" t="str">
        <f t="shared" si="367"/>
        <v/>
      </c>
      <c r="E113" s="546" t="str">
        <f t="shared" ref="E113:BP114" si="389">IF(E$10="1.対象電源",E71,"")</f>
        <v/>
      </c>
      <c r="F113" s="546" t="str">
        <f t="shared" si="389"/>
        <v/>
      </c>
      <c r="G113" s="546" t="str">
        <f t="shared" si="389"/>
        <v/>
      </c>
      <c r="H113" s="546" t="str">
        <f t="shared" si="389"/>
        <v/>
      </c>
      <c r="I113" s="546" t="str">
        <f t="shared" si="389"/>
        <v/>
      </c>
      <c r="J113" s="546" t="str">
        <f t="shared" si="389"/>
        <v/>
      </c>
      <c r="K113" s="546" t="str">
        <f t="shared" si="389"/>
        <v/>
      </c>
      <c r="L113" s="546" t="str">
        <f t="shared" si="389"/>
        <v/>
      </c>
      <c r="M113" s="546" t="str">
        <f t="shared" si="389"/>
        <v/>
      </c>
      <c r="N113" s="546" t="str">
        <f t="shared" si="389"/>
        <v/>
      </c>
      <c r="O113" s="546" t="str">
        <f t="shared" si="389"/>
        <v/>
      </c>
      <c r="P113" s="546" t="str">
        <f t="shared" si="389"/>
        <v/>
      </c>
      <c r="Q113" s="546" t="str">
        <f t="shared" si="389"/>
        <v/>
      </c>
      <c r="R113" s="546" t="str">
        <f t="shared" si="389"/>
        <v/>
      </c>
      <c r="S113" s="546" t="str">
        <f t="shared" si="389"/>
        <v/>
      </c>
      <c r="T113" s="546" t="str">
        <f t="shared" si="389"/>
        <v/>
      </c>
      <c r="U113" s="546" t="str">
        <f t="shared" si="389"/>
        <v/>
      </c>
      <c r="V113" s="546" t="str">
        <f t="shared" si="389"/>
        <v/>
      </c>
      <c r="W113" s="546" t="str">
        <f t="shared" si="389"/>
        <v/>
      </c>
      <c r="X113" s="546" t="str">
        <f t="shared" si="389"/>
        <v/>
      </c>
      <c r="Y113" s="546" t="str">
        <f t="shared" si="389"/>
        <v/>
      </c>
      <c r="Z113" s="546" t="str">
        <f t="shared" si="389"/>
        <v/>
      </c>
      <c r="AA113" s="546" t="str">
        <f t="shared" si="389"/>
        <v/>
      </c>
      <c r="AB113" s="546" t="str">
        <f t="shared" si="389"/>
        <v/>
      </c>
      <c r="AC113" s="546" t="str">
        <f t="shared" si="389"/>
        <v/>
      </c>
      <c r="AD113" s="546" t="str">
        <f t="shared" si="389"/>
        <v/>
      </c>
      <c r="AE113" s="546" t="str">
        <f t="shared" si="389"/>
        <v/>
      </c>
      <c r="AF113" s="546" t="str">
        <f t="shared" si="389"/>
        <v/>
      </c>
      <c r="AG113" s="546" t="str">
        <f t="shared" si="389"/>
        <v/>
      </c>
      <c r="AH113" s="546" t="str">
        <f t="shared" si="389"/>
        <v/>
      </c>
      <c r="AI113" s="546" t="str">
        <f t="shared" si="389"/>
        <v/>
      </c>
      <c r="AJ113" s="546" t="str">
        <f t="shared" si="389"/>
        <v/>
      </c>
      <c r="AK113" s="546" t="str">
        <f t="shared" si="389"/>
        <v/>
      </c>
      <c r="AL113" s="546" t="str">
        <f t="shared" si="389"/>
        <v/>
      </c>
      <c r="AM113" s="546" t="str">
        <f t="shared" si="389"/>
        <v/>
      </c>
      <c r="AN113" s="546" t="str">
        <f t="shared" si="389"/>
        <v/>
      </c>
      <c r="AO113" s="546" t="str">
        <f t="shared" si="389"/>
        <v/>
      </c>
      <c r="AP113" s="546" t="str">
        <f t="shared" si="389"/>
        <v/>
      </c>
      <c r="AQ113" s="546" t="str">
        <f t="shared" si="389"/>
        <v/>
      </c>
      <c r="AR113" s="546" t="str">
        <f t="shared" si="389"/>
        <v/>
      </c>
      <c r="AS113" s="546" t="str">
        <f t="shared" si="389"/>
        <v/>
      </c>
      <c r="AT113" s="546" t="str">
        <f t="shared" si="389"/>
        <v/>
      </c>
      <c r="AU113" s="546" t="str">
        <f t="shared" si="389"/>
        <v/>
      </c>
      <c r="AV113" s="546" t="str">
        <f t="shared" si="389"/>
        <v/>
      </c>
      <c r="AW113" s="546" t="str">
        <f t="shared" si="389"/>
        <v/>
      </c>
      <c r="AX113" s="546" t="str">
        <f t="shared" si="389"/>
        <v/>
      </c>
      <c r="AY113" s="546" t="str">
        <f t="shared" si="389"/>
        <v/>
      </c>
      <c r="AZ113" s="546" t="str">
        <f t="shared" si="389"/>
        <v/>
      </c>
      <c r="BA113" s="546" t="str">
        <f t="shared" si="389"/>
        <v/>
      </c>
      <c r="BB113" s="546" t="str">
        <f t="shared" si="389"/>
        <v/>
      </c>
      <c r="BC113" s="546" t="str">
        <f t="shared" si="389"/>
        <v/>
      </c>
      <c r="BD113" s="546" t="str">
        <f t="shared" si="389"/>
        <v/>
      </c>
      <c r="BE113" s="546" t="str">
        <f t="shared" si="389"/>
        <v/>
      </c>
      <c r="BF113" s="546" t="str">
        <f t="shared" si="389"/>
        <v/>
      </c>
      <c r="BG113" s="546" t="str">
        <f t="shared" si="389"/>
        <v/>
      </c>
      <c r="BH113" s="546" t="str">
        <f t="shared" si="389"/>
        <v/>
      </c>
      <c r="BI113" s="546" t="str">
        <f t="shared" si="389"/>
        <v/>
      </c>
      <c r="BJ113" s="546" t="str">
        <f t="shared" si="389"/>
        <v/>
      </c>
      <c r="BK113" s="546" t="str">
        <f t="shared" si="389"/>
        <v/>
      </c>
      <c r="BL113" s="546" t="str">
        <f t="shared" si="389"/>
        <v/>
      </c>
      <c r="BM113" s="546" t="str">
        <f t="shared" si="389"/>
        <v/>
      </c>
      <c r="BN113" s="546" t="str">
        <f t="shared" si="389"/>
        <v/>
      </c>
      <c r="BO113" s="546" t="str">
        <f t="shared" si="389"/>
        <v/>
      </c>
      <c r="BP113" s="546" t="str">
        <f t="shared" si="389"/>
        <v/>
      </c>
      <c r="BQ113" s="546" t="str">
        <f t="shared" ref="BQ113:EB114" si="390">IF(BQ$10="1.対象電源",BQ71,"")</f>
        <v/>
      </c>
      <c r="BR113" s="546" t="str">
        <f t="shared" si="390"/>
        <v/>
      </c>
      <c r="BS113" s="546" t="str">
        <f t="shared" si="390"/>
        <v/>
      </c>
      <c r="BT113" s="546" t="str">
        <f t="shared" si="390"/>
        <v/>
      </c>
      <c r="BU113" s="546" t="str">
        <f t="shared" si="390"/>
        <v/>
      </c>
      <c r="BV113" s="546" t="str">
        <f t="shared" si="390"/>
        <v/>
      </c>
      <c r="BW113" s="546" t="str">
        <f t="shared" si="390"/>
        <v/>
      </c>
      <c r="BX113" s="546" t="str">
        <f t="shared" si="390"/>
        <v/>
      </c>
      <c r="BY113" s="546" t="str">
        <f t="shared" si="390"/>
        <v/>
      </c>
      <c r="BZ113" s="546" t="str">
        <f t="shared" si="390"/>
        <v/>
      </c>
      <c r="CA113" s="546" t="str">
        <f t="shared" si="390"/>
        <v/>
      </c>
      <c r="CB113" s="546" t="str">
        <f t="shared" si="390"/>
        <v/>
      </c>
      <c r="CC113" s="546" t="str">
        <f t="shared" si="390"/>
        <v/>
      </c>
      <c r="CD113" s="546" t="str">
        <f t="shared" si="390"/>
        <v/>
      </c>
      <c r="CE113" s="546" t="str">
        <f t="shared" si="390"/>
        <v/>
      </c>
      <c r="CF113" s="546" t="str">
        <f t="shared" si="390"/>
        <v/>
      </c>
      <c r="CG113" s="546" t="str">
        <f t="shared" si="390"/>
        <v/>
      </c>
      <c r="CH113" s="546" t="str">
        <f t="shared" si="390"/>
        <v/>
      </c>
      <c r="CI113" s="546" t="str">
        <f t="shared" si="390"/>
        <v/>
      </c>
      <c r="CJ113" s="546" t="str">
        <f t="shared" si="390"/>
        <v/>
      </c>
      <c r="CK113" s="546" t="str">
        <f t="shared" si="390"/>
        <v/>
      </c>
      <c r="CL113" s="546" t="str">
        <f t="shared" si="390"/>
        <v/>
      </c>
      <c r="CM113" s="546" t="str">
        <f t="shared" si="390"/>
        <v/>
      </c>
      <c r="CN113" s="546" t="str">
        <f t="shared" si="390"/>
        <v/>
      </c>
      <c r="CO113" s="546" t="str">
        <f t="shared" si="390"/>
        <v/>
      </c>
      <c r="CP113" s="546" t="str">
        <f t="shared" si="390"/>
        <v/>
      </c>
      <c r="CQ113" s="546" t="str">
        <f t="shared" si="390"/>
        <v/>
      </c>
      <c r="CR113" s="546" t="str">
        <f t="shared" si="390"/>
        <v/>
      </c>
      <c r="CS113" s="546" t="str">
        <f t="shared" si="390"/>
        <v/>
      </c>
      <c r="CT113" s="546" t="str">
        <f t="shared" si="390"/>
        <v/>
      </c>
      <c r="CU113" s="546" t="str">
        <f t="shared" si="390"/>
        <v/>
      </c>
      <c r="CV113" s="546" t="str">
        <f t="shared" si="390"/>
        <v/>
      </c>
      <c r="CW113" s="546" t="str">
        <f t="shared" si="390"/>
        <v/>
      </c>
      <c r="CX113" s="546" t="str">
        <f t="shared" si="390"/>
        <v/>
      </c>
      <c r="CY113" s="546" t="str">
        <f t="shared" si="390"/>
        <v/>
      </c>
      <c r="CZ113" s="546" t="str">
        <f t="shared" si="390"/>
        <v/>
      </c>
      <c r="DA113" s="546" t="str">
        <f t="shared" si="390"/>
        <v/>
      </c>
      <c r="DB113" s="546" t="str">
        <f t="shared" si="390"/>
        <v/>
      </c>
      <c r="DC113" s="546" t="str">
        <f t="shared" si="390"/>
        <v/>
      </c>
      <c r="DD113" s="546" t="str">
        <f t="shared" si="390"/>
        <v/>
      </c>
      <c r="DE113" s="546" t="str">
        <f t="shared" si="390"/>
        <v/>
      </c>
      <c r="DF113" s="546" t="str">
        <f t="shared" si="390"/>
        <v/>
      </c>
      <c r="DG113" s="546" t="str">
        <f t="shared" si="390"/>
        <v/>
      </c>
      <c r="DH113" s="546" t="str">
        <f t="shared" si="390"/>
        <v/>
      </c>
      <c r="DI113" s="546" t="str">
        <f t="shared" si="390"/>
        <v/>
      </c>
      <c r="DJ113" s="546" t="str">
        <f t="shared" si="390"/>
        <v/>
      </c>
      <c r="DK113" s="546" t="str">
        <f t="shared" si="390"/>
        <v/>
      </c>
      <c r="DL113" s="546" t="str">
        <f t="shared" si="390"/>
        <v/>
      </c>
      <c r="DM113" s="546" t="str">
        <f t="shared" si="390"/>
        <v/>
      </c>
      <c r="DN113" s="546" t="str">
        <f t="shared" si="390"/>
        <v/>
      </c>
      <c r="DO113" s="546" t="str">
        <f t="shared" si="390"/>
        <v/>
      </c>
      <c r="DP113" s="546" t="str">
        <f t="shared" si="390"/>
        <v/>
      </c>
      <c r="DQ113" s="546" t="str">
        <f t="shared" si="390"/>
        <v/>
      </c>
      <c r="DR113" s="546" t="str">
        <f t="shared" si="390"/>
        <v/>
      </c>
      <c r="DS113" s="546" t="str">
        <f t="shared" si="390"/>
        <v/>
      </c>
      <c r="DT113" s="546" t="str">
        <f t="shared" si="390"/>
        <v/>
      </c>
      <c r="DU113" s="546" t="str">
        <f t="shared" si="390"/>
        <v/>
      </c>
      <c r="DV113" s="546" t="str">
        <f t="shared" si="390"/>
        <v/>
      </c>
      <c r="DW113" s="546" t="str">
        <f t="shared" si="390"/>
        <v/>
      </c>
      <c r="DX113" s="546" t="str">
        <f t="shared" si="390"/>
        <v/>
      </c>
      <c r="DY113" s="546" t="str">
        <f t="shared" si="390"/>
        <v/>
      </c>
      <c r="DZ113" s="546" t="str">
        <f t="shared" si="390"/>
        <v/>
      </c>
      <c r="EA113" s="546" t="str">
        <f t="shared" si="390"/>
        <v/>
      </c>
      <c r="EB113" s="546" t="str">
        <f t="shared" si="390"/>
        <v/>
      </c>
      <c r="EC113" s="546" t="str">
        <f t="shared" ref="EC113:EW114" si="391">IF(EC$10="1.対象電源",EC71,"")</f>
        <v/>
      </c>
      <c r="ED113" s="546" t="str">
        <f t="shared" si="391"/>
        <v/>
      </c>
      <c r="EE113" s="546" t="str">
        <f t="shared" si="391"/>
        <v/>
      </c>
      <c r="EF113" s="546" t="str">
        <f t="shared" si="391"/>
        <v/>
      </c>
      <c r="EG113" s="546" t="str">
        <f t="shared" si="391"/>
        <v/>
      </c>
      <c r="EH113" s="546" t="str">
        <f t="shared" si="391"/>
        <v/>
      </c>
      <c r="EI113" s="546" t="str">
        <f t="shared" si="391"/>
        <v/>
      </c>
      <c r="EJ113" s="546" t="str">
        <f t="shared" si="391"/>
        <v/>
      </c>
      <c r="EK113" s="546" t="str">
        <f t="shared" si="391"/>
        <v/>
      </c>
      <c r="EL113" s="546" t="str">
        <f t="shared" si="391"/>
        <v/>
      </c>
      <c r="EM113" s="546" t="str">
        <f t="shared" si="391"/>
        <v/>
      </c>
      <c r="EN113" s="546" t="str">
        <f t="shared" si="391"/>
        <v/>
      </c>
      <c r="EO113" s="546" t="str">
        <f t="shared" si="391"/>
        <v/>
      </c>
      <c r="EP113" s="546" t="str">
        <f t="shared" si="391"/>
        <v/>
      </c>
      <c r="EQ113" s="546" t="str">
        <f t="shared" si="391"/>
        <v/>
      </c>
      <c r="ER113" s="546" t="str">
        <f t="shared" si="391"/>
        <v/>
      </c>
      <c r="ES113" s="546" t="str">
        <f t="shared" si="391"/>
        <v/>
      </c>
      <c r="ET113" s="546" t="str">
        <f t="shared" si="391"/>
        <v/>
      </c>
      <c r="EU113" s="546" t="str">
        <f t="shared" si="391"/>
        <v/>
      </c>
      <c r="EV113" s="546" t="str">
        <f t="shared" si="391"/>
        <v/>
      </c>
      <c r="EW113" s="546" t="str">
        <f t="shared" si="391"/>
        <v/>
      </c>
      <c r="EX113" s="476"/>
      <c r="EY113" s="476"/>
      <c r="EZ113" s="476"/>
      <c r="FA113" s="476"/>
      <c r="FB113" s="476"/>
      <c r="FC113" s="476"/>
      <c r="FD113" s="476"/>
      <c r="FE113" s="476"/>
      <c r="FF113" s="476"/>
    </row>
    <row r="114" spans="2:162">
      <c r="B114" s="534" t="s">
        <v>2442</v>
      </c>
      <c r="C114" s="526" t="s">
        <v>32</v>
      </c>
      <c r="D114" s="546" t="str">
        <f t="shared" ref="D114:S114" si="392">IF(D$10="1.対象電源",D72,"")</f>
        <v/>
      </c>
      <c r="E114" s="546" t="str">
        <f t="shared" si="392"/>
        <v/>
      </c>
      <c r="F114" s="546" t="str">
        <f t="shared" si="392"/>
        <v/>
      </c>
      <c r="G114" s="546" t="str">
        <f t="shared" si="392"/>
        <v/>
      </c>
      <c r="H114" s="546" t="str">
        <f t="shared" si="392"/>
        <v/>
      </c>
      <c r="I114" s="546" t="str">
        <f t="shared" si="392"/>
        <v/>
      </c>
      <c r="J114" s="546" t="str">
        <f t="shared" si="392"/>
        <v/>
      </c>
      <c r="K114" s="546" t="str">
        <f t="shared" si="392"/>
        <v/>
      </c>
      <c r="L114" s="546" t="str">
        <f t="shared" si="392"/>
        <v/>
      </c>
      <c r="M114" s="546" t="str">
        <f t="shared" si="392"/>
        <v/>
      </c>
      <c r="N114" s="546" t="str">
        <f t="shared" si="392"/>
        <v/>
      </c>
      <c r="O114" s="546" t="str">
        <f t="shared" si="392"/>
        <v/>
      </c>
      <c r="P114" s="546" t="str">
        <f t="shared" si="392"/>
        <v/>
      </c>
      <c r="Q114" s="546" t="str">
        <f t="shared" si="392"/>
        <v/>
      </c>
      <c r="R114" s="546" t="str">
        <f t="shared" si="392"/>
        <v/>
      </c>
      <c r="S114" s="546" t="str">
        <f t="shared" si="392"/>
        <v/>
      </c>
      <c r="T114" s="546" t="str">
        <f t="shared" si="389"/>
        <v/>
      </c>
      <c r="U114" s="546" t="str">
        <f t="shared" si="389"/>
        <v/>
      </c>
      <c r="V114" s="546" t="str">
        <f t="shared" si="389"/>
        <v/>
      </c>
      <c r="W114" s="546" t="str">
        <f t="shared" si="389"/>
        <v/>
      </c>
      <c r="X114" s="546" t="str">
        <f t="shared" si="389"/>
        <v/>
      </c>
      <c r="Y114" s="546" t="str">
        <f t="shared" si="389"/>
        <v/>
      </c>
      <c r="Z114" s="546" t="str">
        <f t="shared" si="389"/>
        <v/>
      </c>
      <c r="AA114" s="546" t="str">
        <f t="shared" si="389"/>
        <v/>
      </c>
      <c r="AB114" s="546" t="str">
        <f t="shared" si="389"/>
        <v/>
      </c>
      <c r="AC114" s="546" t="str">
        <f t="shared" si="389"/>
        <v/>
      </c>
      <c r="AD114" s="546" t="str">
        <f t="shared" si="389"/>
        <v/>
      </c>
      <c r="AE114" s="546" t="str">
        <f t="shared" si="389"/>
        <v/>
      </c>
      <c r="AF114" s="546" t="str">
        <f t="shared" si="389"/>
        <v/>
      </c>
      <c r="AG114" s="546" t="str">
        <f t="shared" si="389"/>
        <v/>
      </c>
      <c r="AH114" s="546" t="str">
        <f t="shared" si="389"/>
        <v/>
      </c>
      <c r="AI114" s="546" t="str">
        <f t="shared" si="389"/>
        <v/>
      </c>
      <c r="AJ114" s="546" t="str">
        <f t="shared" si="389"/>
        <v/>
      </c>
      <c r="AK114" s="546" t="str">
        <f t="shared" si="389"/>
        <v/>
      </c>
      <c r="AL114" s="546" t="str">
        <f t="shared" si="389"/>
        <v/>
      </c>
      <c r="AM114" s="546" t="str">
        <f t="shared" si="389"/>
        <v/>
      </c>
      <c r="AN114" s="546" t="str">
        <f t="shared" si="389"/>
        <v/>
      </c>
      <c r="AO114" s="546" t="str">
        <f t="shared" si="389"/>
        <v/>
      </c>
      <c r="AP114" s="546" t="str">
        <f t="shared" si="389"/>
        <v/>
      </c>
      <c r="AQ114" s="546" t="str">
        <f t="shared" si="389"/>
        <v/>
      </c>
      <c r="AR114" s="546" t="str">
        <f t="shared" si="389"/>
        <v/>
      </c>
      <c r="AS114" s="546" t="str">
        <f t="shared" si="389"/>
        <v/>
      </c>
      <c r="AT114" s="546" t="str">
        <f t="shared" si="389"/>
        <v/>
      </c>
      <c r="AU114" s="546" t="str">
        <f t="shared" si="389"/>
        <v/>
      </c>
      <c r="AV114" s="546" t="str">
        <f t="shared" si="389"/>
        <v/>
      </c>
      <c r="AW114" s="546" t="str">
        <f t="shared" si="389"/>
        <v/>
      </c>
      <c r="AX114" s="546" t="str">
        <f t="shared" si="389"/>
        <v/>
      </c>
      <c r="AY114" s="546" t="str">
        <f t="shared" si="389"/>
        <v/>
      </c>
      <c r="AZ114" s="546" t="str">
        <f t="shared" si="389"/>
        <v/>
      </c>
      <c r="BA114" s="546" t="str">
        <f t="shared" si="389"/>
        <v/>
      </c>
      <c r="BB114" s="546" t="str">
        <f t="shared" si="389"/>
        <v/>
      </c>
      <c r="BC114" s="546" t="str">
        <f t="shared" si="389"/>
        <v/>
      </c>
      <c r="BD114" s="546" t="str">
        <f t="shared" si="389"/>
        <v/>
      </c>
      <c r="BE114" s="546" t="str">
        <f t="shared" si="389"/>
        <v/>
      </c>
      <c r="BF114" s="546" t="str">
        <f t="shared" si="389"/>
        <v/>
      </c>
      <c r="BG114" s="546" t="str">
        <f t="shared" si="389"/>
        <v/>
      </c>
      <c r="BH114" s="546" t="str">
        <f t="shared" si="389"/>
        <v/>
      </c>
      <c r="BI114" s="546" t="str">
        <f t="shared" si="389"/>
        <v/>
      </c>
      <c r="BJ114" s="546" t="str">
        <f t="shared" si="389"/>
        <v/>
      </c>
      <c r="BK114" s="546" t="str">
        <f t="shared" si="389"/>
        <v/>
      </c>
      <c r="BL114" s="546" t="str">
        <f t="shared" si="389"/>
        <v/>
      </c>
      <c r="BM114" s="546" t="str">
        <f t="shared" si="389"/>
        <v/>
      </c>
      <c r="BN114" s="546" t="str">
        <f t="shared" si="389"/>
        <v/>
      </c>
      <c r="BO114" s="546" t="str">
        <f t="shared" si="389"/>
        <v/>
      </c>
      <c r="BP114" s="546" t="str">
        <f t="shared" si="389"/>
        <v/>
      </c>
      <c r="BQ114" s="546" t="str">
        <f t="shared" si="390"/>
        <v/>
      </c>
      <c r="BR114" s="546" t="str">
        <f t="shared" si="390"/>
        <v/>
      </c>
      <c r="BS114" s="546" t="str">
        <f t="shared" si="390"/>
        <v/>
      </c>
      <c r="BT114" s="546" t="str">
        <f t="shared" si="390"/>
        <v/>
      </c>
      <c r="BU114" s="546" t="str">
        <f t="shared" si="390"/>
        <v/>
      </c>
      <c r="BV114" s="546" t="str">
        <f t="shared" si="390"/>
        <v/>
      </c>
      <c r="BW114" s="546" t="str">
        <f t="shared" si="390"/>
        <v/>
      </c>
      <c r="BX114" s="546" t="str">
        <f t="shared" si="390"/>
        <v/>
      </c>
      <c r="BY114" s="546" t="str">
        <f t="shared" si="390"/>
        <v/>
      </c>
      <c r="BZ114" s="546" t="str">
        <f t="shared" si="390"/>
        <v/>
      </c>
      <c r="CA114" s="546" t="str">
        <f t="shared" si="390"/>
        <v/>
      </c>
      <c r="CB114" s="546" t="str">
        <f t="shared" si="390"/>
        <v/>
      </c>
      <c r="CC114" s="546" t="str">
        <f t="shared" si="390"/>
        <v/>
      </c>
      <c r="CD114" s="546" t="str">
        <f t="shared" si="390"/>
        <v/>
      </c>
      <c r="CE114" s="546" t="str">
        <f t="shared" si="390"/>
        <v/>
      </c>
      <c r="CF114" s="546" t="str">
        <f t="shared" si="390"/>
        <v/>
      </c>
      <c r="CG114" s="546" t="str">
        <f t="shared" si="390"/>
        <v/>
      </c>
      <c r="CH114" s="546" t="str">
        <f t="shared" si="390"/>
        <v/>
      </c>
      <c r="CI114" s="546" t="str">
        <f t="shared" si="390"/>
        <v/>
      </c>
      <c r="CJ114" s="546" t="str">
        <f t="shared" si="390"/>
        <v/>
      </c>
      <c r="CK114" s="546" t="str">
        <f t="shared" si="390"/>
        <v/>
      </c>
      <c r="CL114" s="546" t="str">
        <f t="shared" si="390"/>
        <v/>
      </c>
      <c r="CM114" s="546" t="str">
        <f t="shared" si="390"/>
        <v/>
      </c>
      <c r="CN114" s="546" t="str">
        <f t="shared" si="390"/>
        <v/>
      </c>
      <c r="CO114" s="546" t="str">
        <f t="shared" si="390"/>
        <v/>
      </c>
      <c r="CP114" s="546" t="str">
        <f t="shared" si="390"/>
        <v/>
      </c>
      <c r="CQ114" s="546" t="str">
        <f t="shared" si="390"/>
        <v/>
      </c>
      <c r="CR114" s="546" t="str">
        <f t="shared" si="390"/>
        <v/>
      </c>
      <c r="CS114" s="546" t="str">
        <f t="shared" si="390"/>
        <v/>
      </c>
      <c r="CT114" s="546" t="str">
        <f t="shared" si="390"/>
        <v/>
      </c>
      <c r="CU114" s="546" t="str">
        <f t="shared" si="390"/>
        <v/>
      </c>
      <c r="CV114" s="546" t="str">
        <f t="shared" si="390"/>
        <v/>
      </c>
      <c r="CW114" s="546" t="str">
        <f t="shared" si="390"/>
        <v/>
      </c>
      <c r="CX114" s="546" t="str">
        <f t="shared" si="390"/>
        <v/>
      </c>
      <c r="CY114" s="546" t="str">
        <f t="shared" si="390"/>
        <v/>
      </c>
      <c r="CZ114" s="546" t="str">
        <f t="shared" si="390"/>
        <v/>
      </c>
      <c r="DA114" s="546" t="str">
        <f t="shared" si="390"/>
        <v/>
      </c>
      <c r="DB114" s="546" t="str">
        <f t="shared" si="390"/>
        <v/>
      </c>
      <c r="DC114" s="546" t="str">
        <f t="shared" si="390"/>
        <v/>
      </c>
      <c r="DD114" s="546" t="str">
        <f t="shared" si="390"/>
        <v/>
      </c>
      <c r="DE114" s="546" t="str">
        <f t="shared" si="390"/>
        <v/>
      </c>
      <c r="DF114" s="546" t="str">
        <f t="shared" si="390"/>
        <v/>
      </c>
      <c r="DG114" s="546" t="str">
        <f t="shared" si="390"/>
        <v/>
      </c>
      <c r="DH114" s="546" t="str">
        <f t="shared" si="390"/>
        <v/>
      </c>
      <c r="DI114" s="546" t="str">
        <f t="shared" si="390"/>
        <v/>
      </c>
      <c r="DJ114" s="546" t="str">
        <f t="shared" si="390"/>
        <v/>
      </c>
      <c r="DK114" s="546" t="str">
        <f t="shared" si="390"/>
        <v/>
      </c>
      <c r="DL114" s="546" t="str">
        <f t="shared" si="390"/>
        <v/>
      </c>
      <c r="DM114" s="546" t="str">
        <f t="shared" si="390"/>
        <v/>
      </c>
      <c r="DN114" s="546" t="str">
        <f t="shared" si="390"/>
        <v/>
      </c>
      <c r="DO114" s="546" t="str">
        <f t="shared" si="390"/>
        <v/>
      </c>
      <c r="DP114" s="546" t="str">
        <f t="shared" si="390"/>
        <v/>
      </c>
      <c r="DQ114" s="546" t="str">
        <f t="shared" si="390"/>
        <v/>
      </c>
      <c r="DR114" s="546" t="str">
        <f t="shared" si="390"/>
        <v/>
      </c>
      <c r="DS114" s="546" t="str">
        <f t="shared" si="390"/>
        <v/>
      </c>
      <c r="DT114" s="546" t="str">
        <f t="shared" si="390"/>
        <v/>
      </c>
      <c r="DU114" s="546" t="str">
        <f t="shared" si="390"/>
        <v/>
      </c>
      <c r="DV114" s="546" t="str">
        <f t="shared" si="390"/>
        <v/>
      </c>
      <c r="DW114" s="546" t="str">
        <f t="shared" si="390"/>
        <v/>
      </c>
      <c r="DX114" s="546" t="str">
        <f t="shared" si="390"/>
        <v/>
      </c>
      <c r="DY114" s="546" t="str">
        <f t="shared" si="390"/>
        <v/>
      </c>
      <c r="DZ114" s="546" t="str">
        <f t="shared" si="390"/>
        <v/>
      </c>
      <c r="EA114" s="546" t="str">
        <f t="shared" si="390"/>
        <v/>
      </c>
      <c r="EB114" s="546" t="str">
        <f t="shared" si="390"/>
        <v/>
      </c>
      <c r="EC114" s="546" t="str">
        <f t="shared" si="391"/>
        <v/>
      </c>
      <c r="ED114" s="546" t="str">
        <f t="shared" si="391"/>
        <v/>
      </c>
      <c r="EE114" s="546" t="str">
        <f t="shared" si="391"/>
        <v/>
      </c>
      <c r="EF114" s="546" t="str">
        <f t="shared" si="391"/>
        <v/>
      </c>
      <c r="EG114" s="546" t="str">
        <f t="shared" si="391"/>
        <v/>
      </c>
      <c r="EH114" s="546" t="str">
        <f t="shared" si="391"/>
        <v/>
      </c>
      <c r="EI114" s="546" t="str">
        <f t="shared" si="391"/>
        <v/>
      </c>
      <c r="EJ114" s="546" t="str">
        <f t="shared" si="391"/>
        <v/>
      </c>
      <c r="EK114" s="546" t="str">
        <f t="shared" si="391"/>
        <v/>
      </c>
      <c r="EL114" s="546" t="str">
        <f t="shared" si="391"/>
        <v/>
      </c>
      <c r="EM114" s="546" t="str">
        <f t="shared" si="391"/>
        <v/>
      </c>
      <c r="EN114" s="546" t="str">
        <f t="shared" si="391"/>
        <v/>
      </c>
      <c r="EO114" s="546" t="str">
        <f t="shared" si="391"/>
        <v/>
      </c>
      <c r="EP114" s="546" t="str">
        <f t="shared" si="391"/>
        <v/>
      </c>
      <c r="EQ114" s="546" t="str">
        <f t="shared" si="391"/>
        <v/>
      </c>
      <c r="ER114" s="546" t="str">
        <f t="shared" si="391"/>
        <v/>
      </c>
      <c r="ES114" s="546" t="str">
        <f t="shared" si="391"/>
        <v/>
      </c>
      <c r="ET114" s="546" t="str">
        <f t="shared" si="391"/>
        <v/>
      </c>
      <c r="EU114" s="546" t="str">
        <f t="shared" si="391"/>
        <v/>
      </c>
      <c r="EV114" s="546" t="str">
        <f t="shared" si="391"/>
        <v/>
      </c>
      <c r="EW114" s="546" t="str">
        <f t="shared" si="391"/>
        <v/>
      </c>
      <c r="EX114" s="476"/>
      <c r="EY114" s="476"/>
      <c r="EZ114" s="476"/>
      <c r="FA114" s="476"/>
      <c r="FB114" s="476"/>
      <c r="FC114" s="476"/>
      <c r="FD114" s="476"/>
      <c r="FE114" s="476"/>
      <c r="FF114" s="476"/>
    </row>
    <row r="115" spans="2:162">
      <c r="B115" s="535" t="s">
        <v>2443</v>
      </c>
      <c r="C115" s="526" t="s">
        <v>32</v>
      </c>
      <c r="D115" s="546" t="str">
        <f>IF(D$10="1.対象電源",D73,"")</f>
        <v/>
      </c>
      <c r="E115" s="546" t="str">
        <f t="shared" ref="E115:BP115" si="393">IF(E$10="1.対象電源",E73,"")</f>
        <v/>
      </c>
      <c r="F115" s="546" t="str">
        <f t="shared" si="393"/>
        <v/>
      </c>
      <c r="G115" s="546" t="str">
        <f t="shared" si="393"/>
        <v/>
      </c>
      <c r="H115" s="546" t="str">
        <f t="shared" si="393"/>
        <v/>
      </c>
      <c r="I115" s="546" t="str">
        <f t="shared" si="393"/>
        <v/>
      </c>
      <c r="J115" s="546" t="str">
        <f t="shared" si="393"/>
        <v/>
      </c>
      <c r="K115" s="546" t="str">
        <f t="shared" si="393"/>
        <v/>
      </c>
      <c r="L115" s="546" t="str">
        <f t="shared" si="393"/>
        <v/>
      </c>
      <c r="M115" s="546" t="str">
        <f t="shared" si="393"/>
        <v/>
      </c>
      <c r="N115" s="546" t="str">
        <f t="shared" si="393"/>
        <v/>
      </c>
      <c r="O115" s="546" t="str">
        <f t="shared" si="393"/>
        <v/>
      </c>
      <c r="P115" s="546" t="str">
        <f t="shared" si="393"/>
        <v/>
      </c>
      <c r="Q115" s="546" t="str">
        <f t="shared" si="393"/>
        <v/>
      </c>
      <c r="R115" s="546" t="str">
        <f t="shared" si="393"/>
        <v/>
      </c>
      <c r="S115" s="546" t="str">
        <f t="shared" si="393"/>
        <v/>
      </c>
      <c r="T115" s="546" t="str">
        <f t="shared" si="393"/>
        <v/>
      </c>
      <c r="U115" s="546" t="str">
        <f t="shared" si="393"/>
        <v/>
      </c>
      <c r="V115" s="546" t="str">
        <f t="shared" si="393"/>
        <v/>
      </c>
      <c r="W115" s="546" t="str">
        <f t="shared" si="393"/>
        <v/>
      </c>
      <c r="X115" s="546" t="str">
        <f t="shared" si="393"/>
        <v/>
      </c>
      <c r="Y115" s="546" t="str">
        <f t="shared" si="393"/>
        <v/>
      </c>
      <c r="Z115" s="546" t="str">
        <f t="shared" si="393"/>
        <v/>
      </c>
      <c r="AA115" s="546" t="str">
        <f t="shared" si="393"/>
        <v/>
      </c>
      <c r="AB115" s="546" t="str">
        <f t="shared" si="393"/>
        <v/>
      </c>
      <c r="AC115" s="546" t="str">
        <f t="shared" si="393"/>
        <v/>
      </c>
      <c r="AD115" s="546" t="str">
        <f t="shared" si="393"/>
        <v/>
      </c>
      <c r="AE115" s="546" t="str">
        <f t="shared" si="393"/>
        <v/>
      </c>
      <c r="AF115" s="546" t="str">
        <f t="shared" si="393"/>
        <v/>
      </c>
      <c r="AG115" s="546" t="str">
        <f t="shared" si="393"/>
        <v/>
      </c>
      <c r="AH115" s="546" t="str">
        <f t="shared" si="393"/>
        <v/>
      </c>
      <c r="AI115" s="546" t="str">
        <f t="shared" si="393"/>
        <v/>
      </c>
      <c r="AJ115" s="546" t="str">
        <f t="shared" si="393"/>
        <v/>
      </c>
      <c r="AK115" s="546" t="str">
        <f t="shared" si="393"/>
        <v/>
      </c>
      <c r="AL115" s="546" t="str">
        <f t="shared" si="393"/>
        <v/>
      </c>
      <c r="AM115" s="546" t="str">
        <f t="shared" si="393"/>
        <v/>
      </c>
      <c r="AN115" s="546" t="str">
        <f t="shared" si="393"/>
        <v/>
      </c>
      <c r="AO115" s="546" t="str">
        <f t="shared" si="393"/>
        <v/>
      </c>
      <c r="AP115" s="546" t="str">
        <f t="shared" si="393"/>
        <v/>
      </c>
      <c r="AQ115" s="546" t="str">
        <f t="shared" si="393"/>
        <v/>
      </c>
      <c r="AR115" s="546" t="str">
        <f t="shared" si="393"/>
        <v/>
      </c>
      <c r="AS115" s="546" t="str">
        <f t="shared" si="393"/>
        <v/>
      </c>
      <c r="AT115" s="546" t="str">
        <f t="shared" si="393"/>
        <v/>
      </c>
      <c r="AU115" s="546" t="str">
        <f t="shared" si="393"/>
        <v/>
      </c>
      <c r="AV115" s="546" t="str">
        <f t="shared" si="393"/>
        <v/>
      </c>
      <c r="AW115" s="546" t="str">
        <f t="shared" si="393"/>
        <v/>
      </c>
      <c r="AX115" s="546" t="str">
        <f t="shared" si="393"/>
        <v/>
      </c>
      <c r="AY115" s="546" t="str">
        <f t="shared" si="393"/>
        <v/>
      </c>
      <c r="AZ115" s="546" t="str">
        <f t="shared" si="393"/>
        <v/>
      </c>
      <c r="BA115" s="546" t="str">
        <f t="shared" si="393"/>
        <v/>
      </c>
      <c r="BB115" s="546" t="str">
        <f t="shared" si="393"/>
        <v/>
      </c>
      <c r="BC115" s="546" t="str">
        <f t="shared" si="393"/>
        <v/>
      </c>
      <c r="BD115" s="546" t="str">
        <f t="shared" si="393"/>
        <v/>
      </c>
      <c r="BE115" s="546" t="str">
        <f t="shared" si="393"/>
        <v/>
      </c>
      <c r="BF115" s="546" t="str">
        <f t="shared" si="393"/>
        <v/>
      </c>
      <c r="BG115" s="546" t="str">
        <f t="shared" si="393"/>
        <v/>
      </c>
      <c r="BH115" s="546" t="str">
        <f t="shared" si="393"/>
        <v/>
      </c>
      <c r="BI115" s="546" t="str">
        <f t="shared" si="393"/>
        <v/>
      </c>
      <c r="BJ115" s="546" t="str">
        <f t="shared" si="393"/>
        <v/>
      </c>
      <c r="BK115" s="546" t="str">
        <f t="shared" si="393"/>
        <v/>
      </c>
      <c r="BL115" s="546" t="str">
        <f t="shared" si="393"/>
        <v/>
      </c>
      <c r="BM115" s="546" t="str">
        <f t="shared" si="393"/>
        <v/>
      </c>
      <c r="BN115" s="546" t="str">
        <f t="shared" si="393"/>
        <v/>
      </c>
      <c r="BO115" s="546" t="str">
        <f t="shared" si="393"/>
        <v/>
      </c>
      <c r="BP115" s="546" t="str">
        <f t="shared" si="393"/>
        <v/>
      </c>
      <c r="BQ115" s="546" t="str">
        <f t="shared" ref="BQ115:EB115" si="394">IF(BQ$10="1.対象電源",BQ73,"")</f>
        <v/>
      </c>
      <c r="BR115" s="546" t="str">
        <f t="shared" si="394"/>
        <v/>
      </c>
      <c r="BS115" s="546" t="str">
        <f t="shared" si="394"/>
        <v/>
      </c>
      <c r="BT115" s="546" t="str">
        <f t="shared" si="394"/>
        <v/>
      </c>
      <c r="BU115" s="546" t="str">
        <f t="shared" si="394"/>
        <v/>
      </c>
      <c r="BV115" s="546" t="str">
        <f t="shared" si="394"/>
        <v/>
      </c>
      <c r="BW115" s="546" t="str">
        <f t="shared" si="394"/>
        <v/>
      </c>
      <c r="BX115" s="546" t="str">
        <f t="shared" si="394"/>
        <v/>
      </c>
      <c r="BY115" s="546" t="str">
        <f t="shared" si="394"/>
        <v/>
      </c>
      <c r="BZ115" s="546" t="str">
        <f t="shared" si="394"/>
        <v/>
      </c>
      <c r="CA115" s="546" t="str">
        <f t="shared" si="394"/>
        <v/>
      </c>
      <c r="CB115" s="546" t="str">
        <f t="shared" si="394"/>
        <v/>
      </c>
      <c r="CC115" s="546" t="str">
        <f t="shared" si="394"/>
        <v/>
      </c>
      <c r="CD115" s="546" t="str">
        <f t="shared" si="394"/>
        <v/>
      </c>
      <c r="CE115" s="546" t="str">
        <f t="shared" si="394"/>
        <v/>
      </c>
      <c r="CF115" s="546" t="str">
        <f t="shared" si="394"/>
        <v/>
      </c>
      <c r="CG115" s="546" t="str">
        <f t="shared" si="394"/>
        <v/>
      </c>
      <c r="CH115" s="546" t="str">
        <f t="shared" si="394"/>
        <v/>
      </c>
      <c r="CI115" s="546" t="str">
        <f t="shared" si="394"/>
        <v/>
      </c>
      <c r="CJ115" s="546" t="str">
        <f t="shared" si="394"/>
        <v/>
      </c>
      <c r="CK115" s="546" t="str">
        <f t="shared" si="394"/>
        <v/>
      </c>
      <c r="CL115" s="546" t="str">
        <f t="shared" si="394"/>
        <v/>
      </c>
      <c r="CM115" s="546" t="str">
        <f t="shared" si="394"/>
        <v/>
      </c>
      <c r="CN115" s="546" t="str">
        <f t="shared" si="394"/>
        <v/>
      </c>
      <c r="CO115" s="546" t="str">
        <f t="shared" si="394"/>
        <v/>
      </c>
      <c r="CP115" s="546" t="str">
        <f t="shared" si="394"/>
        <v/>
      </c>
      <c r="CQ115" s="546" t="str">
        <f t="shared" si="394"/>
        <v/>
      </c>
      <c r="CR115" s="546" t="str">
        <f t="shared" si="394"/>
        <v/>
      </c>
      <c r="CS115" s="546" t="str">
        <f t="shared" si="394"/>
        <v/>
      </c>
      <c r="CT115" s="546" t="str">
        <f t="shared" si="394"/>
        <v/>
      </c>
      <c r="CU115" s="546" t="str">
        <f t="shared" si="394"/>
        <v/>
      </c>
      <c r="CV115" s="546" t="str">
        <f t="shared" si="394"/>
        <v/>
      </c>
      <c r="CW115" s="546" t="str">
        <f t="shared" si="394"/>
        <v/>
      </c>
      <c r="CX115" s="546" t="str">
        <f t="shared" si="394"/>
        <v/>
      </c>
      <c r="CY115" s="546" t="str">
        <f t="shared" si="394"/>
        <v/>
      </c>
      <c r="CZ115" s="546" t="str">
        <f t="shared" si="394"/>
        <v/>
      </c>
      <c r="DA115" s="546" t="str">
        <f t="shared" si="394"/>
        <v/>
      </c>
      <c r="DB115" s="546" t="str">
        <f t="shared" si="394"/>
        <v/>
      </c>
      <c r="DC115" s="546" t="str">
        <f t="shared" si="394"/>
        <v/>
      </c>
      <c r="DD115" s="546" t="str">
        <f t="shared" si="394"/>
        <v/>
      </c>
      <c r="DE115" s="546" t="str">
        <f t="shared" si="394"/>
        <v/>
      </c>
      <c r="DF115" s="546" t="str">
        <f t="shared" si="394"/>
        <v/>
      </c>
      <c r="DG115" s="546" t="str">
        <f t="shared" si="394"/>
        <v/>
      </c>
      <c r="DH115" s="546" t="str">
        <f t="shared" si="394"/>
        <v/>
      </c>
      <c r="DI115" s="546" t="str">
        <f t="shared" si="394"/>
        <v/>
      </c>
      <c r="DJ115" s="546" t="str">
        <f t="shared" si="394"/>
        <v/>
      </c>
      <c r="DK115" s="546" t="str">
        <f t="shared" si="394"/>
        <v/>
      </c>
      <c r="DL115" s="546" t="str">
        <f t="shared" si="394"/>
        <v/>
      </c>
      <c r="DM115" s="546" t="str">
        <f t="shared" si="394"/>
        <v/>
      </c>
      <c r="DN115" s="546" t="str">
        <f t="shared" si="394"/>
        <v/>
      </c>
      <c r="DO115" s="546" t="str">
        <f t="shared" si="394"/>
        <v/>
      </c>
      <c r="DP115" s="546" t="str">
        <f t="shared" si="394"/>
        <v/>
      </c>
      <c r="DQ115" s="546" t="str">
        <f t="shared" si="394"/>
        <v/>
      </c>
      <c r="DR115" s="546" t="str">
        <f t="shared" si="394"/>
        <v/>
      </c>
      <c r="DS115" s="546" t="str">
        <f t="shared" si="394"/>
        <v/>
      </c>
      <c r="DT115" s="546" t="str">
        <f t="shared" si="394"/>
        <v/>
      </c>
      <c r="DU115" s="546" t="str">
        <f t="shared" si="394"/>
        <v/>
      </c>
      <c r="DV115" s="546" t="str">
        <f t="shared" si="394"/>
        <v/>
      </c>
      <c r="DW115" s="546" t="str">
        <f t="shared" si="394"/>
        <v/>
      </c>
      <c r="DX115" s="546" t="str">
        <f t="shared" si="394"/>
        <v/>
      </c>
      <c r="DY115" s="546" t="str">
        <f t="shared" si="394"/>
        <v/>
      </c>
      <c r="DZ115" s="546" t="str">
        <f t="shared" si="394"/>
        <v/>
      </c>
      <c r="EA115" s="546" t="str">
        <f t="shared" si="394"/>
        <v/>
      </c>
      <c r="EB115" s="546" t="str">
        <f t="shared" si="394"/>
        <v/>
      </c>
      <c r="EC115" s="546" t="str">
        <f t="shared" ref="EC115:EW115" si="395">IF(EC$10="1.対象電源",EC73,"")</f>
        <v/>
      </c>
      <c r="ED115" s="546" t="str">
        <f t="shared" si="395"/>
        <v/>
      </c>
      <c r="EE115" s="546" t="str">
        <f t="shared" si="395"/>
        <v/>
      </c>
      <c r="EF115" s="546" t="str">
        <f t="shared" si="395"/>
        <v/>
      </c>
      <c r="EG115" s="546" t="str">
        <f t="shared" si="395"/>
        <v/>
      </c>
      <c r="EH115" s="546" t="str">
        <f t="shared" si="395"/>
        <v/>
      </c>
      <c r="EI115" s="546" t="str">
        <f t="shared" si="395"/>
        <v/>
      </c>
      <c r="EJ115" s="546" t="str">
        <f t="shared" si="395"/>
        <v/>
      </c>
      <c r="EK115" s="546" t="str">
        <f t="shared" si="395"/>
        <v/>
      </c>
      <c r="EL115" s="546" t="str">
        <f t="shared" si="395"/>
        <v/>
      </c>
      <c r="EM115" s="546" t="str">
        <f t="shared" si="395"/>
        <v/>
      </c>
      <c r="EN115" s="546" t="str">
        <f t="shared" si="395"/>
        <v/>
      </c>
      <c r="EO115" s="546" t="str">
        <f t="shared" si="395"/>
        <v/>
      </c>
      <c r="EP115" s="546" t="str">
        <f t="shared" si="395"/>
        <v/>
      </c>
      <c r="EQ115" s="546" t="str">
        <f t="shared" si="395"/>
        <v/>
      </c>
      <c r="ER115" s="546" t="str">
        <f t="shared" si="395"/>
        <v/>
      </c>
      <c r="ES115" s="546" t="str">
        <f t="shared" si="395"/>
        <v/>
      </c>
      <c r="ET115" s="546" t="str">
        <f t="shared" si="395"/>
        <v/>
      </c>
      <c r="EU115" s="546" t="str">
        <f t="shared" si="395"/>
        <v/>
      </c>
      <c r="EV115" s="546" t="str">
        <f t="shared" si="395"/>
        <v/>
      </c>
      <c r="EW115" s="546" t="str">
        <f t="shared" si="395"/>
        <v/>
      </c>
      <c r="EX115" s="476"/>
      <c r="EY115" s="476"/>
      <c r="EZ115" s="476"/>
      <c r="FA115" s="476"/>
      <c r="FB115" s="476"/>
      <c r="FC115" s="476"/>
      <c r="FD115" s="476"/>
      <c r="FE115" s="476"/>
      <c r="FF115" s="476"/>
    </row>
    <row r="116" spans="2:162">
      <c r="B116" s="547"/>
      <c r="C116" s="476"/>
      <c r="D116" s="476"/>
      <c r="E116" s="476"/>
      <c r="F116" s="476"/>
      <c r="G116" s="476"/>
      <c r="H116" s="476"/>
      <c r="I116" s="476"/>
      <c r="J116" s="476"/>
      <c r="K116" s="476"/>
      <c r="L116" s="476"/>
      <c r="M116" s="476"/>
      <c r="N116" s="476"/>
      <c r="O116" s="476"/>
      <c r="P116" s="476"/>
      <c r="Q116" s="476"/>
      <c r="R116" s="476"/>
      <c r="S116" s="476"/>
      <c r="T116" s="476"/>
      <c r="U116" s="476"/>
      <c r="V116" s="476"/>
      <c r="W116" s="476"/>
      <c r="X116" s="476"/>
      <c r="Y116" s="476"/>
      <c r="Z116" s="476"/>
      <c r="AA116" s="476"/>
      <c r="AB116" s="476"/>
      <c r="AC116" s="476"/>
      <c r="AD116" s="476"/>
      <c r="AE116" s="476"/>
      <c r="AF116" s="476"/>
      <c r="AG116" s="476"/>
      <c r="AH116" s="476"/>
      <c r="AI116" s="476"/>
      <c r="AJ116" s="476"/>
      <c r="AK116" s="476"/>
      <c r="AL116" s="476"/>
      <c r="AM116" s="476"/>
      <c r="AN116" s="476"/>
      <c r="AO116" s="476"/>
      <c r="AP116" s="476"/>
      <c r="AQ116" s="476"/>
      <c r="AR116" s="476"/>
      <c r="AS116" s="476"/>
      <c r="AT116" s="476"/>
      <c r="AU116" s="476"/>
      <c r="AV116" s="476"/>
      <c r="AW116" s="476"/>
      <c r="AX116" s="476"/>
      <c r="AY116" s="476"/>
      <c r="AZ116" s="476"/>
      <c r="BA116" s="476"/>
      <c r="BB116" s="476"/>
      <c r="BC116" s="476"/>
      <c r="BD116" s="476"/>
      <c r="BE116" s="476"/>
      <c r="BF116" s="476"/>
      <c r="BG116" s="476"/>
      <c r="BH116" s="476"/>
      <c r="BI116" s="476"/>
      <c r="BJ116" s="476"/>
      <c r="BK116" s="476"/>
      <c r="BL116" s="476"/>
      <c r="BM116" s="476"/>
      <c r="BN116" s="476"/>
      <c r="BO116" s="476"/>
      <c r="BP116" s="476"/>
      <c r="BQ116" s="476"/>
      <c r="BR116" s="476"/>
      <c r="BS116" s="476"/>
      <c r="BT116" s="476"/>
      <c r="BU116" s="476"/>
      <c r="BV116" s="476"/>
      <c r="BW116" s="476"/>
      <c r="BX116" s="476"/>
      <c r="BY116" s="476"/>
      <c r="BZ116" s="476"/>
      <c r="CA116" s="476"/>
      <c r="CB116" s="476"/>
      <c r="CC116" s="476"/>
      <c r="CD116" s="476"/>
      <c r="CE116" s="476"/>
      <c r="CF116" s="476"/>
      <c r="CG116" s="476"/>
      <c r="CH116" s="476"/>
      <c r="CI116" s="476"/>
      <c r="CJ116" s="476"/>
      <c r="CK116" s="476"/>
      <c r="CL116" s="476"/>
      <c r="CM116" s="476"/>
      <c r="CN116" s="476"/>
      <c r="CO116" s="476"/>
      <c r="CP116" s="476"/>
      <c r="CQ116" s="476"/>
      <c r="CR116" s="476"/>
      <c r="CS116" s="476"/>
      <c r="CT116" s="476"/>
      <c r="CU116" s="476"/>
      <c r="CV116" s="476"/>
      <c r="CW116" s="476"/>
      <c r="CX116" s="476"/>
      <c r="CY116" s="476"/>
      <c r="CZ116" s="476"/>
      <c r="DA116" s="476"/>
      <c r="DB116" s="476"/>
      <c r="DC116" s="476"/>
      <c r="DD116" s="476"/>
      <c r="DE116" s="476"/>
      <c r="DF116" s="476"/>
      <c r="DG116" s="476"/>
      <c r="DH116" s="476"/>
      <c r="DI116" s="476"/>
      <c r="DJ116" s="476"/>
      <c r="DK116" s="476"/>
      <c r="DL116" s="476"/>
      <c r="DM116" s="476"/>
      <c r="DN116" s="476"/>
      <c r="DO116" s="476"/>
      <c r="DP116" s="476"/>
      <c r="DQ116" s="476"/>
      <c r="DR116" s="476"/>
      <c r="DS116" s="476"/>
      <c r="DT116" s="476"/>
      <c r="DU116" s="476"/>
      <c r="DV116" s="476"/>
      <c r="DW116" s="476"/>
      <c r="DX116" s="476"/>
      <c r="DY116" s="476"/>
      <c r="DZ116" s="476"/>
      <c r="EA116" s="476"/>
      <c r="EB116" s="476"/>
      <c r="EC116" s="476"/>
      <c r="ED116" s="476"/>
      <c r="EE116" s="476"/>
      <c r="EF116" s="476"/>
      <c r="EG116" s="476"/>
      <c r="EH116" s="476"/>
      <c r="EI116" s="476"/>
      <c r="EJ116" s="476"/>
      <c r="EK116" s="476"/>
      <c r="EL116" s="476"/>
      <c r="EM116" s="476"/>
      <c r="EN116" s="476"/>
      <c r="EO116" s="476"/>
      <c r="EP116" s="476"/>
      <c r="EQ116" s="476"/>
      <c r="ER116" s="476"/>
      <c r="ES116" s="476"/>
      <c r="ET116" s="476"/>
      <c r="EU116" s="476"/>
      <c r="EV116" s="476"/>
      <c r="EW116" s="476"/>
      <c r="EX116" s="476"/>
      <c r="EY116" s="476"/>
      <c r="EZ116" s="476"/>
      <c r="FA116" s="476"/>
      <c r="FB116" s="476"/>
      <c r="FC116" s="476"/>
      <c r="FD116" s="476"/>
      <c r="FE116" s="476"/>
      <c r="FF116" s="476"/>
    </row>
    <row r="117" spans="2:162">
      <c r="B117" s="547"/>
      <c r="C117" s="476"/>
      <c r="D117" s="476"/>
      <c r="E117" s="476"/>
      <c r="F117" s="476"/>
      <c r="G117" s="476"/>
      <c r="H117" s="476"/>
      <c r="I117" s="476"/>
      <c r="J117" s="476"/>
      <c r="K117" s="476"/>
      <c r="L117" s="476"/>
      <c r="M117" s="476"/>
      <c r="N117" s="476"/>
      <c r="O117" s="476"/>
      <c r="P117" s="476"/>
      <c r="Q117" s="476"/>
      <c r="R117" s="476"/>
      <c r="S117" s="476"/>
      <c r="T117" s="476"/>
      <c r="U117" s="476"/>
      <c r="V117" s="476"/>
      <c r="W117" s="476"/>
      <c r="X117" s="476"/>
      <c r="Y117" s="476"/>
      <c r="Z117" s="476"/>
      <c r="AA117" s="476"/>
      <c r="AB117" s="476"/>
      <c r="AC117" s="476"/>
      <c r="AD117" s="476"/>
      <c r="AE117" s="476"/>
      <c r="AF117" s="476"/>
      <c r="AG117" s="476"/>
      <c r="AH117" s="476"/>
      <c r="AI117" s="476"/>
      <c r="AJ117" s="476"/>
      <c r="AK117" s="476"/>
      <c r="AL117" s="476"/>
      <c r="AM117" s="476"/>
      <c r="AN117" s="476"/>
      <c r="AO117" s="476"/>
      <c r="AP117" s="476"/>
      <c r="AQ117" s="476"/>
      <c r="AR117" s="476"/>
      <c r="AS117" s="476"/>
      <c r="AT117" s="476"/>
      <c r="AU117" s="476"/>
      <c r="AV117" s="476"/>
      <c r="AW117" s="476"/>
      <c r="AX117" s="476"/>
      <c r="AY117" s="476"/>
      <c r="AZ117" s="476"/>
      <c r="BA117" s="476"/>
      <c r="BB117" s="476"/>
      <c r="BC117" s="476"/>
      <c r="BD117" s="476"/>
      <c r="BE117" s="476"/>
      <c r="BF117" s="476"/>
      <c r="BG117" s="476"/>
      <c r="BH117" s="476"/>
      <c r="BI117" s="476"/>
      <c r="BJ117" s="476"/>
      <c r="BK117" s="476"/>
      <c r="BL117" s="476"/>
      <c r="BM117" s="476"/>
      <c r="BN117" s="476"/>
      <c r="BO117" s="476"/>
      <c r="BP117" s="476"/>
      <c r="BQ117" s="476"/>
      <c r="BR117" s="476"/>
      <c r="BS117" s="476"/>
      <c r="BT117" s="476"/>
      <c r="BU117" s="476"/>
      <c r="BV117" s="476"/>
      <c r="BW117" s="476"/>
      <c r="BX117" s="476"/>
      <c r="BY117" s="476"/>
      <c r="BZ117" s="476"/>
      <c r="CA117" s="476"/>
      <c r="CB117" s="476"/>
      <c r="CC117" s="476"/>
      <c r="CD117" s="476"/>
      <c r="CE117" s="476"/>
      <c r="CF117" s="476"/>
      <c r="CG117" s="476"/>
      <c r="CH117" s="476"/>
      <c r="CI117" s="476"/>
      <c r="CJ117" s="476"/>
      <c r="CK117" s="476"/>
      <c r="CL117" s="476"/>
      <c r="CM117" s="476"/>
      <c r="CN117" s="476"/>
      <c r="CO117" s="476"/>
      <c r="CP117" s="476"/>
      <c r="CQ117" s="476"/>
      <c r="CR117" s="476"/>
      <c r="CS117" s="476"/>
      <c r="CT117" s="476"/>
      <c r="CU117" s="476"/>
      <c r="CV117" s="476"/>
      <c r="CW117" s="476"/>
      <c r="CX117" s="476"/>
      <c r="CY117" s="476"/>
      <c r="CZ117" s="476"/>
      <c r="DA117" s="476"/>
      <c r="DB117" s="476"/>
      <c r="DC117" s="476"/>
      <c r="DD117" s="476"/>
      <c r="DE117" s="476"/>
      <c r="DF117" s="476"/>
      <c r="DG117" s="476"/>
      <c r="DH117" s="476"/>
      <c r="DI117" s="476"/>
      <c r="DJ117" s="476"/>
      <c r="DK117" s="476"/>
      <c r="DL117" s="476"/>
      <c r="DM117" s="476"/>
      <c r="DN117" s="476"/>
      <c r="DO117" s="476"/>
      <c r="DP117" s="476"/>
      <c r="DQ117" s="476"/>
      <c r="DR117" s="476"/>
      <c r="DS117" s="476"/>
      <c r="DT117" s="476"/>
      <c r="DU117" s="476"/>
      <c r="DV117" s="476"/>
      <c r="DW117" s="476"/>
      <c r="DX117" s="476"/>
      <c r="DY117" s="476"/>
      <c r="DZ117" s="476"/>
      <c r="EA117" s="476"/>
      <c r="EB117" s="476"/>
      <c r="EC117" s="476"/>
      <c r="ED117" s="476"/>
      <c r="EE117" s="476"/>
      <c r="EF117" s="476"/>
      <c r="EG117" s="476"/>
      <c r="EH117" s="476"/>
      <c r="EI117" s="476"/>
      <c r="EJ117" s="476"/>
      <c r="EK117" s="476"/>
      <c r="EL117" s="476"/>
      <c r="EM117" s="476"/>
      <c r="EN117" s="476"/>
      <c r="EO117" s="476"/>
      <c r="EP117" s="476"/>
      <c r="EQ117" s="476"/>
      <c r="ER117" s="476"/>
      <c r="ES117" s="476"/>
      <c r="ET117" s="476"/>
      <c r="EU117" s="476"/>
      <c r="EV117" s="476"/>
      <c r="EW117" s="476"/>
      <c r="EX117" s="476"/>
      <c r="EY117" s="476"/>
      <c r="EZ117" s="476"/>
      <c r="FA117" s="476"/>
      <c r="FB117" s="476"/>
      <c r="FC117" s="476"/>
      <c r="FD117" s="476"/>
      <c r="FE117" s="476"/>
      <c r="FF117" s="476"/>
    </row>
    <row r="118" spans="2:162">
      <c r="B118" s="547"/>
      <c r="C118" s="476"/>
      <c r="D118" s="476"/>
      <c r="E118" s="476"/>
      <c r="F118" s="476"/>
      <c r="G118" s="476"/>
      <c r="H118" s="476"/>
      <c r="I118" s="476"/>
      <c r="J118" s="476"/>
      <c r="K118" s="476"/>
      <c r="L118" s="476"/>
      <c r="M118" s="476"/>
      <c r="N118" s="476"/>
      <c r="O118" s="476"/>
      <c r="P118" s="476"/>
      <c r="Q118" s="476"/>
      <c r="R118" s="476"/>
      <c r="S118" s="476"/>
      <c r="T118" s="476"/>
      <c r="U118" s="476"/>
      <c r="V118" s="476"/>
      <c r="W118" s="476"/>
      <c r="X118" s="476"/>
      <c r="Y118" s="476"/>
      <c r="Z118" s="476"/>
      <c r="AA118" s="476"/>
      <c r="AB118" s="476"/>
      <c r="AC118" s="476"/>
      <c r="AD118" s="476"/>
      <c r="AE118" s="476"/>
      <c r="AF118" s="476"/>
      <c r="AG118" s="476"/>
      <c r="AH118" s="476"/>
      <c r="AI118" s="476"/>
      <c r="AJ118" s="476"/>
      <c r="AK118" s="476"/>
      <c r="AL118" s="476"/>
      <c r="AM118" s="476"/>
      <c r="AN118" s="476"/>
      <c r="AO118" s="476"/>
      <c r="AP118" s="476"/>
      <c r="AQ118" s="476"/>
      <c r="AR118" s="476"/>
      <c r="AS118" s="476"/>
      <c r="AT118" s="476"/>
      <c r="AU118" s="476"/>
      <c r="AV118" s="476"/>
      <c r="AW118" s="476"/>
      <c r="AX118" s="476"/>
      <c r="AY118" s="476"/>
      <c r="AZ118" s="476"/>
      <c r="BA118" s="476"/>
      <c r="BB118" s="476"/>
      <c r="BC118" s="476"/>
      <c r="BD118" s="476"/>
      <c r="BE118" s="476"/>
      <c r="BF118" s="476"/>
      <c r="BG118" s="476"/>
      <c r="BH118" s="476"/>
      <c r="BI118" s="476"/>
      <c r="BJ118" s="476"/>
      <c r="BK118" s="476"/>
      <c r="BL118" s="476"/>
      <c r="BM118" s="476"/>
      <c r="BN118" s="476"/>
      <c r="BO118" s="476"/>
      <c r="BP118" s="476"/>
      <c r="BQ118" s="476"/>
      <c r="BR118" s="476"/>
      <c r="BS118" s="476"/>
      <c r="BT118" s="476"/>
      <c r="BU118" s="476"/>
      <c r="BV118" s="476"/>
      <c r="BW118" s="476"/>
      <c r="BX118" s="476"/>
      <c r="BY118" s="476"/>
      <c r="BZ118" s="476"/>
      <c r="CA118" s="476"/>
      <c r="CB118" s="476"/>
      <c r="CC118" s="476"/>
      <c r="CD118" s="476"/>
      <c r="CE118" s="476"/>
      <c r="CF118" s="476"/>
      <c r="CG118" s="476"/>
      <c r="CH118" s="476"/>
      <c r="CI118" s="476"/>
      <c r="CJ118" s="476"/>
      <c r="CK118" s="476"/>
      <c r="CL118" s="476"/>
      <c r="CM118" s="476"/>
      <c r="CN118" s="476"/>
      <c r="CO118" s="476"/>
      <c r="CP118" s="476"/>
      <c r="CQ118" s="476"/>
      <c r="CR118" s="476"/>
      <c r="CS118" s="476"/>
      <c r="CT118" s="476"/>
      <c r="CU118" s="476"/>
      <c r="CV118" s="476"/>
      <c r="CW118" s="476"/>
      <c r="CX118" s="476"/>
      <c r="CY118" s="476"/>
      <c r="CZ118" s="476"/>
      <c r="DA118" s="476"/>
      <c r="DB118" s="476"/>
      <c r="DC118" s="476"/>
      <c r="DD118" s="476"/>
      <c r="DE118" s="476"/>
      <c r="DF118" s="476"/>
      <c r="DG118" s="476"/>
      <c r="DH118" s="476"/>
      <c r="DI118" s="476"/>
      <c r="DJ118" s="476"/>
      <c r="DK118" s="476"/>
      <c r="DL118" s="476"/>
      <c r="DM118" s="476"/>
      <c r="DN118" s="476"/>
      <c r="DO118" s="476"/>
      <c r="DP118" s="476"/>
      <c r="DQ118" s="476"/>
      <c r="DR118" s="476"/>
      <c r="DS118" s="476"/>
      <c r="DT118" s="476"/>
      <c r="DU118" s="476"/>
      <c r="DV118" s="476"/>
      <c r="DW118" s="476"/>
      <c r="DX118" s="476"/>
      <c r="DY118" s="476"/>
      <c r="DZ118" s="476"/>
      <c r="EA118" s="476"/>
      <c r="EB118" s="476"/>
      <c r="EC118" s="476"/>
      <c r="ED118" s="476"/>
      <c r="EE118" s="476"/>
      <c r="EF118" s="476"/>
      <c r="EG118" s="476"/>
      <c r="EH118" s="476"/>
      <c r="EI118" s="476"/>
      <c r="EJ118" s="476"/>
      <c r="EK118" s="476"/>
      <c r="EL118" s="476"/>
      <c r="EM118" s="476"/>
      <c r="EN118" s="476"/>
      <c r="EO118" s="476"/>
      <c r="EP118" s="476"/>
      <c r="EQ118" s="476"/>
      <c r="ER118" s="476"/>
      <c r="ES118" s="476"/>
      <c r="ET118" s="476"/>
      <c r="EU118" s="476"/>
      <c r="EV118" s="476"/>
      <c r="EW118" s="476"/>
      <c r="EX118" s="476"/>
      <c r="EY118" s="476"/>
      <c r="EZ118" s="476"/>
      <c r="FA118" s="476"/>
      <c r="FB118" s="513"/>
      <c r="FC118" s="548"/>
      <c r="FD118" s="476"/>
      <c r="FE118" s="476"/>
      <c r="FF118" s="476"/>
    </row>
    <row r="119" spans="2:162">
      <c r="B119" s="547"/>
      <c r="C119" s="476"/>
      <c r="D119" s="476"/>
      <c r="E119" s="476"/>
      <c r="F119" s="476"/>
      <c r="G119" s="476"/>
      <c r="H119" s="476"/>
      <c r="I119" s="476"/>
      <c r="J119" s="476"/>
      <c r="K119" s="476"/>
      <c r="L119" s="476"/>
      <c r="M119" s="476"/>
      <c r="N119" s="476"/>
      <c r="O119" s="476"/>
      <c r="P119" s="476"/>
      <c r="Q119" s="476"/>
      <c r="R119" s="476"/>
      <c r="S119" s="476"/>
      <c r="T119" s="476"/>
      <c r="U119" s="476"/>
      <c r="V119" s="476"/>
      <c r="W119" s="476"/>
      <c r="X119" s="476"/>
      <c r="Y119" s="476"/>
      <c r="Z119" s="476"/>
      <c r="AA119" s="476"/>
      <c r="AB119" s="476"/>
      <c r="AC119" s="476"/>
      <c r="AD119" s="476"/>
      <c r="AE119" s="476"/>
      <c r="AF119" s="476"/>
      <c r="AG119" s="476"/>
      <c r="AH119" s="476"/>
      <c r="AI119" s="476"/>
      <c r="AJ119" s="476"/>
      <c r="AK119" s="476"/>
      <c r="AL119" s="476"/>
      <c r="AM119" s="476"/>
      <c r="AN119" s="476"/>
      <c r="AO119" s="476"/>
      <c r="AP119" s="476"/>
      <c r="AQ119" s="476"/>
      <c r="AR119" s="476"/>
      <c r="AS119" s="476"/>
      <c r="AT119" s="476"/>
      <c r="AU119" s="476"/>
      <c r="AV119" s="476"/>
      <c r="AW119" s="476"/>
      <c r="AX119" s="476"/>
      <c r="AY119" s="476"/>
      <c r="AZ119" s="476"/>
      <c r="BA119" s="476"/>
      <c r="BB119" s="476"/>
      <c r="BC119" s="476"/>
      <c r="BD119" s="476"/>
      <c r="BE119" s="476"/>
      <c r="BF119" s="476"/>
      <c r="BG119" s="476"/>
      <c r="BH119" s="476"/>
      <c r="BI119" s="476"/>
      <c r="BJ119" s="476"/>
      <c r="BK119" s="476"/>
      <c r="BL119" s="476"/>
      <c r="BM119" s="476"/>
      <c r="BN119" s="476"/>
      <c r="BO119" s="476"/>
      <c r="BP119" s="476"/>
      <c r="BQ119" s="476"/>
      <c r="BR119" s="476"/>
      <c r="BS119" s="476"/>
      <c r="BT119" s="476"/>
      <c r="BU119" s="476"/>
      <c r="BV119" s="476"/>
      <c r="BW119" s="476"/>
      <c r="BX119" s="476"/>
      <c r="BY119" s="476"/>
      <c r="BZ119" s="476"/>
      <c r="CA119" s="476"/>
      <c r="CB119" s="476"/>
      <c r="CC119" s="476"/>
      <c r="CD119" s="476"/>
      <c r="CE119" s="476"/>
      <c r="CF119" s="476"/>
      <c r="CG119" s="476"/>
      <c r="CH119" s="476"/>
      <c r="CI119" s="476"/>
      <c r="CJ119" s="476"/>
      <c r="CK119" s="476"/>
      <c r="CL119" s="476"/>
      <c r="CM119" s="476"/>
      <c r="CN119" s="476"/>
      <c r="CO119" s="476"/>
      <c r="CP119" s="476"/>
      <c r="CQ119" s="476"/>
      <c r="CR119" s="476"/>
      <c r="CS119" s="476"/>
      <c r="CT119" s="476"/>
      <c r="CU119" s="476"/>
      <c r="CV119" s="476"/>
      <c r="CW119" s="476"/>
      <c r="CX119" s="476"/>
      <c r="CY119" s="476"/>
      <c r="CZ119" s="476"/>
      <c r="DA119" s="476"/>
      <c r="DB119" s="476"/>
      <c r="DC119" s="476"/>
      <c r="DD119" s="476"/>
      <c r="DE119" s="476"/>
      <c r="DF119" s="476"/>
      <c r="DG119" s="476"/>
      <c r="DH119" s="476"/>
      <c r="DI119" s="476"/>
      <c r="DJ119" s="476"/>
      <c r="DK119" s="476"/>
      <c r="DL119" s="476"/>
      <c r="DM119" s="476"/>
      <c r="DN119" s="476"/>
      <c r="DO119" s="476"/>
      <c r="DP119" s="476"/>
      <c r="DQ119" s="476"/>
      <c r="DR119" s="476"/>
      <c r="DS119" s="476"/>
      <c r="DT119" s="476"/>
      <c r="DU119" s="476"/>
      <c r="DV119" s="476"/>
      <c r="DW119" s="476"/>
      <c r="DX119" s="476"/>
      <c r="DY119" s="476"/>
      <c r="DZ119" s="476"/>
      <c r="EA119" s="476"/>
      <c r="EB119" s="476"/>
      <c r="EC119" s="476"/>
      <c r="ED119" s="476"/>
      <c r="EE119" s="476"/>
      <c r="EF119" s="476"/>
      <c r="EG119" s="476"/>
      <c r="EH119" s="476"/>
      <c r="EI119" s="476"/>
      <c r="EJ119" s="476"/>
      <c r="EK119" s="476"/>
      <c r="EL119" s="476"/>
      <c r="EM119" s="476"/>
      <c r="EN119" s="476"/>
      <c r="EO119" s="476"/>
      <c r="EP119" s="476"/>
      <c r="EQ119" s="476"/>
      <c r="ER119" s="476"/>
      <c r="ES119" s="476"/>
      <c r="ET119" s="476"/>
      <c r="EU119" s="476"/>
      <c r="EV119" s="476"/>
      <c r="EW119" s="476"/>
      <c r="EX119" s="476"/>
      <c r="EY119" s="476"/>
      <c r="EZ119" s="476"/>
      <c r="FA119" s="548"/>
      <c r="FB119" s="548"/>
      <c r="FC119" s="548"/>
      <c r="FD119" s="476"/>
      <c r="FE119" s="476"/>
      <c r="FF119" s="476"/>
    </row>
    <row r="120" spans="2:162" hidden="1" outlineLevel="1">
      <c r="B120" s="547"/>
      <c r="C120" s="549" t="s">
        <v>80</v>
      </c>
      <c r="D120" s="476"/>
      <c r="E120" s="476"/>
      <c r="F120" s="476"/>
      <c r="G120" s="476"/>
      <c r="H120" s="476"/>
      <c r="I120" s="476"/>
      <c r="J120" s="476"/>
      <c r="K120" s="476"/>
      <c r="L120" s="476"/>
      <c r="M120" s="476"/>
      <c r="N120" s="476"/>
      <c r="O120" s="476"/>
      <c r="P120" s="476"/>
      <c r="Q120" s="476"/>
      <c r="R120" s="476"/>
      <c r="S120" s="476"/>
      <c r="T120" s="476"/>
      <c r="U120" s="476"/>
      <c r="V120" s="476"/>
      <c r="W120" s="476"/>
      <c r="X120" s="476"/>
      <c r="Y120" s="476"/>
      <c r="Z120" s="476"/>
      <c r="AA120" s="476"/>
      <c r="AB120" s="476"/>
      <c r="AC120" s="476"/>
      <c r="AD120" s="476"/>
      <c r="AE120" s="476"/>
      <c r="AF120" s="476"/>
      <c r="AG120" s="476"/>
      <c r="AH120" s="476"/>
      <c r="AI120" s="476"/>
      <c r="AJ120" s="476"/>
      <c r="AK120" s="476"/>
      <c r="AL120" s="476"/>
      <c r="AM120" s="476"/>
      <c r="AN120" s="476"/>
      <c r="AO120" s="476"/>
      <c r="AP120" s="476"/>
      <c r="AQ120" s="476"/>
      <c r="AR120" s="476"/>
      <c r="AS120" s="476"/>
      <c r="AT120" s="476"/>
      <c r="AU120" s="476"/>
      <c r="AV120" s="476"/>
      <c r="AW120" s="476"/>
      <c r="AX120" s="476"/>
      <c r="AY120" s="476"/>
      <c r="AZ120" s="476"/>
      <c r="BA120" s="476"/>
      <c r="BB120" s="476"/>
      <c r="BC120" s="476"/>
      <c r="BD120" s="476"/>
      <c r="BE120" s="476"/>
      <c r="BF120" s="476"/>
      <c r="BG120" s="476"/>
      <c r="BH120" s="476"/>
      <c r="BI120" s="476"/>
      <c r="BJ120" s="476"/>
      <c r="BK120" s="476"/>
      <c r="BL120" s="476"/>
      <c r="BM120" s="476"/>
      <c r="BN120" s="476"/>
      <c r="BO120" s="476"/>
      <c r="BP120" s="476"/>
      <c r="BQ120" s="476"/>
      <c r="BR120" s="476"/>
      <c r="BS120" s="476"/>
      <c r="BT120" s="476"/>
      <c r="BU120" s="476"/>
      <c r="BV120" s="476"/>
      <c r="BW120" s="476"/>
      <c r="BX120" s="476"/>
      <c r="BY120" s="476"/>
      <c r="BZ120" s="476"/>
      <c r="CA120" s="476"/>
      <c r="CB120" s="476"/>
      <c r="CC120" s="476"/>
      <c r="CD120" s="476"/>
      <c r="CE120" s="476"/>
      <c r="CF120" s="476"/>
      <c r="CG120" s="476"/>
      <c r="CH120" s="476"/>
      <c r="CI120" s="476"/>
      <c r="CJ120" s="476"/>
      <c r="CK120" s="476"/>
      <c r="CL120" s="476"/>
      <c r="CM120" s="476"/>
      <c r="CN120" s="476"/>
      <c r="CO120" s="476"/>
      <c r="CP120" s="476"/>
      <c r="CQ120" s="476"/>
      <c r="CR120" s="476"/>
      <c r="CS120" s="476"/>
      <c r="CT120" s="476"/>
      <c r="CU120" s="476"/>
      <c r="CV120" s="476"/>
      <c r="CW120" s="476"/>
      <c r="CX120" s="476"/>
      <c r="CY120" s="476"/>
      <c r="CZ120" s="476"/>
      <c r="DA120" s="476"/>
      <c r="DB120" s="476"/>
      <c r="DC120" s="476"/>
      <c r="DD120" s="476"/>
      <c r="DE120" s="476"/>
      <c r="DF120" s="476"/>
      <c r="DG120" s="476"/>
      <c r="DH120" s="476"/>
      <c r="DI120" s="476"/>
      <c r="DJ120" s="476"/>
      <c r="DK120" s="476"/>
      <c r="DL120" s="476"/>
      <c r="DM120" s="476"/>
      <c r="DN120" s="476"/>
      <c r="DO120" s="476"/>
      <c r="DP120" s="476"/>
      <c r="DQ120" s="476"/>
      <c r="DR120" s="476"/>
      <c r="DS120" s="476"/>
      <c r="DT120" s="476"/>
      <c r="DU120" s="476"/>
      <c r="DV120" s="476"/>
      <c r="DW120" s="476"/>
      <c r="DX120" s="476"/>
      <c r="DY120" s="476"/>
      <c r="DZ120" s="476"/>
      <c r="EA120" s="476"/>
      <c r="EB120" s="476"/>
      <c r="EC120" s="476"/>
      <c r="ED120" s="476"/>
      <c r="EE120" s="476"/>
      <c r="EF120" s="476"/>
      <c r="EG120" s="476"/>
      <c r="EH120" s="476"/>
      <c r="EI120" s="476"/>
      <c r="EJ120" s="476"/>
      <c r="EK120" s="476"/>
      <c r="EL120" s="476"/>
      <c r="EM120" s="476"/>
      <c r="EN120" s="476"/>
      <c r="EO120" s="476"/>
      <c r="EP120" s="476"/>
      <c r="EQ120" s="476"/>
      <c r="ER120" s="476"/>
      <c r="ES120" s="476"/>
      <c r="ET120" s="476"/>
      <c r="EU120" s="476"/>
      <c r="EV120" s="476"/>
      <c r="EW120" s="476"/>
      <c r="EX120" s="476"/>
      <c r="EY120" s="476"/>
      <c r="EZ120" s="476"/>
      <c r="FA120" s="548"/>
      <c r="FB120" s="548"/>
      <c r="FC120" s="548"/>
      <c r="FD120" s="476"/>
      <c r="FE120" s="476"/>
      <c r="FF120" s="476"/>
    </row>
    <row r="121" spans="2:162" ht="14.25" hidden="1" customHeight="1" outlineLevel="1">
      <c r="B121" s="547"/>
      <c r="C121" s="549" t="s">
        <v>332</v>
      </c>
      <c r="D121" s="476">
        <f t="shared" ref="D121:AI121" si="396">IF(D12=0,0,1)</f>
        <v>0</v>
      </c>
      <c r="E121" s="476">
        <f t="shared" si="396"/>
        <v>0</v>
      </c>
      <c r="F121" s="476">
        <f t="shared" si="396"/>
        <v>0</v>
      </c>
      <c r="G121" s="476">
        <f t="shared" si="396"/>
        <v>0</v>
      </c>
      <c r="H121" s="476">
        <f t="shared" si="396"/>
        <v>0</v>
      </c>
      <c r="I121" s="476">
        <f t="shared" si="396"/>
        <v>0</v>
      </c>
      <c r="J121" s="476">
        <f t="shared" si="396"/>
        <v>0</v>
      </c>
      <c r="K121" s="476">
        <f t="shared" si="396"/>
        <v>0</v>
      </c>
      <c r="L121" s="476">
        <f t="shared" si="396"/>
        <v>0</v>
      </c>
      <c r="M121" s="476">
        <f t="shared" si="396"/>
        <v>0</v>
      </c>
      <c r="N121" s="476">
        <f t="shared" si="396"/>
        <v>0</v>
      </c>
      <c r="O121" s="476">
        <f t="shared" si="396"/>
        <v>0</v>
      </c>
      <c r="P121" s="476">
        <f t="shared" si="396"/>
        <v>0</v>
      </c>
      <c r="Q121" s="476">
        <f t="shared" si="396"/>
        <v>0</v>
      </c>
      <c r="R121" s="476">
        <f t="shared" si="396"/>
        <v>0</v>
      </c>
      <c r="S121" s="476">
        <f t="shared" si="396"/>
        <v>0</v>
      </c>
      <c r="T121" s="476">
        <f t="shared" si="396"/>
        <v>0</v>
      </c>
      <c r="U121" s="476">
        <f t="shared" si="396"/>
        <v>0</v>
      </c>
      <c r="V121" s="476">
        <f t="shared" si="396"/>
        <v>0</v>
      </c>
      <c r="W121" s="476">
        <f t="shared" si="396"/>
        <v>0</v>
      </c>
      <c r="X121" s="476">
        <f t="shared" si="396"/>
        <v>0</v>
      </c>
      <c r="Y121" s="476">
        <f t="shared" si="396"/>
        <v>0</v>
      </c>
      <c r="Z121" s="476">
        <f t="shared" si="396"/>
        <v>0</v>
      </c>
      <c r="AA121" s="476">
        <f t="shared" si="396"/>
        <v>0</v>
      </c>
      <c r="AB121" s="476">
        <f t="shared" si="396"/>
        <v>0</v>
      </c>
      <c r="AC121" s="476">
        <f t="shared" si="396"/>
        <v>0</v>
      </c>
      <c r="AD121" s="476">
        <f t="shared" si="396"/>
        <v>0</v>
      </c>
      <c r="AE121" s="476">
        <f t="shared" si="396"/>
        <v>0</v>
      </c>
      <c r="AF121" s="476">
        <f t="shared" si="396"/>
        <v>0</v>
      </c>
      <c r="AG121" s="476">
        <f t="shared" si="396"/>
        <v>0</v>
      </c>
      <c r="AH121" s="476">
        <f t="shared" si="396"/>
        <v>0</v>
      </c>
      <c r="AI121" s="476">
        <f t="shared" si="396"/>
        <v>0</v>
      </c>
      <c r="AJ121" s="476">
        <f t="shared" ref="AJ121:BO121" si="397">IF(AJ12=0,0,1)</f>
        <v>0</v>
      </c>
      <c r="AK121" s="476">
        <f t="shared" si="397"/>
        <v>0</v>
      </c>
      <c r="AL121" s="476">
        <f t="shared" si="397"/>
        <v>0</v>
      </c>
      <c r="AM121" s="476">
        <f t="shared" si="397"/>
        <v>0</v>
      </c>
      <c r="AN121" s="476">
        <f t="shared" si="397"/>
        <v>0</v>
      </c>
      <c r="AO121" s="476">
        <f t="shared" si="397"/>
        <v>0</v>
      </c>
      <c r="AP121" s="476">
        <f t="shared" si="397"/>
        <v>0</v>
      </c>
      <c r="AQ121" s="476">
        <f t="shared" si="397"/>
        <v>0</v>
      </c>
      <c r="AR121" s="476">
        <f t="shared" si="397"/>
        <v>0</v>
      </c>
      <c r="AS121" s="476">
        <f t="shared" si="397"/>
        <v>0</v>
      </c>
      <c r="AT121" s="476">
        <f t="shared" si="397"/>
        <v>0</v>
      </c>
      <c r="AU121" s="476">
        <f t="shared" si="397"/>
        <v>0</v>
      </c>
      <c r="AV121" s="476">
        <f t="shared" si="397"/>
        <v>0</v>
      </c>
      <c r="AW121" s="476">
        <f t="shared" si="397"/>
        <v>0</v>
      </c>
      <c r="AX121" s="476">
        <f t="shared" si="397"/>
        <v>0</v>
      </c>
      <c r="AY121" s="476">
        <f t="shared" si="397"/>
        <v>0</v>
      </c>
      <c r="AZ121" s="476">
        <f t="shared" si="397"/>
        <v>0</v>
      </c>
      <c r="BA121" s="476">
        <f t="shared" si="397"/>
        <v>0</v>
      </c>
      <c r="BB121" s="476">
        <f t="shared" si="397"/>
        <v>0</v>
      </c>
      <c r="BC121" s="476">
        <f t="shared" si="397"/>
        <v>0</v>
      </c>
      <c r="BD121" s="476">
        <f t="shared" si="397"/>
        <v>0</v>
      </c>
      <c r="BE121" s="476">
        <f t="shared" si="397"/>
        <v>0</v>
      </c>
      <c r="BF121" s="476">
        <f t="shared" si="397"/>
        <v>0</v>
      </c>
      <c r="BG121" s="476">
        <f t="shared" si="397"/>
        <v>0</v>
      </c>
      <c r="BH121" s="476">
        <f t="shared" si="397"/>
        <v>0</v>
      </c>
      <c r="BI121" s="476">
        <f t="shared" si="397"/>
        <v>0</v>
      </c>
      <c r="BJ121" s="476">
        <f t="shared" si="397"/>
        <v>0</v>
      </c>
      <c r="BK121" s="476">
        <f t="shared" si="397"/>
        <v>0</v>
      </c>
      <c r="BL121" s="476">
        <f t="shared" si="397"/>
        <v>0</v>
      </c>
      <c r="BM121" s="476">
        <f t="shared" si="397"/>
        <v>0</v>
      </c>
      <c r="BN121" s="476">
        <f t="shared" si="397"/>
        <v>0</v>
      </c>
      <c r="BO121" s="476">
        <f t="shared" si="397"/>
        <v>0</v>
      </c>
      <c r="BP121" s="476">
        <f t="shared" ref="BP121:CU121" si="398">IF(BP12=0,0,1)</f>
        <v>0</v>
      </c>
      <c r="BQ121" s="476">
        <f t="shared" si="398"/>
        <v>0</v>
      </c>
      <c r="BR121" s="476">
        <f t="shared" si="398"/>
        <v>0</v>
      </c>
      <c r="BS121" s="476">
        <f t="shared" si="398"/>
        <v>0</v>
      </c>
      <c r="BT121" s="476">
        <f t="shared" si="398"/>
        <v>0</v>
      </c>
      <c r="BU121" s="476">
        <f t="shared" si="398"/>
        <v>0</v>
      </c>
      <c r="BV121" s="476">
        <f t="shared" si="398"/>
        <v>0</v>
      </c>
      <c r="BW121" s="476">
        <f t="shared" si="398"/>
        <v>0</v>
      </c>
      <c r="BX121" s="476">
        <f t="shared" si="398"/>
        <v>0</v>
      </c>
      <c r="BY121" s="476">
        <f t="shared" si="398"/>
        <v>0</v>
      </c>
      <c r="BZ121" s="476">
        <f t="shared" si="398"/>
        <v>0</v>
      </c>
      <c r="CA121" s="476">
        <f t="shared" si="398"/>
        <v>0</v>
      </c>
      <c r="CB121" s="476">
        <f t="shared" si="398"/>
        <v>0</v>
      </c>
      <c r="CC121" s="476">
        <f t="shared" si="398"/>
        <v>0</v>
      </c>
      <c r="CD121" s="476">
        <f t="shared" si="398"/>
        <v>0</v>
      </c>
      <c r="CE121" s="476">
        <f t="shared" si="398"/>
        <v>0</v>
      </c>
      <c r="CF121" s="476">
        <f t="shared" si="398"/>
        <v>0</v>
      </c>
      <c r="CG121" s="476">
        <f t="shared" si="398"/>
        <v>0</v>
      </c>
      <c r="CH121" s="476">
        <f t="shared" si="398"/>
        <v>0</v>
      </c>
      <c r="CI121" s="476">
        <f t="shared" si="398"/>
        <v>0</v>
      </c>
      <c r="CJ121" s="476">
        <f t="shared" si="398"/>
        <v>0</v>
      </c>
      <c r="CK121" s="476">
        <f t="shared" si="398"/>
        <v>0</v>
      </c>
      <c r="CL121" s="476">
        <f t="shared" si="398"/>
        <v>0</v>
      </c>
      <c r="CM121" s="476">
        <f t="shared" si="398"/>
        <v>0</v>
      </c>
      <c r="CN121" s="476">
        <f t="shared" si="398"/>
        <v>0</v>
      </c>
      <c r="CO121" s="476">
        <f t="shared" si="398"/>
        <v>0</v>
      </c>
      <c r="CP121" s="476">
        <f t="shared" si="398"/>
        <v>0</v>
      </c>
      <c r="CQ121" s="476">
        <f t="shared" si="398"/>
        <v>0</v>
      </c>
      <c r="CR121" s="476">
        <f t="shared" si="398"/>
        <v>0</v>
      </c>
      <c r="CS121" s="476">
        <f t="shared" si="398"/>
        <v>0</v>
      </c>
      <c r="CT121" s="476">
        <f t="shared" si="398"/>
        <v>0</v>
      </c>
      <c r="CU121" s="476">
        <f t="shared" si="398"/>
        <v>0</v>
      </c>
      <c r="CV121" s="476">
        <f t="shared" ref="CV121:EA121" si="399">IF(CV12=0,0,1)</f>
        <v>0</v>
      </c>
      <c r="CW121" s="476">
        <f t="shared" si="399"/>
        <v>0</v>
      </c>
      <c r="CX121" s="476">
        <f t="shared" si="399"/>
        <v>0</v>
      </c>
      <c r="CY121" s="476">
        <f t="shared" si="399"/>
        <v>0</v>
      </c>
      <c r="CZ121" s="476">
        <f t="shared" si="399"/>
        <v>0</v>
      </c>
      <c r="DA121" s="476">
        <f t="shared" si="399"/>
        <v>0</v>
      </c>
      <c r="DB121" s="476">
        <f t="shared" si="399"/>
        <v>0</v>
      </c>
      <c r="DC121" s="476">
        <f t="shared" si="399"/>
        <v>0</v>
      </c>
      <c r="DD121" s="476">
        <f t="shared" si="399"/>
        <v>0</v>
      </c>
      <c r="DE121" s="476">
        <f t="shared" si="399"/>
        <v>0</v>
      </c>
      <c r="DF121" s="476">
        <f t="shared" si="399"/>
        <v>0</v>
      </c>
      <c r="DG121" s="476">
        <f t="shared" si="399"/>
        <v>0</v>
      </c>
      <c r="DH121" s="476">
        <f t="shared" si="399"/>
        <v>0</v>
      </c>
      <c r="DI121" s="476">
        <f t="shared" si="399"/>
        <v>0</v>
      </c>
      <c r="DJ121" s="476">
        <f t="shared" si="399"/>
        <v>0</v>
      </c>
      <c r="DK121" s="476">
        <f t="shared" si="399"/>
        <v>0</v>
      </c>
      <c r="DL121" s="476">
        <f t="shared" si="399"/>
        <v>0</v>
      </c>
      <c r="DM121" s="476">
        <f t="shared" si="399"/>
        <v>0</v>
      </c>
      <c r="DN121" s="476">
        <f t="shared" si="399"/>
        <v>0</v>
      </c>
      <c r="DO121" s="476">
        <f t="shared" si="399"/>
        <v>0</v>
      </c>
      <c r="DP121" s="476">
        <f t="shared" si="399"/>
        <v>0</v>
      </c>
      <c r="DQ121" s="476">
        <f t="shared" si="399"/>
        <v>0</v>
      </c>
      <c r="DR121" s="476">
        <f t="shared" si="399"/>
        <v>0</v>
      </c>
      <c r="DS121" s="476">
        <f t="shared" si="399"/>
        <v>0</v>
      </c>
      <c r="DT121" s="476">
        <f t="shared" si="399"/>
        <v>0</v>
      </c>
      <c r="DU121" s="476">
        <f t="shared" si="399"/>
        <v>0</v>
      </c>
      <c r="DV121" s="476">
        <f t="shared" si="399"/>
        <v>0</v>
      </c>
      <c r="DW121" s="476">
        <f t="shared" si="399"/>
        <v>0</v>
      </c>
      <c r="DX121" s="476">
        <f t="shared" si="399"/>
        <v>0</v>
      </c>
      <c r="DY121" s="476">
        <f t="shared" si="399"/>
        <v>0</v>
      </c>
      <c r="DZ121" s="476">
        <f t="shared" si="399"/>
        <v>0</v>
      </c>
      <c r="EA121" s="476">
        <f t="shared" si="399"/>
        <v>0</v>
      </c>
      <c r="EB121" s="476">
        <f t="shared" ref="EB121:EX121" si="400">IF(EB12=0,0,1)</f>
        <v>0</v>
      </c>
      <c r="EC121" s="476">
        <f t="shared" si="400"/>
        <v>0</v>
      </c>
      <c r="ED121" s="476">
        <f t="shared" si="400"/>
        <v>0</v>
      </c>
      <c r="EE121" s="476">
        <f t="shared" si="400"/>
        <v>0</v>
      </c>
      <c r="EF121" s="476">
        <f t="shared" si="400"/>
        <v>0</v>
      </c>
      <c r="EG121" s="476">
        <f t="shared" si="400"/>
        <v>0</v>
      </c>
      <c r="EH121" s="476">
        <f t="shared" si="400"/>
        <v>0</v>
      </c>
      <c r="EI121" s="476">
        <f t="shared" si="400"/>
        <v>0</v>
      </c>
      <c r="EJ121" s="476">
        <f t="shared" si="400"/>
        <v>0</v>
      </c>
      <c r="EK121" s="476">
        <f t="shared" si="400"/>
        <v>0</v>
      </c>
      <c r="EL121" s="476">
        <f t="shared" si="400"/>
        <v>0</v>
      </c>
      <c r="EM121" s="476">
        <f t="shared" si="400"/>
        <v>0</v>
      </c>
      <c r="EN121" s="476">
        <f t="shared" si="400"/>
        <v>0</v>
      </c>
      <c r="EO121" s="476">
        <f t="shared" si="400"/>
        <v>0</v>
      </c>
      <c r="EP121" s="476">
        <f t="shared" si="400"/>
        <v>0</v>
      </c>
      <c r="EQ121" s="476">
        <f t="shared" si="400"/>
        <v>0</v>
      </c>
      <c r="ER121" s="476">
        <f t="shared" si="400"/>
        <v>0</v>
      </c>
      <c r="ES121" s="476">
        <f t="shared" si="400"/>
        <v>0</v>
      </c>
      <c r="ET121" s="476">
        <f t="shared" si="400"/>
        <v>0</v>
      </c>
      <c r="EU121" s="476">
        <f t="shared" si="400"/>
        <v>0</v>
      </c>
      <c r="EV121" s="476">
        <f t="shared" si="400"/>
        <v>0</v>
      </c>
      <c r="EW121" s="476">
        <f t="shared" si="400"/>
        <v>0</v>
      </c>
      <c r="EX121" s="476">
        <f t="shared" si="400"/>
        <v>0</v>
      </c>
      <c r="EY121" s="476"/>
      <c r="EZ121" s="476"/>
      <c r="FA121" s="476"/>
      <c r="FB121" s="548"/>
      <c r="FC121" s="476"/>
      <c r="FD121" s="476"/>
      <c r="FE121" s="476"/>
      <c r="FF121" s="476"/>
    </row>
    <row r="122" spans="2:162" ht="14.25" hidden="1" customHeight="1" outlineLevel="1">
      <c r="B122" s="547"/>
      <c r="C122" s="550" t="s">
        <v>1808</v>
      </c>
      <c r="D122" s="476">
        <f t="shared" ref="D122:AI122" si="401">IF(D5="",0,1)</f>
        <v>0</v>
      </c>
      <c r="E122" s="476">
        <f t="shared" si="401"/>
        <v>0</v>
      </c>
      <c r="F122" s="476">
        <f t="shared" si="401"/>
        <v>0</v>
      </c>
      <c r="G122" s="476">
        <f t="shared" si="401"/>
        <v>0</v>
      </c>
      <c r="H122" s="476">
        <f t="shared" si="401"/>
        <v>0</v>
      </c>
      <c r="I122" s="476">
        <f t="shared" si="401"/>
        <v>0</v>
      </c>
      <c r="J122" s="476">
        <f t="shared" si="401"/>
        <v>0</v>
      </c>
      <c r="K122" s="476">
        <f t="shared" si="401"/>
        <v>0</v>
      </c>
      <c r="L122" s="476">
        <f t="shared" si="401"/>
        <v>0</v>
      </c>
      <c r="M122" s="476">
        <f t="shared" si="401"/>
        <v>0</v>
      </c>
      <c r="N122" s="476">
        <f t="shared" si="401"/>
        <v>0</v>
      </c>
      <c r="O122" s="476">
        <f t="shared" si="401"/>
        <v>0</v>
      </c>
      <c r="P122" s="476">
        <f t="shared" si="401"/>
        <v>0</v>
      </c>
      <c r="Q122" s="476">
        <f t="shared" si="401"/>
        <v>0</v>
      </c>
      <c r="R122" s="476">
        <f t="shared" si="401"/>
        <v>0</v>
      </c>
      <c r="S122" s="476">
        <f t="shared" si="401"/>
        <v>0</v>
      </c>
      <c r="T122" s="476">
        <f t="shared" si="401"/>
        <v>0</v>
      </c>
      <c r="U122" s="476">
        <f t="shared" si="401"/>
        <v>0</v>
      </c>
      <c r="V122" s="476">
        <f t="shared" si="401"/>
        <v>0</v>
      </c>
      <c r="W122" s="476">
        <f t="shared" si="401"/>
        <v>0</v>
      </c>
      <c r="X122" s="476">
        <f t="shared" si="401"/>
        <v>0</v>
      </c>
      <c r="Y122" s="476">
        <f t="shared" si="401"/>
        <v>0</v>
      </c>
      <c r="Z122" s="476">
        <f t="shared" si="401"/>
        <v>0</v>
      </c>
      <c r="AA122" s="476">
        <f t="shared" si="401"/>
        <v>0</v>
      </c>
      <c r="AB122" s="476">
        <f t="shared" si="401"/>
        <v>0</v>
      </c>
      <c r="AC122" s="476">
        <f t="shared" si="401"/>
        <v>0</v>
      </c>
      <c r="AD122" s="476">
        <f t="shared" si="401"/>
        <v>0</v>
      </c>
      <c r="AE122" s="476">
        <f t="shared" si="401"/>
        <v>0</v>
      </c>
      <c r="AF122" s="476">
        <f t="shared" si="401"/>
        <v>0</v>
      </c>
      <c r="AG122" s="476">
        <f t="shared" si="401"/>
        <v>0</v>
      </c>
      <c r="AH122" s="476">
        <f t="shared" si="401"/>
        <v>0</v>
      </c>
      <c r="AI122" s="476">
        <f t="shared" si="401"/>
        <v>0</v>
      </c>
      <c r="AJ122" s="476">
        <f t="shared" ref="AJ122:BO122" si="402">IF(AJ5="",0,1)</f>
        <v>0</v>
      </c>
      <c r="AK122" s="476">
        <f t="shared" si="402"/>
        <v>0</v>
      </c>
      <c r="AL122" s="476">
        <f t="shared" si="402"/>
        <v>0</v>
      </c>
      <c r="AM122" s="476">
        <f t="shared" si="402"/>
        <v>0</v>
      </c>
      <c r="AN122" s="476">
        <f t="shared" si="402"/>
        <v>0</v>
      </c>
      <c r="AO122" s="476">
        <f t="shared" si="402"/>
        <v>0</v>
      </c>
      <c r="AP122" s="476">
        <f t="shared" si="402"/>
        <v>0</v>
      </c>
      <c r="AQ122" s="476">
        <f t="shared" si="402"/>
        <v>0</v>
      </c>
      <c r="AR122" s="476">
        <f t="shared" si="402"/>
        <v>0</v>
      </c>
      <c r="AS122" s="476">
        <f t="shared" si="402"/>
        <v>0</v>
      </c>
      <c r="AT122" s="476">
        <f t="shared" si="402"/>
        <v>0</v>
      </c>
      <c r="AU122" s="476">
        <f t="shared" si="402"/>
        <v>0</v>
      </c>
      <c r="AV122" s="476">
        <f t="shared" si="402"/>
        <v>0</v>
      </c>
      <c r="AW122" s="476">
        <f t="shared" si="402"/>
        <v>0</v>
      </c>
      <c r="AX122" s="476">
        <f t="shared" si="402"/>
        <v>0</v>
      </c>
      <c r="AY122" s="476">
        <f t="shared" si="402"/>
        <v>0</v>
      </c>
      <c r="AZ122" s="476">
        <f t="shared" si="402"/>
        <v>0</v>
      </c>
      <c r="BA122" s="476">
        <f t="shared" si="402"/>
        <v>0</v>
      </c>
      <c r="BB122" s="476">
        <f t="shared" si="402"/>
        <v>0</v>
      </c>
      <c r="BC122" s="476">
        <f t="shared" si="402"/>
        <v>0</v>
      </c>
      <c r="BD122" s="476">
        <f t="shared" si="402"/>
        <v>0</v>
      </c>
      <c r="BE122" s="476">
        <f t="shared" si="402"/>
        <v>0</v>
      </c>
      <c r="BF122" s="476">
        <f t="shared" si="402"/>
        <v>0</v>
      </c>
      <c r="BG122" s="476">
        <f t="shared" si="402"/>
        <v>0</v>
      </c>
      <c r="BH122" s="476">
        <f t="shared" si="402"/>
        <v>0</v>
      </c>
      <c r="BI122" s="476">
        <f t="shared" si="402"/>
        <v>0</v>
      </c>
      <c r="BJ122" s="476">
        <f t="shared" si="402"/>
        <v>0</v>
      </c>
      <c r="BK122" s="476">
        <f t="shared" si="402"/>
        <v>0</v>
      </c>
      <c r="BL122" s="476">
        <f t="shared" si="402"/>
        <v>0</v>
      </c>
      <c r="BM122" s="476">
        <f t="shared" si="402"/>
        <v>0</v>
      </c>
      <c r="BN122" s="476">
        <f t="shared" si="402"/>
        <v>0</v>
      </c>
      <c r="BO122" s="476">
        <f t="shared" si="402"/>
        <v>0</v>
      </c>
      <c r="BP122" s="476">
        <f t="shared" ref="BP122:CU122" si="403">IF(BP5="",0,1)</f>
        <v>0</v>
      </c>
      <c r="BQ122" s="476">
        <f t="shared" si="403"/>
        <v>0</v>
      </c>
      <c r="BR122" s="476">
        <f t="shared" si="403"/>
        <v>0</v>
      </c>
      <c r="BS122" s="476">
        <f t="shared" si="403"/>
        <v>0</v>
      </c>
      <c r="BT122" s="476">
        <f t="shared" si="403"/>
        <v>0</v>
      </c>
      <c r="BU122" s="476">
        <f t="shared" si="403"/>
        <v>0</v>
      </c>
      <c r="BV122" s="476">
        <f t="shared" si="403"/>
        <v>0</v>
      </c>
      <c r="BW122" s="476">
        <f t="shared" si="403"/>
        <v>0</v>
      </c>
      <c r="BX122" s="476">
        <f t="shared" si="403"/>
        <v>0</v>
      </c>
      <c r="BY122" s="476">
        <f t="shared" si="403"/>
        <v>0</v>
      </c>
      <c r="BZ122" s="476">
        <f t="shared" si="403"/>
        <v>0</v>
      </c>
      <c r="CA122" s="476">
        <f t="shared" si="403"/>
        <v>0</v>
      </c>
      <c r="CB122" s="476">
        <f t="shared" si="403"/>
        <v>0</v>
      </c>
      <c r="CC122" s="476">
        <f t="shared" si="403"/>
        <v>0</v>
      </c>
      <c r="CD122" s="476">
        <f t="shared" si="403"/>
        <v>0</v>
      </c>
      <c r="CE122" s="476">
        <f t="shared" si="403"/>
        <v>0</v>
      </c>
      <c r="CF122" s="476">
        <f t="shared" si="403"/>
        <v>0</v>
      </c>
      <c r="CG122" s="476">
        <f t="shared" si="403"/>
        <v>0</v>
      </c>
      <c r="CH122" s="476">
        <f t="shared" si="403"/>
        <v>0</v>
      </c>
      <c r="CI122" s="476">
        <f t="shared" si="403"/>
        <v>0</v>
      </c>
      <c r="CJ122" s="476">
        <f t="shared" si="403"/>
        <v>0</v>
      </c>
      <c r="CK122" s="476">
        <f t="shared" si="403"/>
        <v>0</v>
      </c>
      <c r="CL122" s="476">
        <f t="shared" si="403"/>
        <v>0</v>
      </c>
      <c r="CM122" s="476">
        <f t="shared" si="403"/>
        <v>0</v>
      </c>
      <c r="CN122" s="476">
        <f t="shared" si="403"/>
        <v>0</v>
      </c>
      <c r="CO122" s="476">
        <f t="shared" si="403"/>
        <v>0</v>
      </c>
      <c r="CP122" s="476">
        <f t="shared" si="403"/>
        <v>0</v>
      </c>
      <c r="CQ122" s="476">
        <f t="shared" si="403"/>
        <v>0</v>
      </c>
      <c r="CR122" s="476">
        <f t="shared" si="403"/>
        <v>0</v>
      </c>
      <c r="CS122" s="476">
        <f t="shared" si="403"/>
        <v>0</v>
      </c>
      <c r="CT122" s="476">
        <f t="shared" si="403"/>
        <v>0</v>
      </c>
      <c r="CU122" s="476">
        <f t="shared" si="403"/>
        <v>0</v>
      </c>
      <c r="CV122" s="476">
        <f t="shared" ref="CV122:EA122" si="404">IF(CV5="",0,1)</f>
        <v>0</v>
      </c>
      <c r="CW122" s="476">
        <f t="shared" si="404"/>
        <v>0</v>
      </c>
      <c r="CX122" s="476">
        <f t="shared" si="404"/>
        <v>0</v>
      </c>
      <c r="CY122" s="476">
        <f t="shared" si="404"/>
        <v>0</v>
      </c>
      <c r="CZ122" s="476">
        <f t="shared" si="404"/>
        <v>0</v>
      </c>
      <c r="DA122" s="476">
        <f t="shared" si="404"/>
        <v>0</v>
      </c>
      <c r="DB122" s="476">
        <f t="shared" si="404"/>
        <v>0</v>
      </c>
      <c r="DC122" s="476">
        <f t="shared" si="404"/>
        <v>0</v>
      </c>
      <c r="DD122" s="476">
        <f t="shared" si="404"/>
        <v>0</v>
      </c>
      <c r="DE122" s="476">
        <f t="shared" si="404"/>
        <v>0</v>
      </c>
      <c r="DF122" s="476">
        <f t="shared" si="404"/>
        <v>0</v>
      </c>
      <c r="DG122" s="476">
        <f t="shared" si="404"/>
        <v>0</v>
      </c>
      <c r="DH122" s="476">
        <f t="shared" si="404"/>
        <v>0</v>
      </c>
      <c r="DI122" s="476">
        <f t="shared" si="404"/>
        <v>0</v>
      </c>
      <c r="DJ122" s="476">
        <f t="shared" si="404"/>
        <v>0</v>
      </c>
      <c r="DK122" s="476">
        <f t="shared" si="404"/>
        <v>0</v>
      </c>
      <c r="DL122" s="476">
        <f t="shared" si="404"/>
        <v>0</v>
      </c>
      <c r="DM122" s="476">
        <f t="shared" si="404"/>
        <v>0</v>
      </c>
      <c r="DN122" s="476">
        <f t="shared" si="404"/>
        <v>0</v>
      </c>
      <c r="DO122" s="476">
        <f t="shared" si="404"/>
        <v>0</v>
      </c>
      <c r="DP122" s="476">
        <f t="shared" si="404"/>
        <v>0</v>
      </c>
      <c r="DQ122" s="476">
        <f t="shared" si="404"/>
        <v>0</v>
      </c>
      <c r="DR122" s="476">
        <f t="shared" si="404"/>
        <v>0</v>
      </c>
      <c r="DS122" s="476">
        <f t="shared" si="404"/>
        <v>0</v>
      </c>
      <c r="DT122" s="476">
        <f t="shared" si="404"/>
        <v>0</v>
      </c>
      <c r="DU122" s="476">
        <f t="shared" si="404"/>
        <v>0</v>
      </c>
      <c r="DV122" s="476">
        <f t="shared" si="404"/>
        <v>0</v>
      </c>
      <c r="DW122" s="476">
        <f t="shared" si="404"/>
        <v>0</v>
      </c>
      <c r="DX122" s="476">
        <f t="shared" si="404"/>
        <v>0</v>
      </c>
      <c r="DY122" s="476">
        <f t="shared" si="404"/>
        <v>0</v>
      </c>
      <c r="DZ122" s="476">
        <f t="shared" si="404"/>
        <v>0</v>
      </c>
      <c r="EA122" s="476">
        <f t="shared" si="404"/>
        <v>0</v>
      </c>
      <c r="EB122" s="476">
        <f t="shared" ref="EB122:EX122" si="405">IF(EB5="",0,1)</f>
        <v>0</v>
      </c>
      <c r="EC122" s="476">
        <f t="shared" si="405"/>
        <v>0</v>
      </c>
      <c r="ED122" s="476">
        <f t="shared" si="405"/>
        <v>0</v>
      </c>
      <c r="EE122" s="476">
        <f t="shared" si="405"/>
        <v>0</v>
      </c>
      <c r="EF122" s="476">
        <f t="shared" si="405"/>
        <v>0</v>
      </c>
      <c r="EG122" s="476">
        <f t="shared" si="405"/>
        <v>0</v>
      </c>
      <c r="EH122" s="476">
        <f t="shared" si="405"/>
        <v>0</v>
      </c>
      <c r="EI122" s="476">
        <f t="shared" si="405"/>
        <v>0</v>
      </c>
      <c r="EJ122" s="476">
        <f t="shared" si="405"/>
        <v>0</v>
      </c>
      <c r="EK122" s="476">
        <f t="shared" si="405"/>
        <v>0</v>
      </c>
      <c r="EL122" s="476">
        <f t="shared" si="405"/>
        <v>0</v>
      </c>
      <c r="EM122" s="476">
        <f t="shared" si="405"/>
        <v>0</v>
      </c>
      <c r="EN122" s="476">
        <f t="shared" si="405"/>
        <v>0</v>
      </c>
      <c r="EO122" s="476">
        <f t="shared" si="405"/>
        <v>0</v>
      </c>
      <c r="EP122" s="476">
        <f t="shared" si="405"/>
        <v>0</v>
      </c>
      <c r="EQ122" s="476">
        <f t="shared" si="405"/>
        <v>0</v>
      </c>
      <c r="ER122" s="476">
        <f t="shared" si="405"/>
        <v>0</v>
      </c>
      <c r="ES122" s="476">
        <f t="shared" si="405"/>
        <v>0</v>
      </c>
      <c r="ET122" s="476">
        <f t="shared" si="405"/>
        <v>0</v>
      </c>
      <c r="EU122" s="476">
        <f t="shared" si="405"/>
        <v>0</v>
      </c>
      <c r="EV122" s="476">
        <f t="shared" si="405"/>
        <v>0</v>
      </c>
      <c r="EW122" s="476">
        <f t="shared" si="405"/>
        <v>0</v>
      </c>
      <c r="EX122" s="476">
        <f t="shared" si="405"/>
        <v>0</v>
      </c>
      <c r="EY122" s="476"/>
      <c r="EZ122" s="476"/>
      <c r="FA122" s="476"/>
      <c r="FB122" s="476"/>
      <c r="FC122" s="476"/>
      <c r="FD122" s="476"/>
      <c r="FE122" s="476"/>
      <c r="FF122" s="476"/>
    </row>
    <row r="123" spans="2:162" ht="22.5" hidden="1" outlineLevel="1">
      <c r="B123" s="547"/>
      <c r="C123" s="550" t="s">
        <v>1940</v>
      </c>
      <c r="D123" s="476">
        <f t="shared" ref="D123:AI123" si="406">IF(OR(D6="",D6="-"),0,1)</f>
        <v>0</v>
      </c>
      <c r="E123" s="476">
        <f t="shared" si="406"/>
        <v>0</v>
      </c>
      <c r="F123" s="476">
        <f t="shared" si="406"/>
        <v>0</v>
      </c>
      <c r="G123" s="476">
        <f t="shared" si="406"/>
        <v>0</v>
      </c>
      <c r="H123" s="476">
        <f t="shared" si="406"/>
        <v>0</v>
      </c>
      <c r="I123" s="476">
        <f t="shared" si="406"/>
        <v>0</v>
      </c>
      <c r="J123" s="476">
        <f t="shared" si="406"/>
        <v>0</v>
      </c>
      <c r="K123" s="476">
        <f t="shared" si="406"/>
        <v>0</v>
      </c>
      <c r="L123" s="476">
        <f t="shared" si="406"/>
        <v>0</v>
      </c>
      <c r="M123" s="476">
        <f t="shared" si="406"/>
        <v>0</v>
      </c>
      <c r="N123" s="476">
        <f t="shared" si="406"/>
        <v>0</v>
      </c>
      <c r="O123" s="476">
        <f t="shared" si="406"/>
        <v>0</v>
      </c>
      <c r="P123" s="476">
        <f t="shared" si="406"/>
        <v>0</v>
      </c>
      <c r="Q123" s="476">
        <f t="shared" si="406"/>
        <v>0</v>
      </c>
      <c r="R123" s="476">
        <f t="shared" si="406"/>
        <v>0</v>
      </c>
      <c r="S123" s="476">
        <f t="shared" si="406"/>
        <v>0</v>
      </c>
      <c r="T123" s="476">
        <f t="shared" si="406"/>
        <v>0</v>
      </c>
      <c r="U123" s="476">
        <f t="shared" si="406"/>
        <v>0</v>
      </c>
      <c r="V123" s="476">
        <f t="shared" si="406"/>
        <v>0</v>
      </c>
      <c r="W123" s="476">
        <f t="shared" si="406"/>
        <v>0</v>
      </c>
      <c r="X123" s="476">
        <f t="shared" si="406"/>
        <v>0</v>
      </c>
      <c r="Y123" s="476">
        <f t="shared" si="406"/>
        <v>0</v>
      </c>
      <c r="Z123" s="476">
        <f t="shared" si="406"/>
        <v>0</v>
      </c>
      <c r="AA123" s="476">
        <f t="shared" si="406"/>
        <v>0</v>
      </c>
      <c r="AB123" s="476">
        <f t="shared" si="406"/>
        <v>0</v>
      </c>
      <c r="AC123" s="476">
        <f t="shared" si="406"/>
        <v>0</v>
      </c>
      <c r="AD123" s="476">
        <f t="shared" si="406"/>
        <v>0</v>
      </c>
      <c r="AE123" s="476">
        <f t="shared" si="406"/>
        <v>0</v>
      </c>
      <c r="AF123" s="476">
        <f t="shared" si="406"/>
        <v>0</v>
      </c>
      <c r="AG123" s="476">
        <f t="shared" si="406"/>
        <v>0</v>
      </c>
      <c r="AH123" s="476">
        <f t="shared" si="406"/>
        <v>0</v>
      </c>
      <c r="AI123" s="476">
        <f t="shared" si="406"/>
        <v>0</v>
      </c>
      <c r="AJ123" s="476">
        <f t="shared" ref="AJ123:BO123" si="407">IF(OR(AJ6="",AJ6="-"),0,1)</f>
        <v>0</v>
      </c>
      <c r="AK123" s="476">
        <f t="shared" si="407"/>
        <v>0</v>
      </c>
      <c r="AL123" s="476">
        <f t="shared" si="407"/>
        <v>0</v>
      </c>
      <c r="AM123" s="476">
        <f t="shared" si="407"/>
        <v>0</v>
      </c>
      <c r="AN123" s="476">
        <f t="shared" si="407"/>
        <v>0</v>
      </c>
      <c r="AO123" s="476">
        <f t="shared" si="407"/>
        <v>0</v>
      </c>
      <c r="AP123" s="476">
        <f t="shared" si="407"/>
        <v>0</v>
      </c>
      <c r="AQ123" s="476">
        <f t="shared" si="407"/>
        <v>0</v>
      </c>
      <c r="AR123" s="476">
        <f t="shared" si="407"/>
        <v>0</v>
      </c>
      <c r="AS123" s="476">
        <f t="shared" si="407"/>
        <v>0</v>
      </c>
      <c r="AT123" s="476">
        <f t="shared" si="407"/>
        <v>0</v>
      </c>
      <c r="AU123" s="476">
        <f t="shared" si="407"/>
        <v>0</v>
      </c>
      <c r="AV123" s="476">
        <f t="shared" si="407"/>
        <v>0</v>
      </c>
      <c r="AW123" s="476">
        <f t="shared" si="407"/>
        <v>0</v>
      </c>
      <c r="AX123" s="476">
        <f t="shared" si="407"/>
        <v>0</v>
      </c>
      <c r="AY123" s="476">
        <f t="shared" si="407"/>
        <v>0</v>
      </c>
      <c r="AZ123" s="476">
        <f t="shared" si="407"/>
        <v>0</v>
      </c>
      <c r="BA123" s="476">
        <f t="shared" si="407"/>
        <v>0</v>
      </c>
      <c r="BB123" s="476">
        <f t="shared" si="407"/>
        <v>0</v>
      </c>
      <c r="BC123" s="476">
        <f t="shared" si="407"/>
        <v>0</v>
      </c>
      <c r="BD123" s="476">
        <f t="shared" si="407"/>
        <v>0</v>
      </c>
      <c r="BE123" s="476">
        <f t="shared" si="407"/>
        <v>0</v>
      </c>
      <c r="BF123" s="476">
        <f t="shared" si="407"/>
        <v>0</v>
      </c>
      <c r="BG123" s="476">
        <f t="shared" si="407"/>
        <v>0</v>
      </c>
      <c r="BH123" s="476">
        <f t="shared" si="407"/>
        <v>0</v>
      </c>
      <c r="BI123" s="476">
        <f t="shared" si="407"/>
        <v>0</v>
      </c>
      <c r="BJ123" s="476">
        <f t="shared" si="407"/>
        <v>0</v>
      </c>
      <c r="BK123" s="476">
        <f t="shared" si="407"/>
        <v>0</v>
      </c>
      <c r="BL123" s="476">
        <f t="shared" si="407"/>
        <v>0</v>
      </c>
      <c r="BM123" s="476">
        <f t="shared" si="407"/>
        <v>0</v>
      </c>
      <c r="BN123" s="476">
        <f t="shared" si="407"/>
        <v>0</v>
      </c>
      <c r="BO123" s="476">
        <f t="shared" si="407"/>
        <v>0</v>
      </c>
      <c r="BP123" s="476">
        <f t="shared" ref="BP123:CU123" si="408">IF(OR(BP6="",BP6="-"),0,1)</f>
        <v>0</v>
      </c>
      <c r="BQ123" s="476">
        <f t="shared" si="408"/>
        <v>0</v>
      </c>
      <c r="BR123" s="476">
        <f t="shared" si="408"/>
        <v>0</v>
      </c>
      <c r="BS123" s="476">
        <f t="shared" si="408"/>
        <v>0</v>
      </c>
      <c r="BT123" s="476">
        <f t="shared" si="408"/>
        <v>0</v>
      </c>
      <c r="BU123" s="476">
        <f t="shared" si="408"/>
        <v>0</v>
      </c>
      <c r="BV123" s="476">
        <f t="shared" si="408"/>
        <v>0</v>
      </c>
      <c r="BW123" s="476">
        <f t="shared" si="408"/>
        <v>0</v>
      </c>
      <c r="BX123" s="476">
        <f t="shared" si="408"/>
        <v>0</v>
      </c>
      <c r="BY123" s="476">
        <f t="shared" si="408"/>
        <v>0</v>
      </c>
      <c r="BZ123" s="476">
        <f t="shared" si="408"/>
        <v>0</v>
      </c>
      <c r="CA123" s="476">
        <f t="shared" si="408"/>
        <v>0</v>
      </c>
      <c r="CB123" s="476">
        <f t="shared" si="408"/>
        <v>0</v>
      </c>
      <c r="CC123" s="476">
        <f t="shared" si="408"/>
        <v>0</v>
      </c>
      <c r="CD123" s="476">
        <f t="shared" si="408"/>
        <v>0</v>
      </c>
      <c r="CE123" s="476">
        <f t="shared" si="408"/>
        <v>0</v>
      </c>
      <c r="CF123" s="476">
        <f t="shared" si="408"/>
        <v>0</v>
      </c>
      <c r="CG123" s="476">
        <f t="shared" si="408"/>
        <v>0</v>
      </c>
      <c r="CH123" s="476">
        <f t="shared" si="408"/>
        <v>0</v>
      </c>
      <c r="CI123" s="476">
        <f t="shared" si="408"/>
        <v>0</v>
      </c>
      <c r="CJ123" s="476">
        <f t="shared" si="408"/>
        <v>0</v>
      </c>
      <c r="CK123" s="476">
        <f t="shared" si="408"/>
        <v>0</v>
      </c>
      <c r="CL123" s="476">
        <f t="shared" si="408"/>
        <v>0</v>
      </c>
      <c r="CM123" s="476">
        <f t="shared" si="408"/>
        <v>0</v>
      </c>
      <c r="CN123" s="476">
        <f t="shared" si="408"/>
        <v>0</v>
      </c>
      <c r="CO123" s="476">
        <f t="shared" si="408"/>
        <v>0</v>
      </c>
      <c r="CP123" s="476">
        <f t="shared" si="408"/>
        <v>0</v>
      </c>
      <c r="CQ123" s="476">
        <f t="shared" si="408"/>
        <v>0</v>
      </c>
      <c r="CR123" s="476">
        <f t="shared" si="408"/>
        <v>0</v>
      </c>
      <c r="CS123" s="476">
        <f t="shared" si="408"/>
        <v>0</v>
      </c>
      <c r="CT123" s="476">
        <f t="shared" si="408"/>
        <v>0</v>
      </c>
      <c r="CU123" s="476">
        <f t="shared" si="408"/>
        <v>0</v>
      </c>
      <c r="CV123" s="476">
        <f t="shared" ref="CV123:EA123" si="409">IF(OR(CV6="",CV6="-"),0,1)</f>
        <v>0</v>
      </c>
      <c r="CW123" s="476">
        <f t="shared" si="409"/>
        <v>0</v>
      </c>
      <c r="CX123" s="476">
        <f t="shared" si="409"/>
        <v>0</v>
      </c>
      <c r="CY123" s="476">
        <f t="shared" si="409"/>
        <v>0</v>
      </c>
      <c r="CZ123" s="476">
        <f t="shared" si="409"/>
        <v>0</v>
      </c>
      <c r="DA123" s="476">
        <f t="shared" si="409"/>
        <v>0</v>
      </c>
      <c r="DB123" s="476">
        <f t="shared" si="409"/>
        <v>0</v>
      </c>
      <c r="DC123" s="476">
        <f t="shared" si="409"/>
        <v>0</v>
      </c>
      <c r="DD123" s="476">
        <f t="shared" si="409"/>
        <v>0</v>
      </c>
      <c r="DE123" s="476">
        <f t="shared" si="409"/>
        <v>0</v>
      </c>
      <c r="DF123" s="476">
        <f t="shared" si="409"/>
        <v>0</v>
      </c>
      <c r="DG123" s="476">
        <f t="shared" si="409"/>
        <v>0</v>
      </c>
      <c r="DH123" s="476">
        <f t="shared" si="409"/>
        <v>0</v>
      </c>
      <c r="DI123" s="476">
        <f t="shared" si="409"/>
        <v>0</v>
      </c>
      <c r="DJ123" s="476">
        <f t="shared" si="409"/>
        <v>0</v>
      </c>
      <c r="DK123" s="476">
        <f t="shared" si="409"/>
        <v>0</v>
      </c>
      <c r="DL123" s="476">
        <f t="shared" si="409"/>
        <v>0</v>
      </c>
      <c r="DM123" s="476">
        <f t="shared" si="409"/>
        <v>0</v>
      </c>
      <c r="DN123" s="476">
        <f t="shared" si="409"/>
        <v>0</v>
      </c>
      <c r="DO123" s="476">
        <f t="shared" si="409"/>
        <v>0</v>
      </c>
      <c r="DP123" s="476">
        <f t="shared" si="409"/>
        <v>0</v>
      </c>
      <c r="DQ123" s="476">
        <f t="shared" si="409"/>
        <v>0</v>
      </c>
      <c r="DR123" s="476">
        <f t="shared" si="409"/>
        <v>0</v>
      </c>
      <c r="DS123" s="476">
        <f t="shared" si="409"/>
        <v>0</v>
      </c>
      <c r="DT123" s="476">
        <f t="shared" si="409"/>
        <v>0</v>
      </c>
      <c r="DU123" s="476">
        <f t="shared" si="409"/>
        <v>0</v>
      </c>
      <c r="DV123" s="476">
        <f t="shared" si="409"/>
        <v>0</v>
      </c>
      <c r="DW123" s="476">
        <f t="shared" si="409"/>
        <v>0</v>
      </c>
      <c r="DX123" s="476">
        <f t="shared" si="409"/>
        <v>0</v>
      </c>
      <c r="DY123" s="476">
        <f t="shared" si="409"/>
        <v>0</v>
      </c>
      <c r="DZ123" s="476">
        <f t="shared" si="409"/>
        <v>0</v>
      </c>
      <c r="EA123" s="476">
        <f t="shared" si="409"/>
        <v>0</v>
      </c>
      <c r="EB123" s="476">
        <f t="shared" ref="EB123:EX123" si="410">IF(OR(EB6="",EB6="-"),0,1)</f>
        <v>0</v>
      </c>
      <c r="EC123" s="476">
        <f t="shared" si="410"/>
        <v>0</v>
      </c>
      <c r="ED123" s="476">
        <f t="shared" si="410"/>
        <v>0</v>
      </c>
      <c r="EE123" s="476">
        <f t="shared" si="410"/>
        <v>0</v>
      </c>
      <c r="EF123" s="476">
        <f t="shared" si="410"/>
        <v>0</v>
      </c>
      <c r="EG123" s="476">
        <f t="shared" si="410"/>
        <v>0</v>
      </c>
      <c r="EH123" s="476">
        <f t="shared" si="410"/>
        <v>0</v>
      </c>
      <c r="EI123" s="476">
        <f t="shared" si="410"/>
        <v>0</v>
      </c>
      <c r="EJ123" s="476">
        <f t="shared" si="410"/>
        <v>0</v>
      </c>
      <c r="EK123" s="476">
        <f t="shared" si="410"/>
        <v>0</v>
      </c>
      <c r="EL123" s="476">
        <f t="shared" si="410"/>
        <v>0</v>
      </c>
      <c r="EM123" s="476">
        <f t="shared" si="410"/>
        <v>0</v>
      </c>
      <c r="EN123" s="476">
        <f t="shared" si="410"/>
        <v>0</v>
      </c>
      <c r="EO123" s="476">
        <f t="shared" si="410"/>
        <v>0</v>
      </c>
      <c r="EP123" s="476">
        <f t="shared" si="410"/>
        <v>0</v>
      </c>
      <c r="EQ123" s="476">
        <f t="shared" si="410"/>
        <v>0</v>
      </c>
      <c r="ER123" s="476">
        <f t="shared" si="410"/>
        <v>0</v>
      </c>
      <c r="ES123" s="476">
        <f t="shared" si="410"/>
        <v>0</v>
      </c>
      <c r="ET123" s="476">
        <f t="shared" si="410"/>
        <v>0</v>
      </c>
      <c r="EU123" s="476">
        <f t="shared" si="410"/>
        <v>0</v>
      </c>
      <c r="EV123" s="476">
        <f t="shared" si="410"/>
        <v>0</v>
      </c>
      <c r="EW123" s="476">
        <f t="shared" si="410"/>
        <v>0</v>
      </c>
      <c r="EX123" s="476">
        <f t="shared" si="410"/>
        <v>0</v>
      </c>
      <c r="EY123" s="476"/>
      <c r="EZ123" s="476"/>
      <c r="FA123" s="476"/>
      <c r="FB123" s="476"/>
      <c r="FC123" s="476"/>
      <c r="FD123" s="476"/>
      <c r="FE123" s="476"/>
      <c r="FF123" s="476"/>
    </row>
    <row r="124" spans="2:162" ht="22.5" hidden="1" outlineLevel="1">
      <c r="B124" s="547"/>
      <c r="C124" s="550" t="s">
        <v>1939</v>
      </c>
      <c r="D124" s="476">
        <f t="shared" ref="D124:AI124" si="411">IF(OR(D7="",D7="-"),0,1)</f>
        <v>0</v>
      </c>
      <c r="E124" s="476">
        <f t="shared" si="411"/>
        <v>0</v>
      </c>
      <c r="F124" s="476">
        <f t="shared" si="411"/>
        <v>0</v>
      </c>
      <c r="G124" s="476">
        <f t="shared" si="411"/>
        <v>0</v>
      </c>
      <c r="H124" s="476">
        <f t="shared" si="411"/>
        <v>0</v>
      </c>
      <c r="I124" s="476">
        <f t="shared" si="411"/>
        <v>0</v>
      </c>
      <c r="J124" s="476">
        <f t="shared" si="411"/>
        <v>0</v>
      </c>
      <c r="K124" s="476">
        <f t="shared" si="411"/>
        <v>0</v>
      </c>
      <c r="L124" s="476">
        <f t="shared" si="411"/>
        <v>0</v>
      </c>
      <c r="M124" s="476">
        <f t="shared" si="411"/>
        <v>0</v>
      </c>
      <c r="N124" s="476">
        <f t="shared" si="411"/>
        <v>0</v>
      </c>
      <c r="O124" s="476">
        <f t="shared" si="411"/>
        <v>0</v>
      </c>
      <c r="P124" s="476">
        <f t="shared" si="411"/>
        <v>0</v>
      </c>
      <c r="Q124" s="476">
        <f t="shared" si="411"/>
        <v>0</v>
      </c>
      <c r="R124" s="476">
        <f t="shared" si="411"/>
        <v>0</v>
      </c>
      <c r="S124" s="476">
        <f t="shared" si="411"/>
        <v>0</v>
      </c>
      <c r="T124" s="476">
        <f t="shared" si="411"/>
        <v>0</v>
      </c>
      <c r="U124" s="476">
        <f t="shared" si="411"/>
        <v>0</v>
      </c>
      <c r="V124" s="476">
        <f t="shared" si="411"/>
        <v>0</v>
      </c>
      <c r="W124" s="476">
        <f t="shared" si="411"/>
        <v>0</v>
      </c>
      <c r="X124" s="476">
        <f t="shared" si="411"/>
        <v>0</v>
      </c>
      <c r="Y124" s="476">
        <f t="shared" si="411"/>
        <v>0</v>
      </c>
      <c r="Z124" s="476">
        <f t="shared" si="411"/>
        <v>0</v>
      </c>
      <c r="AA124" s="476">
        <f t="shared" si="411"/>
        <v>0</v>
      </c>
      <c r="AB124" s="476">
        <f t="shared" si="411"/>
        <v>0</v>
      </c>
      <c r="AC124" s="476">
        <f t="shared" si="411"/>
        <v>0</v>
      </c>
      <c r="AD124" s="476">
        <f t="shared" si="411"/>
        <v>0</v>
      </c>
      <c r="AE124" s="476">
        <f t="shared" si="411"/>
        <v>0</v>
      </c>
      <c r="AF124" s="476">
        <f t="shared" si="411"/>
        <v>0</v>
      </c>
      <c r="AG124" s="476">
        <f t="shared" si="411"/>
        <v>0</v>
      </c>
      <c r="AH124" s="476">
        <f t="shared" si="411"/>
        <v>0</v>
      </c>
      <c r="AI124" s="476">
        <f t="shared" si="411"/>
        <v>0</v>
      </c>
      <c r="AJ124" s="476">
        <f t="shared" ref="AJ124:BO124" si="412">IF(OR(AJ7="",AJ7="-"),0,1)</f>
        <v>0</v>
      </c>
      <c r="AK124" s="476">
        <f t="shared" si="412"/>
        <v>0</v>
      </c>
      <c r="AL124" s="476">
        <f t="shared" si="412"/>
        <v>0</v>
      </c>
      <c r="AM124" s="476">
        <f t="shared" si="412"/>
        <v>0</v>
      </c>
      <c r="AN124" s="476">
        <f t="shared" si="412"/>
        <v>0</v>
      </c>
      <c r="AO124" s="476">
        <f t="shared" si="412"/>
        <v>0</v>
      </c>
      <c r="AP124" s="476">
        <f t="shared" si="412"/>
        <v>0</v>
      </c>
      <c r="AQ124" s="476">
        <f t="shared" si="412"/>
        <v>0</v>
      </c>
      <c r="AR124" s="476">
        <f t="shared" si="412"/>
        <v>0</v>
      </c>
      <c r="AS124" s="476">
        <f t="shared" si="412"/>
        <v>0</v>
      </c>
      <c r="AT124" s="476">
        <f t="shared" si="412"/>
        <v>0</v>
      </c>
      <c r="AU124" s="476">
        <f t="shared" si="412"/>
        <v>0</v>
      </c>
      <c r="AV124" s="476">
        <f t="shared" si="412"/>
        <v>0</v>
      </c>
      <c r="AW124" s="476">
        <f t="shared" si="412"/>
        <v>0</v>
      </c>
      <c r="AX124" s="476">
        <f t="shared" si="412"/>
        <v>0</v>
      </c>
      <c r="AY124" s="476">
        <f t="shared" si="412"/>
        <v>0</v>
      </c>
      <c r="AZ124" s="476">
        <f t="shared" si="412"/>
        <v>0</v>
      </c>
      <c r="BA124" s="476">
        <f t="shared" si="412"/>
        <v>0</v>
      </c>
      <c r="BB124" s="476">
        <f t="shared" si="412"/>
        <v>0</v>
      </c>
      <c r="BC124" s="476">
        <f t="shared" si="412"/>
        <v>0</v>
      </c>
      <c r="BD124" s="476">
        <f t="shared" si="412"/>
        <v>0</v>
      </c>
      <c r="BE124" s="476">
        <f t="shared" si="412"/>
        <v>0</v>
      </c>
      <c r="BF124" s="476">
        <f t="shared" si="412"/>
        <v>0</v>
      </c>
      <c r="BG124" s="476">
        <f t="shared" si="412"/>
        <v>0</v>
      </c>
      <c r="BH124" s="476">
        <f t="shared" si="412"/>
        <v>0</v>
      </c>
      <c r="BI124" s="476">
        <f t="shared" si="412"/>
        <v>0</v>
      </c>
      <c r="BJ124" s="476">
        <f t="shared" si="412"/>
        <v>0</v>
      </c>
      <c r="BK124" s="476">
        <f t="shared" si="412"/>
        <v>0</v>
      </c>
      <c r="BL124" s="476">
        <f t="shared" si="412"/>
        <v>0</v>
      </c>
      <c r="BM124" s="476">
        <f t="shared" si="412"/>
        <v>0</v>
      </c>
      <c r="BN124" s="476">
        <f t="shared" si="412"/>
        <v>0</v>
      </c>
      <c r="BO124" s="476">
        <f t="shared" si="412"/>
        <v>0</v>
      </c>
      <c r="BP124" s="476">
        <f t="shared" ref="BP124:CU124" si="413">IF(OR(BP7="",BP7="-"),0,1)</f>
        <v>0</v>
      </c>
      <c r="BQ124" s="476">
        <f t="shared" si="413"/>
        <v>0</v>
      </c>
      <c r="BR124" s="476">
        <f t="shared" si="413"/>
        <v>0</v>
      </c>
      <c r="BS124" s="476">
        <f t="shared" si="413"/>
        <v>0</v>
      </c>
      <c r="BT124" s="476">
        <f t="shared" si="413"/>
        <v>0</v>
      </c>
      <c r="BU124" s="476">
        <f t="shared" si="413"/>
        <v>0</v>
      </c>
      <c r="BV124" s="476">
        <f t="shared" si="413"/>
        <v>0</v>
      </c>
      <c r="BW124" s="476">
        <f t="shared" si="413"/>
        <v>0</v>
      </c>
      <c r="BX124" s="476">
        <f t="shared" si="413"/>
        <v>0</v>
      </c>
      <c r="BY124" s="476">
        <f t="shared" si="413"/>
        <v>0</v>
      </c>
      <c r="BZ124" s="476">
        <f t="shared" si="413"/>
        <v>0</v>
      </c>
      <c r="CA124" s="476">
        <f t="shared" si="413"/>
        <v>0</v>
      </c>
      <c r="CB124" s="476">
        <f t="shared" si="413"/>
        <v>0</v>
      </c>
      <c r="CC124" s="476">
        <f t="shared" si="413"/>
        <v>0</v>
      </c>
      <c r="CD124" s="476">
        <f t="shared" si="413"/>
        <v>0</v>
      </c>
      <c r="CE124" s="476">
        <f t="shared" si="413"/>
        <v>0</v>
      </c>
      <c r="CF124" s="476">
        <f t="shared" si="413"/>
        <v>0</v>
      </c>
      <c r="CG124" s="476">
        <f t="shared" si="413"/>
        <v>0</v>
      </c>
      <c r="CH124" s="476">
        <f t="shared" si="413"/>
        <v>0</v>
      </c>
      <c r="CI124" s="476">
        <f t="shared" si="413"/>
        <v>0</v>
      </c>
      <c r="CJ124" s="476">
        <f t="shared" si="413"/>
        <v>0</v>
      </c>
      <c r="CK124" s="476">
        <f t="shared" si="413"/>
        <v>0</v>
      </c>
      <c r="CL124" s="476">
        <f t="shared" si="413"/>
        <v>0</v>
      </c>
      <c r="CM124" s="476">
        <f t="shared" si="413"/>
        <v>0</v>
      </c>
      <c r="CN124" s="476">
        <f t="shared" si="413"/>
        <v>0</v>
      </c>
      <c r="CO124" s="476">
        <f t="shared" si="413"/>
        <v>0</v>
      </c>
      <c r="CP124" s="476">
        <f t="shared" si="413"/>
        <v>0</v>
      </c>
      <c r="CQ124" s="476">
        <f t="shared" si="413"/>
        <v>0</v>
      </c>
      <c r="CR124" s="476">
        <f t="shared" si="413"/>
        <v>0</v>
      </c>
      <c r="CS124" s="476">
        <f t="shared" si="413"/>
        <v>0</v>
      </c>
      <c r="CT124" s="476">
        <f t="shared" si="413"/>
        <v>0</v>
      </c>
      <c r="CU124" s="476">
        <f t="shared" si="413"/>
        <v>0</v>
      </c>
      <c r="CV124" s="476">
        <f t="shared" ref="CV124:EA124" si="414">IF(OR(CV7="",CV7="-"),0,1)</f>
        <v>0</v>
      </c>
      <c r="CW124" s="476">
        <f t="shared" si="414"/>
        <v>0</v>
      </c>
      <c r="CX124" s="476">
        <f t="shared" si="414"/>
        <v>0</v>
      </c>
      <c r="CY124" s="476">
        <f t="shared" si="414"/>
        <v>0</v>
      </c>
      <c r="CZ124" s="476">
        <f t="shared" si="414"/>
        <v>0</v>
      </c>
      <c r="DA124" s="476">
        <f t="shared" si="414"/>
        <v>0</v>
      </c>
      <c r="DB124" s="476">
        <f t="shared" si="414"/>
        <v>0</v>
      </c>
      <c r="DC124" s="476">
        <f t="shared" si="414"/>
        <v>0</v>
      </c>
      <c r="DD124" s="476">
        <f t="shared" si="414"/>
        <v>0</v>
      </c>
      <c r="DE124" s="476">
        <f t="shared" si="414"/>
        <v>0</v>
      </c>
      <c r="DF124" s="476">
        <f t="shared" si="414"/>
        <v>0</v>
      </c>
      <c r="DG124" s="476">
        <f t="shared" si="414"/>
        <v>0</v>
      </c>
      <c r="DH124" s="476">
        <f t="shared" si="414"/>
        <v>0</v>
      </c>
      <c r="DI124" s="476">
        <f t="shared" si="414"/>
        <v>0</v>
      </c>
      <c r="DJ124" s="476">
        <f t="shared" si="414"/>
        <v>0</v>
      </c>
      <c r="DK124" s="476">
        <f t="shared" si="414"/>
        <v>0</v>
      </c>
      <c r="DL124" s="476">
        <f t="shared" si="414"/>
        <v>0</v>
      </c>
      <c r="DM124" s="476">
        <f t="shared" si="414"/>
        <v>0</v>
      </c>
      <c r="DN124" s="476">
        <f t="shared" si="414"/>
        <v>0</v>
      </c>
      <c r="DO124" s="476">
        <f t="shared" si="414"/>
        <v>0</v>
      </c>
      <c r="DP124" s="476">
        <f t="shared" si="414"/>
        <v>0</v>
      </c>
      <c r="DQ124" s="476">
        <f t="shared" si="414"/>
        <v>0</v>
      </c>
      <c r="DR124" s="476">
        <f t="shared" si="414"/>
        <v>0</v>
      </c>
      <c r="DS124" s="476">
        <f t="shared" si="414"/>
        <v>0</v>
      </c>
      <c r="DT124" s="476">
        <f t="shared" si="414"/>
        <v>0</v>
      </c>
      <c r="DU124" s="476">
        <f t="shared" si="414"/>
        <v>0</v>
      </c>
      <c r="DV124" s="476">
        <f t="shared" si="414"/>
        <v>0</v>
      </c>
      <c r="DW124" s="476">
        <f t="shared" si="414"/>
        <v>0</v>
      </c>
      <c r="DX124" s="476">
        <f t="shared" si="414"/>
        <v>0</v>
      </c>
      <c r="DY124" s="476">
        <f t="shared" si="414"/>
        <v>0</v>
      </c>
      <c r="DZ124" s="476">
        <f t="shared" si="414"/>
        <v>0</v>
      </c>
      <c r="EA124" s="476">
        <f t="shared" si="414"/>
        <v>0</v>
      </c>
      <c r="EB124" s="476">
        <f t="shared" ref="EB124:EW124" si="415">IF(OR(EB7="",EB7="-"),0,1)</f>
        <v>0</v>
      </c>
      <c r="EC124" s="476">
        <f t="shared" si="415"/>
        <v>0</v>
      </c>
      <c r="ED124" s="476">
        <f t="shared" si="415"/>
        <v>0</v>
      </c>
      <c r="EE124" s="476">
        <f t="shared" si="415"/>
        <v>0</v>
      </c>
      <c r="EF124" s="476">
        <f t="shared" si="415"/>
        <v>0</v>
      </c>
      <c r="EG124" s="476">
        <f t="shared" si="415"/>
        <v>0</v>
      </c>
      <c r="EH124" s="476">
        <f t="shared" si="415"/>
        <v>0</v>
      </c>
      <c r="EI124" s="476">
        <f t="shared" si="415"/>
        <v>0</v>
      </c>
      <c r="EJ124" s="476">
        <f t="shared" si="415"/>
        <v>0</v>
      </c>
      <c r="EK124" s="476">
        <f t="shared" si="415"/>
        <v>0</v>
      </c>
      <c r="EL124" s="476">
        <f t="shared" si="415"/>
        <v>0</v>
      </c>
      <c r="EM124" s="476">
        <f t="shared" si="415"/>
        <v>0</v>
      </c>
      <c r="EN124" s="476">
        <f t="shared" si="415"/>
        <v>0</v>
      </c>
      <c r="EO124" s="476">
        <f t="shared" si="415"/>
        <v>0</v>
      </c>
      <c r="EP124" s="476">
        <f t="shared" si="415"/>
        <v>0</v>
      </c>
      <c r="EQ124" s="476">
        <f t="shared" si="415"/>
        <v>0</v>
      </c>
      <c r="ER124" s="476">
        <f t="shared" si="415"/>
        <v>0</v>
      </c>
      <c r="ES124" s="476">
        <f t="shared" si="415"/>
        <v>0</v>
      </c>
      <c r="ET124" s="476">
        <f t="shared" si="415"/>
        <v>0</v>
      </c>
      <c r="EU124" s="476">
        <f t="shared" si="415"/>
        <v>0</v>
      </c>
      <c r="EV124" s="476">
        <f t="shared" si="415"/>
        <v>0</v>
      </c>
      <c r="EW124" s="476">
        <f t="shared" si="415"/>
        <v>0</v>
      </c>
      <c r="EX124" s="476">
        <f>IF(OR(EX7="",EX7="－"),0,1)</f>
        <v>0</v>
      </c>
      <c r="EY124" s="476"/>
      <c r="EZ124" s="476"/>
      <c r="FA124" s="476"/>
      <c r="FB124" s="476"/>
      <c r="FC124" s="476"/>
      <c r="FD124" s="476"/>
      <c r="FE124" s="476"/>
      <c r="FF124" s="476"/>
    </row>
    <row r="125" spans="2:162" ht="15.75" hidden="1" customHeight="1" outlineLevel="1">
      <c r="B125" s="547"/>
      <c r="C125" s="549"/>
      <c r="D125" s="476">
        <f>SUM(D122:D124)</f>
        <v>0</v>
      </c>
      <c r="E125" s="476">
        <f t="shared" ref="E125:BP125" si="416">SUM(E122:E124)</f>
        <v>0</v>
      </c>
      <c r="F125" s="476">
        <f t="shared" si="416"/>
        <v>0</v>
      </c>
      <c r="G125" s="476">
        <f t="shared" si="416"/>
        <v>0</v>
      </c>
      <c r="H125" s="476">
        <f t="shared" si="416"/>
        <v>0</v>
      </c>
      <c r="I125" s="476">
        <f t="shared" si="416"/>
        <v>0</v>
      </c>
      <c r="J125" s="476">
        <f t="shared" si="416"/>
        <v>0</v>
      </c>
      <c r="K125" s="476">
        <f t="shared" si="416"/>
        <v>0</v>
      </c>
      <c r="L125" s="476">
        <f t="shared" si="416"/>
        <v>0</v>
      </c>
      <c r="M125" s="476">
        <f t="shared" si="416"/>
        <v>0</v>
      </c>
      <c r="N125" s="476">
        <f t="shared" si="416"/>
        <v>0</v>
      </c>
      <c r="O125" s="476">
        <f t="shared" si="416"/>
        <v>0</v>
      </c>
      <c r="P125" s="476">
        <f t="shared" si="416"/>
        <v>0</v>
      </c>
      <c r="Q125" s="476">
        <f t="shared" si="416"/>
        <v>0</v>
      </c>
      <c r="R125" s="476">
        <f t="shared" si="416"/>
        <v>0</v>
      </c>
      <c r="S125" s="476">
        <f t="shared" si="416"/>
        <v>0</v>
      </c>
      <c r="T125" s="476">
        <f t="shared" si="416"/>
        <v>0</v>
      </c>
      <c r="U125" s="476">
        <f t="shared" si="416"/>
        <v>0</v>
      </c>
      <c r="V125" s="476">
        <f t="shared" si="416"/>
        <v>0</v>
      </c>
      <c r="W125" s="476">
        <f t="shared" si="416"/>
        <v>0</v>
      </c>
      <c r="X125" s="476">
        <f t="shared" si="416"/>
        <v>0</v>
      </c>
      <c r="Y125" s="476">
        <f t="shared" si="416"/>
        <v>0</v>
      </c>
      <c r="Z125" s="476">
        <f t="shared" si="416"/>
        <v>0</v>
      </c>
      <c r="AA125" s="476">
        <f t="shared" si="416"/>
        <v>0</v>
      </c>
      <c r="AB125" s="476">
        <f t="shared" si="416"/>
        <v>0</v>
      </c>
      <c r="AC125" s="476">
        <f t="shared" si="416"/>
        <v>0</v>
      </c>
      <c r="AD125" s="476">
        <f t="shared" si="416"/>
        <v>0</v>
      </c>
      <c r="AE125" s="476">
        <f t="shared" si="416"/>
        <v>0</v>
      </c>
      <c r="AF125" s="476">
        <f t="shared" si="416"/>
        <v>0</v>
      </c>
      <c r="AG125" s="476">
        <f t="shared" si="416"/>
        <v>0</v>
      </c>
      <c r="AH125" s="476">
        <f t="shared" si="416"/>
        <v>0</v>
      </c>
      <c r="AI125" s="476">
        <f t="shared" si="416"/>
        <v>0</v>
      </c>
      <c r="AJ125" s="476">
        <f t="shared" si="416"/>
        <v>0</v>
      </c>
      <c r="AK125" s="476">
        <f t="shared" si="416"/>
        <v>0</v>
      </c>
      <c r="AL125" s="476">
        <f t="shared" si="416"/>
        <v>0</v>
      </c>
      <c r="AM125" s="476">
        <f t="shared" si="416"/>
        <v>0</v>
      </c>
      <c r="AN125" s="476">
        <f t="shared" si="416"/>
        <v>0</v>
      </c>
      <c r="AO125" s="476">
        <f t="shared" si="416"/>
        <v>0</v>
      </c>
      <c r="AP125" s="476">
        <f t="shared" si="416"/>
        <v>0</v>
      </c>
      <c r="AQ125" s="476">
        <f t="shared" si="416"/>
        <v>0</v>
      </c>
      <c r="AR125" s="476">
        <f t="shared" si="416"/>
        <v>0</v>
      </c>
      <c r="AS125" s="476">
        <f t="shared" si="416"/>
        <v>0</v>
      </c>
      <c r="AT125" s="476">
        <f t="shared" si="416"/>
        <v>0</v>
      </c>
      <c r="AU125" s="476">
        <f t="shared" si="416"/>
        <v>0</v>
      </c>
      <c r="AV125" s="476">
        <f t="shared" si="416"/>
        <v>0</v>
      </c>
      <c r="AW125" s="476">
        <f t="shared" si="416"/>
        <v>0</v>
      </c>
      <c r="AX125" s="476">
        <f t="shared" si="416"/>
        <v>0</v>
      </c>
      <c r="AY125" s="476">
        <f t="shared" si="416"/>
        <v>0</v>
      </c>
      <c r="AZ125" s="476">
        <f t="shared" si="416"/>
        <v>0</v>
      </c>
      <c r="BA125" s="476">
        <f t="shared" si="416"/>
        <v>0</v>
      </c>
      <c r="BB125" s="476">
        <f t="shared" si="416"/>
        <v>0</v>
      </c>
      <c r="BC125" s="476">
        <f t="shared" si="416"/>
        <v>0</v>
      </c>
      <c r="BD125" s="476">
        <f t="shared" si="416"/>
        <v>0</v>
      </c>
      <c r="BE125" s="476">
        <f t="shared" si="416"/>
        <v>0</v>
      </c>
      <c r="BF125" s="476">
        <f t="shared" si="416"/>
        <v>0</v>
      </c>
      <c r="BG125" s="476">
        <f t="shared" si="416"/>
        <v>0</v>
      </c>
      <c r="BH125" s="476">
        <f t="shared" si="416"/>
        <v>0</v>
      </c>
      <c r="BI125" s="476">
        <f t="shared" si="416"/>
        <v>0</v>
      </c>
      <c r="BJ125" s="476">
        <f t="shared" si="416"/>
        <v>0</v>
      </c>
      <c r="BK125" s="476">
        <f t="shared" si="416"/>
        <v>0</v>
      </c>
      <c r="BL125" s="476">
        <f t="shared" si="416"/>
        <v>0</v>
      </c>
      <c r="BM125" s="476">
        <f t="shared" si="416"/>
        <v>0</v>
      </c>
      <c r="BN125" s="476">
        <f t="shared" si="416"/>
        <v>0</v>
      </c>
      <c r="BO125" s="476">
        <f t="shared" si="416"/>
        <v>0</v>
      </c>
      <c r="BP125" s="476">
        <f t="shared" si="416"/>
        <v>0</v>
      </c>
      <c r="BQ125" s="476">
        <f t="shared" ref="BQ125:EB125" si="417">SUM(BQ122:BQ124)</f>
        <v>0</v>
      </c>
      <c r="BR125" s="476">
        <f t="shared" si="417"/>
        <v>0</v>
      </c>
      <c r="BS125" s="476">
        <f t="shared" si="417"/>
        <v>0</v>
      </c>
      <c r="BT125" s="476">
        <f t="shared" si="417"/>
        <v>0</v>
      </c>
      <c r="BU125" s="476">
        <f t="shared" si="417"/>
        <v>0</v>
      </c>
      <c r="BV125" s="476">
        <f t="shared" si="417"/>
        <v>0</v>
      </c>
      <c r="BW125" s="476">
        <f t="shared" si="417"/>
        <v>0</v>
      </c>
      <c r="BX125" s="476">
        <f t="shared" si="417"/>
        <v>0</v>
      </c>
      <c r="BY125" s="476">
        <f t="shared" si="417"/>
        <v>0</v>
      </c>
      <c r="BZ125" s="476">
        <f t="shared" si="417"/>
        <v>0</v>
      </c>
      <c r="CA125" s="476">
        <f t="shared" si="417"/>
        <v>0</v>
      </c>
      <c r="CB125" s="476">
        <f t="shared" si="417"/>
        <v>0</v>
      </c>
      <c r="CC125" s="476">
        <f t="shared" si="417"/>
        <v>0</v>
      </c>
      <c r="CD125" s="476">
        <f t="shared" si="417"/>
        <v>0</v>
      </c>
      <c r="CE125" s="476">
        <f t="shared" si="417"/>
        <v>0</v>
      </c>
      <c r="CF125" s="476">
        <f t="shared" si="417"/>
        <v>0</v>
      </c>
      <c r="CG125" s="476">
        <f t="shared" si="417"/>
        <v>0</v>
      </c>
      <c r="CH125" s="476">
        <f t="shared" si="417"/>
        <v>0</v>
      </c>
      <c r="CI125" s="476">
        <f t="shared" si="417"/>
        <v>0</v>
      </c>
      <c r="CJ125" s="476">
        <f t="shared" si="417"/>
        <v>0</v>
      </c>
      <c r="CK125" s="476">
        <f t="shared" si="417"/>
        <v>0</v>
      </c>
      <c r="CL125" s="476">
        <f t="shared" si="417"/>
        <v>0</v>
      </c>
      <c r="CM125" s="476">
        <f t="shared" si="417"/>
        <v>0</v>
      </c>
      <c r="CN125" s="476">
        <f t="shared" si="417"/>
        <v>0</v>
      </c>
      <c r="CO125" s="476">
        <f t="shared" si="417"/>
        <v>0</v>
      </c>
      <c r="CP125" s="476">
        <f t="shared" si="417"/>
        <v>0</v>
      </c>
      <c r="CQ125" s="476">
        <f t="shared" si="417"/>
        <v>0</v>
      </c>
      <c r="CR125" s="476">
        <f t="shared" si="417"/>
        <v>0</v>
      </c>
      <c r="CS125" s="476">
        <f t="shared" si="417"/>
        <v>0</v>
      </c>
      <c r="CT125" s="476">
        <f t="shared" si="417"/>
        <v>0</v>
      </c>
      <c r="CU125" s="476">
        <f t="shared" si="417"/>
        <v>0</v>
      </c>
      <c r="CV125" s="476">
        <f t="shared" si="417"/>
        <v>0</v>
      </c>
      <c r="CW125" s="476">
        <f t="shared" si="417"/>
        <v>0</v>
      </c>
      <c r="CX125" s="476">
        <f t="shared" si="417"/>
        <v>0</v>
      </c>
      <c r="CY125" s="476">
        <f t="shared" si="417"/>
        <v>0</v>
      </c>
      <c r="CZ125" s="476">
        <f t="shared" si="417"/>
        <v>0</v>
      </c>
      <c r="DA125" s="476">
        <f t="shared" si="417"/>
        <v>0</v>
      </c>
      <c r="DB125" s="476">
        <f t="shared" si="417"/>
        <v>0</v>
      </c>
      <c r="DC125" s="476">
        <f t="shared" si="417"/>
        <v>0</v>
      </c>
      <c r="DD125" s="476">
        <f t="shared" si="417"/>
        <v>0</v>
      </c>
      <c r="DE125" s="476">
        <f t="shared" si="417"/>
        <v>0</v>
      </c>
      <c r="DF125" s="476">
        <f t="shared" si="417"/>
        <v>0</v>
      </c>
      <c r="DG125" s="476">
        <f t="shared" si="417"/>
        <v>0</v>
      </c>
      <c r="DH125" s="476">
        <f t="shared" si="417"/>
        <v>0</v>
      </c>
      <c r="DI125" s="476">
        <f t="shared" si="417"/>
        <v>0</v>
      </c>
      <c r="DJ125" s="476">
        <f t="shared" si="417"/>
        <v>0</v>
      </c>
      <c r="DK125" s="476">
        <f t="shared" si="417"/>
        <v>0</v>
      </c>
      <c r="DL125" s="476">
        <f t="shared" si="417"/>
        <v>0</v>
      </c>
      <c r="DM125" s="476">
        <f t="shared" si="417"/>
        <v>0</v>
      </c>
      <c r="DN125" s="476">
        <f t="shared" si="417"/>
        <v>0</v>
      </c>
      <c r="DO125" s="476">
        <f t="shared" si="417"/>
        <v>0</v>
      </c>
      <c r="DP125" s="476">
        <f t="shared" si="417"/>
        <v>0</v>
      </c>
      <c r="DQ125" s="476">
        <f t="shared" si="417"/>
        <v>0</v>
      </c>
      <c r="DR125" s="476">
        <f t="shared" si="417"/>
        <v>0</v>
      </c>
      <c r="DS125" s="476">
        <f t="shared" si="417"/>
        <v>0</v>
      </c>
      <c r="DT125" s="476">
        <f t="shared" si="417"/>
        <v>0</v>
      </c>
      <c r="DU125" s="476">
        <f t="shared" si="417"/>
        <v>0</v>
      </c>
      <c r="DV125" s="476">
        <f t="shared" si="417"/>
        <v>0</v>
      </c>
      <c r="DW125" s="476">
        <f t="shared" si="417"/>
        <v>0</v>
      </c>
      <c r="DX125" s="476">
        <f t="shared" si="417"/>
        <v>0</v>
      </c>
      <c r="DY125" s="476">
        <f t="shared" si="417"/>
        <v>0</v>
      </c>
      <c r="DZ125" s="476">
        <f t="shared" si="417"/>
        <v>0</v>
      </c>
      <c r="EA125" s="476">
        <f t="shared" si="417"/>
        <v>0</v>
      </c>
      <c r="EB125" s="476">
        <f t="shared" si="417"/>
        <v>0</v>
      </c>
      <c r="EC125" s="476">
        <f t="shared" ref="EC125:EW125" si="418">SUM(EC122:EC124)</f>
        <v>0</v>
      </c>
      <c r="ED125" s="476">
        <f t="shared" si="418"/>
        <v>0</v>
      </c>
      <c r="EE125" s="476">
        <f t="shared" si="418"/>
        <v>0</v>
      </c>
      <c r="EF125" s="476">
        <f t="shared" si="418"/>
        <v>0</v>
      </c>
      <c r="EG125" s="476">
        <f t="shared" si="418"/>
        <v>0</v>
      </c>
      <c r="EH125" s="476">
        <f t="shared" si="418"/>
        <v>0</v>
      </c>
      <c r="EI125" s="476">
        <f t="shared" si="418"/>
        <v>0</v>
      </c>
      <c r="EJ125" s="476">
        <f t="shared" si="418"/>
        <v>0</v>
      </c>
      <c r="EK125" s="476">
        <f t="shared" si="418"/>
        <v>0</v>
      </c>
      <c r="EL125" s="476">
        <f t="shared" si="418"/>
        <v>0</v>
      </c>
      <c r="EM125" s="476">
        <f t="shared" si="418"/>
        <v>0</v>
      </c>
      <c r="EN125" s="476">
        <f t="shared" si="418"/>
        <v>0</v>
      </c>
      <c r="EO125" s="476">
        <f t="shared" si="418"/>
        <v>0</v>
      </c>
      <c r="EP125" s="476">
        <f t="shared" si="418"/>
        <v>0</v>
      </c>
      <c r="EQ125" s="476">
        <f t="shared" si="418"/>
        <v>0</v>
      </c>
      <c r="ER125" s="476">
        <f t="shared" si="418"/>
        <v>0</v>
      </c>
      <c r="ES125" s="476">
        <f t="shared" si="418"/>
        <v>0</v>
      </c>
      <c r="ET125" s="476">
        <f t="shared" si="418"/>
        <v>0</v>
      </c>
      <c r="EU125" s="476">
        <f t="shared" si="418"/>
        <v>0</v>
      </c>
      <c r="EV125" s="476">
        <f t="shared" si="418"/>
        <v>0</v>
      </c>
      <c r="EW125" s="476">
        <f t="shared" si="418"/>
        <v>0</v>
      </c>
      <c r="EX125" s="476">
        <f>SUM(EX122:EX124)</f>
        <v>0</v>
      </c>
      <c r="EY125" s="476"/>
      <c r="EZ125" s="476"/>
      <c r="FA125" s="476"/>
      <c r="FB125" s="476"/>
      <c r="FC125" s="476"/>
      <c r="FD125" s="476"/>
      <c r="FE125" s="476"/>
      <c r="FF125" s="476"/>
    </row>
    <row r="126" spans="2:162" ht="15.75" hidden="1" customHeight="1" outlineLevel="1">
      <c r="B126" s="547"/>
      <c r="C126" s="549" t="s">
        <v>331</v>
      </c>
      <c r="D126" s="2">
        <f t="shared" ref="D126:AI126" si="419">IF(D12-D25&lt;0,100,0)</f>
        <v>0</v>
      </c>
      <c r="E126" s="2">
        <f t="shared" si="419"/>
        <v>0</v>
      </c>
      <c r="F126" s="2">
        <f t="shared" si="419"/>
        <v>0</v>
      </c>
      <c r="G126" s="2">
        <f t="shared" si="419"/>
        <v>0</v>
      </c>
      <c r="H126" s="2">
        <f t="shared" si="419"/>
        <v>0</v>
      </c>
      <c r="I126" s="2">
        <f t="shared" si="419"/>
        <v>0</v>
      </c>
      <c r="J126" s="2">
        <f t="shared" si="419"/>
        <v>0</v>
      </c>
      <c r="K126" s="2">
        <f t="shared" si="419"/>
        <v>0</v>
      </c>
      <c r="L126" s="2">
        <f t="shared" si="419"/>
        <v>0</v>
      </c>
      <c r="M126" s="2">
        <f t="shared" si="419"/>
        <v>0</v>
      </c>
      <c r="N126" s="2">
        <f t="shared" si="419"/>
        <v>0</v>
      </c>
      <c r="O126" s="2">
        <f t="shared" si="419"/>
        <v>0</v>
      </c>
      <c r="P126" s="2">
        <f t="shared" si="419"/>
        <v>0</v>
      </c>
      <c r="Q126" s="2">
        <f t="shared" si="419"/>
        <v>0</v>
      </c>
      <c r="R126" s="2">
        <f t="shared" si="419"/>
        <v>0</v>
      </c>
      <c r="S126" s="2">
        <f t="shared" si="419"/>
        <v>0</v>
      </c>
      <c r="T126" s="2">
        <f t="shared" si="419"/>
        <v>0</v>
      </c>
      <c r="U126" s="2">
        <f t="shared" si="419"/>
        <v>0</v>
      </c>
      <c r="V126" s="2">
        <f t="shared" si="419"/>
        <v>0</v>
      </c>
      <c r="W126" s="2">
        <f t="shared" si="419"/>
        <v>0</v>
      </c>
      <c r="X126" s="2">
        <f t="shared" si="419"/>
        <v>0</v>
      </c>
      <c r="Y126" s="2">
        <f t="shared" si="419"/>
        <v>0</v>
      </c>
      <c r="Z126" s="2">
        <f t="shared" si="419"/>
        <v>0</v>
      </c>
      <c r="AA126" s="2">
        <f t="shared" si="419"/>
        <v>0</v>
      </c>
      <c r="AB126" s="2">
        <f t="shared" si="419"/>
        <v>0</v>
      </c>
      <c r="AC126" s="2">
        <f t="shared" si="419"/>
        <v>0</v>
      </c>
      <c r="AD126" s="2">
        <f t="shared" si="419"/>
        <v>0</v>
      </c>
      <c r="AE126" s="2">
        <f t="shared" si="419"/>
        <v>0</v>
      </c>
      <c r="AF126" s="2">
        <f t="shared" si="419"/>
        <v>0</v>
      </c>
      <c r="AG126" s="2">
        <f t="shared" si="419"/>
        <v>0</v>
      </c>
      <c r="AH126" s="2">
        <f t="shared" si="419"/>
        <v>0</v>
      </c>
      <c r="AI126" s="2">
        <f t="shared" si="419"/>
        <v>0</v>
      </c>
      <c r="AJ126" s="2">
        <f t="shared" ref="AJ126:BO126" si="420">IF(AJ12-AJ25&lt;0,100,0)</f>
        <v>0</v>
      </c>
      <c r="AK126" s="2">
        <f t="shared" si="420"/>
        <v>0</v>
      </c>
      <c r="AL126" s="2">
        <f t="shared" si="420"/>
        <v>0</v>
      </c>
      <c r="AM126" s="2">
        <f t="shared" si="420"/>
        <v>0</v>
      </c>
      <c r="AN126" s="2">
        <f t="shared" si="420"/>
        <v>0</v>
      </c>
      <c r="AO126" s="2">
        <f t="shared" si="420"/>
        <v>0</v>
      </c>
      <c r="AP126" s="2">
        <f t="shared" si="420"/>
        <v>0</v>
      </c>
      <c r="AQ126" s="2">
        <f t="shared" si="420"/>
        <v>0</v>
      </c>
      <c r="AR126" s="2">
        <f t="shared" si="420"/>
        <v>0</v>
      </c>
      <c r="AS126" s="2">
        <f t="shared" si="420"/>
        <v>0</v>
      </c>
      <c r="AT126" s="2">
        <f t="shared" si="420"/>
        <v>0</v>
      </c>
      <c r="AU126" s="2">
        <f t="shared" si="420"/>
        <v>0</v>
      </c>
      <c r="AV126" s="2">
        <f t="shared" si="420"/>
        <v>0</v>
      </c>
      <c r="AW126" s="2">
        <f t="shared" si="420"/>
        <v>0</v>
      </c>
      <c r="AX126" s="2">
        <f t="shared" si="420"/>
        <v>0</v>
      </c>
      <c r="AY126" s="2">
        <f t="shared" si="420"/>
        <v>0</v>
      </c>
      <c r="AZ126" s="2">
        <f t="shared" si="420"/>
        <v>0</v>
      </c>
      <c r="BA126" s="2">
        <f t="shared" si="420"/>
        <v>0</v>
      </c>
      <c r="BB126" s="2">
        <f t="shared" si="420"/>
        <v>0</v>
      </c>
      <c r="BC126" s="2">
        <f t="shared" si="420"/>
        <v>0</v>
      </c>
      <c r="BD126" s="2">
        <f t="shared" si="420"/>
        <v>0</v>
      </c>
      <c r="BE126" s="2">
        <f t="shared" si="420"/>
        <v>0</v>
      </c>
      <c r="BF126" s="2">
        <f t="shared" si="420"/>
        <v>0</v>
      </c>
      <c r="BG126" s="2">
        <f t="shared" si="420"/>
        <v>0</v>
      </c>
      <c r="BH126" s="2">
        <f t="shared" si="420"/>
        <v>0</v>
      </c>
      <c r="BI126" s="2">
        <f t="shared" si="420"/>
        <v>0</v>
      </c>
      <c r="BJ126" s="2">
        <f t="shared" si="420"/>
        <v>0</v>
      </c>
      <c r="BK126" s="2">
        <f t="shared" si="420"/>
        <v>0</v>
      </c>
      <c r="BL126" s="2">
        <f t="shared" si="420"/>
        <v>0</v>
      </c>
      <c r="BM126" s="2">
        <f t="shared" si="420"/>
        <v>0</v>
      </c>
      <c r="BN126" s="2">
        <f t="shared" si="420"/>
        <v>0</v>
      </c>
      <c r="BO126" s="2">
        <f t="shared" si="420"/>
        <v>0</v>
      </c>
      <c r="BP126" s="2">
        <f t="shared" ref="BP126:CU126" si="421">IF(BP12-BP25&lt;0,100,0)</f>
        <v>0</v>
      </c>
      <c r="BQ126" s="2">
        <f t="shared" si="421"/>
        <v>0</v>
      </c>
      <c r="BR126" s="2">
        <f t="shared" si="421"/>
        <v>0</v>
      </c>
      <c r="BS126" s="2">
        <f t="shared" si="421"/>
        <v>0</v>
      </c>
      <c r="BT126" s="2">
        <f t="shared" si="421"/>
        <v>0</v>
      </c>
      <c r="BU126" s="2">
        <f t="shared" si="421"/>
        <v>0</v>
      </c>
      <c r="BV126" s="2">
        <f t="shared" si="421"/>
        <v>0</v>
      </c>
      <c r="BW126" s="2">
        <f t="shared" si="421"/>
        <v>0</v>
      </c>
      <c r="BX126" s="2">
        <f t="shared" si="421"/>
        <v>0</v>
      </c>
      <c r="BY126" s="2">
        <f t="shared" si="421"/>
        <v>0</v>
      </c>
      <c r="BZ126" s="2">
        <f t="shared" si="421"/>
        <v>0</v>
      </c>
      <c r="CA126" s="2">
        <f t="shared" si="421"/>
        <v>0</v>
      </c>
      <c r="CB126" s="2">
        <f t="shared" si="421"/>
        <v>0</v>
      </c>
      <c r="CC126" s="2">
        <f t="shared" si="421"/>
        <v>0</v>
      </c>
      <c r="CD126" s="2">
        <f t="shared" si="421"/>
        <v>0</v>
      </c>
      <c r="CE126" s="2">
        <f t="shared" si="421"/>
        <v>0</v>
      </c>
      <c r="CF126" s="2">
        <f t="shared" si="421"/>
        <v>0</v>
      </c>
      <c r="CG126" s="2">
        <f t="shared" si="421"/>
        <v>0</v>
      </c>
      <c r="CH126" s="2">
        <f t="shared" si="421"/>
        <v>0</v>
      </c>
      <c r="CI126" s="2">
        <f t="shared" si="421"/>
        <v>0</v>
      </c>
      <c r="CJ126" s="2">
        <f t="shared" si="421"/>
        <v>0</v>
      </c>
      <c r="CK126" s="2">
        <f t="shared" si="421"/>
        <v>0</v>
      </c>
      <c r="CL126" s="2">
        <f t="shared" si="421"/>
        <v>0</v>
      </c>
      <c r="CM126" s="2">
        <f t="shared" si="421"/>
        <v>0</v>
      </c>
      <c r="CN126" s="2">
        <f t="shared" si="421"/>
        <v>0</v>
      </c>
      <c r="CO126" s="2">
        <f t="shared" si="421"/>
        <v>0</v>
      </c>
      <c r="CP126" s="2">
        <f t="shared" si="421"/>
        <v>0</v>
      </c>
      <c r="CQ126" s="2">
        <f t="shared" si="421"/>
        <v>0</v>
      </c>
      <c r="CR126" s="2">
        <f t="shared" si="421"/>
        <v>0</v>
      </c>
      <c r="CS126" s="2">
        <f t="shared" si="421"/>
        <v>0</v>
      </c>
      <c r="CT126" s="2">
        <f t="shared" si="421"/>
        <v>0</v>
      </c>
      <c r="CU126" s="2">
        <f t="shared" si="421"/>
        <v>0</v>
      </c>
      <c r="CV126" s="2">
        <f t="shared" ref="CV126:EA126" si="422">IF(CV12-CV25&lt;0,100,0)</f>
        <v>0</v>
      </c>
      <c r="CW126" s="2">
        <f t="shared" si="422"/>
        <v>0</v>
      </c>
      <c r="CX126" s="2">
        <f t="shared" si="422"/>
        <v>0</v>
      </c>
      <c r="CY126" s="2">
        <f t="shared" si="422"/>
        <v>0</v>
      </c>
      <c r="CZ126" s="2">
        <f t="shared" si="422"/>
        <v>0</v>
      </c>
      <c r="DA126" s="2">
        <f t="shared" si="422"/>
        <v>0</v>
      </c>
      <c r="DB126" s="2">
        <f t="shared" si="422"/>
        <v>0</v>
      </c>
      <c r="DC126" s="2">
        <f t="shared" si="422"/>
        <v>0</v>
      </c>
      <c r="DD126" s="2">
        <f t="shared" si="422"/>
        <v>0</v>
      </c>
      <c r="DE126" s="2">
        <f t="shared" si="422"/>
        <v>0</v>
      </c>
      <c r="DF126" s="2">
        <f t="shared" si="422"/>
        <v>0</v>
      </c>
      <c r="DG126" s="2">
        <f t="shared" si="422"/>
        <v>0</v>
      </c>
      <c r="DH126" s="2">
        <f t="shared" si="422"/>
        <v>0</v>
      </c>
      <c r="DI126" s="2">
        <f t="shared" si="422"/>
        <v>0</v>
      </c>
      <c r="DJ126" s="2">
        <f t="shared" si="422"/>
        <v>0</v>
      </c>
      <c r="DK126" s="2">
        <f t="shared" si="422"/>
        <v>0</v>
      </c>
      <c r="DL126" s="2">
        <f t="shared" si="422"/>
        <v>0</v>
      </c>
      <c r="DM126" s="2">
        <f t="shared" si="422"/>
        <v>0</v>
      </c>
      <c r="DN126" s="2">
        <f t="shared" si="422"/>
        <v>0</v>
      </c>
      <c r="DO126" s="2">
        <f t="shared" si="422"/>
        <v>0</v>
      </c>
      <c r="DP126" s="2">
        <f t="shared" si="422"/>
        <v>0</v>
      </c>
      <c r="DQ126" s="2">
        <f t="shared" si="422"/>
        <v>0</v>
      </c>
      <c r="DR126" s="2">
        <f t="shared" si="422"/>
        <v>0</v>
      </c>
      <c r="DS126" s="2">
        <f t="shared" si="422"/>
        <v>0</v>
      </c>
      <c r="DT126" s="2">
        <f t="shared" si="422"/>
        <v>0</v>
      </c>
      <c r="DU126" s="2">
        <f t="shared" si="422"/>
        <v>0</v>
      </c>
      <c r="DV126" s="2">
        <f t="shared" si="422"/>
        <v>0</v>
      </c>
      <c r="DW126" s="2">
        <f t="shared" si="422"/>
        <v>0</v>
      </c>
      <c r="DX126" s="2">
        <f t="shared" si="422"/>
        <v>0</v>
      </c>
      <c r="DY126" s="2">
        <f t="shared" si="422"/>
        <v>0</v>
      </c>
      <c r="DZ126" s="2">
        <f t="shared" si="422"/>
        <v>0</v>
      </c>
      <c r="EA126" s="2">
        <f t="shared" si="422"/>
        <v>0</v>
      </c>
      <c r="EB126" s="2">
        <f t="shared" ref="EB126:EW126" si="423">IF(EB12-EB25&lt;0,100,0)</f>
        <v>0</v>
      </c>
      <c r="EC126" s="2">
        <f t="shared" si="423"/>
        <v>0</v>
      </c>
      <c r="ED126" s="2">
        <f t="shared" si="423"/>
        <v>0</v>
      </c>
      <c r="EE126" s="2">
        <f t="shared" si="423"/>
        <v>0</v>
      </c>
      <c r="EF126" s="2">
        <f t="shared" si="423"/>
        <v>0</v>
      </c>
      <c r="EG126" s="2">
        <f t="shared" si="423"/>
        <v>0</v>
      </c>
      <c r="EH126" s="2">
        <f t="shared" si="423"/>
        <v>0</v>
      </c>
      <c r="EI126" s="2">
        <f t="shared" si="423"/>
        <v>0</v>
      </c>
      <c r="EJ126" s="2">
        <f t="shared" si="423"/>
        <v>0</v>
      </c>
      <c r="EK126" s="2">
        <f t="shared" si="423"/>
        <v>0</v>
      </c>
      <c r="EL126" s="2">
        <f t="shared" si="423"/>
        <v>0</v>
      </c>
      <c r="EM126" s="2">
        <f t="shared" si="423"/>
        <v>0</v>
      </c>
      <c r="EN126" s="2">
        <f t="shared" si="423"/>
        <v>0</v>
      </c>
      <c r="EO126" s="2">
        <f t="shared" si="423"/>
        <v>0</v>
      </c>
      <c r="EP126" s="2">
        <f t="shared" si="423"/>
        <v>0</v>
      </c>
      <c r="EQ126" s="2">
        <f t="shared" si="423"/>
        <v>0</v>
      </c>
      <c r="ER126" s="2">
        <f t="shared" si="423"/>
        <v>0</v>
      </c>
      <c r="ES126" s="2">
        <f t="shared" si="423"/>
        <v>0</v>
      </c>
      <c r="ET126" s="2">
        <f t="shared" si="423"/>
        <v>0</v>
      </c>
      <c r="EU126" s="2">
        <f t="shared" si="423"/>
        <v>0</v>
      </c>
      <c r="EV126" s="2">
        <f t="shared" si="423"/>
        <v>0</v>
      </c>
      <c r="EW126" s="2">
        <f t="shared" si="423"/>
        <v>0</v>
      </c>
      <c r="EX126" s="476"/>
      <c r="EY126" s="476"/>
      <c r="EZ126" s="476"/>
      <c r="FA126" s="476"/>
      <c r="FB126" s="476"/>
      <c r="FC126" s="476"/>
      <c r="FD126" s="476"/>
      <c r="FE126" s="476"/>
      <c r="FF126" s="476"/>
    </row>
    <row r="127" spans="2:162" ht="24" hidden="1" customHeight="1" outlineLevel="1">
      <c r="B127" s="547"/>
      <c r="C127" s="551" t="s">
        <v>1816</v>
      </c>
      <c r="D127" s="2">
        <f t="shared" ref="D127:AI127" si="424">IF(AND(D6="07.その他再生可能",OR(LEFT(D7,1)="1",LEFT(D7,1)="2")),99,0)</f>
        <v>0</v>
      </c>
      <c r="E127" s="2">
        <f t="shared" si="424"/>
        <v>0</v>
      </c>
      <c r="F127" s="2">
        <f t="shared" si="424"/>
        <v>0</v>
      </c>
      <c r="G127" s="2">
        <f t="shared" si="424"/>
        <v>0</v>
      </c>
      <c r="H127" s="2">
        <f t="shared" si="424"/>
        <v>0</v>
      </c>
      <c r="I127" s="2">
        <f t="shared" si="424"/>
        <v>0</v>
      </c>
      <c r="J127" s="2">
        <f t="shared" si="424"/>
        <v>0</v>
      </c>
      <c r="K127" s="2">
        <f t="shared" si="424"/>
        <v>0</v>
      </c>
      <c r="L127" s="2">
        <f t="shared" si="424"/>
        <v>0</v>
      </c>
      <c r="M127" s="2">
        <f t="shared" si="424"/>
        <v>0</v>
      </c>
      <c r="N127" s="2">
        <f t="shared" si="424"/>
        <v>0</v>
      </c>
      <c r="O127" s="2">
        <f t="shared" si="424"/>
        <v>0</v>
      </c>
      <c r="P127" s="2">
        <f t="shared" si="424"/>
        <v>0</v>
      </c>
      <c r="Q127" s="2">
        <f t="shared" si="424"/>
        <v>0</v>
      </c>
      <c r="R127" s="2">
        <f t="shared" si="424"/>
        <v>0</v>
      </c>
      <c r="S127" s="2">
        <f t="shared" si="424"/>
        <v>0</v>
      </c>
      <c r="T127" s="2">
        <f t="shared" si="424"/>
        <v>0</v>
      </c>
      <c r="U127" s="2">
        <f t="shared" si="424"/>
        <v>0</v>
      </c>
      <c r="V127" s="2">
        <f t="shared" si="424"/>
        <v>0</v>
      </c>
      <c r="W127" s="2">
        <f t="shared" si="424"/>
        <v>0</v>
      </c>
      <c r="X127" s="2">
        <f t="shared" si="424"/>
        <v>0</v>
      </c>
      <c r="Y127" s="2">
        <f t="shared" si="424"/>
        <v>0</v>
      </c>
      <c r="Z127" s="2">
        <f t="shared" si="424"/>
        <v>0</v>
      </c>
      <c r="AA127" s="2">
        <f t="shared" si="424"/>
        <v>0</v>
      </c>
      <c r="AB127" s="2">
        <f t="shared" si="424"/>
        <v>0</v>
      </c>
      <c r="AC127" s="2">
        <f t="shared" si="424"/>
        <v>0</v>
      </c>
      <c r="AD127" s="2">
        <f t="shared" si="424"/>
        <v>0</v>
      </c>
      <c r="AE127" s="2">
        <f t="shared" si="424"/>
        <v>0</v>
      </c>
      <c r="AF127" s="2">
        <f t="shared" si="424"/>
        <v>0</v>
      </c>
      <c r="AG127" s="2">
        <f t="shared" si="424"/>
        <v>0</v>
      </c>
      <c r="AH127" s="2">
        <f t="shared" si="424"/>
        <v>0</v>
      </c>
      <c r="AI127" s="2">
        <f t="shared" si="424"/>
        <v>0</v>
      </c>
      <c r="AJ127" s="2">
        <f t="shared" ref="AJ127:BO127" si="425">IF(AND(AJ6="07.その他再生可能",OR(LEFT(AJ7,1)="1",LEFT(AJ7,1)="2")),99,0)</f>
        <v>0</v>
      </c>
      <c r="AK127" s="2">
        <f t="shared" si="425"/>
        <v>0</v>
      </c>
      <c r="AL127" s="2">
        <f t="shared" si="425"/>
        <v>0</v>
      </c>
      <c r="AM127" s="2">
        <f t="shared" si="425"/>
        <v>0</v>
      </c>
      <c r="AN127" s="2">
        <f t="shared" si="425"/>
        <v>0</v>
      </c>
      <c r="AO127" s="2">
        <f t="shared" si="425"/>
        <v>0</v>
      </c>
      <c r="AP127" s="2">
        <f t="shared" si="425"/>
        <v>0</v>
      </c>
      <c r="AQ127" s="2">
        <f t="shared" si="425"/>
        <v>0</v>
      </c>
      <c r="AR127" s="2">
        <f t="shared" si="425"/>
        <v>0</v>
      </c>
      <c r="AS127" s="2">
        <f t="shared" si="425"/>
        <v>0</v>
      </c>
      <c r="AT127" s="2">
        <f t="shared" si="425"/>
        <v>0</v>
      </c>
      <c r="AU127" s="2">
        <f t="shared" si="425"/>
        <v>0</v>
      </c>
      <c r="AV127" s="2">
        <f t="shared" si="425"/>
        <v>0</v>
      </c>
      <c r="AW127" s="2">
        <f t="shared" si="425"/>
        <v>0</v>
      </c>
      <c r="AX127" s="2">
        <f t="shared" si="425"/>
        <v>0</v>
      </c>
      <c r="AY127" s="2">
        <f t="shared" si="425"/>
        <v>0</v>
      </c>
      <c r="AZ127" s="2">
        <f t="shared" si="425"/>
        <v>0</v>
      </c>
      <c r="BA127" s="2">
        <f t="shared" si="425"/>
        <v>0</v>
      </c>
      <c r="BB127" s="2">
        <f t="shared" si="425"/>
        <v>0</v>
      </c>
      <c r="BC127" s="2">
        <f t="shared" si="425"/>
        <v>0</v>
      </c>
      <c r="BD127" s="2">
        <f t="shared" si="425"/>
        <v>0</v>
      </c>
      <c r="BE127" s="2">
        <f t="shared" si="425"/>
        <v>0</v>
      </c>
      <c r="BF127" s="2">
        <f t="shared" si="425"/>
        <v>0</v>
      </c>
      <c r="BG127" s="2">
        <f t="shared" si="425"/>
        <v>0</v>
      </c>
      <c r="BH127" s="2">
        <f t="shared" si="425"/>
        <v>0</v>
      </c>
      <c r="BI127" s="2">
        <f t="shared" si="425"/>
        <v>0</v>
      </c>
      <c r="BJ127" s="2">
        <f t="shared" si="425"/>
        <v>0</v>
      </c>
      <c r="BK127" s="2">
        <f t="shared" si="425"/>
        <v>0</v>
      </c>
      <c r="BL127" s="2">
        <f t="shared" si="425"/>
        <v>0</v>
      </c>
      <c r="BM127" s="2">
        <f t="shared" si="425"/>
        <v>0</v>
      </c>
      <c r="BN127" s="2">
        <f t="shared" si="425"/>
        <v>0</v>
      </c>
      <c r="BO127" s="2">
        <f t="shared" si="425"/>
        <v>0</v>
      </c>
      <c r="BP127" s="2">
        <f t="shared" ref="BP127:CU127" si="426">IF(AND(BP6="07.その他再生可能",OR(LEFT(BP7,1)="1",LEFT(BP7,1)="2")),99,0)</f>
        <v>0</v>
      </c>
      <c r="BQ127" s="2">
        <f t="shared" si="426"/>
        <v>0</v>
      </c>
      <c r="BR127" s="2">
        <f t="shared" si="426"/>
        <v>0</v>
      </c>
      <c r="BS127" s="2">
        <f t="shared" si="426"/>
        <v>0</v>
      </c>
      <c r="BT127" s="2">
        <f t="shared" si="426"/>
        <v>0</v>
      </c>
      <c r="BU127" s="2">
        <f t="shared" si="426"/>
        <v>0</v>
      </c>
      <c r="BV127" s="2">
        <f t="shared" si="426"/>
        <v>0</v>
      </c>
      <c r="BW127" s="2">
        <f t="shared" si="426"/>
        <v>0</v>
      </c>
      <c r="BX127" s="2">
        <f t="shared" si="426"/>
        <v>0</v>
      </c>
      <c r="BY127" s="2">
        <f t="shared" si="426"/>
        <v>0</v>
      </c>
      <c r="BZ127" s="2">
        <f t="shared" si="426"/>
        <v>0</v>
      </c>
      <c r="CA127" s="2">
        <f t="shared" si="426"/>
        <v>0</v>
      </c>
      <c r="CB127" s="2">
        <f t="shared" si="426"/>
        <v>0</v>
      </c>
      <c r="CC127" s="2">
        <f t="shared" si="426"/>
        <v>0</v>
      </c>
      <c r="CD127" s="2">
        <f t="shared" si="426"/>
        <v>0</v>
      </c>
      <c r="CE127" s="2">
        <f t="shared" si="426"/>
        <v>0</v>
      </c>
      <c r="CF127" s="2">
        <f t="shared" si="426"/>
        <v>0</v>
      </c>
      <c r="CG127" s="2">
        <f t="shared" si="426"/>
        <v>0</v>
      </c>
      <c r="CH127" s="2">
        <f t="shared" si="426"/>
        <v>0</v>
      </c>
      <c r="CI127" s="2">
        <f t="shared" si="426"/>
        <v>0</v>
      </c>
      <c r="CJ127" s="2">
        <f t="shared" si="426"/>
        <v>0</v>
      </c>
      <c r="CK127" s="2">
        <f t="shared" si="426"/>
        <v>0</v>
      </c>
      <c r="CL127" s="2">
        <f t="shared" si="426"/>
        <v>0</v>
      </c>
      <c r="CM127" s="2">
        <f t="shared" si="426"/>
        <v>0</v>
      </c>
      <c r="CN127" s="2">
        <f t="shared" si="426"/>
        <v>0</v>
      </c>
      <c r="CO127" s="2">
        <f t="shared" si="426"/>
        <v>0</v>
      </c>
      <c r="CP127" s="2">
        <f t="shared" si="426"/>
        <v>0</v>
      </c>
      <c r="CQ127" s="2">
        <f t="shared" si="426"/>
        <v>0</v>
      </c>
      <c r="CR127" s="2">
        <f t="shared" si="426"/>
        <v>0</v>
      </c>
      <c r="CS127" s="2">
        <f t="shared" si="426"/>
        <v>0</v>
      </c>
      <c r="CT127" s="2">
        <f t="shared" si="426"/>
        <v>0</v>
      </c>
      <c r="CU127" s="2">
        <f t="shared" si="426"/>
        <v>0</v>
      </c>
      <c r="CV127" s="2">
        <f t="shared" ref="CV127:EA127" si="427">IF(AND(CV6="07.その他再生可能",OR(LEFT(CV7,1)="1",LEFT(CV7,1)="2")),99,0)</f>
        <v>0</v>
      </c>
      <c r="CW127" s="2">
        <f t="shared" si="427"/>
        <v>0</v>
      </c>
      <c r="CX127" s="2">
        <f t="shared" si="427"/>
        <v>0</v>
      </c>
      <c r="CY127" s="2">
        <f t="shared" si="427"/>
        <v>0</v>
      </c>
      <c r="CZ127" s="2">
        <f t="shared" si="427"/>
        <v>0</v>
      </c>
      <c r="DA127" s="2">
        <f t="shared" si="427"/>
        <v>0</v>
      </c>
      <c r="DB127" s="2">
        <f t="shared" si="427"/>
        <v>0</v>
      </c>
      <c r="DC127" s="2">
        <f t="shared" si="427"/>
        <v>0</v>
      </c>
      <c r="DD127" s="2">
        <f t="shared" si="427"/>
        <v>0</v>
      </c>
      <c r="DE127" s="2">
        <f t="shared" si="427"/>
        <v>0</v>
      </c>
      <c r="DF127" s="2">
        <f t="shared" si="427"/>
        <v>0</v>
      </c>
      <c r="DG127" s="2">
        <f t="shared" si="427"/>
        <v>0</v>
      </c>
      <c r="DH127" s="2">
        <f t="shared" si="427"/>
        <v>0</v>
      </c>
      <c r="DI127" s="2">
        <f t="shared" si="427"/>
        <v>0</v>
      </c>
      <c r="DJ127" s="2">
        <f t="shared" si="427"/>
        <v>0</v>
      </c>
      <c r="DK127" s="2">
        <f t="shared" si="427"/>
        <v>0</v>
      </c>
      <c r="DL127" s="2">
        <f t="shared" si="427"/>
        <v>0</v>
      </c>
      <c r="DM127" s="2">
        <f t="shared" si="427"/>
        <v>0</v>
      </c>
      <c r="DN127" s="2">
        <f t="shared" si="427"/>
        <v>0</v>
      </c>
      <c r="DO127" s="2">
        <f t="shared" si="427"/>
        <v>0</v>
      </c>
      <c r="DP127" s="2">
        <f t="shared" si="427"/>
        <v>0</v>
      </c>
      <c r="DQ127" s="2">
        <f t="shared" si="427"/>
        <v>0</v>
      </c>
      <c r="DR127" s="2">
        <f t="shared" si="427"/>
        <v>0</v>
      </c>
      <c r="DS127" s="2">
        <f t="shared" si="427"/>
        <v>0</v>
      </c>
      <c r="DT127" s="2">
        <f t="shared" si="427"/>
        <v>0</v>
      </c>
      <c r="DU127" s="2">
        <f t="shared" si="427"/>
        <v>0</v>
      </c>
      <c r="DV127" s="2">
        <f t="shared" si="427"/>
        <v>0</v>
      </c>
      <c r="DW127" s="2">
        <f t="shared" si="427"/>
        <v>0</v>
      </c>
      <c r="DX127" s="2">
        <f t="shared" si="427"/>
        <v>0</v>
      </c>
      <c r="DY127" s="2">
        <f t="shared" si="427"/>
        <v>0</v>
      </c>
      <c r="DZ127" s="2">
        <f t="shared" si="427"/>
        <v>0</v>
      </c>
      <c r="EA127" s="2">
        <f t="shared" si="427"/>
        <v>0</v>
      </c>
      <c r="EB127" s="2">
        <f t="shared" ref="EB127:EW127" si="428">IF(AND(EB6="07.その他再生可能",OR(LEFT(EB7,1)="1",LEFT(EB7,1)="2")),99,0)</f>
        <v>0</v>
      </c>
      <c r="EC127" s="2">
        <f t="shared" si="428"/>
        <v>0</v>
      </c>
      <c r="ED127" s="2">
        <f t="shared" si="428"/>
        <v>0</v>
      </c>
      <c r="EE127" s="2">
        <f t="shared" si="428"/>
        <v>0</v>
      </c>
      <c r="EF127" s="2">
        <f t="shared" si="428"/>
        <v>0</v>
      </c>
      <c r="EG127" s="2">
        <f t="shared" si="428"/>
        <v>0</v>
      </c>
      <c r="EH127" s="2">
        <f t="shared" si="428"/>
        <v>0</v>
      </c>
      <c r="EI127" s="2">
        <f t="shared" si="428"/>
        <v>0</v>
      </c>
      <c r="EJ127" s="2">
        <f t="shared" si="428"/>
        <v>0</v>
      </c>
      <c r="EK127" s="2">
        <f t="shared" si="428"/>
        <v>0</v>
      </c>
      <c r="EL127" s="2">
        <f t="shared" si="428"/>
        <v>0</v>
      </c>
      <c r="EM127" s="2">
        <f t="shared" si="428"/>
        <v>0</v>
      </c>
      <c r="EN127" s="2">
        <f t="shared" si="428"/>
        <v>0</v>
      </c>
      <c r="EO127" s="2">
        <f t="shared" si="428"/>
        <v>0</v>
      </c>
      <c r="EP127" s="2">
        <f t="shared" si="428"/>
        <v>0</v>
      </c>
      <c r="EQ127" s="2">
        <f t="shared" si="428"/>
        <v>0</v>
      </c>
      <c r="ER127" s="2">
        <f t="shared" si="428"/>
        <v>0</v>
      </c>
      <c r="ES127" s="2">
        <f t="shared" si="428"/>
        <v>0</v>
      </c>
      <c r="ET127" s="2">
        <f t="shared" si="428"/>
        <v>0</v>
      </c>
      <c r="EU127" s="2">
        <f t="shared" si="428"/>
        <v>0</v>
      </c>
      <c r="EV127" s="2">
        <f t="shared" si="428"/>
        <v>0</v>
      </c>
      <c r="EW127" s="2">
        <f t="shared" si="428"/>
        <v>0</v>
      </c>
      <c r="EX127" s="476"/>
      <c r="EY127" s="476"/>
      <c r="EZ127" s="476"/>
      <c r="FA127" s="476"/>
      <c r="FB127" s="476"/>
      <c r="FC127" s="476"/>
      <c r="FD127" s="476"/>
      <c r="FE127" s="476"/>
      <c r="FF127" s="476"/>
    </row>
    <row r="128" spans="2:162" ht="24" hidden="1" customHeight="1" outlineLevel="1">
      <c r="B128" s="547"/>
      <c r="C128" s="551" t="s">
        <v>2457</v>
      </c>
      <c r="D128" s="2">
        <f>IF(AND(D6="04.水力（3万kW以上）",OR(LEFT(D7,1)="1",LEFT(D7,1)="2")),99,0)</f>
        <v>0</v>
      </c>
      <c r="E128" s="2">
        <f>IF(AND(E6="04.水力（3万kW以上）",OR(LEFT(E7,1)="1",LEFT(E7,1)="2")),99,0)</f>
        <v>0</v>
      </c>
      <c r="F128" s="2">
        <f t="shared" ref="F128:BQ128" si="429">IF(AND(F6="04.水力（3万kW以上）",OR(LEFT(F7,1)="1",LEFT(F7,1)="2")),99,0)</f>
        <v>0</v>
      </c>
      <c r="G128" s="2">
        <f t="shared" si="429"/>
        <v>0</v>
      </c>
      <c r="H128" s="2">
        <f t="shared" si="429"/>
        <v>0</v>
      </c>
      <c r="I128" s="2">
        <f t="shared" si="429"/>
        <v>0</v>
      </c>
      <c r="J128" s="2">
        <f t="shared" si="429"/>
        <v>0</v>
      </c>
      <c r="K128" s="2">
        <f t="shared" si="429"/>
        <v>0</v>
      </c>
      <c r="L128" s="2">
        <f t="shared" si="429"/>
        <v>0</v>
      </c>
      <c r="M128" s="2">
        <f t="shared" si="429"/>
        <v>0</v>
      </c>
      <c r="N128" s="2">
        <f t="shared" si="429"/>
        <v>0</v>
      </c>
      <c r="O128" s="2">
        <f t="shared" si="429"/>
        <v>0</v>
      </c>
      <c r="P128" s="2">
        <f t="shared" si="429"/>
        <v>0</v>
      </c>
      <c r="Q128" s="2">
        <f t="shared" si="429"/>
        <v>0</v>
      </c>
      <c r="R128" s="2">
        <f t="shared" si="429"/>
        <v>0</v>
      </c>
      <c r="S128" s="2">
        <f t="shared" si="429"/>
        <v>0</v>
      </c>
      <c r="T128" s="2">
        <f t="shared" si="429"/>
        <v>0</v>
      </c>
      <c r="U128" s="2">
        <f t="shared" si="429"/>
        <v>0</v>
      </c>
      <c r="V128" s="2">
        <f t="shared" si="429"/>
        <v>0</v>
      </c>
      <c r="W128" s="2">
        <f t="shared" si="429"/>
        <v>0</v>
      </c>
      <c r="X128" s="2">
        <f t="shared" si="429"/>
        <v>0</v>
      </c>
      <c r="Y128" s="2">
        <f t="shared" si="429"/>
        <v>0</v>
      </c>
      <c r="Z128" s="2">
        <f t="shared" si="429"/>
        <v>0</v>
      </c>
      <c r="AA128" s="2">
        <f t="shared" si="429"/>
        <v>0</v>
      </c>
      <c r="AB128" s="2">
        <f t="shared" si="429"/>
        <v>0</v>
      </c>
      <c r="AC128" s="2">
        <f t="shared" si="429"/>
        <v>0</v>
      </c>
      <c r="AD128" s="2">
        <f t="shared" si="429"/>
        <v>0</v>
      </c>
      <c r="AE128" s="2">
        <f t="shared" si="429"/>
        <v>0</v>
      </c>
      <c r="AF128" s="2">
        <f t="shared" si="429"/>
        <v>0</v>
      </c>
      <c r="AG128" s="2">
        <f t="shared" si="429"/>
        <v>0</v>
      </c>
      <c r="AH128" s="2">
        <f t="shared" si="429"/>
        <v>0</v>
      </c>
      <c r="AI128" s="2">
        <f t="shared" si="429"/>
        <v>0</v>
      </c>
      <c r="AJ128" s="2">
        <f t="shared" si="429"/>
        <v>0</v>
      </c>
      <c r="AK128" s="2">
        <f t="shared" si="429"/>
        <v>0</v>
      </c>
      <c r="AL128" s="2">
        <f t="shared" si="429"/>
        <v>0</v>
      </c>
      <c r="AM128" s="2">
        <f t="shared" si="429"/>
        <v>0</v>
      </c>
      <c r="AN128" s="2">
        <f t="shared" si="429"/>
        <v>0</v>
      </c>
      <c r="AO128" s="2">
        <f t="shared" si="429"/>
        <v>0</v>
      </c>
      <c r="AP128" s="2">
        <f t="shared" si="429"/>
        <v>0</v>
      </c>
      <c r="AQ128" s="2">
        <f t="shared" si="429"/>
        <v>0</v>
      </c>
      <c r="AR128" s="2">
        <f t="shared" si="429"/>
        <v>0</v>
      </c>
      <c r="AS128" s="2">
        <f t="shared" si="429"/>
        <v>0</v>
      </c>
      <c r="AT128" s="2">
        <f t="shared" si="429"/>
        <v>0</v>
      </c>
      <c r="AU128" s="2">
        <f t="shared" si="429"/>
        <v>0</v>
      </c>
      <c r="AV128" s="2">
        <f t="shared" si="429"/>
        <v>0</v>
      </c>
      <c r="AW128" s="2">
        <f t="shared" si="429"/>
        <v>0</v>
      </c>
      <c r="AX128" s="2">
        <f t="shared" si="429"/>
        <v>0</v>
      </c>
      <c r="AY128" s="2">
        <f t="shared" si="429"/>
        <v>0</v>
      </c>
      <c r="AZ128" s="2">
        <f t="shared" si="429"/>
        <v>0</v>
      </c>
      <c r="BA128" s="2">
        <f t="shared" si="429"/>
        <v>0</v>
      </c>
      <c r="BB128" s="2">
        <f t="shared" si="429"/>
        <v>0</v>
      </c>
      <c r="BC128" s="2">
        <f t="shared" si="429"/>
        <v>0</v>
      </c>
      <c r="BD128" s="2">
        <f t="shared" si="429"/>
        <v>0</v>
      </c>
      <c r="BE128" s="2">
        <f t="shared" si="429"/>
        <v>0</v>
      </c>
      <c r="BF128" s="2">
        <f t="shared" si="429"/>
        <v>0</v>
      </c>
      <c r="BG128" s="2">
        <f t="shared" si="429"/>
        <v>0</v>
      </c>
      <c r="BH128" s="2">
        <f t="shared" si="429"/>
        <v>0</v>
      </c>
      <c r="BI128" s="2">
        <f t="shared" si="429"/>
        <v>0</v>
      </c>
      <c r="BJ128" s="2">
        <f t="shared" si="429"/>
        <v>0</v>
      </c>
      <c r="BK128" s="2">
        <f t="shared" si="429"/>
        <v>0</v>
      </c>
      <c r="BL128" s="2">
        <f t="shared" si="429"/>
        <v>0</v>
      </c>
      <c r="BM128" s="2">
        <f t="shared" si="429"/>
        <v>0</v>
      </c>
      <c r="BN128" s="2">
        <f t="shared" si="429"/>
        <v>0</v>
      </c>
      <c r="BO128" s="2">
        <f t="shared" si="429"/>
        <v>0</v>
      </c>
      <c r="BP128" s="2">
        <f t="shared" si="429"/>
        <v>0</v>
      </c>
      <c r="BQ128" s="2">
        <f t="shared" si="429"/>
        <v>0</v>
      </c>
      <c r="BR128" s="2">
        <f t="shared" ref="BR128:EC128" si="430">IF(AND(BR6="04.水力（3万kW以上）",OR(LEFT(BR7,1)="1",LEFT(BR7,1)="2")),99,0)</f>
        <v>0</v>
      </c>
      <c r="BS128" s="2">
        <f t="shared" si="430"/>
        <v>0</v>
      </c>
      <c r="BT128" s="2">
        <f t="shared" si="430"/>
        <v>0</v>
      </c>
      <c r="BU128" s="2">
        <f t="shared" si="430"/>
        <v>0</v>
      </c>
      <c r="BV128" s="2">
        <f t="shared" si="430"/>
        <v>0</v>
      </c>
      <c r="BW128" s="2">
        <f t="shared" si="430"/>
        <v>0</v>
      </c>
      <c r="BX128" s="2">
        <f t="shared" si="430"/>
        <v>0</v>
      </c>
      <c r="BY128" s="2">
        <f t="shared" si="430"/>
        <v>0</v>
      </c>
      <c r="BZ128" s="2">
        <f t="shared" si="430"/>
        <v>0</v>
      </c>
      <c r="CA128" s="2">
        <f t="shared" si="430"/>
        <v>0</v>
      </c>
      <c r="CB128" s="2">
        <f t="shared" si="430"/>
        <v>0</v>
      </c>
      <c r="CC128" s="2">
        <f t="shared" si="430"/>
        <v>0</v>
      </c>
      <c r="CD128" s="2">
        <f t="shared" si="430"/>
        <v>0</v>
      </c>
      <c r="CE128" s="2">
        <f t="shared" si="430"/>
        <v>0</v>
      </c>
      <c r="CF128" s="2">
        <f t="shared" si="430"/>
        <v>0</v>
      </c>
      <c r="CG128" s="2">
        <f t="shared" si="430"/>
        <v>0</v>
      </c>
      <c r="CH128" s="2">
        <f t="shared" si="430"/>
        <v>0</v>
      </c>
      <c r="CI128" s="2">
        <f t="shared" si="430"/>
        <v>0</v>
      </c>
      <c r="CJ128" s="2">
        <f t="shared" si="430"/>
        <v>0</v>
      </c>
      <c r="CK128" s="2">
        <f t="shared" si="430"/>
        <v>0</v>
      </c>
      <c r="CL128" s="2">
        <f t="shared" si="430"/>
        <v>0</v>
      </c>
      <c r="CM128" s="2">
        <f t="shared" si="430"/>
        <v>0</v>
      </c>
      <c r="CN128" s="2">
        <f t="shared" si="430"/>
        <v>0</v>
      </c>
      <c r="CO128" s="2">
        <f t="shared" si="430"/>
        <v>0</v>
      </c>
      <c r="CP128" s="2">
        <f t="shared" si="430"/>
        <v>0</v>
      </c>
      <c r="CQ128" s="2">
        <f t="shared" si="430"/>
        <v>0</v>
      </c>
      <c r="CR128" s="2">
        <f t="shared" si="430"/>
        <v>0</v>
      </c>
      <c r="CS128" s="2">
        <f t="shared" si="430"/>
        <v>0</v>
      </c>
      <c r="CT128" s="2">
        <f t="shared" si="430"/>
        <v>0</v>
      </c>
      <c r="CU128" s="2">
        <f t="shared" si="430"/>
        <v>0</v>
      </c>
      <c r="CV128" s="2">
        <f t="shared" si="430"/>
        <v>0</v>
      </c>
      <c r="CW128" s="2">
        <f t="shared" si="430"/>
        <v>0</v>
      </c>
      <c r="CX128" s="2">
        <f t="shared" si="430"/>
        <v>0</v>
      </c>
      <c r="CY128" s="2">
        <f t="shared" si="430"/>
        <v>0</v>
      </c>
      <c r="CZ128" s="2">
        <f t="shared" si="430"/>
        <v>0</v>
      </c>
      <c r="DA128" s="2">
        <f t="shared" si="430"/>
        <v>0</v>
      </c>
      <c r="DB128" s="2">
        <f t="shared" si="430"/>
        <v>0</v>
      </c>
      <c r="DC128" s="2">
        <f t="shared" si="430"/>
        <v>0</v>
      </c>
      <c r="DD128" s="2">
        <f t="shared" si="430"/>
        <v>0</v>
      </c>
      <c r="DE128" s="2">
        <f t="shared" si="430"/>
        <v>0</v>
      </c>
      <c r="DF128" s="2">
        <f t="shared" si="430"/>
        <v>0</v>
      </c>
      <c r="DG128" s="2">
        <f t="shared" si="430"/>
        <v>0</v>
      </c>
      <c r="DH128" s="2">
        <f t="shared" si="430"/>
        <v>0</v>
      </c>
      <c r="DI128" s="2">
        <f t="shared" si="430"/>
        <v>0</v>
      </c>
      <c r="DJ128" s="2">
        <f t="shared" si="430"/>
        <v>0</v>
      </c>
      <c r="DK128" s="2">
        <f t="shared" si="430"/>
        <v>0</v>
      </c>
      <c r="DL128" s="2">
        <f t="shared" si="430"/>
        <v>0</v>
      </c>
      <c r="DM128" s="2">
        <f t="shared" si="430"/>
        <v>0</v>
      </c>
      <c r="DN128" s="2">
        <f t="shared" si="430"/>
        <v>0</v>
      </c>
      <c r="DO128" s="2">
        <f t="shared" si="430"/>
        <v>0</v>
      </c>
      <c r="DP128" s="2">
        <f t="shared" si="430"/>
        <v>0</v>
      </c>
      <c r="DQ128" s="2">
        <f t="shared" si="430"/>
        <v>0</v>
      </c>
      <c r="DR128" s="2">
        <f t="shared" si="430"/>
        <v>0</v>
      </c>
      <c r="DS128" s="2">
        <f t="shared" si="430"/>
        <v>0</v>
      </c>
      <c r="DT128" s="2">
        <f t="shared" si="430"/>
        <v>0</v>
      </c>
      <c r="DU128" s="2">
        <f t="shared" si="430"/>
        <v>0</v>
      </c>
      <c r="DV128" s="2">
        <f t="shared" si="430"/>
        <v>0</v>
      </c>
      <c r="DW128" s="2">
        <f t="shared" si="430"/>
        <v>0</v>
      </c>
      <c r="DX128" s="2">
        <f t="shared" si="430"/>
        <v>0</v>
      </c>
      <c r="DY128" s="2">
        <f t="shared" si="430"/>
        <v>0</v>
      </c>
      <c r="DZ128" s="2">
        <f t="shared" si="430"/>
        <v>0</v>
      </c>
      <c r="EA128" s="2">
        <f t="shared" si="430"/>
        <v>0</v>
      </c>
      <c r="EB128" s="2">
        <f t="shared" si="430"/>
        <v>0</v>
      </c>
      <c r="EC128" s="2">
        <f t="shared" si="430"/>
        <v>0</v>
      </c>
      <c r="ED128" s="2">
        <f t="shared" ref="ED128:EW128" si="431">IF(AND(ED6="04.水力（3万kW以上）",OR(LEFT(ED7,1)="1",LEFT(ED7,1)="2")),99,0)</f>
        <v>0</v>
      </c>
      <c r="EE128" s="2">
        <f t="shared" si="431"/>
        <v>0</v>
      </c>
      <c r="EF128" s="2">
        <f t="shared" si="431"/>
        <v>0</v>
      </c>
      <c r="EG128" s="2">
        <f t="shared" si="431"/>
        <v>0</v>
      </c>
      <c r="EH128" s="2">
        <f t="shared" si="431"/>
        <v>0</v>
      </c>
      <c r="EI128" s="2">
        <f t="shared" si="431"/>
        <v>0</v>
      </c>
      <c r="EJ128" s="2">
        <f t="shared" si="431"/>
        <v>0</v>
      </c>
      <c r="EK128" s="2">
        <f t="shared" si="431"/>
        <v>0</v>
      </c>
      <c r="EL128" s="2">
        <f t="shared" si="431"/>
        <v>0</v>
      </c>
      <c r="EM128" s="2">
        <f t="shared" si="431"/>
        <v>0</v>
      </c>
      <c r="EN128" s="2">
        <f t="shared" si="431"/>
        <v>0</v>
      </c>
      <c r="EO128" s="2">
        <f t="shared" si="431"/>
        <v>0</v>
      </c>
      <c r="EP128" s="2">
        <f t="shared" si="431"/>
        <v>0</v>
      </c>
      <c r="EQ128" s="2">
        <f t="shared" si="431"/>
        <v>0</v>
      </c>
      <c r="ER128" s="2">
        <f t="shared" si="431"/>
        <v>0</v>
      </c>
      <c r="ES128" s="2">
        <f t="shared" si="431"/>
        <v>0</v>
      </c>
      <c r="ET128" s="2">
        <f t="shared" si="431"/>
        <v>0</v>
      </c>
      <c r="EU128" s="2">
        <f t="shared" si="431"/>
        <v>0</v>
      </c>
      <c r="EV128" s="2">
        <f t="shared" si="431"/>
        <v>0</v>
      </c>
      <c r="EW128" s="2">
        <f t="shared" si="431"/>
        <v>0</v>
      </c>
      <c r="EX128" s="476"/>
      <c r="EY128" s="476"/>
      <c r="EZ128" s="476"/>
      <c r="FA128" s="476"/>
      <c r="FB128" s="476"/>
      <c r="FC128" s="476"/>
      <c r="FD128" s="476"/>
      <c r="FE128" s="476"/>
      <c r="FF128" s="476"/>
    </row>
    <row r="129" spans="1:162" ht="24" hidden="1" customHeight="1" outlineLevel="1">
      <c r="B129" s="547"/>
      <c r="C129" s="552" t="s">
        <v>2479</v>
      </c>
      <c r="D129" s="2">
        <f>IF(OR(D27="-", D27="01", D27="02", D27="03", D27="04", D27="05", D27="06", D27="07", D27="08"), 0, 99)</f>
        <v>0</v>
      </c>
      <c r="E129" s="2">
        <f t="shared" ref="E129:BP129" si="432">IF(OR(E27="-", E27="01", E27="02", E27="03", E27="04", E27="05", E27="06", E27="07", E27="08"), 0, 99)</f>
        <v>0</v>
      </c>
      <c r="F129" s="2">
        <f t="shared" si="432"/>
        <v>0</v>
      </c>
      <c r="G129" s="2">
        <f t="shared" si="432"/>
        <v>0</v>
      </c>
      <c r="H129" s="2">
        <f t="shared" si="432"/>
        <v>0</v>
      </c>
      <c r="I129" s="2">
        <f t="shared" si="432"/>
        <v>0</v>
      </c>
      <c r="J129" s="2">
        <f t="shared" si="432"/>
        <v>0</v>
      </c>
      <c r="K129" s="2">
        <f t="shared" si="432"/>
        <v>0</v>
      </c>
      <c r="L129" s="2">
        <f t="shared" si="432"/>
        <v>0</v>
      </c>
      <c r="M129" s="2">
        <f t="shared" si="432"/>
        <v>0</v>
      </c>
      <c r="N129" s="2">
        <f t="shared" si="432"/>
        <v>0</v>
      </c>
      <c r="O129" s="2">
        <f t="shared" si="432"/>
        <v>0</v>
      </c>
      <c r="P129" s="2">
        <f t="shared" si="432"/>
        <v>0</v>
      </c>
      <c r="Q129" s="2">
        <f t="shared" si="432"/>
        <v>0</v>
      </c>
      <c r="R129" s="2">
        <f t="shared" si="432"/>
        <v>0</v>
      </c>
      <c r="S129" s="2">
        <f t="shared" si="432"/>
        <v>0</v>
      </c>
      <c r="T129" s="2">
        <f t="shared" si="432"/>
        <v>0</v>
      </c>
      <c r="U129" s="2">
        <f t="shared" si="432"/>
        <v>0</v>
      </c>
      <c r="V129" s="2">
        <f t="shared" si="432"/>
        <v>0</v>
      </c>
      <c r="W129" s="2">
        <f t="shared" si="432"/>
        <v>0</v>
      </c>
      <c r="X129" s="2">
        <f t="shared" si="432"/>
        <v>0</v>
      </c>
      <c r="Y129" s="2">
        <f t="shared" si="432"/>
        <v>0</v>
      </c>
      <c r="Z129" s="2">
        <f t="shared" si="432"/>
        <v>0</v>
      </c>
      <c r="AA129" s="2">
        <f t="shared" si="432"/>
        <v>0</v>
      </c>
      <c r="AB129" s="2">
        <f t="shared" si="432"/>
        <v>0</v>
      </c>
      <c r="AC129" s="2">
        <f t="shared" si="432"/>
        <v>0</v>
      </c>
      <c r="AD129" s="2">
        <f t="shared" si="432"/>
        <v>0</v>
      </c>
      <c r="AE129" s="2">
        <f t="shared" si="432"/>
        <v>0</v>
      </c>
      <c r="AF129" s="2">
        <f t="shared" si="432"/>
        <v>0</v>
      </c>
      <c r="AG129" s="2">
        <f t="shared" si="432"/>
        <v>0</v>
      </c>
      <c r="AH129" s="2">
        <f t="shared" si="432"/>
        <v>0</v>
      </c>
      <c r="AI129" s="2">
        <f t="shared" si="432"/>
        <v>0</v>
      </c>
      <c r="AJ129" s="2">
        <f t="shared" si="432"/>
        <v>0</v>
      </c>
      <c r="AK129" s="2">
        <f t="shared" si="432"/>
        <v>0</v>
      </c>
      <c r="AL129" s="2">
        <f t="shared" si="432"/>
        <v>0</v>
      </c>
      <c r="AM129" s="2">
        <f t="shared" si="432"/>
        <v>0</v>
      </c>
      <c r="AN129" s="2">
        <f t="shared" si="432"/>
        <v>0</v>
      </c>
      <c r="AO129" s="2">
        <f t="shared" si="432"/>
        <v>0</v>
      </c>
      <c r="AP129" s="2">
        <f t="shared" si="432"/>
        <v>0</v>
      </c>
      <c r="AQ129" s="2">
        <f t="shared" si="432"/>
        <v>0</v>
      </c>
      <c r="AR129" s="2">
        <f t="shared" si="432"/>
        <v>0</v>
      </c>
      <c r="AS129" s="2">
        <f t="shared" si="432"/>
        <v>0</v>
      </c>
      <c r="AT129" s="2">
        <f t="shared" si="432"/>
        <v>0</v>
      </c>
      <c r="AU129" s="2">
        <f t="shared" si="432"/>
        <v>0</v>
      </c>
      <c r="AV129" s="2">
        <f t="shared" si="432"/>
        <v>0</v>
      </c>
      <c r="AW129" s="2">
        <f t="shared" si="432"/>
        <v>0</v>
      </c>
      <c r="AX129" s="2">
        <f t="shared" si="432"/>
        <v>0</v>
      </c>
      <c r="AY129" s="2">
        <f t="shared" si="432"/>
        <v>0</v>
      </c>
      <c r="AZ129" s="2">
        <f t="shared" si="432"/>
        <v>0</v>
      </c>
      <c r="BA129" s="2">
        <f t="shared" si="432"/>
        <v>0</v>
      </c>
      <c r="BB129" s="2">
        <f t="shared" si="432"/>
        <v>0</v>
      </c>
      <c r="BC129" s="2">
        <f t="shared" si="432"/>
        <v>0</v>
      </c>
      <c r="BD129" s="2">
        <f t="shared" si="432"/>
        <v>0</v>
      </c>
      <c r="BE129" s="2">
        <f t="shared" si="432"/>
        <v>0</v>
      </c>
      <c r="BF129" s="2">
        <f t="shared" si="432"/>
        <v>0</v>
      </c>
      <c r="BG129" s="2">
        <f t="shared" si="432"/>
        <v>0</v>
      </c>
      <c r="BH129" s="2">
        <f t="shared" si="432"/>
        <v>0</v>
      </c>
      <c r="BI129" s="2">
        <f t="shared" si="432"/>
        <v>0</v>
      </c>
      <c r="BJ129" s="2">
        <f t="shared" si="432"/>
        <v>0</v>
      </c>
      <c r="BK129" s="2">
        <f t="shared" si="432"/>
        <v>0</v>
      </c>
      <c r="BL129" s="2">
        <f t="shared" si="432"/>
        <v>0</v>
      </c>
      <c r="BM129" s="2">
        <f t="shared" si="432"/>
        <v>0</v>
      </c>
      <c r="BN129" s="2">
        <f t="shared" si="432"/>
        <v>0</v>
      </c>
      <c r="BO129" s="2">
        <f t="shared" si="432"/>
        <v>0</v>
      </c>
      <c r="BP129" s="2">
        <f t="shared" si="432"/>
        <v>0</v>
      </c>
      <c r="BQ129" s="2">
        <f t="shared" ref="BQ129:EB129" si="433">IF(OR(BQ27="-", BQ27="01", BQ27="02", BQ27="03", BQ27="04", BQ27="05", BQ27="06", BQ27="07", BQ27="08"), 0, 99)</f>
        <v>0</v>
      </c>
      <c r="BR129" s="2">
        <f t="shared" si="433"/>
        <v>0</v>
      </c>
      <c r="BS129" s="2">
        <f t="shared" si="433"/>
        <v>0</v>
      </c>
      <c r="BT129" s="2">
        <f t="shared" si="433"/>
        <v>0</v>
      </c>
      <c r="BU129" s="2">
        <f t="shared" si="433"/>
        <v>0</v>
      </c>
      <c r="BV129" s="2">
        <f t="shared" si="433"/>
        <v>0</v>
      </c>
      <c r="BW129" s="2">
        <f t="shared" si="433"/>
        <v>0</v>
      </c>
      <c r="BX129" s="2">
        <f t="shared" si="433"/>
        <v>0</v>
      </c>
      <c r="BY129" s="2">
        <f t="shared" si="433"/>
        <v>0</v>
      </c>
      <c r="BZ129" s="2">
        <f t="shared" si="433"/>
        <v>0</v>
      </c>
      <c r="CA129" s="2">
        <f t="shared" si="433"/>
        <v>0</v>
      </c>
      <c r="CB129" s="2">
        <f t="shared" si="433"/>
        <v>0</v>
      </c>
      <c r="CC129" s="2">
        <f t="shared" si="433"/>
        <v>0</v>
      </c>
      <c r="CD129" s="2">
        <f t="shared" si="433"/>
        <v>0</v>
      </c>
      <c r="CE129" s="2">
        <f t="shared" si="433"/>
        <v>0</v>
      </c>
      <c r="CF129" s="2">
        <f t="shared" si="433"/>
        <v>0</v>
      </c>
      <c r="CG129" s="2">
        <f t="shared" si="433"/>
        <v>0</v>
      </c>
      <c r="CH129" s="2">
        <f t="shared" si="433"/>
        <v>0</v>
      </c>
      <c r="CI129" s="2">
        <f t="shared" si="433"/>
        <v>0</v>
      </c>
      <c r="CJ129" s="2">
        <f t="shared" si="433"/>
        <v>0</v>
      </c>
      <c r="CK129" s="2">
        <f t="shared" si="433"/>
        <v>0</v>
      </c>
      <c r="CL129" s="2">
        <f t="shared" si="433"/>
        <v>0</v>
      </c>
      <c r="CM129" s="2">
        <f t="shared" si="433"/>
        <v>0</v>
      </c>
      <c r="CN129" s="2">
        <f t="shared" si="433"/>
        <v>0</v>
      </c>
      <c r="CO129" s="2">
        <f t="shared" si="433"/>
        <v>0</v>
      </c>
      <c r="CP129" s="2">
        <f t="shared" si="433"/>
        <v>0</v>
      </c>
      <c r="CQ129" s="2">
        <f t="shared" si="433"/>
        <v>0</v>
      </c>
      <c r="CR129" s="2">
        <f t="shared" si="433"/>
        <v>0</v>
      </c>
      <c r="CS129" s="2">
        <f t="shared" si="433"/>
        <v>0</v>
      </c>
      <c r="CT129" s="2">
        <f t="shared" si="433"/>
        <v>0</v>
      </c>
      <c r="CU129" s="2">
        <f t="shared" si="433"/>
        <v>0</v>
      </c>
      <c r="CV129" s="2">
        <f t="shared" si="433"/>
        <v>0</v>
      </c>
      <c r="CW129" s="2">
        <f t="shared" si="433"/>
        <v>0</v>
      </c>
      <c r="CX129" s="2">
        <f t="shared" si="433"/>
        <v>0</v>
      </c>
      <c r="CY129" s="2">
        <f t="shared" si="433"/>
        <v>0</v>
      </c>
      <c r="CZ129" s="2">
        <f t="shared" si="433"/>
        <v>0</v>
      </c>
      <c r="DA129" s="2">
        <f t="shared" si="433"/>
        <v>0</v>
      </c>
      <c r="DB129" s="2">
        <f t="shared" si="433"/>
        <v>0</v>
      </c>
      <c r="DC129" s="2">
        <f t="shared" si="433"/>
        <v>0</v>
      </c>
      <c r="DD129" s="2">
        <f t="shared" si="433"/>
        <v>0</v>
      </c>
      <c r="DE129" s="2">
        <f t="shared" si="433"/>
        <v>0</v>
      </c>
      <c r="DF129" s="2">
        <f t="shared" si="433"/>
        <v>0</v>
      </c>
      <c r="DG129" s="2">
        <f t="shared" si="433"/>
        <v>0</v>
      </c>
      <c r="DH129" s="2">
        <f t="shared" si="433"/>
        <v>0</v>
      </c>
      <c r="DI129" s="2">
        <f t="shared" si="433"/>
        <v>0</v>
      </c>
      <c r="DJ129" s="2">
        <f t="shared" si="433"/>
        <v>0</v>
      </c>
      <c r="DK129" s="2">
        <f t="shared" si="433"/>
        <v>0</v>
      </c>
      <c r="DL129" s="2">
        <f t="shared" si="433"/>
        <v>0</v>
      </c>
      <c r="DM129" s="2">
        <f t="shared" si="433"/>
        <v>0</v>
      </c>
      <c r="DN129" s="2">
        <f t="shared" si="433"/>
        <v>0</v>
      </c>
      <c r="DO129" s="2">
        <f t="shared" si="433"/>
        <v>0</v>
      </c>
      <c r="DP129" s="2">
        <f t="shared" si="433"/>
        <v>0</v>
      </c>
      <c r="DQ129" s="2">
        <f t="shared" si="433"/>
        <v>0</v>
      </c>
      <c r="DR129" s="2">
        <f t="shared" si="433"/>
        <v>0</v>
      </c>
      <c r="DS129" s="2">
        <f t="shared" si="433"/>
        <v>0</v>
      </c>
      <c r="DT129" s="2">
        <f t="shared" si="433"/>
        <v>0</v>
      </c>
      <c r="DU129" s="2">
        <f t="shared" si="433"/>
        <v>0</v>
      </c>
      <c r="DV129" s="2">
        <f t="shared" si="433"/>
        <v>0</v>
      </c>
      <c r="DW129" s="2">
        <f t="shared" si="433"/>
        <v>0</v>
      </c>
      <c r="DX129" s="2">
        <f t="shared" si="433"/>
        <v>0</v>
      </c>
      <c r="DY129" s="2">
        <f t="shared" si="433"/>
        <v>0</v>
      </c>
      <c r="DZ129" s="2">
        <f t="shared" si="433"/>
        <v>0</v>
      </c>
      <c r="EA129" s="2">
        <f t="shared" si="433"/>
        <v>0</v>
      </c>
      <c r="EB129" s="2">
        <f t="shared" si="433"/>
        <v>0</v>
      </c>
      <c r="EC129" s="2">
        <f t="shared" ref="EC129:EW129" si="434">IF(OR(EC27="-", EC27="01", EC27="02", EC27="03", EC27="04", EC27="05", EC27="06", EC27="07", EC27="08"), 0, 99)</f>
        <v>0</v>
      </c>
      <c r="ED129" s="2">
        <f t="shared" si="434"/>
        <v>0</v>
      </c>
      <c r="EE129" s="2">
        <f t="shared" si="434"/>
        <v>0</v>
      </c>
      <c r="EF129" s="2">
        <f t="shared" si="434"/>
        <v>0</v>
      </c>
      <c r="EG129" s="2">
        <f t="shared" si="434"/>
        <v>0</v>
      </c>
      <c r="EH129" s="2">
        <f t="shared" si="434"/>
        <v>0</v>
      </c>
      <c r="EI129" s="2">
        <f t="shared" si="434"/>
        <v>0</v>
      </c>
      <c r="EJ129" s="2">
        <f t="shared" si="434"/>
        <v>0</v>
      </c>
      <c r="EK129" s="2">
        <f t="shared" si="434"/>
        <v>0</v>
      </c>
      <c r="EL129" s="2">
        <f t="shared" si="434"/>
        <v>0</v>
      </c>
      <c r="EM129" s="2">
        <f t="shared" si="434"/>
        <v>0</v>
      </c>
      <c r="EN129" s="2">
        <f t="shared" si="434"/>
        <v>0</v>
      </c>
      <c r="EO129" s="2">
        <f t="shared" si="434"/>
        <v>0</v>
      </c>
      <c r="EP129" s="2">
        <f t="shared" si="434"/>
        <v>0</v>
      </c>
      <c r="EQ129" s="2">
        <f t="shared" si="434"/>
        <v>0</v>
      </c>
      <c r="ER129" s="2">
        <f t="shared" si="434"/>
        <v>0</v>
      </c>
      <c r="ES129" s="2">
        <f t="shared" si="434"/>
        <v>0</v>
      </c>
      <c r="ET129" s="2">
        <f t="shared" si="434"/>
        <v>0</v>
      </c>
      <c r="EU129" s="2">
        <f t="shared" si="434"/>
        <v>0</v>
      </c>
      <c r="EV129" s="2">
        <f t="shared" si="434"/>
        <v>0</v>
      </c>
      <c r="EW129" s="2">
        <f t="shared" si="434"/>
        <v>0</v>
      </c>
      <c r="EX129" s="476"/>
      <c r="EY129" s="476"/>
      <c r="EZ129" s="476"/>
      <c r="FA129" s="476"/>
      <c r="FB129" s="476"/>
      <c r="FC129" s="476"/>
      <c r="FD129" s="476"/>
      <c r="FE129" s="476"/>
      <c r="FF129" s="476"/>
    </row>
    <row r="130" spans="1:162" ht="24" hidden="1" customHeight="1" outlineLevel="1">
      <c r="B130" s="547"/>
      <c r="C130" s="552" t="s">
        <v>2480</v>
      </c>
      <c r="D130" s="2">
        <f>IF(OR(D28="0", D28="1", D28="2", D28="3"), 0, 99)</f>
        <v>0</v>
      </c>
      <c r="E130" s="2">
        <f t="shared" ref="E130:BP130" si="435">IF(OR(E28="0", E28="1", E28="2", E28="3"), 0, 99)</f>
        <v>0</v>
      </c>
      <c r="F130" s="2">
        <f t="shared" si="435"/>
        <v>0</v>
      </c>
      <c r="G130" s="2">
        <f t="shared" si="435"/>
        <v>0</v>
      </c>
      <c r="H130" s="2">
        <f t="shared" si="435"/>
        <v>0</v>
      </c>
      <c r="I130" s="2">
        <f t="shared" si="435"/>
        <v>0</v>
      </c>
      <c r="J130" s="2">
        <f t="shared" si="435"/>
        <v>0</v>
      </c>
      <c r="K130" s="2">
        <f t="shared" si="435"/>
        <v>0</v>
      </c>
      <c r="L130" s="2">
        <f t="shared" si="435"/>
        <v>0</v>
      </c>
      <c r="M130" s="2">
        <f t="shared" si="435"/>
        <v>0</v>
      </c>
      <c r="N130" s="2">
        <f t="shared" si="435"/>
        <v>0</v>
      </c>
      <c r="O130" s="2">
        <f t="shared" si="435"/>
        <v>0</v>
      </c>
      <c r="P130" s="2">
        <f t="shared" si="435"/>
        <v>0</v>
      </c>
      <c r="Q130" s="2">
        <f t="shared" si="435"/>
        <v>0</v>
      </c>
      <c r="R130" s="2">
        <f t="shared" si="435"/>
        <v>0</v>
      </c>
      <c r="S130" s="2">
        <f t="shared" si="435"/>
        <v>0</v>
      </c>
      <c r="T130" s="2">
        <f t="shared" si="435"/>
        <v>0</v>
      </c>
      <c r="U130" s="2">
        <f t="shared" si="435"/>
        <v>0</v>
      </c>
      <c r="V130" s="2">
        <f t="shared" si="435"/>
        <v>0</v>
      </c>
      <c r="W130" s="2">
        <f t="shared" si="435"/>
        <v>0</v>
      </c>
      <c r="X130" s="2">
        <f t="shared" si="435"/>
        <v>0</v>
      </c>
      <c r="Y130" s="2">
        <f t="shared" si="435"/>
        <v>0</v>
      </c>
      <c r="Z130" s="2">
        <f t="shared" si="435"/>
        <v>0</v>
      </c>
      <c r="AA130" s="2">
        <f t="shared" si="435"/>
        <v>0</v>
      </c>
      <c r="AB130" s="2">
        <f t="shared" si="435"/>
        <v>0</v>
      </c>
      <c r="AC130" s="2">
        <f t="shared" si="435"/>
        <v>0</v>
      </c>
      <c r="AD130" s="2">
        <f t="shared" si="435"/>
        <v>0</v>
      </c>
      <c r="AE130" s="2">
        <f t="shared" si="435"/>
        <v>0</v>
      </c>
      <c r="AF130" s="2">
        <f t="shared" si="435"/>
        <v>0</v>
      </c>
      <c r="AG130" s="2">
        <f t="shared" si="435"/>
        <v>0</v>
      </c>
      <c r="AH130" s="2">
        <f t="shared" si="435"/>
        <v>0</v>
      </c>
      <c r="AI130" s="2">
        <f t="shared" si="435"/>
        <v>0</v>
      </c>
      <c r="AJ130" s="2">
        <f t="shared" si="435"/>
        <v>0</v>
      </c>
      <c r="AK130" s="2">
        <f t="shared" si="435"/>
        <v>0</v>
      </c>
      <c r="AL130" s="2">
        <f t="shared" si="435"/>
        <v>0</v>
      </c>
      <c r="AM130" s="2">
        <f t="shared" si="435"/>
        <v>0</v>
      </c>
      <c r="AN130" s="2">
        <f t="shared" si="435"/>
        <v>0</v>
      </c>
      <c r="AO130" s="2">
        <f t="shared" si="435"/>
        <v>0</v>
      </c>
      <c r="AP130" s="2">
        <f t="shared" si="435"/>
        <v>0</v>
      </c>
      <c r="AQ130" s="2">
        <f t="shared" si="435"/>
        <v>0</v>
      </c>
      <c r="AR130" s="2">
        <f t="shared" si="435"/>
        <v>0</v>
      </c>
      <c r="AS130" s="2">
        <f t="shared" si="435"/>
        <v>0</v>
      </c>
      <c r="AT130" s="2">
        <f t="shared" si="435"/>
        <v>0</v>
      </c>
      <c r="AU130" s="2">
        <f t="shared" si="435"/>
        <v>0</v>
      </c>
      <c r="AV130" s="2">
        <f t="shared" si="435"/>
        <v>0</v>
      </c>
      <c r="AW130" s="2">
        <f t="shared" si="435"/>
        <v>0</v>
      </c>
      <c r="AX130" s="2">
        <f t="shared" si="435"/>
        <v>0</v>
      </c>
      <c r="AY130" s="2">
        <f t="shared" si="435"/>
        <v>0</v>
      </c>
      <c r="AZ130" s="2">
        <f t="shared" si="435"/>
        <v>0</v>
      </c>
      <c r="BA130" s="2">
        <f t="shared" si="435"/>
        <v>0</v>
      </c>
      <c r="BB130" s="2">
        <f t="shared" si="435"/>
        <v>0</v>
      </c>
      <c r="BC130" s="2">
        <f t="shared" si="435"/>
        <v>0</v>
      </c>
      <c r="BD130" s="2">
        <f t="shared" si="435"/>
        <v>0</v>
      </c>
      <c r="BE130" s="2">
        <f t="shared" si="435"/>
        <v>0</v>
      </c>
      <c r="BF130" s="2">
        <f t="shared" si="435"/>
        <v>0</v>
      </c>
      <c r="BG130" s="2">
        <f t="shared" si="435"/>
        <v>0</v>
      </c>
      <c r="BH130" s="2">
        <f t="shared" si="435"/>
        <v>0</v>
      </c>
      <c r="BI130" s="2">
        <f t="shared" si="435"/>
        <v>0</v>
      </c>
      <c r="BJ130" s="2">
        <f t="shared" si="435"/>
        <v>0</v>
      </c>
      <c r="BK130" s="2">
        <f t="shared" si="435"/>
        <v>0</v>
      </c>
      <c r="BL130" s="2">
        <f t="shared" si="435"/>
        <v>0</v>
      </c>
      <c r="BM130" s="2">
        <f t="shared" si="435"/>
        <v>0</v>
      </c>
      <c r="BN130" s="2">
        <f t="shared" si="435"/>
        <v>0</v>
      </c>
      <c r="BO130" s="2">
        <f t="shared" si="435"/>
        <v>0</v>
      </c>
      <c r="BP130" s="2">
        <f t="shared" si="435"/>
        <v>0</v>
      </c>
      <c r="BQ130" s="2">
        <f t="shared" ref="BQ130:EB130" si="436">IF(OR(BQ28="0", BQ28="1", BQ28="2", BQ28="3"), 0, 99)</f>
        <v>0</v>
      </c>
      <c r="BR130" s="2">
        <f t="shared" si="436"/>
        <v>0</v>
      </c>
      <c r="BS130" s="2">
        <f t="shared" si="436"/>
        <v>0</v>
      </c>
      <c r="BT130" s="2">
        <f t="shared" si="436"/>
        <v>0</v>
      </c>
      <c r="BU130" s="2">
        <f t="shared" si="436"/>
        <v>0</v>
      </c>
      <c r="BV130" s="2">
        <f t="shared" si="436"/>
        <v>0</v>
      </c>
      <c r="BW130" s="2">
        <f t="shared" si="436"/>
        <v>0</v>
      </c>
      <c r="BX130" s="2">
        <f t="shared" si="436"/>
        <v>0</v>
      </c>
      <c r="BY130" s="2">
        <f t="shared" si="436"/>
        <v>0</v>
      </c>
      <c r="BZ130" s="2">
        <f t="shared" si="436"/>
        <v>0</v>
      </c>
      <c r="CA130" s="2">
        <f t="shared" si="436"/>
        <v>0</v>
      </c>
      <c r="CB130" s="2">
        <f t="shared" si="436"/>
        <v>0</v>
      </c>
      <c r="CC130" s="2">
        <f t="shared" si="436"/>
        <v>0</v>
      </c>
      <c r="CD130" s="2">
        <f t="shared" si="436"/>
        <v>0</v>
      </c>
      <c r="CE130" s="2">
        <f t="shared" si="436"/>
        <v>0</v>
      </c>
      <c r="CF130" s="2">
        <f t="shared" si="436"/>
        <v>0</v>
      </c>
      <c r="CG130" s="2">
        <f t="shared" si="436"/>
        <v>0</v>
      </c>
      <c r="CH130" s="2">
        <f t="shared" si="436"/>
        <v>0</v>
      </c>
      <c r="CI130" s="2">
        <f t="shared" si="436"/>
        <v>0</v>
      </c>
      <c r="CJ130" s="2">
        <f t="shared" si="436"/>
        <v>0</v>
      </c>
      <c r="CK130" s="2">
        <f t="shared" si="436"/>
        <v>0</v>
      </c>
      <c r="CL130" s="2">
        <f t="shared" si="436"/>
        <v>0</v>
      </c>
      <c r="CM130" s="2">
        <f t="shared" si="436"/>
        <v>0</v>
      </c>
      <c r="CN130" s="2">
        <f t="shared" si="436"/>
        <v>0</v>
      </c>
      <c r="CO130" s="2">
        <f t="shared" si="436"/>
        <v>0</v>
      </c>
      <c r="CP130" s="2">
        <f t="shared" si="436"/>
        <v>0</v>
      </c>
      <c r="CQ130" s="2">
        <f t="shared" si="436"/>
        <v>0</v>
      </c>
      <c r="CR130" s="2">
        <f t="shared" si="436"/>
        <v>0</v>
      </c>
      <c r="CS130" s="2">
        <f t="shared" si="436"/>
        <v>0</v>
      </c>
      <c r="CT130" s="2">
        <f t="shared" si="436"/>
        <v>0</v>
      </c>
      <c r="CU130" s="2">
        <f t="shared" si="436"/>
        <v>0</v>
      </c>
      <c r="CV130" s="2">
        <f t="shared" si="436"/>
        <v>0</v>
      </c>
      <c r="CW130" s="2">
        <f t="shared" si="436"/>
        <v>0</v>
      </c>
      <c r="CX130" s="2">
        <f t="shared" si="436"/>
        <v>0</v>
      </c>
      <c r="CY130" s="2">
        <f t="shared" si="436"/>
        <v>0</v>
      </c>
      <c r="CZ130" s="2">
        <f t="shared" si="436"/>
        <v>0</v>
      </c>
      <c r="DA130" s="2">
        <f t="shared" si="436"/>
        <v>0</v>
      </c>
      <c r="DB130" s="2">
        <f t="shared" si="436"/>
        <v>0</v>
      </c>
      <c r="DC130" s="2">
        <f t="shared" si="436"/>
        <v>0</v>
      </c>
      <c r="DD130" s="2">
        <f t="shared" si="436"/>
        <v>0</v>
      </c>
      <c r="DE130" s="2">
        <f t="shared" si="436"/>
        <v>0</v>
      </c>
      <c r="DF130" s="2">
        <f t="shared" si="436"/>
        <v>0</v>
      </c>
      <c r="DG130" s="2">
        <f t="shared" si="436"/>
        <v>0</v>
      </c>
      <c r="DH130" s="2">
        <f t="shared" si="436"/>
        <v>0</v>
      </c>
      <c r="DI130" s="2">
        <f t="shared" si="436"/>
        <v>0</v>
      </c>
      <c r="DJ130" s="2">
        <f t="shared" si="436"/>
        <v>0</v>
      </c>
      <c r="DK130" s="2">
        <f t="shared" si="436"/>
        <v>0</v>
      </c>
      <c r="DL130" s="2">
        <f t="shared" si="436"/>
        <v>0</v>
      </c>
      <c r="DM130" s="2">
        <f t="shared" si="436"/>
        <v>0</v>
      </c>
      <c r="DN130" s="2">
        <f t="shared" si="436"/>
        <v>0</v>
      </c>
      <c r="DO130" s="2">
        <f t="shared" si="436"/>
        <v>0</v>
      </c>
      <c r="DP130" s="2">
        <f t="shared" si="436"/>
        <v>0</v>
      </c>
      <c r="DQ130" s="2">
        <f t="shared" si="436"/>
        <v>0</v>
      </c>
      <c r="DR130" s="2">
        <f t="shared" si="436"/>
        <v>0</v>
      </c>
      <c r="DS130" s="2">
        <f t="shared" si="436"/>
        <v>0</v>
      </c>
      <c r="DT130" s="2">
        <f t="shared" si="436"/>
        <v>0</v>
      </c>
      <c r="DU130" s="2">
        <f t="shared" si="436"/>
        <v>0</v>
      </c>
      <c r="DV130" s="2">
        <f t="shared" si="436"/>
        <v>0</v>
      </c>
      <c r="DW130" s="2">
        <f t="shared" si="436"/>
        <v>0</v>
      </c>
      <c r="DX130" s="2">
        <f t="shared" si="436"/>
        <v>0</v>
      </c>
      <c r="DY130" s="2">
        <f t="shared" si="436"/>
        <v>0</v>
      </c>
      <c r="DZ130" s="2">
        <f t="shared" si="436"/>
        <v>0</v>
      </c>
      <c r="EA130" s="2">
        <f t="shared" si="436"/>
        <v>0</v>
      </c>
      <c r="EB130" s="2">
        <f t="shared" si="436"/>
        <v>0</v>
      </c>
      <c r="EC130" s="2">
        <f t="shared" ref="EC130:EW130" si="437">IF(OR(EC28="0", EC28="1", EC28="2", EC28="3"), 0, 99)</f>
        <v>0</v>
      </c>
      <c r="ED130" s="2">
        <f t="shared" si="437"/>
        <v>0</v>
      </c>
      <c r="EE130" s="2">
        <f t="shared" si="437"/>
        <v>0</v>
      </c>
      <c r="EF130" s="2">
        <f t="shared" si="437"/>
        <v>0</v>
      </c>
      <c r="EG130" s="2">
        <f t="shared" si="437"/>
        <v>0</v>
      </c>
      <c r="EH130" s="2">
        <f t="shared" si="437"/>
        <v>0</v>
      </c>
      <c r="EI130" s="2">
        <f t="shared" si="437"/>
        <v>0</v>
      </c>
      <c r="EJ130" s="2">
        <f t="shared" si="437"/>
        <v>0</v>
      </c>
      <c r="EK130" s="2">
        <f t="shared" si="437"/>
        <v>0</v>
      </c>
      <c r="EL130" s="2">
        <f t="shared" si="437"/>
        <v>0</v>
      </c>
      <c r="EM130" s="2">
        <f t="shared" si="437"/>
        <v>0</v>
      </c>
      <c r="EN130" s="2">
        <f t="shared" si="437"/>
        <v>0</v>
      </c>
      <c r="EO130" s="2">
        <f t="shared" si="437"/>
        <v>0</v>
      </c>
      <c r="EP130" s="2">
        <f t="shared" si="437"/>
        <v>0</v>
      </c>
      <c r="EQ130" s="2">
        <f t="shared" si="437"/>
        <v>0</v>
      </c>
      <c r="ER130" s="2">
        <f t="shared" si="437"/>
        <v>0</v>
      </c>
      <c r="ES130" s="2">
        <f t="shared" si="437"/>
        <v>0</v>
      </c>
      <c r="ET130" s="2">
        <f t="shared" si="437"/>
        <v>0</v>
      </c>
      <c r="EU130" s="2">
        <f t="shared" si="437"/>
        <v>0</v>
      </c>
      <c r="EV130" s="2">
        <f t="shared" si="437"/>
        <v>0</v>
      </c>
      <c r="EW130" s="2">
        <f t="shared" si="437"/>
        <v>0</v>
      </c>
      <c r="EX130" s="476"/>
      <c r="EY130" s="476"/>
      <c r="EZ130" s="476"/>
      <c r="FA130" s="476"/>
      <c r="FB130" s="476"/>
      <c r="FC130" s="476"/>
      <c r="FD130" s="476"/>
      <c r="FE130" s="476"/>
      <c r="FF130" s="476"/>
    </row>
    <row r="131" spans="1:162" ht="15.75" hidden="1" customHeight="1" outlineLevel="1">
      <c r="A131" s="2"/>
      <c r="B131" s="2">
        <f>COUNTIF(D131:EW131,"○")</f>
        <v>150</v>
      </c>
      <c r="C131" s="553" t="s">
        <v>30</v>
      </c>
      <c r="D131" s="554" t="str">
        <f>IF(D126=100,"△",IF(D127=99,"●",IF(D128=99,"□",IF(D129=99, "◆", IF(D130=99, "▲", IF(AND(D121=1,D125&lt;&gt;3),"×","○"))))))</f>
        <v>○</v>
      </c>
      <c r="E131" s="554" t="str">
        <f t="shared" ref="E131:BP131" si="438">IF(E126=100,"△",IF(E127=99,"●",IF(E128=99,"□",IF(E129=99, "◆", IF(E130=99, "▲", IF(AND(E121=1,E125&lt;&gt;3),"×","○"))))))</f>
        <v>○</v>
      </c>
      <c r="F131" s="554" t="str">
        <f t="shared" si="438"/>
        <v>○</v>
      </c>
      <c r="G131" s="554" t="str">
        <f t="shared" si="438"/>
        <v>○</v>
      </c>
      <c r="H131" s="554" t="str">
        <f t="shared" si="438"/>
        <v>○</v>
      </c>
      <c r="I131" s="554" t="str">
        <f t="shared" si="438"/>
        <v>○</v>
      </c>
      <c r="J131" s="554" t="str">
        <f t="shared" si="438"/>
        <v>○</v>
      </c>
      <c r="K131" s="554" t="str">
        <f t="shared" si="438"/>
        <v>○</v>
      </c>
      <c r="L131" s="554" t="str">
        <f t="shared" si="438"/>
        <v>○</v>
      </c>
      <c r="M131" s="554" t="str">
        <f t="shared" si="438"/>
        <v>○</v>
      </c>
      <c r="N131" s="554" t="str">
        <f t="shared" si="438"/>
        <v>○</v>
      </c>
      <c r="O131" s="554" t="str">
        <f t="shared" si="438"/>
        <v>○</v>
      </c>
      <c r="P131" s="554" t="str">
        <f t="shared" si="438"/>
        <v>○</v>
      </c>
      <c r="Q131" s="554" t="str">
        <f t="shared" si="438"/>
        <v>○</v>
      </c>
      <c r="R131" s="554" t="str">
        <f t="shared" si="438"/>
        <v>○</v>
      </c>
      <c r="S131" s="554" t="str">
        <f t="shared" si="438"/>
        <v>○</v>
      </c>
      <c r="T131" s="554" t="str">
        <f t="shared" si="438"/>
        <v>○</v>
      </c>
      <c r="U131" s="554" t="str">
        <f t="shared" si="438"/>
        <v>○</v>
      </c>
      <c r="V131" s="554" t="str">
        <f t="shared" si="438"/>
        <v>○</v>
      </c>
      <c r="W131" s="554" t="str">
        <f t="shared" si="438"/>
        <v>○</v>
      </c>
      <c r="X131" s="554" t="str">
        <f t="shared" si="438"/>
        <v>○</v>
      </c>
      <c r="Y131" s="554" t="str">
        <f t="shared" si="438"/>
        <v>○</v>
      </c>
      <c r="Z131" s="554" t="str">
        <f t="shared" si="438"/>
        <v>○</v>
      </c>
      <c r="AA131" s="554" t="str">
        <f t="shared" si="438"/>
        <v>○</v>
      </c>
      <c r="AB131" s="554" t="str">
        <f t="shared" si="438"/>
        <v>○</v>
      </c>
      <c r="AC131" s="554" t="str">
        <f t="shared" si="438"/>
        <v>○</v>
      </c>
      <c r="AD131" s="554" t="str">
        <f t="shared" si="438"/>
        <v>○</v>
      </c>
      <c r="AE131" s="554" t="str">
        <f t="shared" si="438"/>
        <v>○</v>
      </c>
      <c r="AF131" s="554" t="str">
        <f t="shared" si="438"/>
        <v>○</v>
      </c>
      <c r="AG131" s="554" t="str">
        <f t="shared" si="438"/>
        <v>○</v>
      </c>
      <c r="AH131" s="554" t="str">
        <f t="shared" si="438"/>
        <v>○</v>
      </c>
      <c r="AI131" s="554" t="str">
        <f t="shared" si="438"/>
        <v>○</v>
      </c>
      <c r="AJ131" s="554" t="str">
        <f t="shared" si="438"/>
        <v>○</v>
      </c>
      <c r="AK131" s="554" t="str">
        <f t="shared" si="438"/>
        <v>○</v>
      </c>
      <c r="AL131" s="554" t="str">
        <f t="shared" si="438"/>
        <v>○</v>
      </c>
      <c r="AM131" s="554" t="str">
        <f t="shared" si="438"/>
        <v>○</v>
      </c>
      <c r="AN131" s="554" t="str">
        <f t="shared" si="438"/>
        <v>○</v>
      </c>
      <c r="AO131" s="554" t="str">
        <f t="shared" si="438"/>
        <v>○</v>
      </c>
      <c r="AP131" s="554" t="str">
        <f t="shared" si="438"/>
        <v>○</v>
      </c>
      <c r="AQ131" s="554" t="str">
        <f t="shared" si="438"/>
        <v>○</v>
      </c>
      <c r="AR131" s="554" t="str">
        <f t="shared" si="438"/>
        <v>○</v>
      </c>
      <c r="AS131" s="554" t="str">
        <f t="shared" si="438"/>
        <v>○</v>
      </c>
      <c r="AT131" s="554" t="str">
        <f t="shared" si="438"/>
        <v>○</v>
      </c>
      <c r="AU131" s="554" t="str">
        <f t="shared" si="438"/>
        <v>○</v>
      </c>
      <c r="AV131" s="554" t="str">
        <f t="shared" si="438"/>
        <v>○</v>
      </c>
      <c r="AW131" s="554" t="str">
        <f t="shared" si="438"/>
        <v>○</v>
      </c>
      <c r="AX131" s="554" t="str">
        <f t="shared" si="438"/>
        <v>○</v>
      </c>
      <c r="AY131" s="554" t="str">
        <f t="shared" si="438"/>
        <v>○</v>
      </c>
      <c r="AZ131" s="554" t="str">
        <f t="shared" si="438"/>
        <v>○</v>
      </c>
      <c r="BA131" s="554" t="str">
        <f t="shared" si="438"/>
        <v>○</v>
      </c>
      <c r="BB131" s="554" t="str">
        <f t="shared" si="438"/>
        <v>○</v>
      </c>
      <c r="BC131" s="554" t="str">
        <f t="shared" si="438"/>
        <v>○</v>
      </c>
      <c r="BD131" s="554" t="str">
        <f t="shared" si="438"/>
        <v>○</v>
      </c>
      <c r="BE131" s="554" t="str">
        <f t="shared" si="438"/>
        <v>○</v>
      </c>
      <c r="BF131" s="554" t="str">
        <f t="shared" si="438"/>
        <v>○</v>
      </c>
      <c r="BG131" s="554" t="str">
        <f t="shared" si="438"/>
        <v>○</v>
      </c>
      <c r="BH131" s="554" t="str">
        <f t="shared" si="438"/>
        <v>○</v>
      </c>
      <c r="BI131" s="554" t="str">
        <f t="shared" si="438"/>
        <v>○</v>
      </c>
      <c r="BJ131" s="554" t="str">
        <f t="shared" si="438"/>
        <v>○</v>
      </c>
      <c r="BK131" s="554" t="str">
        <f t="shared" si="438"/>
        <v>○</v>
      </c>
      <c r="BL131" s="554" t="str">
        <f t="shared" si="438"/>
        <v>○</v>
      </c>
      <c r="BM131" s="554" t="str">
        <f t="shared" si="438"/>
        <v>○</v>
      </c>
      <c r="BN131" s="554" t="str">
        <f t="shared" si="438"/>
        <v>○</v>
      </c>
      <c r="BO131" s="554" t="str">
        <f t="shared" si="438"/>
        <v>○</v>
      </c>
      <c r="BP131" s="554" t="str">
        <f t="shared" si="438"/>
        <v>○</v>
      </c>
      <c r="BQ131" s="554" t="str">
        <f t="shared" ref="BQ131:EB131" si="439">IF(BQ126=100,"△",IF(BQ127=99,"●",IF(BQ128=99,"□",IF(BQ129=99, "◆", IF(BQ130=99, "▲", IF(AND(BQ121=1,BQ125&lt;&gt;3),"×","○"))))))</f>
        <v>○</v>
      </c>
      <c r="BR131" s="554" t="str">
        <f t="shared" si="439"/>
        <v>○</v>
      </c>
      <c r="BS131" s="554" t="str">
        <f t="shared" si="439"/>
        <v>○</v>
      </c>
      <c r="BT131" s="554" t="str">
        <f t="shared" si="439"/>
        <v>○</v>
      </c>
      <c r="BU131" s="554" t="str">
        <f t="shared" si="439"/>
        <v>○</v>
      </c>
      <c r="BV131" s="554" t="str">
        <f t="shared" si="439"/>
        <v>○</v>
      </c>
      <c r="BW131" s="554" t="str">
        <f t="shared" si="439"/>
        <v>○</v>
      </c>
      <c r="BX131" s="554" t="str">
        <f t="shared" si="439"/>
        <v>○</v>
      </c>
      <c r="BY131" s="554" t="str">
        <f t="shared" si="439"/>
        <v>○</v>
      </c>
      <c r="BZ131" s="554" t="str">
        <f t="shared" si="439"/>
        <v>○</v>
      </c>
      <c r="CA131" s="554" t="str">
        <f t="shared" si="439"/>
        <v>○</v>
      </c>
      <c r="CB131" s="554" t="str">
        <f t="shared" si="439"/>
        <v>○</v>
      </c>
      <c r="CC131" s="554" t="str">
        <f t="shared" si="439"/>
        <v>○</v>
      </c>
      <c r="CD131" s="554" t="str">
        <f t="shared" si="439"/>
        <v>○</v>
      </c>
      <c r="CE131" s="554" t="str">
        <f t="shared" si="439"/>
        <v>○</v>
      </c>
      <c r="CF131" s="554" t="str">
        <f t="shared" si="439"/>
        <v>○</v>
      </c>
      <c r="CG131" s="554" t="str">
        <f t="shared" si="439"/>
        <v>○</v>
      </c>
      <c r="CH131" s="554" t="str">
        <f t="shared" si="439"/>
        <v>○</v>
      </c>
      <c r="CI131" s="554" t="str">
        <f t="shared" si="439"/>
        <v>○</v>
      </c>
      <c r="CJ131" s="554" t="str">
        <f t="shared" si="439"/>
        <v>○</v>
      </c>
      <c r="CK131" s="554" t="str">
        <f t="shared" si="439"/>
        <v>○</v>
      </c>
      <c r="CL131" s="554" t="str">
        <f t="shared" si="439"/>
        <v>○</v>
      </c>
      <c r="CM131" s="554" t="str">
        <f t="shared" si="439"/>
        <v>○</v>
      </c>
      <c r="CN131" s="554" t="str">
        <f t="shared" si="439"/>
        <v>○</v>
      </c>
      <c r="CO131" s="554" t="str">
        <f t="shared" si="439"/>
        <v>○</v>
      </c>
      <c r="CP131" s="554" t="str">
        <f t="shared" si="439"/>
        <v>○</v>
      </c>
      <c r="CQ131" s="554" t="str">
        <f t="shared" si="439"/>
        <v>○</v>
      </c>
      <c r="CR131" s="554" t="str">
        <f t="shared" si="439"/>
        <v>○</v>
      </c>
      <c r="CS131" s="554" t="str">
        <f t="shared" si="439"/>
        <v>○</v>
      </c>
      <c r="CT131" s="554" t="str">
        <f t="shared" si="439"/>
        <v>○</v>
      </c>
      <c r="CU131" s="554" t="str">
        <f t="shared" si="439"/>
        <v>○</v>
      </c>
      <c r="CV131" s="554" t="str">
        <f t="shared" si="439"/>
        <v>○</v>
      </c>
      <c r="CW131" s="554" t="str">
        <f t="shared" si="439"/>
        <v>○</v>
      </c>
      <c r="CX131" s="554" t="str">
        <f t="shared" si="439"/>
        <v>○</v>
      </c>
      <c r="CY131" s="554" t="str">
        <f t="shared" si="439"/>
        <v>○</v>
      </c>
      <c r="CZ131" s="554" t="str">
        <f t="shared" si="439"/>
        <v>○</v>
      </c>
      <c r="DA131" s="554" t="str">
        <f t="shared" si="439"/>
        <v>○</v>
      </c>
      <c r="DB131" s="554" t="str">
        <f t="shared" si="439"/>
        <v>○</v>
      </c>
      <c r="DC131" s="554" t="str">
        <f t="shared" si="439"/>
        <v>○</v>
      </c>
      <c r="DD131" s="554" t="str">
        <f t="shared" si="439"/>
        <v>○</v>
      </c>
      <c r="DE131" s="554" t="str">
        <f t="shared" si="439"/>
        <v>○</v>
      </c>
      <c r="DF131" s="554" t="str">
        <f t="shared" si="439"/>
        <v>○</v>
      </c>
      <c r="DG131" s="554" t="str">
        <f t="shared" si="439"/>
        <v>○</v>
      </c>
      <c r="DH131" s="554" t="str">
        <f t="shared" si="439"/>
        <v>○</v>
      </c>
      <c r="DI131" s="554" t="str">
        <f t="shared" si="439"/>
        <v>○</v>
      </c>
      <c r="DJ131" s="554" t="str">
        <f t="shared" si="439"/>
        <v>○</v>
      </c>
      <c r="DK131" s="554" t="str">
        <f t="shared" si="439"/>
        <v>○</v>
      </c>
      <c r="DL131" s="554" t="str">
        <f t="shared" si="439"/>
        <v>○</v>
      </c>
      <c r="DM131" s="554" t="str">
        <f t="shared" si="439"/>
        <v>○</v>
      </c>
      <c r="DN131" s="554" t="str">
        <f t="shared" si="439"/>
        <v>○</v>
      </c>
      <c r="DO131" s="554" t="str">
        <f t="shared" si="439"/>
        <v>○</v>
      </c>
      <c r="DP131" s="554" t="str">
        <f t="shared" si="439"/>
        <v>○</v>
      </c>
      <c r="DQ131" s="554" t="str">
        <f t="shared" si="439"/>
        <v>○</v>
      </c>
      <c r="DR131" s="554" t="str">
        <f t="shared" si="439"/>
        <v>○</v>
      </c>
      <c r="DS131" s="554" t="str">
        <f t="shared" si="439"/>
        <v>○</v>
      </c>
      <c r="DT131" s="554" t="str">
        <f t="shared" si="439"/>
        <v>○</v>
      </c>
      <c r="DU131" s="554" t="str">
        <f t="shared" si="439"/>
        <v>○</v>
      </c>
      <c r="DV131" s="554" t="str">
        <f t="shared" si="439"/>
        <v>○</v>
      </c>
      <c r="DW131" s="554" t="str">
        <f t="shared" si="439"/>
        <v>○</v>
      </c>
      <c r="DX131" s="554" t="str">
        <f t="shared" si="439"/>
        <v>○</v>
      </c>
      <c r="DY131" s="554" t="str">
        <f t="shared" si="439"/>
        <v>○</v>
      </c>
      <c r="DZ131" s="554" t="str">
        <f t="shared" si="439"/>
        <v>○</v>
      </c>
      <c r="EA131" s="554" t="str">
        <f t="shared" si="439"/>
        <v>○</v>
      </c>
      <c r="EB131" s="554" t="str">
        <f t="shared" si="439"/>
        <v>○</v>
      </c>
      <c r="EC131" s="554" t="str">
        <f t="shared" ref="EC131:EW131" si="440">IF(EC126=100,"△",IF(EC127=99,"●",IF(EC128=99,"□",IF(EC129=99, "◆", IF(EC130=99, "▲", IF(AND(EC121=1,EC125&lt;&gt;3),"×","○"))))))</f>
        <v>○</v>
      </c>
      <c r="ED131" s="554" t="str">
        <f t="shared" si="440"/>
        <v>○</v>
      </c>
      <c r="EE131" s="554" t="str">
        <f t="shared" si="440"/>
        <v>○</v>
      </c>
      <c r="EF131" s="554" t="str">
        <f t="shared" si="440"/>
        <v>○</v>
      </c>
      <c r="EG131" s="554" t="str">
        <f t="shared" si="440"/>
        <v>○</v>
      </c>
      <c r="EH131" s="554" t="str">
        <f t="shared" si="440"/>
        <v>○</v>
      </c>
      <c r="EI131" s="554" t="str">
        <f t="shared" si="440"/>
        <v>○</v>
      </c>
      <c r="EJ131" s="554" t="str">
        <f t="shared" si="440"/>
        <v>○</v>
      </c>
      <c r="EK131" s="554" t="str">
        <f t="shared" si="440"/>
        <v>○</v>
      </c>
      <c r="EL131" s="554" t="str">
        <f t="shared" si="440"/>
        <v>○</v>
      </c>
      <c r="EM131" s="554" t="str">
        <f t="shared" si="440"/>
        <v>○</v>
      </c>
      <c r="EN131" s="554" t="str">
        <f t="shared" si="440"/>
        <v>○</v>
      </c>
      <c r="EO131" s="554" t="str">
        <f t="shared" si="440"/>
        <v>○</v>
      </c>
      <c r="EP131" s="554" t="str">
        <f t="shared" si="440"/>
        <v>○</v>
      </c>
      <c r="EQ131" s="554" t="str">
        <f t="shared" si="440"/>
        <v>○</v>
      </c>
      <c r="ER131" s="554" t="str">
        <f t="shared" si="440"/>
        <v>○</v>
      </c>
      <c r="ES131" s="554" t="str">
        <f t="shared" si="440"/>
        <v>○</v>
      </c>
      <c r="ET131" s="554" t="str">
        <f t="shared" si="440"/>
        <v>○</v>
      </c>
      <c r="EU131" s="554" t="str">
        <f t="shared" si="440"/>
        <v>○</v>
      </c>
      <c r="EV131" s="554" t="str">
        <f t="shared" si="440"/>
        <v>○</v>
      </c>
      <c r="EW131" s="554" t="str">
        <f t="shared" si="440"/>
        <v>○</v>
      </c>
      <c r="EX131" s="476"/>
      <c r="EY131" s="476"/>
      <c r="EZ131" s="476"/>
      <c r="FA131" s="476"/>
      <c r="FB131" s="476"/>
      <c r="FC131" s="476"/>
      <c r="FD131" s="476"/>
      <c r="FE131" s="476"/>
      <c r="FF131" s="476"/>
    </row>
    <row r="132" spans="1:162" hidden="1" outlineLevel="1">
      <c r="B132" s="547"/>
      <c r="C132" s="476"/>
      <c r="D132" s="476"/>
      <c r="E132" s="476"/>
      <c r="F132" s="476"/>
      <c r="G132" s="476"/>
      <c r="H132" s="476"/>
      <c r="I132" s="476"/>
      <c r="J132" s="476"/>
      <c r="K132" s="476"/>
      <c r="L132" s="476"/>
      <c r="M132" s="476"/>
      <c r="N132" s="476"/>
      <c r="O132" s="476"/>
      <c r="P132" s="476"/>
      <c r="Q132" s="476"/>
      <c r="R132" s="476"/>
      <c r="S132" s="476"/>
      <c r="T132" s="476"/>
      <c r="U132" s="476"/>
      <c r="V132" s="476"/>
      <c r="W132" s="476"/>
      <c r="X132" s="476"/>
      <c r="Y132" s="476"/>
      <c r="Z132" s="476"/>
      <c r="AA132" s="476"/>
      <c r="AB132" s="476"/>
      <c r="AC132" s="476"/>
      <c r="AD132" s="476"/>
      <c r="AE132" s="476"/>
      <c r="AF132" s="476"/>
      <c r="AG132" s="476"/>
      <c r="AH132" s="476"/>
      <c r="AI132" s="476"/>
      <c r="AJ132" s="476"/>
      <c r="AK132" s="476"/>
      <c r="AL132" s="476"/>
      <c r="AM132" s="476"/>
      <c r="AN132" s="476"/>
      <c r="AO132" s="476"/>
      <c r="AP132" s="476"/>
      <c r="AQ132" s="476"/>
      <c r="AR132" s="476"/>
      <c r="AS132" s="476"/>
      <c r="AT132" s="476"/>
      <c r="AU132" s="476"/>
      <c r="AV132" s="476"/>
      <c r="AW132" s="476"/>
      <c r="AX132" s="476"/>
      <c r="AY132" s="476"/>
      <c r="AZ132" s="476"/>
      <c r="BA132" s="476"/>
      <c r="BB132" s="476"/>
      <c r="BC132" s="476"/>
      <c r="BD132" s="476"/>
      <c r="BE132" s="476"/>
      <c r="BF132" s="476"/>
      <c r="BG132" s="476"/>
      <c r="BH132" s="476"/>
      <c r="BI132" s="476"/>
      <c r="BJ132" s="476"/>
      <c r="BK132" s="476"/>
      <c r="BL132" s="476"/>
      <c r="BM132" s="476"/>
      <c r="BN132" s="476"/>
      <c r="BO132" s="476"/>
      <c r="BP132" s="476"/>
      <c r="BQ132" s="476"/>
      <c r="BR132" s="476"/>
      <c r="BS132" s="476"/>
      <c r="BT132" s="476"/>
      <c r="BU132" s="476"/>
      <c r="BV132" s="476"/>
      <c r="BW132" s="476"/>
      <c r="BX132" s="476"/>
      <c r="BY132" s="476"/>
      <c r="BZ132" s="476"/>
      <c r="CA132" s="476"/>
      <c r="CB132" s="476"/>
      <c r="CC132" s="476"/>
      <c r="CD132" s="476"/>
      <c r="CE132" s="476"/>
      <c r="CF132" s="476"/>
      <c r="CG132" s="476"/>
      <c r="CH132" s="476"/>
      <c r="CI132" s="476"/>
      <c r="CJ132" s="476"/>
      <c r="CK132" s="476"/>
      <c r="CL132" s="476"/>
      <c r="CM132" s="476"/>
      <c r="CN132" s="476"/>
      <c r="CO132" s="476"/>
      <c r="CP132" s="476"/>
      <c r="CQ132" s="476"/>
      <c r="CR132" s="476"/>
      <c r="CS132" s="476"/>
      <c r="CT132" s="476"/>
      <c r="CU132" s="476"/>
      <c r="CV132" s="476"/>
      <c r="CW132" s="476"/>
      <c r="CX132" s="476"/>
      <c r="CY132" s="476"/>
      <c r="CZ132" s="476"/>
      <c r="DA132" s="476"/>
      <c r="DB132" s="476"/>
      <c r="DC132" s="476"/>
      <c r="DD132" s="476"/>
      <c r="DE132" s="476"/>
      <c r="DF132" s="476"/>
      <c r="DG132" s="476"/>
      <c r="DH132" s="476"/>
      <c r="DI132" s="476"/>
      <c r="DJ132" s="476"/>
      <c r="DK132" s="476"/>
      <c r="DL132" s="476"/>
      <c r="DM132" s="476"/>
      <c r="DN132" s="476"/>
      <c r="DO132" s="476"/>
      <c r="DP132" s="476"/>
      <c r="DQ132" s="476"/>
      <c r="DR132" s="476"/>
      <c r="DS132" s="476"/>
      <c r="DT132" s="476"/>
      <c r="DU132" s="476"/>
      <c r="DV132" s="476"/>
      <c r="DW132" s="476"/>
      <c r="DX132" s="476"/>
      <c r="DY132" s="476"/>
      <c r="DZ132" s="476"/>
      <c r="EA132" s="476"/>
      <c r="EB132" s="476"/>
      <c r="EC132" s="476"/>
      <c r="ED132" s="476"/>
      <c r="EE132" s="476"/>
      <c r="EF132" s="476"/>
      <c r="EG132" s="476"/>
      <c r="EH132" s="476"/>
      <c r="EI132" s="476"/>
      <c r="EJ132" s="476"/>
      <c r="EK132" s="476"/>
      <c r="EL132" s="476"/>
      <c r="EM132" s="476"/>
      <c r="EN132" s="476"/>
      <c r="EO132" s="476"/>
      <c r="EP132" s="476"/>
      <c r="EQ132" s="476"/>
      <c r="ER132" s="476"/>
      <c r="ES132" s="476"/>
      <c r="ET132" s="476"/>
      <c r="EU132" s="476"/>
      <c r="EV132" s="476"/>
      <c r="EW132" s="476"/>
      <c r="EX132" s="476"/>
      <c r="EY132" s="476"/>
      <c r="EZ132" s="476"/>
      <c r="FA132" s="476"/>
      <c r="FB132" s="476"/>
      <c r="FC132" s="476"/>
      <c r="FD132" s="476"/>
      <c r="FE132" s="476"/>
      <c r="FF132" s="476"/>
    </row>
    <row r="133" spans="1:162" hidden="1" outlineLevel="1">
      <c r="B133" s="547"/>
      <c r="C133" s="476" t="s">
        <v>2481</v>
      </c>
      <c r="D133" s="476"/>
      <c r="E133" s="476"/>
      <c r="F133" s="476"/>
      <c r="G133" s="476"/>
      <c r="H133" s="476"/>
      <c r="I133" s="476"/>
      <c r="J133" s="476"/>
      <c r="K133" s="476"/>
      <c r="L133" s="476"/>
      <c r="M133" s="476"/>
      <c r="N133" s="476"/>
      <c r="O133" s="476"/>
      <c r="P133" s="476"/>
      <c r="Q133" s="476"/>
      <c r="R133" s="476"/>
      <c r="S133" s="476"/>
      <c r="T133" s="476"/>
      <c r="U133" s="476"/>
      <c r="V133" s="476"/>
      <c r="W133" s="476"/>
      <c r="X133" s="476"/>
      <c r="Y133" s="476"/>
      <c r="Z133" s="476"/>
      <c r="AA133" s="476"/>
      <c r="AB133" s="476"/>
      <c r="AC133" s="476"/>
      <c r="AD133" s="476"/>
      <c r="AE133" s="476"/>
      <c r="AF133" s="476"/>
      <c r="AG133" s="476"/>
      <c r="AH133" s="476"/>
      <c r="AI133" s="476"/>
      <c r="AJ133" s="476"/>
      <c r="AK133" s="476"/>
      <c r="AL133" s="476"/>
      <c r="AM133" s="476"/>
      <c r="AN133" s="476"/>
      <c r="AO133" s="476"/>
      <c r="AP133" s="476"/>
      <c r="AQ133" s="476"/>
      <c r="AR133" s="476"/>
      <c r="AS133" s="476"/>
      <c r="AT133" s="476"/>
      <c r="AU133" s="476"/>
      <c r="AV133" s="476"/>
      <c r="AW133" s="476"/>
      <c r="AX133" s="476"/>
      <c r="AY133" s="476"/>
      <c r="AZ133" s="476"/>
      <c r="BA133" s="476"/>
      <c r="BB133" s="476"/>
      <c r="BC133" s="476"/>
      <c r="BD133" s="476"/>
      <c r="BE133" s="476"/>
      <c r="BF133" s="476"/>
      <c r="BG133" s="476"/>
      <c r="BH133" s="476"/>
      <c r="BI133" s="476"/>
      <c r="BJ133" s="476"/>
      <c r="BK133" s="476"/>
      <c r="BL133" s="476"/>
      <c r="BM133" s="476"/>
      <c r="BN133" s="476"/>
      <c r="BO133" s="476"/>
      <c r="BP133" s="476"/>
      <c r="BQ133" s="476"/>
      <c r="BR133" s="476"/>
      <c r="BS133" s="476"/>
      <c r="BT133" s="476"/>
      <c r="BU133" s="476"/>
      <c r="BV133" s="476"/>
      <c r="BW133" s="476"/>
      <c r="BX133" s="476"/>
      <c r="BY133" s="476"/>
      <c r="BZ133" s="476"/>
      <c r="CA133" s="476"/>
      <c r="CB133" s="476"/>
      <c r="CC133" s="476"/>
      <c r="CD133" s="476"/>
      <c r="CE133" s="476"/>
      <c r="CF133" s="476"/>
      <c r="CG133" s="476"/>
      <c r="CH133" s="476"/>
      <c r="CI133" s="476"/>
      <c r="CJ133" s="476"/>
      <c r="CK133" s="476"/>
      <c r="CL133" s="476"/>
      <c r="CM133" s="476"/>
      <c r="CN133" s="476"/>
      <c r="CO133" s="476"/>
      <c r="CP133" s="476"/>
      <c r="CQ133" s="476"/>
      <c r="CR133" s="476"/>
      <c r="CS133" s="476"/>
      <c r="CT133" s="476"/>
      <c r="CU133" s="476"/>
      <c r="CV133" s="476"/>
      <c r="CW133" s="476"/>
      <c r="CX133" s="476"/>
      <c r="CY133" s="476"/>
      <c r="CZ133" s="476"/>
      <c r="DA133" s="476"/>
      <c r="DB133" s="476"/>
      <c r="DC133" s="476"/>
      <c r="DD133" s="476"/>
      <c r="DE133" s="476"/>
      <c r="DF133" s="476"/>
      <c r="DG133" s="476"/>
      <c r="DH133" s="476"/>
      <c r="DI133" s="476"/>
      <c r="DJ133" s="476"/>
      <c r="DK133" s="476"/>
      <c r="DL133" s="476"/>
      <c r="DM133" s="476"/>
      <c r="DN133" s="476"/>
      <c r="DO133" s="476"/>
      <c r="DP133" s="476"/>
      <c r="DQ133" s="476"/>
      <c r="DR133" s="476"/>
      <c r="DS133" s="476"/>
      <c r="DT133" s="476"/>
      <c r="DU133" s="476"/>
      <c r="DV133" s="476"/>
      <c r="DW133" s="476"/>
      <c r="DX133" s="476"/>
      <c r="DY133" s="476"/>
      <c r="DZ133" s="476"/>
      <c r="EA133" s="476"/>
      <c r="EB133" s="476"/>
      <c r="EC133" s="476"/>
      <c r="ED133" s="476"/>
      <c r="EE133" s="476"/>
      <c r="EF133" s="476"/>
      <c r="EG133" s="476"/>
      <c r="EH133" s="476"/>
      <c r="EI133" s="476"/>
      <c r="EJ133" s="476"/>
      <c r="EK133" s="476"/>
      <c r="EL133" s="476"/>
      <c r="EM133" s="476"/>
      <c r="EN133" s="476"/>
      <c r="EO133" s="476"/>
      <c r="EP133" s="476"/>
      <c r="EQ133" s="476"/>
      <c r="ER133" s="476"/>
      <c r="ES133" s="476"/>
      <c r="ET133" s="476"/>
      <c r="EU133" s="476"/>
      <c r="EV133" s="476"/>
      <c r="EW133" s="476"/>
      <c r="EX133" s="476"/>
      <c r="EY133" s="476"/>
      <c r="EZ133" s="476"/>
      <c r="FA133" s="476"/>
      <c r="FB133" s="476"/>
      <c r="FC133" s="476"/>
      <c r="FD133" s="476"/>
      <c r="FE133" s="476"/>
      <c r="FF133" s="476"/>
    </row>
    <row r="134" spans="1:162" hidden="1" outlineLevel="1">
      <c r="B134" s="547"/>
      <c r="C134" s="476"/>
      <c r="D134" s="476" t="str">
        <f>IF(D27&lt;&gt;"01", "-", IF(COUNTIF(D8, "*オンサイト*")=1, "オンサイト", IF(COUNTIF(D8, "*オフサイト*")=1, "オフサイト", "-")))</f>
        <v>-</v>
      </c>
      <c r="E134" s="476" t="str">
        <f t="shared" ref="E134:BP134" si="441">IF(E27&lt;&gt;"01", "-", IF(COUNTIF(E8, "*オンサイト*")=1, "オンサイト", IF(COUNTIF(E8, "*オフサイト*")=1, "オフサイト", "-")))</f>
        <v>-</v>
      </c>
      <c r="F134" s="476" t="str">
        <f t="shared" si="441"/>
        <v>-</v>
      </c>
      <c r="G134" s="476" t="str">
        <f t="shared" si="441"/>
        <v>-</v>
      </c>
      <c r="H134" s="476" t="str">
        <f t="shared" si="441"/>
        <v>-</v>
      </c>
      <c r="I134" s="476" t="str">
        <f t="shared" si="441"/>
        <v>-</v>
      </c>
      <c r="J134" s="476" t="str">
        <f t="shared" si="441"/>
        <v>-</v>
      </c>
      <c r="K134" s="476" t="str">
        <f t="shared" si="441"/>
        <v>-</v>
      </c>
      <c r="L134" s="476" t="str">
        <f t="shared" si="441"/>
        <v>-</v>
      </c>
      <c r="M134" s="476" t="str">
        <f t="shared" si="441"/>
        <v>-</v>
      </c>
      <c r="N134" s="476" t="str">
        <f t="shared" si="441"/>
        <v>-</v>
      </c>
      <c r="O134" s="476" t="str">
        <f t="shared" si="441"/>
        <v>-</v>
      </c>
      <c r="P134" s="476" t="str">
        <f t="shared" si="441"/>
        <v>-</v>
      </c>
      <c r="Q134" s="476" t="str">
        <f t="shared" si="441"/>
        <v>-</v>
      </c>
      <c r="R134" s="476" t="str">
        <f t="shared" si="441"/>
        <v>-</v>
      </c>
      <c r="S134" s="476" t="str">
        <f t="shared" si="441"/>
        <v>-</v>
      </c>
      <c r="T134" s="476" t="str">
        <f t="shared" si="441"/>
        <v>-</v>
      </c>
      <c r="U134" s="476" t="str">
        <f t="shared" si="441"/>
        <v>-</v>
      </c>
      <c r="V134" s="476" t="str">
        <f t="shared" si="441"/>
        <v>-</v>
      </c>
      <c r="W134" s="476" t="str">
        <f t="shared" si="441"/>
        <v>-</v>
      </c>
      <c r="X134" s="476" t="str">
        <f t="shared" si="441"/>
        <v>-</v>
      </c>
      <c r="Y134" s="476" t="str">
        <f t="shared" si="441"/>
        <v>-</v>
      </c>
      <c r="Z134" s="476" t="str">
        <f t="shared" si="441"/>
        <v>-</v>
      </c>
      <c r="AA134" s="476" t="str">
        <f t="shared" si="441"/>
        <v>-</v>
      </c>
      <c r="AB134" s="476" t="str">
        <f t="shared" si="441"/>
        <v>-</v>
      </c>
      <c r="AC134" s="476" t="str">
        <f t="shared" si="441"/>
        <v>-</v>
      </c>
      <c r="AD134" s="476" t="str">
        <f t="shared" si="441"/>
        <v>-</v>
      </c>
      <c r="AE134" s="476" t="str">
        <f t="shared" si="441"/>
        <v>-</v>
      </c>
      <c r="AF134" s="476" t="str">
        <f t="shared" si="441"/>
        <v>-</v>
      </c>
      <c r="AG134" s="476" t="str">
        <f t="shared" si="441"/>
        <v>-</v>
      </c>
      <c r="AH134" s="476" t="str">
        <f t="shared" si="441"/>
        <v>-</v>
      </c>
      <c r="AI134" s="476" t="str">
        <f t="shared" si="441"/>
        <v>-</v>
      </c>
      <c r="AJ134" s="476" t="str">
        <f t="shared" si="441"/>
        <v>-</v>
      </c>
      <c r="AK134" s="476" t="str">
        <f t="shared" si="441"/>
        <v>-</v>
      </c>
      <c r="AL134" s="476" t="str">
        <f t="shared" si="441"/>
        <v>-</v>
      </c>
      <c r="AM134" s="476" t="str">
        <f t="shared" si="441"/>
        <v>-</v>
      </c>
      <c r="AN134" s="476" t="str">
        <f t="shared" si="441"/>
        <v>-</v>
      </c>
      <c r="AO134" s="476" t="str">
        <f t="shared" si="441"/>
        <v>-</v>
      </c>
      <c r="AP134" s="476" t="str">
        <f t="shared" si="441"/>
        <v>-</v>
      </c>
      <c r="AQ134" s="476" t="str">
        <f t="shared" si="441"/>
        <v>-</v>
      </c>
      <c r="AR134" s="476" t="str">
        <f t="shared" si="441"/>
        <v>-</v>
      </c>
      <c r="AS134" s="476" t="str">
        <f t="shared" si="441"/>
        <v>-</v>
      </c>
      <c r="AT134" s="476" t="str">
        <f t="shared" si="441"/>
        <v>-</v>
      </c>
      <c r="AU134" s="476" t="str">
        <f t="shared" si="441"/>
        <v>-</v>
      </c>
      <c r="AV134" s="476" t="str">
        <f t="shared" si="441"/>
        <v>-</v>
      </c>
      <c r="AW134" s="476" t="str">
        <f t="shared" si="441"/>
        <v>-</v>
      </c>
      <c r="AX134" s="476" t="str">
        <f t="shared" si="441"/>
        <v>-</v>
      </c>
      <c r="AY134" s="476" t="str">
        <f t="shared" si="441"/>
        <v>-</v>
      </c>
      <c r="AZ134" s="476" t="str">
        <f t="shared" si="441"/>
        <v>-</v>
      </c>
      <c r="BA134" s="476" t="str">
        <f t="shared" si="441"/>
        <v>-</v>
      </c>
      <c r="BB134" s="476" t="str">
        <f t="shared" si="441"/>
        <v>-</v>
      </c>
      <c r="BC134" s="476" t="str">
        <f t="shared" si="441"/>
        <v>-</v>
      </c>
      <c r="BD134" s="476" t="str">
        <f t="shared" si="441"/>
        <v>-</v>
      </c>
      <c r="BE134" s="476" t="str">
        <f t="shared" si="441"/>
        <v>-</v>
      </c>
      <c r="BF134" s="476" t="str">
        <f t="shared" si="441"/>
        <v>-</v>
      </c>
      <c r="BG134" s="476" t="str">
        <f t="shared" si="441"/>
        <v>-</v>
      </c>
      <c r="BH134" s="476" t="str">
        <f t="shared" si="441"/>
        <v>-</v>
      </c>
      <c r="BI134" s="476" t="str">
        <f t="shared" si="441"/>
        <v>-</v>
      </c>
      <c r="BJ134" s="476" t="str">
        <f t="shared" si="441"/>
        <v>-</v>
      </c>
      <c r="BK134" s="476" t="str">
        <f t="shared" si="441"/>
        <v>-</v>
      </c>
      <c r="BL134" s="476" t="str">
        <f t="shared" si="441"/>
        <v>-</v>
      </c>
      <c r="BM134" s="476" t="str">
        <f t="shared" si="441"/>
        <v>-</v>
      </c>
      <c r="BN134" s="476" t="str">
        <f t="shared" si="441"/>
        <v>-</v>
      </c>
      <c r="BO134" s="476" t="str">
        <f t="shared" si="441"/>
        <v>-</v>
      </c>
      <c r="BP134" s="476" t="str">
        <f t="shared" si="441"/>
        <v>-</v>
      </c>
      <c r="BQ134" s="476" t="str">
        <f t="shared" ref="BQ134:EB134" si="442">IF(BQ27&lt;&gt;"01", "-", IF(COUNTIF(BQ8, "*オンサイト*")=1, "オンサイト", IF(COUNTIF(BQ8, "*オフサイト*")=1, "オフサイト", "-")))</f>
        <v>-</v>
      </c>
      <c r="BR134" s="476" t="str">
        <f t="shared" si="442"/>
        <v>-</v>
      </c>
      <c r="BS134" s="476" t="str">
        <f t="shared" si="442"/>
        <v>-</v>
      </c>
      <c r="BT134" s="476" t="str">
        <f t="shared" si="442"/>
        <v>-</v>
      </c>
      <c r="BU134" s="476" t="str">
        <f t="shared" si="442"/>
        <v>-</v>
      </c>
      <c r="BV134" s="476" t="str">
        <f t="shared" si="442"/>
        <v>-</v>
      </c>
      <c r="BW134" s="476" t="str">
        <f t="shared" si="442"/>
        <v>-</v>
      </c>
      <c r="BX134" s="476" t="str">
        <f t="shared" si="442"/>
        <v>-</v>
      </c>
      <c r="BY134" s="476" t="str">
        <f t="shared" si="442"/>
        <v>-</v>
      </c>
      <c r="BZ134" s="476" t="str">
        <f t="shared" si="442"/>
        <v>-</v>
      </c>
      <c r="CA134" s="476" t="str">
        <f t="shared" si="442"/>
        <v>-</v>
      </c>
      <c r="CB134" s="476" t="str">
        <f t="shared" si="442"/>
        <v>-</v>
      </c>
      <c r="CC134" s="476" t="str">
        <f t="shared" si="442"/>
        <v>-</v>
      </c>
      <c r="CD134" s="476" t="str">
        <f t="shared" si="442"/>
        <v>-</v>
      </c>
      <c r="CE134" s="476" t="str">
        <f t="shared" si="442"/>
        <v>-</v>
      </c>
      <c r="CF134" s="476" t="str">
        <f t="shared" si="442"/>
        <v>-</v>
      </c>
      <c r="CG134" s="476" t="str">
        <f t="shared" si="442"/>
        <v>-</v>
      </c>
      <c r="CH134" s="476" t="str">
        <f t="shared" si="442"/>
        <v>-</v>
      </c>
      <c r="CI134" s="476" t="str">
        <f t="shared" si="442"/>
        <v>-</v>
      </c>
      <c r="CJ134" s="476" t="str">
        <f t="shared" si="442"/>
        <v>-</v>
      </c>
      <c r="CK134" s="476" t="str">
        <f t="shared" si="442"/>
        <v>-</v>
      </c>
      <c r="CL134" s="476" t="str">
        <f t="shared" si="442"/>
        <v>-</v>
      </c>
      <c r="CM134" s="476" t="str">
        <f t="shared" si="442"/>
        <v>-</v>
      </c>
      <c r="CN134" s="476" t="str">
        <f t="shared" si="442"/>
        <v>-</v>
      </c>
      <c r="CO134" s="476" t="str">
        <f t="shared" si="442"/>
        <v>-</v>
      </c>
      <c r="CP134" s="476" t="str">
        <f t="shared" si="442"/>
        <v>-</v>
      </c>
      <c r="CQ134" s="476" t="str">
        <f t="shared" si="442"/>
        <v>-</v>
      </c>
      <c r="CR134" s="476" t="str">
        <f t="shared" si="442"/>
        <v>-</v>
      </c>
      <c r="CS134" s="476" t="str">
        <f t="shared" si="442"/>
        <v>-</v>
      </c>
      <c r="CT134" s="476" t="str">
        <f t="shared" si="442"/>
        <v>-</v>
      </c>
      <c r="CU134" s="476" t="str">
        <f t="shared" si="442"/>
        <v>-</v>
      </c>
      <c r="CV134" s="476" t="str">
        <f t="shared" si="442"/>
        <v>-</v>
      </c>
      <c r="CW134" s="476" t="str">
        <f t="shared" si="442"/>
        <v>-</v>
      </c>
      <c r="CX134" s="476" t="str">
        <f t="shared" si="442"/>
        <v>-</v>
      </c>
      <c r="CY134" s="476" t="str">
        <f t="shared" si="442"/>
        <v>-</v>
      </c>
      <c r="CZ134" s="476" t="str">
        <f t="shared" si="442"/>
        <v>-</v>
      </c>
      <c r="DA134" s="476" t="str">
        <f t="shared" si="442"/>
        <v>-</v>
      </c>
      <c r="DB134" s="476" t="str">
        <f t="shared" si="442"/>
        <v>-</v>
      </c>
      <c r="DC134" s="476" t="str">
        <f t="shared" si="442"/>
        <v>-</v>
      </c>
      <c r="DD134" s="476" t="str">
        <f t="shared" si="442"/>
        <v>-</v>
      </c>
      <c r="DE134" s="476" t="str">
        <f t="shared" si="442"/>
        <v>-</v>
      </c>
      <c r="DF134" s="476" t="str">
        <f t="shared" si="442"/>
        <v>-</v>
      </c>
      <c r="DG134" s="476" t="str">
        <f t="shared" si="442"/>
        <v>-</v>
      </c>
      <c r="DH134" s="476" t="str">
        <f t="shared" si="442"/>
        <v>-</v>
      </c>
      <c r="DI134" s="476" t="str">
        <f t="shared" si="442"/>
        <v>-</v>
      </c>
      <c r="DJ134" s="476" t="str">
        <f t="shared" si="442"/>
        <v>-</v>
      </c>
      <c r="DK134" s="476" t="str">
        <f t="shared" si="442"/>
        <v>-</v>
      </c>
      <c r="DL134" s="476" t="str">
        <f t="shared" si="442"/>
        <v>-</v>
      </c>
      <c r="DM134" s="476" t="str">
        <f t="shared" si="442"/>
        <v>-</v>
      </c>
      <c r="DN134" s="476" t="str">
        <f t="shared" si="442"/>
        <v>-</v>
      </c>
      <c r="DO134" s="476" t="str">
        <f t="shared" si="442"/>
        <v>-</v>
      </c>
      <c r="DP134" s="476" t="str">
        <f t="shared" si="442"/>
        <v>-</v>
      </c>
      <c r="DQ134" s="476" t="str">
        <f t="shared" si="442"/>
        <v>-</v>
      </c>
      <c r="DR134" s="476" t="str">
        <f t="shared" si="442"/>
        <v>-</v>
      </c>
      <c r="DS134" s="476" t="str">
        <f t="shared" si="442"/>
        <v>-</v>
      </c>
      <c r="DT134" s="476" t="str">
        <f t="shared" si="442"/>
        <v>-</v>
      </c>
      <c r="DU134" s="476" t="str">
        <f t="shared" si="442"/>
        <v>-</v>
      </c>
      <c r="DV134" s="476" t="str">
        <f t="shared" si="442"/>
        <v>-</v>
      </c>
      <c r="DW134" s="476" t="str">
        <f t="shared" si="442"/>
        <v>-</v>
      </c>
      <c r="DX134" s="476" t="str">
        <f t="shared" si="442"/>
        <v>-</v>
      </c>
      <c r="DY134" s="476" t="str">
        <f t="shared" si="442"/>
        <v>-</v>
      </c>
      <c r="DZ134" s="476" t="str">
        <f t="shared" si="442"/>
        <v>-</v>
      </c>
      <c r="EA134" s="476" t="str">
        <f t="shared" si="442"/>
        <v>-</v>
      </c>
      <c r="EB134" s="476" t="str">
        <f t="shared" si="442"/>
        <v>-</v>
      </c>
      <c r="EC134" s="476" t="str">
        <f t="shared" ref="EC134:EW134" si="443">IF(EC27&lt;&gt;"01", "-", IF(COUNTIF(EC8, "*オンサイト*")=1, "オンサイト", IF(COUNTIF(EC8, "*オフサイト*")=1, "オフサイト", "-")))</f>
        <v>-</v>
      </c>
      <c r="ED134" s="476" t="str">
        <f t="shared" si="443"/>
        <v>-</v>
      </c>
      <c r="EE134" s="476" t="str">
        <f t="shared" si="443"/>
        <v>-</v>
      </c>
      <c r="EF134" s="476" t="str">
        <f t="shared" si="443"/>
        <v>-</v>
      </c>
      <c r="EG134" s="476" t="str">
        <f t="shared" si="443"/>
        <v>-</v>
      </c>
      <c r="EH134" s="476" t="str">
        <f t="shared" si="443"/>
        <v>-</v>
      </c>
      <c r="EI134" s="476" t="str">
        <f t="shared" si="443"/>
        <v>-</v>
      </c>
      <c r="EJ134" s="476" t="str">
        <f t="shared" si="443"/>
        <v>-</v>
      </c>
      <c r="EK134" s="476" t="str">
        <f t="shared" si="443"/>
        <v>-</v>
      </c>
      <c r="EL134" s="476" t="str">
        <f t="shared" si="443"/>
        <v>-</v>
      </c>
      <c r="EM134" s="476" t="str">
        <f t="shared" si="443"/>
        <v>-</v>
      </c>
      <c r="EN134" s="476" t="str">
        <f t="shared" si="443"/>
        <v>-</v>
      </c>
      <c r="EO134" s="476" t="str">
        <f t="shared" si="443"/>
        <v>-</v>
      </c>
      <c r="EP134" s="476" t="str">
        <f t="shared" si="443"/>
        <v>-</v>
      </c>
      <c r="EQ134" s="476" t="str">
        <f t="shared" si="443"/>
        <v>-</v>
      </c>
      <c r="ER134" s="476" t="str">
        <f t="shared" si="443"/>
        <v>-</v>
      </c>
      <c r="ES134" s="476" t="str">
        <f t="shared" si="443"/>
        <v>-</v>
      </c>
      <c r="ET134" s="476" t="str">
        <f t="shared" si="443"/>
        <v>-</v>
      </c>
      <c r="EU134" s="476" t="str">
        <f t="shared" si="443"/>
        <v>-</v>
      </c>
      <c r="EV134" s="476" t="str">
        <f t="shared" si="443"/>
        <v>-</v>
      </c>
      <c r="EW134" s="476" t="str">
        <f t="shared" si="443"/>
        <v>-</v>
      </c>
      <c r="EX134" s="476"/>
      <c r="EY134" s="476"/>
      <c r="EZ134" s="476"/>
      <c r="FA134" s="476"/>
      <c r="FB134" s="476"/>
      <c r="FC134" s="476"/>
      <c r="FD134" s="476"/>
      <c r="FE134" s="476"/>
      <c r="FF134" s="476"/>
    </row>
    <row r="135" spans="1:162" collapsed="1">
      <c r="B135" s="547"/>
      <c r="C135" s="476"/>
      <c r="D135" s="476"/>
      <c r="E135" s="476"/>
      <c r="F135" s="476"/>
      <c r="G135" s="476"/>
      <c r="H135" s="476"/>
      <c r="I135" s="476"/>
      <c r="J135" s="476"/>
      <c r="K135" s="476"/>
      <c r="L135" s="476"/>
      <c r="M135" s="476"/>
      <c r="N135" s="476"/>
      <c r="O135" s="476"/>
      <c r="P135" s="476"/>
      <c r="Q135" s="476"/>
      <c r="R135" s="476"/>
      <c r="S135" s="476"/>
      <c r="T135" s="476"/>
      <c r="U135" s="476"/>
      <c r="V135" s="476"/>
      <c r="W135" s="476"/>
      <c r="X135" s="476"/>
      <c r="Y135" s="476"/>
      <c r="Z135" s="476"/>
      <c r="AA135" s="476"/>
      <c r="AB135" s="476"/>
      <c r="AC135" s="476"/>
      <c r="AD135" s="476"/>
      <c r="AE135" s="476"/>
      <c r="AF135" s="476"/>
      <c r="AG135" s="476"/>
      <c r="AH135" s="476"/>
      <c r="AI135" s="476"/>
      <c r="AJ135" s="476"/>
      <c r="AK135" s="476"/>
      <c r="AL135" s="476"/>
      <c r="AM135" s="476"/>
      <c r="AN135" s="476"/>
      <c r="AO135" s="476"/>
      <c r="AP135" s="476"/>
      <c r="AQ135" s="476"/>
      <c r="AR135" s="476"/>
      <c r="AS135" s="476"/>
      <c r="AT135" s="476"/>
      <c r="AU135" s="476"/>
      <c r="AV135" s="476"/>
      <c r="AW135" s="476"/>
      <c r="AX135" s="476"/>
      <c r="AY135" s="476"/>
      <c r="AZ135" s="476"/>
      <c r="BA135" s="476"/>
      <c r="BB135" s="476"/>
      <c r="BC135" s="476"/>
      <c r="BD135" s="476"/>
      <c r="BE135" s="476"/>
      <c r="BF135" s="476"/>
      <c r="BG135" s="476"/>
      <c r="BH135" s="476"/>
      <c r="BI135" s="476"/>
      <c r="BJ135" s="476"/>
      <c r="BK135" s="476"/>
      <c r="BL135" s="476"/>
      <c r="BM135" s="476"/>
      <c r="BN135" s="476"/>
      <c r="BO135" s="476"/>
      <c r="BP135" s="476"/>
      <c r="BQ135" s="476"/>
      <c r="BR135" s="476"/>
      <c r="BS135" s="476"/>
      <c r="BT135" s="476"/>
      <c r="BU135" s="476"/>
      <c r="BV135" s="476"/>
      <c r="BW135" s="476"/>
      <c r="BX135" s="476"/>
      <c r="BY135" s="476"/>
      <c r="BZ135" s="476"/>
      <c r="CA135" s="476"/>
      <c r="CB135" s="476"/>
      <c r="CC135" s="476"/>
      <c r="CD135" s="476"/>
      <c r="CE135" s="476"/>
      <c r="CF135" s="476"/>
      <c r="CG135" s="476"/>
      <c r="CH135" s="476"/>
      <c r="CI135" s="476"/>
      <c r="CJ135" s="476"/>
      <c r="CK135" s="476"/>
      <c r="CL135" s="476"/>
      <c r="CM135" s="476"/>
      <c r="CN135" s="476"/>
      <c r="CO135" s="476"/>
      <c r="CP135" s="476"/>
      <c r="CQ135" s="476"/>
      <c r="CR135" s="476"/>
      <c r="CS135" s="476"/>
      <c r="CT135" s="476"/>
      <c r="CU135" s="476"/>
      <c r="CV135" s="476"/>
      <c r="CW135" s="476"/>
      <c r="CX135" s="476"/>
      <c r="CY135" s="476"/>
      <c r="CZ135" s="476"/>
      <c r="DA135" s="476"/>
      <c r="DB135" s="476"/>
      <c r="DC135" s="476"/>
      <c r="DD135" s="476"/>
      <c r="DE135" s="476"/>
      <c r="DF135" s="476"/>
      <c r="DG135" s="476"/>
      <c r="DH135" s="476"/>
      <c r="DI135" s="476"/>
      <c r="DJ135" s="476"/>
      <c r="DK135" s="476"/>
      <c r="DL135" s="476"/>
      <c r="DM135" s="476"/>
      <c r="DN135" s="476"/>
      <c r="DO135" s="476"/>
      <c r="DP135" s="476"/>
      <c r="DQ135" s="476"/>
      <c r="DR135" s="476"/>
      <c r="DS135" s="476"/>
      <c r="DT135" s="476"/>
      <c r="DU135" s="476"/>
      <c r="DV135" s="476"/>
      <c r="DW135" s="476"/>
      <c r="DX135" s="476"/>
      <c r="DY135" s="476"/>
      <c r="DZ135" s="476"/>
      <c r="EA135" s="476"/>
      <c r="EB135" s="476"/>
      <c r="EC135" s="476"/>
      <c r="ED135" s="476"/>
      <c r="EE135" s="476"/>
      <c r="EF135" s="476"/>
      <c r="EG135" s="476"/>
      <c r="EH135" s="476"/>
      <c r="EI135" s="476"/>
      <c r="EJ135" s="476"/>
      <c r="EK135" s="476"/>
      <c r="EL135" s="476"/>
      <c r="EM135" s="476"/>
      <c r="EN135" s="476"/>
      <c r="EO135" s="476"/>
      <c r="EP135" s="476"/>
      <c r="EQ135" s="476"/>
      <c r="ER135" s="476"/>
      <c r="ES135" s="476"/>
      <c r="ET135" s="476"/>
      <c r="EU135" s="476"/>
      <c r="EV135" s="476"/>
      <c r="EW135" s="476"/>
      <c r="EX135" s="476"/>
      <c r="EY135" s="476"/>
      <c r="EZ135" s="476"/>
      <c r="FA135" s="476"/>
      <c r="FB135" s="476"/>
      <c r="FC135" s="476"/>
      <c r="FD135" s="476"/>
      <c r="FE135" s="476"/>
      <c r="FF135" s="476"/>
    </row>
    <row r="136" spans="1:162">
      <c r="B136" s="547"/>
      <c r="C136" s="476"/>
      <c r="D136" s="476"/>
      <c r="F136" s="476"/>
      <c r="G136" s="476"/>
      <c r="H136" s="476"/>
      <c r="I136" s="476"/>
      <c r="J136" s="476"/>
      <c r="K136" s="476"/>
      <c r="L136" s="476"/>
      <c r="M136" s="476"/>
      <c r="N136" s="476"/>
      <c r="O136" s="476"/>
      <c r="P136" s="476"/>
      <c r="Q136" s="476"/>
      <c r="R136" s="476"/>
      <c r="S136" s="476"/>
      <c r="T136" s="476"/>
      <c r="U136" s="476"/>
      <c r="V136" s="476"/>
      <c r="W136" s="476"/>
      <c r="X136" s="476"/>
      <c r="Y136" s="476"/>
      <c r="Z136" s="476"/>
      <c r="AA136" s="476"/>
      <c r="AB136" s="476"/>
      <c r="AC136" s="476"/>
      <c r="AD136" s="476"/>
      <c r="AE136" s="476"/>
      <c r="AF136" s="476"/>
      <c r="AG136" s="476"/>
      <c r="AH136" s="476"/>
      <c r="AI136" s="476"/>
      <c r="AJ136" s="476"/>
      <c r="AK136" s="476"/>
      <c r="AL136" s="476"/>
      <c r="AM136" s="476"/>
      <c r="AN136" s="476"/>
      <c r="AO136" s="476"/>
      <c r="AP136" s="476"/>
      <c r="AQ136" s="476"/>
      <c r="AR136" s="476"/>
      <c r="AS136" s="476"/>
      <c r="AT136" s="476"/>
      <c r="AU136" s="476"/>
      <c r="AV136" s="476"/>
      <c r="AW136" s="476"/>
      <c r="AX136" s="476"/>
      <c r="AY136" s="476"/>
      <c r="AZ136" s="476"/>
      <c r="BA136" s="476"/>
      <c r="BB136" s="476"/>
      <c r="BC136" s="476"/>
      <c r="BD136" s="476"/>
      <c r="BE136" s="476"/>
      <c r="BF136" s="476"/>
      <c r="BG136" s="476"/>
      <c r="BH136" s="476"/>
      <c r="BI136" s="476"/>
      <c r="BJ136" s="476"/>
      <c r="BK136" s="476"/>
      <c r="BL136" s="476"/>
      <c r="BM136" s="476"/>
      <c r="BN136" s="476"/>
      <c r="BO136" s="476"/>
      <c r="BP136" s="476"/>
      <c r="BQ136" s="476"/>
      <c r="BR136" s="476"/>
      <c r="BS136" s="476"/>
      <c r="BT136" s="476"/>
      <c r="BU136" s="476"/>
      <c r="BV136" s="476"/>
      <c r="BW136" s="476"/>
      <c r="BX136" s="476"/>
      <c r="BY136" s="476"/>
      <c r="BZ136" s="476"/>
      <c r="CA136" s="476"/>
      <c r="CB136" s="476"/>
      <c r="CC136" s="476"/>
      <c r="CD136" s="476"/>
      <c r="CE136" s="476"/>
      <c r="CF136" s="476"/>
      <c r="CG136" s="476"/>
      <c r="CH136" s="476"/>
      <c r="CI136" s="476"/>
      <c r="CJ136" s="476"/>
      <c r="CK136" s="476"/>
      <c r="CL136" s="476"/>
      <c r="CM136" s="476"/>
      <c r="CN136" s="476"/>
      <c r="CO136" s="476"/>
      <c r="CP136" s="476"/>
      <c r="CQ136" s="476"/>
      <c r="CR136" s="476"/>
      <c r="CS136" s="476"/>
      <c r="CT136" s="476"/>
      <c r="CU136" s="476"/>
      <c r="CV136" s="476"/>
      <c r="CW136" s="476"/>
      <c r="CX136" s="476"/>
      <c r="CY136" s="476"/>
      <c r="CZ136" s="476"/>
      <c r="DA136" s="476"/>
      <c r="DB136" s="476"/>
      <c r="DC136" s="476"/>
      <c r="DD136" s="476"/>
      <c r="DE136" s="476"/>
      <c r="DF136" s="476"/>
      <c r="DG136" s="476"/>
      <c r="DH136" s="476"/>
      <c r="DI136" s="476"/>
      <c r="DJ136" s="476"/>
      <c r="DK136" s="476"/>
      <c r="DL136" s="476"/>
      <c r="DM136" s="476"/>
      <c r="DN136" s="476"/>
      <c r="DO136" s="476"/>
      <c r="DP136" s="476"/>
      <c r="DQ136" s="476"/>
      <c r="DR136" s="476"/>
      <c r="DS136" s="476"/>
      <c r="DT136" s="476"/>
      <c r="DU136" s="476"/>
      <c r="DV136" s="476"/>
      <c r="DW136" s="476"/>
      <c r="DX136" s="476"/>
      <c r="DY136" s="476"/>
      <c r="DZ136" s="476"/>
      <c r="EA136" s="476"/>
      <c r="EB136" s="476"/>
      <c r="EC136" s="476"/>
      <c r="ED136" s="476"/>
      <c r="EE136" s="476"/>
      <c r="EF136" s="476"/>
      <c r="EG136" s="476"/>
      <c r="EH136" s="476"/>
      <c r="EI136" s="476"/>
      <c r="EJ136" s="476"/>
      <c r="EK136" s="476"/>
      <c r="EL136" s="476"/>
      <c r="EM136" s="476"/>
      <c r="EN136" s="476"/>
      <c r="EO136" s="476"/>
      <c r="EP136" s="476"/>
      <c r="EQ136" s="476"/>
      <c r="ER136" s="476"/>
      <c r="ES136" s="476"/>
      <c r="ET136" s="476"/>
      <c r="EU136" s="476"/>
      <c r="EV136" s="476"/>
      <c r="EW136" s="476"/>
      <c r="EX136" s="476"/>
      <c r="EY136" s="476"/>
      <c r="EZ136" s="476"/>
      <c r="FA136" s="476"/>
      <c r="FB136" s="476"/>
      <c r="FC136" s="476"/>
      <c r="FD136" s="476"/>
      <c r="FE136" s="476"/>
      <c r="FF136" s="476"/>
    </row>
    <row r="137" spans="1:162">
      <c r="B137" s="547"/>
      <c r="C137" s="476"/>
      <c r="D137" s="476"/>
      <c r="E137" s="476"/>
      <c r="F137" s="476"/>
      <c r="G137" s="476"/>
      <c r="H137" s="476"/>
      <c r="I137" s="476"/>
      <c r="J137" s="476"/>
      <c r="K137" s="476"/>
      <c r="L137" s="476"/>
      <c r="M137" s="476"/>
      <c r="N137" s="476"/>
      <c r="O137" s="476"/>
      <c r="P137" s="476"/>
      <c r="Q137" s="476"/>
      <c r="R137" s="476"/>
      <c r="S137" s="476"/>
      <c r="T137" s="476"/>
      <c r="U137" s="476"/>
      <c r="V137" s="476"/>
      <c r="W137" s="476"/>
      <c r="X137" s="476"/>
      <c r="Y137" s="476"/>
      <c r="Z137" s="476"/>
      <c r="AA137" s="476"/>
      <c r="AB137" s="476"/>
      <c r="AC137" s="476"/>
      <c r="AD137" s="476"/>
      <c r="AE137" s="476"/>
      <c r="AF137" s="476"/>
      <c r="AG137" s="476"/>
      <c r="AH137" s="476"/>
      <c r="AI137" s="476"/>
      <c r="AJ137" s="476"/>
      <c r="AK137" s="476"/>
      <c r="AL137" s="476"/>
      <c r="AM137" s="476"/>
      <c r="AN137" s="476"/>
      <c r="AO137" s="476"/>
      <c r="AP137" s="476"/>
      <c r="AQ137" s="476"/>
      <c r="AR137" s="476"/>
      <c r="AS137" s="476"/>
      <c r="AT137" s="476"/>
      <c r="AU137" s="476"/>
      <c r="AV137" s="476"/>
      <c r="AW137" s="476"/>
      <c r="AX137" s="476"/>
      <c r="AY137" s="476"/>
      <c r="AZ137" s="476"/>
      <c r="BA137" s="476"/>
      <c r="BB137" s="476"/>
      <c r="BC137" s="476"/>
      <c r="BD137" s="476"/>
      <c r="BE137" s="476"/>
      <c r="BF137" s="476"/>
      <c r="BG137" s="476"/>
      <c r="BH137" s="476"/>
      <c r="BI137" s="476"/>
      <c r="BJ137" s="476"/>
      <c r="BK137" s="476"/>
      <c r="BL137" s="476"/>
      <c r="BM137" s="476"/>
      <c r="BN137" s="476"/>
      <c r="BO137" s="476"/>
      <c r="BP137" s="476"/>
      <c r="BQ137" s="476"/>
      <c r="BR137" s="476"/>
      <c r="BS137" s="476"/>
      <c r="BT137" s="476"/>
      <c r="BU137" s="476"/>
      <c r="BV137" s="476"/>
      <c r="BW137" s="476"/>
      <c r="BX137" s="476"/>
      <c r="BY137" s="476"/>
      <c r="BZ137" s="476"/>
      <c r="CA137" s="476"/>
      <c r="CB137" s="476"/>
      <c r="CC137" s="476"/>
      <c r="CD137" s="476"/>
      <c r="CE137" s="476"/>
      <c r="CF137" s="476"/>
      <c r="CG137" s="476"/>
      <c r="CH137" s="476"/>
      <c r="CI137" s="476"/>
      <c r="CJ137" s="476"/>
      <c r="CK137" s="476"/>
      <c r="CL137" s="476"/>
      <c r="CM137" s="476"/>
      <c r="CN137" s="476"/>
      <c r="CO137" s="476"/>
      <c r="CP137" s="476"/>
      <c r="CQ137" s="476"/>
      <c r="CR137" s="476"/>
      <c r="CS137" s="476"/>
      <c r="CT137" s="476"/>
      <c r="CU137" s="476"/>
      <c r="CV137" s="476"/>
      <c r="CW137" s="476"/>
      <c r="CX137" s="476"/>
      <c r="CY137" s="476"/>
      <c r="CZ137" s="476"/>
      <c r="DA137" s="476"/>
      <c r="DB137" s="476"/>
      <c r="DC137" s="476"/>
      <c r="DD137" s="476"/>
      <c r="DE137" s="476"/>
      <c r="DF137" s="476"/>
      <c r="DG137" s="476"/>
      <c r="DH137" s="476"/>
      <c r="DI137" s="476"/>
      <c r="DJ137" s="476"/>
      <c r="DK137" s="476"/>
      <c r="DL137" s="476"/>
      <c r="DM137" s="476"/>
      <c r="DN137" s="476"/>
      <c r="DO137" s="476"/>
      <c r="DP137" s="476"/>
      <c r="DQ137" s="476"/>
      <c r="DR137" s="476"/>
      <c r="DS137" s="476"/>
      <c r="DT137" s="476"/>
      <c r="DU137" s="476"/>
      <c r="DV137" s="476"/>
      <c r="DW137" s="476"/>
      <c r="DX137" s="476"/>
      <c r="DY137" s="476"/>
      <c r="DZ137" s="476"/>
      <c r="EA137" s="476"/>
      <c r="EB137" s="476"/>
      <c r="EC137" s="476"/>
      <c r="ED137" s="476"/>
      <c r="EE137" s="476"/>
      <c r="EF137" s="476"/>
      <c r="EG137" s="476"/>
      <c r="EH137" s="476"/>
      <c r="EI137" s="476"/>
      <c r="EJ137" s="476"/>
      <c r="EK137" s="476"/>
      <c r="EL137" s="476"/>
      <c r="EM137" s="476"/>
      <c r="EN137" s="476"/>
      <c r="EO137" s="476"/>
      <c r="EP137" s="476"/>
      <c r="EQ137" s="476"/>
      <c r="ER137" s="476"/>
      <c r="ES137" s="476"/>
      <c r="ET137" s="476"/>
      <c r="EU137" s="476"/>
      <c r="EV137" s="476"/>
      <c r="EW137" s="476"/>
      <c r="EX137" s="476"/>
      <c r="EY137" s="476"/>
      <c r="EZ137" s="476"/>
      <c r="FA137" s="476"/>
      <c r="FB137" s="476"/>
      <c r="FC137" s="476"/>
      <c r="FD137" s="476"/>
      <c r="FE137" s="476"/>
      <c r="FF137" s="476"/>
    </row>
    <row r="138" spans="1:162">
      <c r="B138" s="547"/>
      <c r="C138" s="476"/>
      <c r="D138" s="476"/>
      <c r="E138" s="476"/>
      <c r="F138" s="476"/>
      <c r="G138" s="476"/>
      <c r="H138" s="476"/>
      <c r="I138" s="476"/>
      <c r="J138" s="476"/>
      <c r="K138" s="476"/>
      <c r="L138" s="476"/>
      <c r="M138" s="476"/>
      <c r="N138" s="476"/>
      <c r="O138" s="476"/>
      <c r="P138" s="476"/>
      <c r="Q138" s="476"/>
      <c r="R138" s="476"/>
      <c r="S138" s="476"/>
      <c r="T138" s="476"/>
      <c r="U138" s="476"/>
      <c r="V138" s="476"/>
      <c r="W138" s="476"/>
      <c r="X138" s="476"/>
      <c r="Y138" s="476"/>
      <c r="Z138" s="476"/>
      <c r="AA138" s="476"/>
      <c r="AB138" s="476"/>
      <c r="AC138" s="476"/>
      <c r="AD138" s="476"/>
      <c r="AE138" s="476"/>
      <c r="AF138" s="476"/>
      <c r="AG138" s="476"/>
      <c r="AH138" s="476"/>
      <c r="AI138" s="476"/>
      <c r="AJ138" s="476"/>
      <c r="AK138" s="476"/>
      <c r="AL138" s="476"/>
      <c r="AM138" s="476"/>
      <c r="AN138" s="476"/>
      <c r="AO138" s="476"/>
      <c r="AP138" s="476"/>
      <c r="AQ138" s="476"/>
      <c r="AR138" s="476"/>
      <c r="AS138" s="476"/>
      <c r="AT138" s="476"/>
      <c r="AU138" s="476"/>
      <c r="AV138" s="476"/>
      <c r="AW138" s="476"/>
      <c r="AX138" s="476"/>
      <c r="AY138" s="476"/>
      <c r="AZ138" s="476"/>
      <c r="BA138" s="476"/>
      <c r="BB138" s="476"/>
      <c r="BC138" s="476"/>
      <c r="BD138" s="476"/>
      <c r="BE138" s="476"/>
      <c r="BF138" s="476"/>
      <c r="BG138" s="476"/>
      <c r="BH138" s="476"/>
      <c r="BI138" s="476"/>
      <c r="BJ138" s="476"/>
      <c r="BK138" s="476"/>
      <c r="BL138" s="476"/>
      <c r="BM138" s="476"/>
      <c r="BN138" s="476"/>
      <c r="BO138" s="476"/>
      <c r="BP138" s="476"/>
      <c r="BQ138" s="476"/>
      <c r="BR138" s="476"/>
      <c r="BS138" s="476"/>
      <c r="BT138" s="476"/>
      <c r="BU138" s="476"/>
      <c r="BV138" s="476"/>
      <c r="BW138" s="476"/>
      <c r="BX138" s="476"/>
      <c r="BY138" s="476"/>
      <c r="BZ138" s="476"/>
      <c r="CA138" s="476"/>
      <c r="CB138" s="476"/>
      <c r="CC138" s="476"/>
      <c r="CD138" s="476"/>
      <c r="CE138" s="476"/>
      <c r="CF138" s="476"/>
      <c r="CG138" s="476"/>
      <c r="CH138" s="476"/>
      <c r="CI138" s="476"/>
      <c r="CJ138" s="476"/>
      <c r="CK138" s="476"/>
      <c r="CL138" s="476"/>
      <c r="CM138" s="476"/>
      <c r="CN138" s="476"/>
      <c r="CO138" s="476"/>
      <c r="CP138" s="476"/>
      <c r="CQ138" s="476"/>
      <c r="CR138" s="476"/>
      <c r="CS138" s="476"/>
      <c r="CT138" s="476"/>
      <c r="CU138" s="476"/>
      <c r="CV138" s="476"/>
      <c r="CW138" s="476"/>
      <c r="CX138" s="476"/>
      <c r="CY138" s="476"/>
      <c r="CZ138" s="476"/>
      <c r="DA138" s="476"/>
      <c r="DB138" s="476"/>
      <c r="DC138" s="476"/>
      <c r="DD138" s="476"/>
      <c r="DE138" s="476"/>
      <c r="DF138" s="476"/>
      <c r="DG138" s="476"/>
      <c r="DH138" s="476"/>
      <c r="DI138" s="476"/>
      <c r="DJ138" s="476"/>
      <c r="DK138" s="476"/>
      <c r="DL138" s="476"/>
      <c r="DM138" s="476"/>
      <c r="DN138" s="476"/>
      <c r="DO138" s="476"/>
      <c r="DP138" s="476"/>
      <c r="DQ138" s="476"/>
      <c r="DR138" s="476"/>
      <c r="DS138" s="476"/>
      <c r="DT138" s="476"/>
      <c r="DU138" s="476"/>
      <c r="DV138" s="476"/>
      <c r="DW138" s="476"/>
      <c r="DX138" s="476"/>
      <c r="DY138" s="476"/>
      <c r="DZ138" s="476"/>
      <c r="EA138" s="476"/>
      <c r="EB138" s="476"/>
      <c r="EC138" s="476"/>
      <c r="ED138" s="476"/>
      <c r="EE138" s="476"/>
      <c r="EF138" s="476"/>
      <c r="EG138" s="476"/>
      <c r="EH138" s="476"/>
      <c r="EI138" s="476"/>
      <c r="EJ138" s="476"/>
      <c r="EK138" s="476"/>
      <c r="EL138" s="476"/>
      <c r="EM138" s="476"/>
      <c r="EN138" s="476"/>
      <c r="EO138" s="476"/>
      <c r="EP138" s="476"/>
      <c r="EQ138" s="476"/>
      <c r="ER138" s="476"/>
      <c r="ES138" s="476"/>
      <c r="ET138" s="476"/>
      <c r="EU138" s="476"/>
      <c r="EV138" s="476"/>
      <c r="EW138" s="476"/>
      <c r="EX138" s="476"/>
      <c r="EY138" s="476"/>
      <c r="EZ138" s="476"/>
      <c r="FA138" s="476"/>
      <c r="FB138" s="476"/>
      <c r="FC138" s="476"/>
      <c r="FD138" s="476"/>
      <c r="FE138" s="476"/>
      <c r="FF138" s="476"/>
    </row>
    <row r="139" spans="1:162">
      <c r="B139" s="547"/>
      <c r="C139" s="476"/>
      <c r="D139" s="476"/>
      <c r="E139" s="476"/>
      <c r="F139" s="476"/>
      <c r="G139" s="476"/>
      <c r="H139" s="476"/>
      <c r="I139" s="476"/>
      <c r="J139" s="476"/>
      <c r="K139" s="476"/>
      <c r="L139" s="476"/>
      <c r="M139" s="476"/>
      <c r="N139" s="476"/>
      <c r="O139" s="476"/>
      <c r="P139" s="476"/>
      <c r="Q139" s="476"/>
      <c r="R139" s="476"/>
      <c r="S139" s="476"/>
      <c r="T139" s="476"/>
      <c r="U139" s="476"/>
      <c r="V139" s="476"/>
      <c r="W139" s="476"/>
      <c r="X139" s="476"/>
      <c r="Y139" s="476"/>
      <c r="Z139" s="476"/>
      <c r="AA139" s="476"/>
      <c r="AB139" s="476"/>
      <c r="AC139" s="476"/>
      <c r="AD139" s="476"/>
      <c r="AE139" s="476"/>
      <c r="AF139" s="476"/>
      <c r="AG139" s="476"/>
      <c r="AH139" s="476"/>
      <c r="AI139" s="476"/>
      <c r="AJ139" s="476"/>
      <c r="AK139" s="476"/>
      <c r="AL139" s="476"/>
      <c r="AM139" s="476"/>
      <c r="AN139" s="476"/>
      <c r="AO139" s="476"/>
      <c r="AP139" s="476"/>
      <c r="AQ139" s="476"/>
      <c r="AR139" s="476"/>
      <c r="AS139" s="476"/>
      <c r="AT139" s="476"/>
      <c r="AU139" s="476"/>
      <c r="AV139" s="476"/>
      <c r="AW139" s="476"/>
      <c r="AX139" s="476"/>
      <c r="AY139" s="476"/>
      <c r="AZ139" s="476"/>
      <c r="BA139" s="476"/>
      <c r="BB139" s="476"/>
      <c r="BC139" s="476"/>
      <c r="BD139" s="476"/>
      <c r="BE139" s="476"/>
      <c r="BF139" s="476"/>
      <c r="BG139" s="476"/>
      <c r="BH139" s="476"/>
      <c r="BI139" s="476"/>
      <c r="BJ139" s="476"/>
      <c r="BK139" s="476"/>
      <c r="BL139" s="476"/>
      <c r="BM139" s="476"/>
      <c r="BN139" s="476"/>
      <c r="BO139" s="476"/>
      <c r="BP139" s="476"/>
      <c r="BQ139" s="476"/>
      <c r="BR139" s="476"/>
      <c r="BS139" s="476"/>
      <c r="BT139" s="476"/>
      <c r="BU139" s="476"/>
      <c r="BV139" s="476"/>
      <c r="BW139" s="476"/>
      <c r="BX139" s="476"/>
      <c r="BY139" s="476"/>
      <c r="BZ139" s="476"/>
      <c r="CA139" s="476"/>
      <c r="CB139" s="476"/>
      <c r="CC139" s="476"/>
      <c r="CD139" s="476"/>
      <c r="CE139" s="476"/>
      <c r="CF139" s="476"/>
      <c r="CG139" s="476"/>
      <c r="CH139" s="476"/>
      <c r="CI139" s="476"/>
      <c r="CJ139" s="476"/>
      <c r="CK139" s="476"/>
      <c r="CL139" s="476"/>
      <c r="CM139" s="476"/>
      <c r="CN139" s="476"/>
      <c r="CO139" s="476"/>
      <c r="CP139" s="476"/>
      <c r="CQ139" s="476"/>
      <c r="CR139" s="476"/>
      <c r="CS139" s="476"/>
      <c r="CT139" s="476"/>
      <c r="CU139" s="476"/>
      <c r="CV139" s="476"/>
      <c r="CW139" s="476"/>
      <c r="CX139" s="476"/>
      <c r="CY139" s="476"/>
      <c r="CZ139" s="476"/>
      <c r="DA139" s="476"/>
      <c r="DB139" s="476"/>
      <c r="DC139" s="476"/>
      <c r="DD139" s="476"/>
      <c r="DE139" s="476"/>
      <c r="DF139" s="476"/>
      <c r="DG139" s="476"/>
      <c r="DH139" s="476"/>
      <c r="DI139" s="476"/>
      <c r="DJ139" s="476"/>
      <c r="DK139" s="476"/>
      <c r="DL139" s="476"/>
      <c r="DM139" s="476"/>
      <c r="DN139" s="476"/>
      <c r="DO139" s="476"/>
      <c r="DP139" s="476"/>
      <c r="DQ139" s="476"/>
      <c r="DR139" s="476"/>
      <c r="DS139" s="476"/>
      <c r="DT139" s="476"/>
      <c r="DU139" s="476"/>
      <c r="DV139" s="476"/>
      <c r="DW139" s="476"/>
      <c r="DX139" s="476"/>
      <c r="DY139" s="476"/>
      <c r="DZ139" s="476"/>
      <c r="EA139" s="476"/>
      <c r="EB139" s="476"/>
      <c r="EC139" s="476"/>
      <c r="ED139" s="476"/>
      <c r="EE139" s="476"/>
      <c r="EF139" s="476"/>
      <c r="EG139" s="476"/>
      <c r="EH139" s="476"/>
      <c r="EI139" s="476"/>
      <c r="EJ139" s="476"/>
      <c r="EK139" s="476"/>
      <c r="EL139" s="476"/>
      <c r="EM139" s="476"/>
      <c r="EN139" s="476"/>
      <c r="EO139" s="476"/>
      <c r="EP139" s="476"/>
      <c r="EQ139" s="476"/>
      <c r="ER139" s="476"/>
      <c r="ES139" s="476"/>
      <c r="ET139" s="476"/>
      <c r="EU139" s="476"/>
      <c r="EV139" s="476"/>
      <c r="EW139" s="476"/>
      <c r="EX139" s="476"/>
      <c r="EY139" s="476"/>
      <c r="EZ139" s="476"/>
      <c r="FA139" s="476"/>
      <c r="FB139" s="476"/>
      <c r="FC139" s="476"/>
      <c r="FD139" s="476"/>
      <c r="FE139" s="476"/>
      <c r="FF139" s="476"/>
    </row>
    <row r="140" spans="1:162">
      <c r="B140" s="547"/>
      <c r="C140" s="476"/>
      <c r="D140" s="476"/>
      <c r="E140" s="476"/>
      <c r="F140" s="476"/>
      <c r="G140" s="476"/>
      <c r="H140" s="476"/>
      <c r="I140" s="476"/>
      <c r="J140" s="476"/>
      <c r="K140" s="476"/>
      <c r="L140" s="476"/>
      <c r="M140" s="476"/>
      <c r="N140" s="476"/>
      <c r="O140" s="476"/>
      <c r="P140" s="476"/>
      <c r="Q140" s="476"/>
      <c r="R140" s="476"/>
      <c r="S140" s="476"/>
      <c r="T140" s="476"/>
      <c r="U140" s="476"/>
      <c r="V140" s="476"/>
      <c r="W140" s="476"/>
      <c r="X140" s="476"/>
      <c r="Y140" s="476"/>
      <c r="Z140" s="476"/>
      <c r="AA140" s="476"/>
      <c r="AB140" s="476"/>
      <c r="AC140" s="476"/>
      <c r="AD140" s="476"/>
      <c r="AE140" s="476"/>
      <c r="AF140" s="476"/>
      <c r="AG140" s="476"/>
      <c r="AH140" s="476"/>
      <c r="AI140" s="476"/>
      <c r="AJ140" s="476"/>
      <c r="AK140" s="476"/>
      <c r="AL140" s="476"/>
      <c r="AM140" s="476"/>
      <c r="AN140" s="476"/>
      <c r="AO140" s="476"/>
      <c r="AP140" s="476"/>
      <c r="AQ140" s="476"/>
      <c r="AR140" s="476"/>
      <c r="AS140" s="476"/>
      <c r="AT140" s="476"/>
      <c r="AU140" s="476"/>
      <c r="AV140" s="476"/>
      <c r="AW140" s="476"/>
      <c r="AX140" s="476"/>
      <c r="AY140" s="476"/>
      <c r="AZ140" s="476"/>
      <c r="BA140" s="476"/>
      <c r="BB140" s="476"/>
      <c r="BC140" s="476"/>
      <c r="BD140" s="476"/>
      <c r="BE140" s="476"/>
      <c r="BF140" s="476"/>
      <c r="BG140" s="476"/>
      <c r="BH140" s="476"/>
      <c r="BI140" s="476"/>
      <c r="BJ140" s="476"/>
      <c r="BK140" s="476"/>
      <c r="BL140" s="476"/>
      <c r="BM140" s="476"/>
      <c r="BN140" s="476"/>
      <c r="BO140" s="476"/>
      <c r="BP140" s="476"/>
      <c r="BQ140" s="476"/>
      <c r="BR140" s="476"/>
      <c r="BS140" s="476"/>
      <c r="BT140" s="476"/>
      <c r="BU140" s="476"/>
      <c r="BV140" s="476"/>
      <c r="BW140" s="476"/>
      <c r="BX140" s="476"/>
      <c r="BY140" s="476"/>
      <c r="BZ140" s="476"/>
      <c r="CA140" s="476"/>
      <c r="CB140" s="476"/>
      <c r="CC140" s="476"/>
      <c r="CD140" s="476"/>
      <c r="CE140" s="476"/>
      <c r="CF140" s="476"/>
      <c r="CG140" s="476"/>
      <c r="CH140" s="476"/>
      <c r="CI140" s="476"/>
      <c r="CJ140" s="476"/>
      <c r="CK140" s="476"/>
      <c r="CL140" s="476"/>
      <c r="CM140" s="476"/>
      <c r="CN140" s="476"/>
      <c r="CO140" s="476"/>
      <c r="CP140" s="476"/>
      <c r="CQ140" s="476"/>
      <c r="CR140" s="476"/>
      <c r="CS140" s="476"/>
      <c r="CT140" s="476"/>
      <c r="CU140" s="476"/>
      <c r="CV140" s="476"/>
      <c r="CW140" s="476"/>
      <c r="CX140" s="476"/>
      <c r="CY140" s="476"/>
      <c r="CZ140" s="476"/>
      <c r="DA140" s="476"/>
      <c r="DB140" s="476"/>
      <c r="DC140" s="476"/>
      <c r="DD140" s="476"/>
      <c r="DE140" s="476"/>
      <c r="DF140" s="476"/>
      <c r="DG140" s="476"/>
      <c r="DH140" s="476"/>
      <c r="DI140" s="476"/>
      <c r="DJ140" s="476"/>
      <c r="DK140" s="476"/>
      <c r="DL140" s="476"/>
      <c r="DM140" s="476"/>
      <c r="DN140" s="476"/>
      <c r="DO140" s="476"/>
      <c r="DP140" s="476"/>
      <c r="DQ140" s="476"/>
      <c r="DR140" s="476"/>
      <c r="DS140" s="476"/>
      <c r="DT140" s="476"/>
      <c r="DU140" s="476"/>
      <c r="DV140" s="476"/>
      <c r="DW140" s="476"/>
      <c r="DX140" s="476"/>
      <c r="DY140" s="476"/>
      <c r="DZ140" s="476"/>
      <c r="EA140" s="476"/>
      <c r="EB140" s="476"/>
      <c r="EC140" s="476"/>
      <c r="ED140" s="476"/>
      <c r="EE140" s="476"/>
      <c r="EF140" s="476"/>
      <c r="EG140" s="476"/>
      <c r="EH140" s="476"/>
      <c r="EI140" s="476"/>
      <c r="EJ140" s="476"/>
      <c r="EK140" s="476"/>
      <c r="EL140" s="476"/>
      <c r="EM140" s="476"/>
      <c r="EN140" s="476"/>
      <c r="EO140" s="476"/>
      <c r="EP140" s="476"/>
      <c r="EQ140" s="476"/>
      <c r="ER140" s="476"/>
      <c r="ES140" s="476"/>
      <c r="ET140" s="476"/>
      <c r="EU140" s="476"/>
      <c r="EV140" s="476"/>
      <c r="EW140" s="476"/>
      <c r="EX140" s="476"/>
      <c r="EY140" s="476"/>
      <c r="EZ140" s="476"/>
      <c r="FA140" s="476"/>
      <c r="FB140" s="476"/>
      <c r="FC140" s="476"/>
      <c r="FD140" s="476"/>
      <c r="FE140" s="476"/>
      <c r="FF140" s="476"/>
    </row>
    <row r="141" spans="1:162">
      <c r="B141" s="547"/>
      <c r="C141" s="476"/>
      <c r="D141" s="476"/>
      <c r="E141" s="476"/>
      <c r="F141" s="476"/>
      <c r="G141" s="476"/>
      <c r="H141" s="476"/>
      <c r="I141" s="476"/>
      <c r="J141" s="476"/>
      <c r="K141" s="476"/>
      <c r="L141" s="476"/>
      <c r="M141" s="476"/>
      <c r="N141" s="476"/>
      <c r="O141" s="476"/>
      <c r="P141" s="476"/>
      <c r="Q141" s="476"/>
      <c r="R141" s="476"/>
      <c r="S141" s="476"/>
      <c r="T141" s="476"/>
      <c r="U141" s="476"/>
      <c r="V141" s="476"/>
      <c r="W141" s="476"/>
      <c r="X141" s="476"/>
      <c r="Y141" s="476"/>
      <c r="Z141" s="476"/>
      <c r="AA141" s="476"/>
      <c r="AB141" s="476"/>
      <c r="AC141" s="476"/>
      <c r="AD141" s="476"/>
      <c r="AE141" s="476"/>
      <c r="AF141" s="476"/>
      <c r="AG141" s="476"/>
      <c r="AH141" s="476"/>
      <c r="AI141" s="476"/>
      <c r="AJ141" s="476"/>
      <c r="AK141" s="476"/>
      <c r="AL141" s="476"/>
      <c r="AM141" s="476"/>
      <c r="AN141" s="476"/>
      <c r="AO141" s="476"/>
      <c r="AP141" s="476"/>
      <c r="AQ141" s="476"/>
      <c r="AR141" s="476"/>
      <c r="AS141" s="476"/>
      <c r="AT141" s="476"/>
      <c r="AU141" s="476"/>
      <c r="AV141" s="476"/>
      <c r="AW141" s="476"/>
      <c r="AX141" s="476"/>
      <c r="AY141" s="476"/>
      <c r="AZ141" s="476"/>
      <c r="BA141" s="476"/>
      <c r="BB141" s="476"/>
      <c r="BC141" s="476"/>
      <c r="BD141" s="476"/>
      <c r="BE141" s="476"/>
      <c r="BF141" s="476"/>
      <c r="BG141" s="476"/>
      <c r="BH141" s="476"/>
      <c r="BI141" s="476"/>
      <c r="BJ141" s="476"/>
      <c r="BK141" s="476"/>
      <c r="BL141" s="476"/>
      <c r="BM141" s="476"/>
      <c r="BN141" s="476"/>
      <c r="BO141" s="476"/>
      <c r="BP141" s="476"/>
      <c r="BQ141" s="476"/>
      <c r="BR141" s="476"/>
      <c r="BS141" s="476"/>
      <c r="BT141" s="476"/>
      <c r="BU141" s="476"/>
      <c r="BV141" s="476"/>
      <c r="BW141" s="476"/>
      <c r="BX141" s="476"/>
      <c r="BY141" s="476"/>
      <c r="BZ141" s="476"/>
      <c r="CA141" s="476"/>
      <c r="CB141" s="476"/>
      <c r="CC141" s="476"/>
      <c r="CD141" s="476"/>
      <c r="CE141" s="476"/>
      <c r="CF141" s="476"/>
      <c r="CG141" s="476"/>
      <c r="CH141" s="476"/>
      <c r="CI141" s="476"/>
      <c r="CJ141" s="476"/>
      <c r="CK141" s="476"/>
      <c r="CL141" s="476"/>
      <c r="CM141" s="476"/>
      <c r="CN141" s="476"/>
      <c r="CO141" s="476"/>
      <c r="CP141" s="476"/>
      <c r="CQ141" s="476"/>
      <c r="CR141" s="476"/>
      <c r="CS141" s="476"/>
      <c r="CT141" s="476"/>
      <c r="CU141" s="476"/>
      <c r="CV141" s="476"/>
      <c r="CW141" s="476"/>
      <c r="CX141" s="476"/>
      <c r="CY141" s="476"/>
      <c r="CZ141" s="476"/>
      <c r="DA141" s="476"/>
      <c r="DB141" s="476"/>
      <c r="DC141" s="476"/>
      <c r="DD141" s="476"/>
      <c r="DE141" s="476"/>
      <c r="DF141" s="476"/>
      <c r="DG141" s="476"/>
      <c r="DH141" s="476"/>
      <c r="DI141" s="476"/>
      <c r="DJ141" s="476"/>
      <c r="DK141" s="476"/>
      <c r="DL141" s="476"/>
      <c r="DM141" s="476"/>
      <c r="DN141" s="476"/>
      <c r="DO141" s="476"/>
      <c r="DP141" s="476"/>
      <c r="DQ141" s="476"/>
      <c r="DR141" s="476"/>
      <c r="DS141" s="476"/>
      <c r="DT141" s="476"/>
      <c r="DU141" s="476"/>
      <c r="DV141" s="476"/>
      <c r="DW141" s="476"/>
      <c r="DX141" s="476"/>
      <c r="DY141" s="476"/>
      <c r="DZ141" s="476"/>
      <c r="EA141" s="476"/>
      <c r="EB141" s="476"/>
      <c r="EC141" s="476"/>
      <c r="ED141" s="476"/>
      <c r="EE141" s="476"/>
      <c r="EF141" s="476"/>
      <c r="EG141" s="476"/>
      <c r="EH141" s="476"/>
      <c r="EI141" s="476"/>
      <c r="EJ141" s="476"/>
      <c r="EK141" s="476"/>
      <c r="EL141" s="476"/>
      <c r="EM141" s="476"/>
      <c r="EN141" s="476"/>
      <c r="EO141" s="476"/>
      <c r="EP141" s="476"/>
      <c r="EQ141" s="476"/>
      <c r="ER141" s="476"/>
      <c r="ES141" s="476"/>
      <c r="ET141" s="476"/>
      <c r="EU141" s="476"/>
      <c r="EV141" s="476"/>
      <c r="EW141" s="476"/>
      <c r="EX141" s="476"/>
      <c r="EY141" s="476"/>
      <c r="EZ141" s="476"/>
      <c r="FA141" s="476"/>
      <c r="FB141" s="476"/>
      <c r="FC141" s="476"/>
      <c r="FD141" s="476"/>
      <c r="FE141" s="476"/>
      <c r="FF141" s="476"/>
    </row>
    <row r="142" spans="1:162">
      <c r="B142" s="547"/>
      <c r="C142" s="476"/>
      <c r="D142" s="476"/>
      <c r="E142" s="476"/>
      <c r="F142" s="476"/>
      <c r="G142" s="476"/>
      <c r="H142" s="476"/>
      <c r="I142" s="476"/>
      <c r="J142" s="476"/>
      <c r="K142" s="476"/>
      <c r="L142" s="476"/>
      <c r="M142" s="476"/>
      <c r="N142" s="476"/>
      <c r="O142" s="476"/>
      <c r="P142" s="476"/>
      <c r="Q142" s="476"/>
      <c r="R142" s="476"/>
      <c r="S142" s="476"/>
      <c r="T142" s="476"/>
      <c r="U142" s="476"/>
      <c r="V142" s="476"/>
      <c r="W142" s="476"/>
      <c r="X142" s="476"/>
      <c r="Y142" s="476"/>
      <c r="Z142" s="476"/>
      <c r="AA142" s="476"/>
      <c r="AB142" s="476"/>
      <c r="AC142" s="476"/>
      <c r="AD142" s="476"/>
      <c r="AE142" s="476"/>
      <c r="AF142" s="476"/>
      <c r="AG142" s="476"/>
      <c r="AH142" s="476"/>
      <c r="AI142" s="476"/>
      <c r="AJ142" s="476"/>
      <c r="AK142" s="476"/>
      <c r="AL142" s="476"/>
      <c r="AM142" s="476"/>
      <c r="AN142" s="476"/>
      <c r="AO142" s="476"/>
      <c r="AP142" s="476"/>
      <c r="AQ142" s="476"/>
      <c r="AR142" s="476"/>
      <c r="AS142" s="476"/>
      <c r="AT142" s="476"/>
      <c r="AU142" s="476"/>
      <c r="AV142" s="476"/>
      <c r="AW142" s="476"/>
      <c r="AX142" s="476"/>
      <c r="AY142" s="476"/>
      <c r="AZ142" s="476"/>
      <c r="BA142" s="476"/>
      <c r="BB142" s="476"/>
      <c r="BC142" s="476"/>
      <c r="BD142" s="476"/>
      <c r="BE142" s="476"/>
      <c r="BF142" s="476"/>
      <c r="BG142" s="476"/>
      <c r="BH142" s="476"/>
      <c r="BI142" s="476"/>
      <c r="BJ142" s="476"/>
      <c r="BK142" s="476"/>
      <c r="BL142" s="476"/>
      <c r="BM142" s="476"/>
      <c r="BN142" s="476"/>
      <c r="BO142" s="476"/>
      <c r="BP142" s="476"/>
      <c r="BQ142" s="476"/>
      <c r="BR142" s="476"/>
      <c r="BS142" s="476"/>
      <c r="BT142" s="476"/>
      <c r="BU142" s="476"/>
      <c r="BV142" s="476"/>
      <c r="BW142" s="476"/>
      <c r="BX142" s="476"/>
      <c r="BY142" s="476"/>
      <c r="BZ142" s="476"/>
      <c r="CA142" s="476"/>
      <c r="CB142" s="476"/>
      <c r="CC142" s="476"/>
      <c r="CD142" s="476"/>
      <c r="CE142" s="476"/>
      <c r="CF142" s="476"/>
      <c r="CG142" s="476"/>
      <c r="CH142" s="476"/>
      <c r="CI142" s="476"/>
      <c r="CJ142" s="476"/>
      <c r="CK142" s="476"/>
      <c r="CL142" s="476"/>
      <c r="CM142" s="476"/>
      <c r="CN142" s="476"/>
      <c r="CO142" s="476"/>
      <c r="CP142" s="476"/>
      <c r="CQ142" s="476"/>
      <c r="CR142" s="476"/>
      <c r="CS142" s="476"/>
      <c r="CT142" s="476"/>
      <c r="CU142" s="476"/>
      <c r="CV142" s="476"/>
      <c r="CW142" s="476"/>
      <c r="CX142" s="476"/>
      <c r="CY142" s="476"/>
      <c r="CZ142" s="476"/>
      <c r="DA142" s="476"/>
      <c r="DB142" s="476"/>
      <c r="DC142" s="476"/>
      <c r="DD142" s="476"/>
      <c r="DE142" s="476"/>
      <c r="DF142" s="476"/>
      <c r="DG142" s="476"/>
      <c r="DH142" s="476"/>
      <c r="DI142" s="476"/>
      <c r="DJ142" s="476"/>
      <c r="DK142" s="476"/>
      <c r="DL142" s="476"/>
      <c r="DM142" s="476"/>
      <c r="DN142" s="476"/>
      <c r="DO142" s="476"/>
      <c r="DP142" s="476"/>
      <c r="DQ142" s="476"/>
      <c r="DR142" s="476"/>
      <c r="DS142" s="476"/>
      <c r="DT142" s="476"/>
      <c r="DU142" s="476"/>
      <c r="DV142" s="476"/>
      <c r="DW142" s="476"/>
      <c r="DX142" s="476"/>
      <c r="DY142" s="476"/>
      <c r="DZ142" s="476"/>
      <c r="EA142" s="476"/>
      <c r="EB142" s="476"/>
      <c r="EC142" s="476"/>
      <c r="ED142" s="476"/>
      <c r="EE142" s="476"/>
      <c r="EF142" s="476"/>
      <c r="EG142" s="476"/>
      <c r="EH142" s="476"/>
      <c r="EI142" s="476"/>
      <c r="EJ142" s="476"/>
      <c r="EK142" s="476"/>
      <c r="EL142" s="476"/>
      <c r="EM142" s="476"/>
      <c r="EN142" s="476"/>
      <c r="EO142" s="476"/>
      <c r="EP142" s="476"/>
      <c r="EQ142" s="476"/>
      <c r="ER142" s="476"/>
      <c r="ES142" s="476"/>
      <c r="ET142" s="476"/>
      <c r="EU142" s="476"/>
      <c r="EV142" s="476"/>
      <c r="EW142" s="476"/>
      <c r="EX142" s="476"/>
      <c r="EY142" s="476"/>
      <c r="EZ142" s="476"/>
      <c r="FA142" s="476"/>
      <c r="FB142" s="476"/>
      <c r="FC142" s="476"/>
      <c r="FD142" s="476"/>
      <c r="FE142" s="476"/>
      <c r="FF142" s="476"/>
    </row>
    <row r="143" spans="1:162">
      <c r="B143" s="547"/>
      <c r="C143" s="476"/>
      <c r="D143" s="476"/>
      <c r="E143" s="476"/>
      <c r="F143" s="476"/>
      <c r="G143" s="476"/>
      <c r="H143" s="476"/>
      <c r="I143" s="476"/>
      <c r="J143" s="476"/>
      <c r="K143" s="476"/>
      <c r="L143" s="476"/>
      <c r="M143" s="476"/>
      <c r="N143" s="476"/>
      <c r="O143" s="476"/>
      <c r="P143" s="476"/>
      <c r="Q143" s="476"/>
      <c r="R143" s="476"/>
      <c r="S143" s="476"/>
      <c r="T143" s="476"/>
      <c r="U143" s="476"/>
      <c r="V143" s="476"/>
      <c r="W143" s="476"/>
      <c r="X143" s="476"/>
      <c r="Y143" s="476"/>
      <c r="Z143" s="476"/>
      <c r="AA143" s="476"/>
      <c r="AB143" s="476"/>
      <c r="AC143" s="476"/>
      <c r="AD143" s="476"/>
      <c r="AE143" s="476"/>
      <c r="AF143" s="476"/>
      <c r="AG143" s="476"/>
      <c r="AH143" s="476"/>
      <c r="AI143" s="476"/>
      <c r="AJ143" s="476"/>
      <c r="AK143" s="476"/>
      <c r="AL143" s="476"/>
      <c r="AM143" s="476"/>
      <c r="AN143" s="476"/>
      <c r="AO143" s="476"/>
      <c r="AP143" s="476"/>
      <c r="AQ143" s="476"/>
      <c r="AR143" s="476"/>
      <c r="AS143" s="476"/>
      <c r="AT143" s="476"/>
      <c r="AU143" s="476"/>
      <c r="AV143" s="476"/>
      <c r="AW143" s="476"/>
      <c r="AX143" s="476"/>
      <c r="AY143" s="476"/>
      <c r="AZ143" s="476"/>
      <c r="BA143" s="476"/>
      <c r="BB143" s="476"/>
      <c r="BC143" s="476"/>
      <c r="BD143" s="476"/>
      <c r="BE143" s="476"/>
      <c r="BF143" s="476"/>
      <c r="BG143" s="476"/>
      <c r="BH143" s="476"/>
      <c r="BI143" s="476"/>
      <c r="BJ143" s="476"/>
      <c r="BK143" s="476"/>
      <c r="BL143" s="476"/>
      <c r="BM143" s="476"/>
      <c r="BN143" s="476"/>
      <c r="BO143" s="476"/>
      <c r="BP143" s="476"/>
      <c r="BQ143" s="476"/>
      <c r="BR143" s="476"/>
      <c r="BS143" s="476"/>
      <c r="BT143" s="476"/>
      <c r="BU143" s="476"/>
      <c r="BV143" s="476"/>
      <c r="BW143" s="476"/>
      <c r="BX143" s="476"/>
      <c r="BY143" s="476"/>
      <c r="BZ143" s="476"/>
      <c r="CA143" s="476"/>
      <c r="CB143" s="476"/>
      <c r="CC143" s="476"/>
      <c r="CD143" s="476"/>
      <c r="CE143" s="476"/>
      <c r="CF143" s="476"/>
      <c r="CG143" s="476"/>
      <c r="CH143" s="476"/>
      <c r="CI143" s="476"/>
      <c r="CJ143" s="476"/>
      <c r="CK143" s="476"/>
      <c r="CL143" s="476"/>
      <c r="CM143" s="476"/>
      <c r="CN143" s="476"/>
      <c r="CO143" s="476"/>
      <c r="CP143" s="476"/>
      <c r="CQ143" s="476"/>
      <c r="CR143" s="476"/>
      <c r="CS143" s="476"/>
      <c r="CT143" s="476"/>
      <c r="CU143" s="476"/>
      <c r="CV143" s="476"/>
      <c r="CW143" s="476"/>
      <c r="CX143" s="476"/>
      <c r="CY143" s="476"/>
      <c r="CZ143" s="476"/>
      <c r="DA143" s="476"/>
      <c r="DB143" s="476"/>
      <c r="DC143" s="476"/>
      <c r="DD143" s="476"/>
      <c r="DE143" s="476"/>
      <c r="DF143" s="476"/>
      <c r="DG143" s="476"/>
      <c r="DH143" s="476"/>
      <c r="DI143" s="476"/>
      <c r="DJ143" s="476"/>
      <c r="DK143" s="476"/>
      <c r="DL143" s="476"/>
      <c r="DM143" s="476"/>
      <c r="DN143" s="476"/>
      <c r="DO143" s="476"/>
      <c r="DP143" s="476"/>
      <c r="DQ143" s="476"/>
      <c r="DR143" s="476"/>
      <c r="DS143" s="476"/>
      <c r="DT143" s="476"/>
      <c r="DU143" s="476"/>
      <c r="DV143" s="476"/>
      <c r="DW143" s="476"/>
      <c r="DX143" s="476"/>
      <c r="DY143" s="476"/>
      <c r="DZ143" s="476"/>
      <c r="EA143" s="476"/>
      <c r="EB143" s="476"/>
      <c r="EC143" s="476"/>
      <c r="ED143" s="476"/>
      <c r="EE143" s="476"/>
      <c r="EF143" s="476"/>
      <c r="EG143" s="476"/>
      <c r="EH143" s="476"/>
      <c r="EI143" s="476"/>
      <c r="EJ143" s="476"/>
      <c r="EK143" s="476"/>
      <c r="EL143" s="476"/>
      <c r="EM143" s="476"/>
      <c r="EN143" s="476"/>
      <c r="EO143" s="476"/>
      <c r="EP143" s="476"/>
      <c r="EQ143" s="476"/>
      <c r="ER143" s="476"/>
      <c r="ES143" s="476"/>
      <c r="ET143" s="476"/>
      <c r="EU143" s="476"/>
      <c r="EV143" s="476"/>
      <c r="EW143" s="476"/>
      <c r="EX143" s="476"/>
      <c r="EY143" s="476"/>
      <c r="EZ143" s="476"/>
      <c r="FA143" s="476"/>
      <c r="FB143" s="476"/>
      <c r="FC143" s="476"/>
      <c r="FD143" s="476"/>
      <c r="FE143" s="476"/>
      <c r="FF143" s="476"/>
    </row>
    <row r="144" spans="1:162">
      <c r="B144" s="547"/>
      <c r="C144" s="476"/>
      <c r="D144" s="476"/>
      <c r="E144" s="476"/>
      <c r="F144" s="476"/>
      <c r="G144" s="476"/>
      <c r="H144" s="476"/>
      <c r="I144" s="476"/>
      <c r="J144" s="476"/>
      <c r="K144" s="476"/>
      <c r="L144" s="476"/>
      <c r="M144" s="476"/>
      <c r="N144" s="476"/>
      <c r="O144" s="476"/>
      <c r="P144" s="476"/>
      <c r="Q144" s="476"/>
      <c r="R144" s="476"/>
      <c r="S144" s="476"/>
      <c r="T144" s="476"/>
      <c r="U144" s="476"/>
      <c r="V144" s="476"/>
      <c r="W144" s="476"/>
      <c r="X144" s="476"/>
      <c r="Y144" s="476"/>
      <c r="Z144" s="476"/>
      <c r="AA144" s="476"/>
      <c r="AB144" s="476"/>
      <c r="AC144" s="476"/>
      <c r="AD144" s="476"/>
      <c r="AE144" s="476"/>
      <c r="AF144" s="476"/>
      <c r="AG144" s="476"/>
      <c r="AH144" s="476"/>
      <c r="AI144" s="476"/>
      <c r="AJ144" s="476"/>
      <c r="AK144" s="476"/>
      <c r="AL144" s="476"/>
      <c r="AM144" s="476"/>
      <c r="AN144" s="476"/>
      <c r="AO144" s="476"/>
      <c r="AP144" s="476"/>
      <c r="AQ144" s="476"/>
      <c r="AR144" s="476"/>
      <c r="AS144" s="476"/>
      <c r="AT144" s="476"/>
      <c r="AU144" s="476"/>
      <c r="AV144" s="476"/>
      <c r="AW144" s="476"/>
      <c r="AX144" s="476"/>
      <c r="AY144" s="476"/>
      <c r="AZ144" s="476"/>
      <c r="BA144" s="476"/>
      <c r="BB144" s="476"/>
      <c r="BC144" s="476"/>
      <c r="BD144" s="476"/>
      <c r="BE144" s="476"/>
      <c r="BF144" s="476"/>
      <c r="BG144" s="476"/>
      <c r="BH144" s="476"/>
      <c r="BI144" s="476"/>
      <c r="BJ144" s="476"/>
      <c r="BK144" s="476"/>
      <c r="BL144" s="476"/>
      <c r="BM144" s="476"/>
      <c r="BN144" s="476"/>
      <c r="BO144" s="476"/>
      <c r="BP144" s="476"/>
      <c r="BQ144" s="476"/>
      <c r="BR144" s="476"/>
      <c r="BS144" s="476"/>
      <c r="BT144" s="476"/>
      <c r="BU144" s="476"/>
      <c r="BV144" s="476"/>
      <c r="BW144" s="476"/>
      <c r="BX144" s="476"/>
      <c r="BY144" s="476"/>
      <c r="BZ144" s="476"/>
      <c r="CA144" s="476"/>
      <c r="CB144" s="476"/>
      <c r="CC144" s="476"/>
      <c r="CD144" s="476"/>
      <c r="CE144" s="476"/>
      <c r="CF144" s="476"/>
      <c r="CG144" s="476"/>
      <c r="CH144" s="476"/>
      <c r="CI144" s="476"/>
      <c r="CJ144" s="476"/>
      <c r="CK144" s="476"/>
      <c r="CL144" s="476"/>
      <c r="CM144" s="476"/>
      <c r="CN144" s="476"/>
      <c r="CO144" s="476"/>
      <c r="CP144" s="476"/>
      <c r="CQ144" s="476"/>
      <c r="CR144" s="476"/>
      <c r="CS144" s="476"/>
      <c r="CT144" s="476"/>
      <c r="CU144" s="476"/>
      <c r="CV144" s="476"/>
      <c r="CW144" s="476"/>
      <c r="CX144" s="476"/>
      <c r="CY144" s="476"/>
      <c r="CZ144" s="476"/>
      <c r="DA144" s="476"/>
      <c r="DB144" s="476"/>
      <c r="DC144" s="476"/>
      <c r="DD144" s="476"/>
      <c r="DE144" s="476"/>
      <c r="DF144" s="476"/>
      <c r="DG144" s="476"/>
      <c r="DH144" s="476"/>
      <c r="DI144" s="476"/>
      <c r="DJ144" s="476"/>
      <c r="DK144" s="476"/>
      <c r="DL144" s="476"/>
      <c r="DM144" s="476"/>
      <c r="DN144" s="476"/>
      <c r="DO144" s="476"/>
      <c r="DP144" s="476"/>
      <c r="DQ144" s="476"/>
      <c r="DR144" s="476"/>
      <c r="DS144" s="476"/>
      <c r="DT144" s="476"/>
      <c r="DU144" s="476"/>
      <c r="DV144" s="476"/>
      <c r="DW144" s="476"/>
      <c r="DX144" s="476"/>
      <c r="DY144" s="476"/>
      <c r="DZ144" s="476"/>
      <c r="EA144" s="476"/>
      <c r="EB144" s="476"/>
      <c r="EC144" s="476"/>
      <c r="ED144" s="476"/>
      <c r="EE144" s="476"/>
      <c r="EF144" s="476"/>
      <c r="EG144" s="476"/>
      <c r="EH144" s="476"/>
      <c r="EI144" s="476"/>
      <c r="EJ144" s="476"/>
      <c r="EK144" s="476"/>
      <c r="EL144" s="476"/>
      <c r="EM144" s="476"/>
      <c r="EN144" s="476"/>
      <c r="EO144" s="476"/>
      <c r="EP144" s="476"/>
      <c r="EQ144" s="476"/>
      <c r="ER144" s="476"/>
      <c r="ES144" s="476"/>
      <c r="ET144" s="476"/>
      <c r="EU144" s="476"/>
      <c r="EV144" s="476"/>
      <c r="EW144" s="476"/>
      <c r="EX144" s="476"/>
      <c r="EY144" s="476"/>
      <c r="EZ144" s="476"/>
      <c r="FA144" s="476"/>
      <c r="FB144" s="476"/>
      <c r="FC144" s="476"/>
      <c r="FD144" s="476"/>
      <c r="FE144" s="476"/>
      <c r="FF144" s="476"/>
    </row>
    <row r="145" spans="2:162">
      <c r="B145" s="547"/>
      <c r="C145" s="476"/>
      <c r="D145" s="476"/>
      <c r="E145" s="476"/>
      <c r="F145" s="476"/>
      <c r="G145" s="476"/>
      <c r="H145" s="476"/>
      <c r="I145" s="476"/>
      <c r="J145" s="476"/>
      <c r="K145" s="476"/>
      <c r="L145" s="476"/>
      <c r="M145" s="476"/>
      <c r="N145" s="476"/>
      <c r="O145" s="476"/>
      <c r="P145" s="476"/>
      <c r="Q145" s="476"/>
      <c r="R145" s="476"/>
      <c r="S145" s="476"/>
      <c r="T145" s="476"/>
      <c r="U145" s="476"/>
      <c r="V145" s="476"/>
      <c r="W145" s="476"/>
      <c r="X145" s="476"/>
      <c r="Y145" s="476"/>
      <c r="Z145" s="476"/>
      <c r="AA145" s="476"/>
      <c r="AB145" s="476"/>
      <c r="AC145" s="476"/>
      <c r="AD145" s="476"/>
      <c r="AE145" s="476"/>
      <c r="AF145" s="476"/>
      <c r="AG145" s="476"/>
      <c r="AH145" s="476"/>
      <c r="AI145" s="476"/>
      <c r="AJ145" s="476"/>
      <c r="AK145" s="476"/>
      <c r="AL145" s="476"/>
      <c r="AM145" s="476"/>
      <c r="AN145" s="476"/>
      <c r="AO145" s="476"/>
      <c r="AP145" s="476"/>
      <c r="AQ145" s="476"/>
      <c r="AR145" s="476"/>
      <c r="AS145" s="476"/>
      <c r="AT145" s="476"/>
      <c r="AU145" s="476"/>
      <c r="AV145" s="476"/>
      <c r="AW145" s="476"/>
      <c r="AX145" s="476"/>
      <c r="AY145" s="476"/>
      <c r="AZ145" s="476"/>
      <c r="BA145" s="476"/>
      <c r="BB145" s="476"/>
      <c r="BC145" s="476"/>
      <c r="BD145" s="476"/>
      <c r="BE145" s="476"/>
      <c r="BF145" s="476"/>
      <c r="BG145" s="476"/>
      <c r="BH145" s="476"/>
      <c r="BI145" s="476"/>
      <c r="BJ145" s="476"/>
      <c r="BK145" s="476"/>
      <c r="BL145" s="476"/>
      <c r="BM145" s="476"/>
      <c r="BN145" s="476"/>
      <c r="BO145" s="476"/>
      <c r="BP145" s="476"/>
      <c r="BQ145" s="476"/>
      <c r="BR145" s="476"/>
      <c r="BS145" s="476"/>
      <c r="BT145" s="476"/>
      <c r="BU145" s="476"/>
      <c r="BV145" s="476"/>
      <c r="BW145" s="476"/>
      <c r="BX145" s="476"/>
      <c r="BY145" s="476"/>
      <c r="BZ145" s="476"/>
      <c r="CA145" s="476"/>
      <c r="CB145" s="476"/>
      <c r="CC145" s="476"/>
      <c r="CD145" s="476"/>
      <c r="CE145" s="476"/>
      <c r="CF145" s="476"/>
      <c r="CG145" s="476"/>
      <c r="CH145" s="476"/>
      <c r="CI145" s="476"/>
      <c r="CJ145" s="476"/>
      <c r="CK145" s="476"/>
      <c r="CL145" s="476"/>
      <c r="CM145" s="476"/>
      <c r="CN145" s="476"/>
      <c r="CO145" s="476"/>
      <c r="CP145" s="476"/>
      <c r="CQ145" s="476"/>
      <c r="CR145" s="476"/>
      <c r="CS145" s="476"/>
      <c r="CT145" s="476"/>
      <c r="CU145" s="476"/>
      <c r="CV145" s="476"/>
      <c r="CW145" s="476"/>
      <c r="CX145" s="476"/>
      <c r="CY145" s="476"/>
      <c r="CZ145" s="476"/>
      <c r="DA145" s="476"/>
      <c r="DB145" s="476"/>
      <c r="DC145" s="476"/>
      <c r="DD145" s="476"/>
      <c r="DE145" s="476"/>
      <c r="DF145" s="476"/>
      <c r="DG145" s="476"/>
      <c r="DH145" s="476"/>
      <c r="DI145" s="476"/>
      <c r="DJ145" s="476"/>
      <c r="DK145" s="476"/>
      <c r="DL145" s="476"/>
      <c r="DM145" s="476"/>
      <c r="DN145" s="476"/>
      <c r="DO145" s="476"/>
      <c r="DP145" s="476"/>
      <c r="DQ145" s="476"/>
      <c r="DR145" s="476"/>
      <c r="DS145" s="476"/>
      <c r="DT145" s="476"/>
      <c r="DU145" s="476"/>
      <c r="DV145" s="476"/>
      <c r="DW145" s="476"/>
      <c r="DX145" s="476"/>
      <c r="DY145" s="476"/>
      <c r="DZ145" s="476"/>
      <c r="EA145" s="476"/>
      <c r="EB145" s="476"/>
      <c r="EC145" s="476"/>
      <c r="ED145" s="476"/>
      <c r="EE145" s="476"/>
      <c r="EF145" s="476"/>
      <c r="EG145" s="476"/>
      <c r="EH145" s="476"/>
      <c r="EI145" s="476"/>
      <c r="EJ145" s="476"/>
      <c r="EK145" s="476"/>
      <c r="EL145" s="476"/>
      <c r="EM145" s="476"/>
      <c r="EN145" s="476"/>
      <c r="EO145" s="476"/>
      <c r="EP145" s="476"/>
      <c r="EQ145" s="476"/>
      <c r="ER145" s="476"/>
      <c r="ES145" s="476"/>
      <c r="ET145" s="476"/>
      <c r="EU145" s="476"/>
      <c r="EV145" s="476"/>
      <c r="EW145" s="476"/>
      <c r="EX145" s="476"/>
      <c r="EY145" s="476"/>
      <c r="EZ145" s="476"/>
      <c r="FA145" s="476"/>
      <c r="FB145" s="476"/>
      <c r="FC145" s="476"/>
      <c r="FD145" s="476"/>
      <c r="FE145" s="476"/>
      <c r="FF145" s="476"/>
    </row>
    <row r="146" spans="2:162">
      <c r="B146" s="547"/>
      <c r="C146" s="476"/>
      <c r="D146" s="476"/>
      <c r="E146" s="476"/>
      <c r="F146" s="476"/>
      <c r="G146" s="476"/>
      <c r="H146" s="476"/>
      <c r="I146" s="476"/>
      <c r="J146" s="476"/>
      <c r="K146" s="476"/>
      <c r="L146" s="476"/>
      <c r="M146" s="476"/>
      <c r="N146" s="476"/>
      <c r="O146" s="476"/>
      <c r="P146" s="476"/>
      <c r="Q146" s="476"/>
      <c r="R146" s="476"/>
      <c r="S146" s="476"/>
      <c r="T146" s="476"/>
      <c r="U146" s="476"/>
      <c r="V146" s="476"/>
      <c r="W146" s="476"/>
      <c r="X146" s="476"/>
      <c r="Y146" s="476"/>
      <c r="Z146" s="476"/>
      <c r="AA146" s="476"/>
      <c r="AB146" s="476"/>
      <c r="AC146" s="476"/>
      <c r="AD146" s="476"/>
      <c r="AE146" s="476"/>
      <c r="AF146" s="476"/>
      <c r="AG146" s="476"/>
      <c r="AH146" s="476"/>
      <c r="AI146" s="476"/>
      <c r="AJ146" s="476"/>
      <c r="AK146" s="476"/>
      <c r="AL146" s="476"/>
      <c r="AM146" s="476"/>
      <c r="AN146" s="476"/>
      <c r="AO146" s="476"/>
      <c r="AP146" s="476"/>
      <c r="AQ146" s="476"/>
      <c r="AR146" s="476"/>
      <c r="AS146" s="476"/>
      <c r="AT146" s="476"/>
      <c r="AU146" s="476"/>
      <c r="AV146" s="476"/>
      <c r="AW146" s="476"/>
      <c r="AX146" s="476"/>
      <c r="AY146" s="476"/>
      <c r="AZ146" s="476"/>
      <c r="BA146" s="476"/>
      <c r="BB146" s="476"/>
      <c r="BC146" s="476"/>
      <c r="BD146" s="476"/>
      <c r="BE146" s="476"/>
      <c r="BF146" s="476"/>
      <c r="BG146" s="476"/>
      <c r="BH146" s="476"/>
      <c r="BI146" s="476"/>
      <c r="BJ146" s="476"/>
      <c r="BK146" s="476"/>
      <c r="BL146" s="476"/>
      <c r="BM146" s="476"/>
      <c r="BN146" s="476"/>
      <c r="BO146" s="476"/>
      <c r="BP146" s="476"/>
      <c r="BQ146" s="476"/>
      <c r="BR146" s="476"/>
      <c r="BS146" s="476"/>
      <c r="BT146" s="476"/>
      <c r="BU146" s="476"/>
      <c r="BV146" s="476"/>
      <c r="BW146" s="476"/>
      <c r="BX146" s="476"/>
      <c r="BY146" s="476"/>
      <c r="BZ146" s="476"/>
      <c r="CA146" s="476"/>
      <c r="CB146" s="476"/>
      <c r="CC146" s="476"/>
      <c r="CD146" s="476"/>
      <c r="CE146" s="476"/>
      <c r="CF146" s="476"/>
      <c r="CG146" s="476"/>
      <c r="CH146" s="476"/>
      <c r="CI146" s="476"/>
      <c r="CJ146" s="476"/>
      <c r="CK146" s="476"/>
      <c r="CL146" s="476"/>
      <c r="CM146" s="476"/>
      <c r="CN146" s="476"/>
      <c r="CO146" s="476"/>
      <c r="CP146" s="476"/>
      <c r="CQ146" s="476"/>
      <c r="CR146" s="476"/>
      <c r="CS146" s="476"/>
      <c r="CT146" s="476"/>
      <c r="CU146" s="476"/>
      <c r="CV146" s="476"/>
      <c r="CW146" s="476"/>
      <c r="CX146" s="476"/>
      <c r="CY146" s="476"/>
      <c r="CZ146" s="476"/>
      <c r="DA146" s="476"/>
      <c r="DB146" s="476"/>
      <c r="DC146" s="476"/>
      <c r="DD146" s="476"/>
      <c r="DE146" s="476"/>
      <c r="DF146" s="476"/>
      <c r="DG146" s="476"/>
      <c r="DH146" s="476"/>
      <c r="DI146" s="476"/>
      <c r="DJ146" s="476"/>
      <c r="DK146" s="476"/>
      <c r="DL146" s="476"/>
      <c r="DM146" s="476"/>
      <c r="DN146" s="476"/>
      <c r="DO146" s="476"/>
      <c r="DP146" s="476"/>
      <c r="DQ146" s="476"/>
      <c r="DR146" s="476"/>
      <c r="DS146" s="476"/>
      <c r="DT146" s="476"/>
      <c r="DU146" s="476"/>
      <c r="DV146" s="476"/>
      <c r="DW146" s="476"/>
      <c r="DX146" s="476"/>
      <c r="DY146" s="476"/>
      <c r="DZ146" s="476"/>
      <c r="EA146" s="476"/>
      <c r="EB146" s="476"/>
      <c r="EC146" s="476"/>
      <c r="ED146" s="476"/>
      <c r="EE146" s="476"/>
      <c r="EF146" s="476"/>
      <c r="EG146" s="476"/>
      <c r="EH146" s="476"/>
      <c r="EI146" s="476"/>
      <c r="EJ146" s="476"/>
      <c r="EK146" s="476"/>
      <c r="EL146" s="476"/>
      <c r="EM146" s="476"/>
      <c r="EN146" s="476"/>
      <c r="EO146" s="476"/>
      <c r="EP146" s="476"/>
      <c r="EQ146" s="476"/>
      <c r="ER146" s="476"/>
      <c r="ES146" s="476"/>
      <c r="ET146" s="476"/>
      <c r="EU146" s="476"/>
      <c r="EV146" s="476"/>
      <c r="EW146" s="476"/>
      <c r="EX146" s="476"/>
      <c r="EY146" s="476"/>
      <c r="EZ146" s="476"/>
      <c r="FA146" s="476"/>
      <c r="FB146" s="476"/>
      <c r="FC146" s="476"/>
      <c r="FD146" s="476"/>
      <c r="FE146" s="476"/>
      <c r="FF146" s="476"/>
    </row>
    <row r="147" spans="2:162">
      <c r="B147" s="547"/>
      <c r="C147" s="476"/>
      <c r="D147" s="476"/>
      <c r="E147" s="476"/>
      <c r="F147" s="476"/>
      <c r="G147" s="476"/>
      <c r="H147" s="476"/>
      <c r="I147" s="476"/>
      <c r="J147" s="476"/>
      <c r="K147" s="476"/>
      <c r="L147" s="476"/>
      <c r="M147" s="476"/>
      <c r="N147" s="476"/>
      <c r="O147" s="476"/>
      <c r="P147" s="476"/>
      <c r="Q147" s="476"/>
      <c r="R147" s="476"/>
      <c r="S147" s="476"/>
      <c r="T147" s="476"/>
      <c r="U147" s="476"/>
      <c r="V147" s="476"/>
      <c r="W147" s="476"/>
      <c r="X147" s="476"/>
      <c r="Y147" s="476"/>
      <c r="Z147" s="476"/>
      <c r="AA147" s="476"/>
      <c r="AB147" s="476"/>
      <c r="AC147" s="476"/>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476"/>
      <c r="AY147" s="476"/>
      <c r="AZ147" s="476"/>
      <c r="BA147" s="476"/>
      <c r="BB147" s="476"/>
      <c r="BC147" s="476"/>
      <c r="BD147" s="476"/>
      <c r="BE147" s="476"/>
      <c r="BF147" s="476"/>
      <c r="BG147" s="476"/>
      <c r="BH147" s="476"/>
      <c r="BI147" s="476"/>
      <c r="BJ147" s="476"/>
      <c r="BK147" s="476"/>
      <c r="BL147" s="476"/>
      <c r="BM147" s="476"/>
      <c r="BN147" s="476"/>
      <c r="BO147" s="476"/>
      <c r="BP147" s="476"/>
      <c r="BQ147" s="476"/>
      <c r="BR147" s="476"/>
      <c r="BS147" s="476"/>
      <c r="BT147" s="476"/>
      <c r="BU147" s="476"/>
      <c r="BV147" s="476"/>
      <c r="BW147" s="476"/>
      <c r="BX147" s="476"/>
      <c r="BY147" s="476"/>
      <c r="BZ147" s="476"/>
      <c r="CA147" s="476"/>
      <c r="CB147" s="476"/>
      <c r="CC147" s="476"/>
      <c r="CD147" s="476"/>
      <c r="CE147" s="476"/>
      <c r="CF147" s="476"/>
      <c r="CG147" s="476"/>
      <c r="CH147" s="476"/>
      <c r="CI147" s="476"/>
      <c r="CJ147" s="476"/>
      <c r="CK147" s="476"/>
      <c r="CL147" s="476"/>
      <c r="CM147" s="476"/>
      <c r="CN147" s="476"/>
      <c r="CO147" s="476"/>
      <c r="CP147" s="476"/>
      <c r="CQ147" s="476"/>
      <c r="CR147" s="476"/>
      <c r="CS147" s="476"/>
      <c r="CT147" s="476"/>
      <c r="CU147" s="476"/>
      <c r="CV147" s="476"/>
      <c r="CW147" s="476"/>
      <c r="CX147" s="476"/>
      <c r="CY147" s="476"/>
      <c r="CZ147" s="476"/>
      <c r="DA147" s="476"/>
      <c r="DB147" s="476"/>
      <c r="DC147" s="476"/>
      <c r="DD147" s="476"/>
      <c r="DE147" s="476"/>
      <c r="DF147" s="476"/>
      <c r="DG147" s="476"/>
      <c r="DH147" s="476"/>
      <c r="DI147" s="476"/>
      <c r="DJ147" s="476"/>
      <c r="DK147" s="476"/>
      <c r="DL147" s="476"/>
      <c r="DM147" s="476"/>
      <c r="DN147" s="476"/>
      <c r="DO147" s="476"/>
      <c r="DP147" s="476"/>
      <c r="DQ147" s="476"/>
      <c r="DR147" s="476"/>
      <c r="DS147" s="476"/>
      <c r="DT147" s="476"/>
      <c r="DU147" s="476"/>
      <c r="DV147" s="476"/>
      <c r="DW147" s="476"/>
      <c r="DX147" s="476"/>
      <c r="DY147" s="476"/>
      <c r="DZ147" s="476"/>
      <c r="EA147" s="476"/>
      <c r="EB147" s="476"/>
      <c r="EC147" s="476"/>
      <c r="ED147" s="476"/>
      <c r="EE147" s="476"/>
      <c r="EF147" s="476"/>
      <c r="EG147" s="476"/>
      <c r="EH147" s="476"/>
      <c r="EI147" s="476"/>
      <c r="EJ147" s="476"/>
      <c r="EK147" s="476"/>
      <c r="EL147" s="476"/>
      <c r="EM147" s="476"/>
      <c r="EN147" s="476"/>
      <c r="EO147" s="476"/>
      <c r="EP147" s="476"/>
      <c r="EQ147" s="476"/>
      <c r="ER147" s="476"/>
      <c r="ES147" s="476"/>
      <c r="ET147" s="476"/>
      <c r="EU147" s="476"/>
      <c r="EV147" s="476"/>
      <c r="EW147" s="476"/>
      <c r="EX147" s="476"/>
      <c r="EY147" s="476"/>
      <c r="EZ147" s="476"/>
      <c r="FA147" s="476"/>
      <c r="FB147" s="476"/>
      <c r="FC147" s="476"/>
      <c r="FD147" s="476"/>
      <c r="FE147" s="476"/>
      <c r="FF147" s="476"/>
    </row>
    <row r="148" spans="2:162">
      <c r="B148" s="547"/>
      <c r="C148" s="476"/>
      <c r="D148" s="476"/>
      <c r="E148" s="476"/>
      <c r="F148" s="476"/>
      <c r="G148" s="476"/>
      <c r="H148" s="476"/>
      <c r="I148" s="476"/>
      <c r="J148" s="476"/>
      <c r="K148" s="476"/>
      <c r="L148" s="476"/>
      <c r="M148" s="476"/>
      <c r="N148" s="476"/>
      <c r="O148" s="476"/>
      <c r="P148" s="476"/>
      <c r="Q148" s="476"/>
      <c r="R148" s="476"/>
      <c r="S148" s="476"/>
      <c r="T148" s="476"/>
      <c r="U148" s="476"/>
      <c r="V148" s="476"/>
      <c r="W148" s="476"/>
      <c r="X148" s="476"/>
      <c r="Y148" s="476"/>
      <c r="Z148" s="476"/>
      <c r="AA148" s="476"/>
      <c r="AB148" s="476"/>
      <c r="AC148" s="476"/>
      <c r="AD148" s="476"/>
      <c r="AE148" s="476"/>
      <c r="AF148" s="476"/>
      <c r="AG148" s="476"/>
      <c r="AH148" s="476"/>
      <c r="AI148" s="476"/>
      <c r="AJ148" s="476"/>
      <c r="AK148" s="476"/>
      <c r="AL148" s="476"/>
      <c r="AM148" s="476"/>
      <c r="AN148" s="476"/>
      <c r="AO148" s="476"/>
      <c r="AP148" s="476"/>
      <c r="AQ148" s="476"/>
      <c r="AR148" s="476"/>
      <c r="AS148" s="476"/>
      <c r="AT148" s="476"/>
      <c r="AU148" s="476"/>
      <c r="AV148" s="476"/>
      <c r="AW148" s="476"/>
      <c r="AX148" s="476"/>
      <c r="AY148" s="476"/>
      <c r="AZ148" s="476"/>
      <c r="BA148" s="476"/>
      <c r="BB148" s="476"/>
      <c r="BC148" s="476"/>
      <c r="BD148" s="476"/>
      <c r="BE148" s="476"/>
      <c r="BF148" s="476"/>
      <c r="BG148" s="476"/>
      <c r="BH148" s="476"/>
      <c r="BI148" s="476"/>
      <c r="BJ148" s="476"/>
      <c r="BK148" s="476"/>
      <c r="BL148" s="476"/>
      <c r="BM148" s="476"/>
      <c r="BN148" s="476"/>
      <c r="BO148" s="476"/>
      <c r="BP148" s="476"/>
      <c r="BQ148" s="476"/>
      <c r="BR148" s="476"/>
      <c r="BS148" s="476"/>
      <c r="BT148" s="476"/>
      <c r="BU148" s="476"/>
      <c r="BV148" s="476"/>
      <c r="BW148" s="476"/>
      <c r="BX148" s="476"/>
      <c r="BY148" s="476"/>
      <c r="BZ148" s="476"/>
      <c r="CA148" s="476"/>
      <c r="CB148" s="476"/>
      <c r="CC148" s="476"/>
      <c r="CD148" s="476"/>
      <c r="CE148" s="476"/>
      <c r="CF148" s="476"/>
      <c r="CG148" s="476"/>
      <c r="CH148" s="476"/>
      <c r="CI148" s="476"/>
      <c r="CJ148" s="476"/>
      <c r="CK148" s="476"/>
      <c r="CL148" s="476"/>
      <c r="CM148" s="476"/>
      <c r="CN148" s="476"/>
      <c r="CO148" s="476"/>
      <c r="CP148" s="476"/>
      <c r="CQ148" s="476"/>
      <c r="CR148" s="476"/>
      <c r="CS148" s="476"/>
      <c r="CT148" s="476"/>
      <c r="CU148" s="476"/>
      <c r="CV148" s="476"/>
      <c r="CW148" s="476"/>
      <c r="CX148" s="476"/>
      <c r="CY148" s="476"/>
      <c r="CZ148" s="476"/>
      <c r="DA148" s="476"/>
      <c r="DB148" s="476"/>
      <c r="DC148" s="476"/>
      <c r="DD148" s="476"/>
      <c r="DE148" s="476"/>
      <c r="DF148" s="476"/>
      <c r="DG148" s="476"/>
      <c r="DH148" s="476"/>
      <c r="DI148" s="476"/>
      <c r="DJ148" s="476"/>
      <c r="DK148" s="476"/>
      <c r="DL148" s="476"/>
      <c r="DM148" s="476"/>
      <c r="DN148" s="476"/>
      <c r="DO148" s="476"/>
      <c r="DP148" s="476"/>
      <c r="DQ148" s="476"/>
      <c r="DR148" s="476"/>
      <c r="DS148" s="476"/>
      <c r="DT148" s="476"/>
      <c r="DU148" s="476"/>
      <c r="DV148" s="476"/>
      <c r="DW148" s="476"/>
      <c r="DX148" s="476"/>
      <c r="DY148" s="476"/>
      <c r="DZ148" s="476"/>
      <c r="EA148" s="476"/>
      <c r="EB148" s="476"/>
      <c r="EC148" s="476"/>
      <c r="ED148" s="476"/>
      <c r="EE148" s="476"/>
      <c r="EF148" s="476"/>
      <c r="EG148" s="476"/>
      <c r="EH148" s="476"/>
      <c r="EI148" s="476"/>
      <c r="EJ148" s="476"/>
      <c r="EK148" s="476"/>
      <c r="EL148" s="476"/>
      <c r="EM148" s="476"/>
      <c r="EN148" s="476"/>
      <c r="EO148" s="476"/>
      <c r="EP148" s="476"/>
      <c r="EQ148" s="476"/>
      <c r="ER148" s="476"/>
      <c r="ES148" s="476"/>
      <c r="ET148" s="476"/>
      <c r="EU148" s="476"/>
      <c r="EV148" s="476"/>
      <c r="EW148" s="476"/>
      <c r="EX148" s="476"/>
      <c r="EY148" s="476"/>
      <c r="EZ148" s="476"/>
      <c r="FA148" s="476"/>
      <c r="FB148" s="476"/>
      <c r="FC148" s="476"/>
      <c r="FD148" s="476"/>
      <c r="FE148" s="476"/>
      <c r="FF148" s="476"/>
    </row>
    <row r="149" spans="2:162">
      <c r="B149" s="547"/>
      <c r="C149" s="476"/>
      <c r="D149" s="476"/>
      <c r="E149" s="476"/>
      <c r="F149" s="476"/>
      <c r="G149" s="476"/>
      <c r="H149" s="476"/>
      <c r="I149" s="476"/>
      <c r="J149" s="476"/>
      <c r="K149" s="476"/>
      <c r="L149" s="476"/>
      <c r="M149" s="476"/>
      <c r="N149" s="476"/>
      <c r="O149" s="476"/>
      <c r="P149" s="476"/>
      <c r="Q149" s="476"/>
      <c r="R149" s="476"/>
      <c r="S149" s="476"/>
      <c r="T149" s="476"/>
      <c r="U149" s="476"/>
      <c r="V149" s="476"/>
      <c r="W149" s="476"/>
      <c r="X149" s="476"/>
      <c r="Y149" s="476"/>
      <c r="Z149" s="476"/>
      <c r="AA149" s="476"/>
      <c r="AB149" s="476"/>
      <c r="AC149" s="476"/>
      <c r="AD149" s="476"/>
      <c r="AE149" s="476"/>
      <c r="AF149" s="476"/>
      <c r="AG149" s="476"/>
      <c r="AH149" s="476"/>
      <c r="AI149" s="476"/>
      <c r="AJ149" s="476"/>
      <c r="AK149" s="476"/>
      <c r="AL149" s="476"/>
      <c r="AM149" s="476"/>
      <c r="AN149" s="476"/>
      <c r="AO149" s="476"/>
      <c r="AP149" s="476"/>
      <c r="AQ149" s="476"/>
      <c r="AR149" s="476"/>
      <c r="AS149" s="476"/>
      <c r="AT149" s="476"/>
      <c r="AU149" s="476"/>
      <c r="AV149" s="476"/>
      <c r="AW149" s="476"/>
      <c r="AX149" s="476"/>
      <c r="AY149" s="476"/>
      <c r="AZ149" s="476"/>
      <c r="BA149" s="476"/>
      <c r="BB149" s="476"/>
      <c r="BC149" s="476"/>
      <c r="BD149" s="476"/>
      <c r="BE149" s="476"/>
      <c r="BF149" s="476"/>
      <c r="BG149" s="476"/>
      <c r="BH149" s="476"/>
      <c r="BI149" s="476"/>
      <c r="BJ149" s="476"/>
      <c r="BK149" s="476"/>
      <c r="BL149" s="476"/>
      <c r="BM149" s="476"/>
      <c r="BN149" s="476"/>
      <c r="BO149" s="476"/>
      <c r="BP149" s="476"/>
      <c r="BQ149" s="476"/>
      <c r="BR149" s="476"/>
      <c r="BS149" s="476"/>
      <c r="BT149" s="476"/>
      <c r="BU149" s="476"/>
      <c r="BV149" s="476"/>
      <c r="BW149" s="476"/>
      <c r="BX149" s="476"/>
      <c r="BY149" s="476"/>
      <c r="BZ149" s="476"/>
      <c r="CA149" s="476"/>
      <c r="CB149" s="476"/>
      <c r="CC149" s="476"/>
      <c r="CD149" s="476"/>
      <c r="CE149" s="476"/>
      <c r="CF149" s="476"/>
      <c r="CG149" s="476"/>
      <c r="CH149" s="476"/>
      <c r="CI149" s="476"/>
      <c r="CJ149" s="476"/>
      <c r="CK149" s="476"/>
      <c r="CL149" s="476"/>
      <c r="CM149" s="476"/>
      <c r="CN149" s="476"/>
      <c r="CO149" s="476"/>
      <c r="CP149" s="476"/>
      <c r="CQ149" s="476"/>
      <c r="CR149" s="476"/>
      <c r="CS149" s="476"/>
      <c r="CT149" s="476"/>
      <c r="CU149" s="476"/>
      <c r="CV149" s="476"/>
      <c r="CW149" s="476"/>
      <c r="CX149" s="476"/>
      <c r="CY149" s="476"/>
      <c r="CZ149" s="476"/>
      <c r="DA149" s="476"/>
      <c r="DB149" s="476"/>
      <c r="DC149" s="476"/>
      <c r="DD149" s="476"/>
      <c r="DE149" s="476"/>
      <c r="DF149" s="476"/>
      <c r="DG149" s="476"/>
      <c r="DH149" s="476"/>
      <c r="DI149" s="476"/>
      <c r="DJ149" s="476"/>
      <c r="DK149" s="476"/>
      <c r="DL149" s="476"/>
      <c r="DM149" s="476"/>
      <c r="DN149" s="476"/>
      <c r="DO149" s="476"/>
      <c r="DP149" s="476"/>
      <c r="DQ149" s="476"/>
      <c r="DR149" s="476"/>
      <c r="DS149" s="476"/>
      <c r="DT149" s="476"/>
      <c r="DU149" s="476"/>
      <c r="DV149" s="476"/>
      <c r="DW149" s="476"/>
      <c r="DX149" s="476"/>
      <c r="DY149" s="476"/>
      <c r="DZ149" s="476"/>
      <c r="EA149" s="476"/>
      <c r="EB149" s="476"/>
      <c r="EC149" s="476"/>
      <c r="ED149" s="476"/>
      <c r="EE149" s="476"/>
      <c r="EF149" s="476"/>
      <c r="EG149" s="476"/>
      <c r="EH149" s="476"/>
      <c r="EI149" s="476"/>
      <c r="EJ149" s="476"/>
      <c r="EK149" s="476"/>
      <c r="EL149" s="476"/>
      <c r="EM149" s="476"/>
      <c r="EN149" s="476"/>
      <c r="EO149" s="476"/>
      <c r="EP149" s="476"/>
      <c r="EQ149" s="476"/>
      <c r="ER149" s="476"/>
      <c r="ES149" s="476"/>
      <c r="ET149" s="476"/>
      <c r="EU149" s="476"/>
      <c r="EV149" s="476"/>
      <c r="EW149" s="476"/>
      <c r="EX149" s="476"/>
      <c r="EY149" s="476"/>
      <c r="EZ149" s="476"/>
      <c r="FA149" s="476"/>
      <c r="FB149" s="476"/>
      <c r="FC149" s="476"/>
      <c r="FD149" s="476"/>
      <c r="FE149" s="476"/>
      <c r="FF149" s="476"/>
    </row>
  </sheetData>
  <sheetProtection algorithmName="SHA-512" hashValue="utRBJgOlnD4YOnHF/mQMDe89zhcJOp8TUK67dn3/b+RE4YEg4vdGUynLuZYwObO6J1MwtyhMP5LUhWvONZJ1yA==" saltValue="KhRGIZsaPEeS8uCw61bqlQ==" spinCount="100000" sheet="1" formatCells="0"/>
  <mergeCells count="4">
    <mergeCell ref="FD4:FD5"/>
    <mergeCell ref="FE4:FE5"/>
    <mergeCell ref="FF4:FF5"/>
    <mergeCell ref="A30:C30"/>
  </mergeCells>
  <phoneticPr fontId="13"/>
  <conditionalFormatting sqref="D5:EW10">
    <cfRule type="containsBlanks" dxfId="12" priority="3">
      <formula>LEN(TRIM(D5))=0</formula>
    </cfRule>
  </conditionalFormatting>
  <conditionalFormatting sqref="D6:EW7">
    <cfRule type="cellIs" dxfId="11" priority="13" operator="equal">
      <formula>"-"</formula>
    </cfRule>
  </conditionalFormatting>
  <conditionalFormatting sqref="D8:EW10">
    <cfRule type="expression" dxfId="10" priority="1">
      <formula>D8&lt;&gt;"-"</formula>
    </cfRule>
  </conditionalFormatting>
  <conditionalFormatting sqref="D30:EW30">
    <cfRule type="cellIs" dxfId="9" priority="166" operator="notEqual">
      <formula>"○"</formula>
    </cfRule>
  </conditionalFormatting>
  <dataValidations count="8">
    <dataValidation type="decimal" operator="greaterThanOrEqual" allowBlank="1" showInputMessage="1" showErrorMessage="1" error="正の値で入力してください" sqref="D25:EW25" xr:uid="{00000000-0002-0000-0900-000001000000}">
      <formula1>0</formula1>
    </dataValidation>
    <dataValidation type="decimal" operator="greaterThanOrEqual" allowBlank="1" showInputMessage="1" showErrorMessage="1" error="正の値で入力してください。" sqref="D12:EW24" xr:uid="{00000000-0002-0000-0900-000004000000}">
      <formula1>0</formula1>
    </dataValidation>
    <dataValidation type="list" allowBlank="1" showInputMessage="1" showErrorMessage="1" sqref="D7:EW7" xr:uid="{AABCF687-96D7-4C0C-9C55-6E9DC2EDBC00}">
      <formula1>$FB$33:$FB$36</formula1>
    </dataValidation>
    <dataValidation type="list" allowBlank="1" showInputMessage="1" showErrorMessage="1" sqref="EX7:EX10" xr:uid="{00000000-0002-0000-0900-000005000000}">
      <formula1>"－,1.FIT対象電源,2.FIT非対象電源"</formula1>
    </dataValidation>
    <dataValidation type="list" allowBlank="1" showInputMessage="1" showErrorMessage="1" sqref="D6:EW6" xr:uid="{DA28A721-672E-487F-BA6A-5CFDC003CDF8}">
      <formula1>$EZ$33:$EZ$41</formula1>
    </dataValidation>
    <dataValidation type="list" allowBlank="1" showInputMessage="1" showErrorMessage="1" sqref="EX6:EX10" xr:uid="{00000000-0002-0000-0900-000006000000}">
      <formula1>$FK$34:$FK$43</formula1>
    </dataValidation>
    <dataValidation type="list" allowBlank="1" showInputMessage="1" showErrorMessage="1" sqref="D9:EW10" xr:uid="{1B8E87FD-938C-4692-826B-6263830E09A1}">
      <formula1>$FD$42:$FD$43</formula1>
    </dataValidation>
    <dataValidation type="list" allowBlank="1" showInputMessage="1" showErrorMessage="1" sqref="D8:EW8" xr:uid="{6F4DD495-57F0-42A2-BD48-3381D06544DD}">
      <formula1>$FB$42:$FB$44</formula1>
    </dataValidation>
  </dataValidations>
  <pageMargins left="0.74803149606299213" right="0.74803149606299213" top="0.98425196850393704" bottom="0.98425196850393704" header="0.51181102362204722" footer="0.51181102362204722"/>
  <pageSetup paperSize="9" scale="60" orientation="landscape" r:id="rId1"/>
  <headerFooter alignWithMargins="0"/>
  <ignoredErrors>
    <ignoredError sqref="D12:EW12" unlockedFormula="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54F46-8953-483E-95F6-57034CA36B50}">
  <sheetPr codeName="Sheet2">
    <tabColor rgb="FF006600"/>
  </sheetPr>
  <dimension ref="A1:H20"/>
  <sheetViews>
    <sheetView workbookViewId="0"/>
  </sheetViews>
  <sheetFormatPr defaultRowHeight="13.5"/>
  <cols>
    <col min="1" max="1" width="3.625" customWidth="1"/>
    <col min="3" max="3" width="11.375" customWidth="1"/>
    <col min="4" max="4" width="13.75" customWidth="1"/>
    <col min="5" max="6" width="18.625" customWidth="1"/>
  </cols>
  <sheetData>
    <row r="1" spans="1:8" ht="18" customHeight="1">
      <c r="A1" s="86" t="s">
        <v>2086</v>
      </c>
      <c r="C1" s="2"/>
      <c r="D1" s="2"/>
      <c r="E1" s="2"/>
      <c r="F1" s="2"/>
      <c r="G1" s="462" t="s">
        <v>2495</v>
      </c>
    </row>
    <row r="2" spans="1:8">
      <c r="A2" s="2"/>
      <c r="B2" s="488" t="s">
        <v>1955</v>
      </c>
      <c r="C2" s="2"/>
      <c r="D2" s="2"/>
      <c r="E2" s="2"/>
      <c r="F2" s="2"/>
      <c r="G2" s="2"/>
      <c r="H2" s="2"/>
    </row>
    <row r="3" spans="1:8">
      <c r="A3" s="2"/>
      <c r="B3" s="488" t="s">
        <v>2109</v>
      </c>
      <c r="D3" s="2"/>
      <c r="E3" s="2"/>
      <c r="F3" s="2"/>
      <c r="G3" s="2"/>
      <c r="H3" s="2"/>
    </row>
    <row r="4" spans="1:8" ht="14.25" thickBot="1">
      <c r="A4" s="2"/>
      <c r="B4" s="2"/>
      <c r="C4" s="2"/>
      <c r="D4" s="2"/>
      <c r="E4" s="2"/>
      <c r="F4" s="2"/>
      <c r="G4" s="2"/>
      <c r="H4" s="2"/>
    </row>
    <row r="5" spans="1:8" ht="23.25" thickBot="1">
      <c r="A5" s="2"/>
      <c r="B5" s="1107" t="s">
        <v>1723</v>
      </c>
      <c r="C5" s="1108"/>
      <c r="D5" s="1109"/>
      <c r="E5" s="555" t="s">
        <v>2421</v>
      </c>
      <c r="F5" s="556" t="s">
        <v>2422</v>
      </c>
      <c r="G5" s="2"/>
      <c r="H5" s="2"/>
    </row>
    <row r="6" spans="1:8" ht="29.25" customHeight="1" thickTop="1">
      <c r="A6" s="2"/>
      <c r="B6" s="557" t="s">
        <v>20</v>
      </c>
      <c r="C6" s="1118" t="s">
        <v>1733</v>
      </c>
      <c r="D6" s="1119"/>
      <c r="E6" s="151"/>
      <c r="F6" s="564"/>
      <c r="G6" s="2"/>
      <c r="H6" s="2"/>
    </row>
    <row r="7" spans="1:8" ht="29.25" customHeight="1">
      <c r="A7" s="2"/>
      <c r="B7" s="558" t="s">
        <v>21</v>
      </c>
      <c r="C7" s="1120" t="s">
        <v>3</v>
      </c>
      <c r="D7" s="1121"/>
      <c r="E7" s="152"/>
      <c r="F7" s="565"/>
      <c r="G7" s="2"/>
      <c r="H7" s="2"/>
    </row>
    <row r="8" spans="1:8" ht="29.25" customHeight="1">
      <c r="A8" s="2"/>
      <c r="B8" s="559" t="s">
        <v>20</v>
      </c>
      <c r="C8" s="1110" t="s">
        <v>1950</v>
      </c>
      <c r="D8" s="1111"/>
      <c r="E8" s="152"/>
      <c r="F8" s="565"/>
      <c r="G8" s="2"/>
      <c r="H8" s="2"/>
    </row>
    <row r="9" spans="1:8" ht="29.25" customHeight="1">
      <c r="A9" s="2"/>
      <c r="B9" s="560" t="s">
        <v>20</v>
      </c>
      <c r="C9" s="1112" t="s">
        <v>1741</v>
      </c>
      <c r="D9" s="1113"/>
      <c r="E9" s="153"/>
      <c r="F9" s="567"/>
      <c r="G9" s="2"/>
      <c r="H9" s="2"/>
    </row>
    <row r="10" spans="1:8" ht="29.25" customHeight="1">
      <c r="A10" s="2"/>
      <c r="B10" s="560" t="s">
        <v>20</v>
      </c>
      <c r="C10" s="1112" t="s">
        <v>1742</v>
      </c>
      <c r="D10" s="1113"/>
      <c r="E10" s="153"/>
      <c r="F10" s="567"/>
      <c r="G10" s="2"/>
      <c r="H10" s="2"/>
    </row>
    <row r="11" spans="1:8" ht="29.25" customHeight="1">
      <c r="A11" s="2"/>
      <c r="B11" s="560" t="s">
        <v>20</v>
      </c>
      <c r="C11" s="1112" t="s">
        <v>1743</v>
      </c>
      <c r="D11" s="1113"/>
      <c r="E11" s="153"/>
      <c r="F11" s="567"/>
      <c r="G11" s="2"/>
      <c r="H11" s="2"/>
    </row>
    <row r="12" spans="1:8" ht="29.25" customHeight="1">
      <c r="A12" s="2"/>
      <c r="B12" s="561" t="s">
        <v>20</v>
      </c>
      <c r="C12" s="1114" t="s">
        <v>1744</v>
      </c>
      <c r="D12" s="1115"/>
      <c r="E12" s="154"/>
      <c r="F12" s="568"/>
      <c r="G12" s="2"/>
      <c r="H12" s="2"/>
    </row>
    <row r="13" spans="1:8" ht="29.25" customHeight="1">
      <c r="A13" s="2"/>
      <c r="B13" s="562" t="s">
        <v>1734</v>
      </c>
      <c r="C13" s="1116" t="s">
        <v>1831</v>
      </c>
      <c r="D13" s="1117"/>
      <c r="E13" s="155"/>
      <c r="F13" s="566"/>
      <c r="G13" s="2"/>
      <c r="H13" s="2"/>
    </row>
    <row r="14" spans="1:8" ht="29.25" customHeight="1" thickBot="1">
      <c r="A14" s="2"/>
      <c r="B14" s="563" t="s">
        <v>1734</v>
      </c>
      <c r="C14" s="1105" t="s">
        <v>859</v>
      </c>
      <c r="D14" s="1106"/>
      <c r="E14" s="156"/>
      <c r="F14" s="569"/>
      <c r="G14" s="2"/>
      <c r="H14" s="2"/>
    </row>
    <row r="15" spans="1:8">
      <c r="A15" s="2"/>
      <c r="B15" s="2"/>
      <c r="C15" s="2"/>
      <c r="D15" s="2"/>
      <c r="E15" s="2"/>
      <c r="F15" s="2"/>
      <c r="G15" s="2"/>
      <c r="H15" s="2"/>
    </row>
    <row r="16" spans="1:8" ht="42.75" customHeight="1">
      <c r="A16" s="2"/>
      <c r="B16" s="2"/>
      <c r="C16" s="2"/>
      <c r="D16" s="2"/>
      <c r="E16" s="2"/>
      <c r="F16" s="614" t="str">
        <f>IF(OR(F6&gt;E6,F7&gt;E7,F8&gt;E8,F9&gt;E9,F10&gt;E10,F11&gt;E11,F12&gt;E12,F13&gt;E13,F14&gt;E14),"転売量が調達量を超えていますので修正してください。","")</f>
        <v/>
      </c>
      <c r="G16" s="2"/>
      <c r="H16" s="2"/>
    </row>
    <row r="17" spans="1:8">
      <c r="A17" s="2"/>
      <c r="B17" s="2"/>
      <c r="C17" s="2"/>
      <c r="D17" s="2"/>
      <c r="E17" s="2"/>
      <c r="F17" s="2"/>
      <c r="G17" s="2"/>
      <c r="H17" s="2"/>
    </row>
    <row r="18" spans="1:8">
      <c r="A18" s="2"/>
      <c r="B18" s="2"/>
      <c r="C18" s="2"/>
      <c r="D18" s="2"/>
      <c r="E18" s="2"/>
      <c r="F18" s="2"/>
      <c r="G18" s="2"/>
      <c r="H18" s="2"/>
    </row>
    <row r="19" spans="1:8">
      <c r="A19" s="2"/>
      <c r="B19" s="2"/>
      <c r="C19" s="2"/>
      <c r="D19" s="2"/>
      <c r="E19" s="2"/>
      <c r="F19" s="2"/>
      <c r="G19" s="2"/>
      <c r="H19" s="2"/>
    </row>
    <row r="20" spans="1:8">
      <c r="H20" s="2"/>
    </row>
  </sheetData>
  <sheetProtection algorithmName="SHA-512" hashValue="mikE0nKXnlUWtjTK9n7Ka9TFyiMpA2pqo2dfZPDPXJBdehu37Jb8iahhwDbNC0RkG6+Tynx8JtsNlQQUvAhs7g==" saltValue="shNhva2NQwK/lpp4yG4L0g==" spinCount="100000" sheet="1" formatCells="0"/>
  <mergeCells count="10">
    <mergeCell ref="C14:D14"/>
    <mergeCell ref="B5:D5"/>
    <mergeCell ref="C8:D8"/>
    <mergeCell ref="C9:D9"/>
    <mergeCell ref="C10:D10"/>
    <mergeCell ref="C11:D11"/>
    <mergeCell ref="C12:D12"/>
    <mergeCell ref="C13:D13"/>
    <mergeCell ref="C6:D6"/>
    <mergeCell ref="C7:D7"/>
  </mergeCells>
  <phoneticPr fontId="13"/>
  <conditionalFormatting sqref="E6:F14">
    <cfRule type="notContainsBlanks" dxfId="8" priority="3">
      <formula>LEN(TRIM(E6))&gt;0</formula>
    </cfRule>
  </conditionalFormatting>
  <conditionalFormatting sqref="F6:F14">
    <cfRule type="expression" dxfId="7" priority="1">
      <formula>$E6&lt;$F6</formula>
    </cfRule>
  </conditionalFormatting>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642ED-A824-49FC-88AE-69F894BA4568}">
  <sheetPr codeName="Sheet5">
    <tabColor rgb="FF006600"/>
  </sheetPr>
  <dimension ref="A1:I13"/>
  <sheetViews>
    <sheetView workbookViewId="0"/>
  </sheetViews>
  <sheetFormatPr defaultRowHeight="13.5"/>
  <cols>
    <col min="1" max="1" width="3.625" customWidth="1"/>
    <col min="2" max="2" width="9.875" customWidth="1"/>
    <col min="3" max="3" width="14.75" customWidth="1"/>
    <col min="4" max="4" width="21.875" customWidth="1"/>
    <col min="5" max="5" width="18.875" customWidth="1"/>
  </cols>
  <sheetData>
    <row r="1" spans="1:9" ht="21" customHeight="1">
      <c r="A1" s="86" t="s">
        <v>2087</v>
      </c>
      <c r="C1" s="2"/>
      <c r="D1" s="2"/>
      <c r="E1" s="2"/>
      <c r="F1" s="462" t="s">
        <v>2496</v>
      </c>
      <c r="G1" s="2"/>
      <c r="H1" s="2"/>
      <c r="I1" s="2"/>
    </row>
    <row r="2" spans="1:9">
      <c r="A2" s="2"/>
      <c r="B2" s="488" t="s">
        <v>1952</v>
      </c>
      <c r="D2" s="2"/>
      <c r="E2" s="2"/>
      <c r="F2" s="2"/>
      <c r="G2" s="2"/>
      <c r="H2" s="2"/>
      <c r="I2" s="2"/>
    </row>
    <row r="3" spans="1:9" ht="14.25" thickBot="1">
      <c r="A3" s="2"/>
      <c r="B3" s="2"/>
      <c r="C3" s="2"/>
      <c r="D3" s="2"/>
      <c r="E3" s="2"/>
      <c r="F3" s="2"/>
      <c r="G3" s="2"/>
      <c r="H3" s="2"/>
      <c r="I3" s="2"/>
    </row>
    <row r="4" spans="1:9" ht="23.25" thickBot="1">
      <c r="A4" s="2"/>
      <c r="B4" s="1107" t="s">
        <v>1723</v>
      </c>
      <c r="C4" s="1109"/>
      <c r="D4" s="570" t="s">
        <v>2423</v>
      </c>
      <c r="E4" s="2"/>
      <c r="F4" s="2"/>
      <c r="G4" s="2"/>
      <c r="H4" s="2"/>
      <c r="I4" s="2"/>
    </row>
    <row r="5" spans="1:9" ht="29.25" customHeight="1" thickTop="1">
      <c r="A5" s="2"/>
      <c r="B5" s="1122" t="s">
        <v>1951</v>
      </c>
      <c r="C5" s="571" t="s">
        <v>1947</v>
      </c>
      <c r="D5" s="157"/>
      <c r="E5" s="2"/>
      <c r="F5" s="2"/>
      <c r="G5" s="2"/>
      <c r="H5" s="2"/>
      <c r="I5" s="2"/>
    </row>
    <row r="6" spans="1:9" ht="29.25" customHeight="1">
      <c r="A6" s="2"/>
      <c r="B6" s="1123"/>
      <c r="C6" s="572" t="s">
        <v>1944</v>
      </c>
      <c r="D6" s="158"/>
      <c r="F6" s="2"/>
      <c r="G6" s="2"/>
      <c r="H6" s="2"/>
      <c r="I6" s="2"/>
    </row>
    <row r="7" spans="1:9" ht="29.25" customHeight="1">
      <c r="A7" s="2"/>
      <c r="B7" s="1123"/>
      <c r="C7" s="573" t="s">
        <v>1945</v>
      </c>
      <c r="D7" s="158"/>
      <c r="E7" s="2"/>
      <c r="F7" s="2"/>
      <c r="G7" s="2"/>
      <c r="H7" s="2"/>
      <c r="I7" s="2"/>
    </row>
    <row r="8" spans="1:9" ht="29.25" customHeight="1" thickBot="1">
      <c r="A8" s="2"/>
      <c r="B8" s="1124"/>
      <c r="C8" s="574" t="s">
        <v>1946</v>
      </c>
      <c r="D8" s="159"/>
      <c r="E8" s="2"/>
      <c r="F8" s="2"/>
      <c r="G8" s="2"/>
      <c r="H8" s="2"/>
      <c r="I8" s="2"/>
    </row>
    <row r="9" spans="1:9">
      <c r="A9" s="2"/>
      <c r="B9" s="2"/>
      <c r="C9" s="2"/>
      <c r="D9" s="2"/>
      <c r="E9" s="2"/>
      <c r="F9" s="2"/>
      <c r="G9" s="2"/>
      <c r="H9" s="2"/>
      <c r="I9" s="2"/>
    </row>
    <row r="10" spans="1:9">
      <c r="A10" s="2"/>
      <c r="B10" s="2"/>
      <c r="C10" s="2"/>
      <c r="D10" s="2" t="str">
        <f>IF(SUM(D5:D8)&gt;'D5'!D33,"1",IF(D6&gt;'D5'!G33,"2",IF(D7&gt;'D5'!G34,"3",IF(D8&gt;'D5'!G35,"4",""))))</f>
        <v/>
      </c>
      <c r="E10" s="2"/>
      <c r="F10" s="2"/>
      <c r="G10" s="2"/>
      <c r="H10" s="2"/>
      <c r="I10" s="2"/>
    </row>
    <row r="11" spans="1:9">
      <c r="A11" s="2"/>
      <c r="B11" s="2"/>
      <c r="C11" s="2"/>
      <c r="D11" s="1125" t="str" cm="1">
        <f t="array" ref="D11">_xlfn.IFS(D10="1","転売量が調達量を超えていますので修正してください",D10="2","FIT電気の転売量がFIT電気の調達量を超えていますので修正してください",D10="3","FIP電気の転売量がFIP電気の調達量を超えていますので修正してください",D10="4","非FIT非FIP電気の転売量が非FIT非FIP電気の調達量を超えていますので修正してください",D10="","")</f>
        <v/>
      </c>
      <c r="E11" s="2"/>
      <c r="F11" s="2"/>
      <c r="G11" s="2"/>
      <c r="H11" s="2"/>
      <c r="I11" s="2"/>
    </row>
    <row r="12" spans="1:9">
      <c r="A12" s="2"/>
      <c r="B12" s="2"/>
      <c r="C12" s="2"/>
      <c r="D12" s="1125"/>
      <c r="E12" s="2"/>
      <c r="F12" s="2"/>
      <c r="G12" s="2"/>
      <c r="H12" s="2"/>
      <c r="I12" s="2"/>
    </row>
    <row r="13" spans="1:9">
      <c r="A13" s="2"/>
      <c r="B13" s="2"/>
      <c r="C13" s="2"/>
      <c r="D13" s="1125"/>
      <c r="E13" s="2"/>
      <c r="F13" s="2"/>
      <c r="G13" s="2"/>
      <c r="H13" s="2"/>
      <c r="I13" s="2"/>
    </row>
  </sheetData>
  <sheetProtection algorithmName="SHA-512" hashValue="Zk9YMibsZJumF+oQm3usCgcxr55e9Q9jPM6movwEjn44sFbCey+tlEnxs4C911+CrM+tXHb+LXtjc4TnK9kZGg==" saltValue="V/AQXLVvi9sfrNnn7ll/Fw==" spinCount="100000" sheet="1" formatCells="0"/>
  <mergeCells count="3">
    <mergeCell ref="B5:B8"/>
    <mergeCell ref="B4:C4"/>
    <mergeCell ref="D11:D13"/>
  </mergeCells>
  <phoneticPr fontId="13"/>
  <conditionalFormatting sqref="D5:D8">
    <cfRule type="notContainsBlanks" dxfId="6" priority="1">
      <formula>LEN(TRIM(D5))&gt;0</formula>
    </cfRule>
  </conditionalFormatting>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rgb="FF006600"/>
    <pageSetUpPr fitToPage="1"/>
  </sheetPr>
  <dimension ref="A1:X57"/>
  <sheetViews>
    <sheetView workbookViewId="0"/>
  </sheetViews>
  <sheetFormatPr defaultRowHeight="13.5"/>
  <cols>
    <col min="1" max="1" width="3.75" customWidth="1"/>
    <col min="2" max="3" width="16" customWidth="1"/>
    <col min="4" max="8" width="11.625" customWidth="1"/>
    <col min="9" max="9" width="9.75" customWidth="1"/>
    <col min="10" max="10" width="9" customWidth="1"/>
    <col min="12" max="12" width="9.25" bestFit="1" customWidth="1"/>
    <col min="15" max="15" width="15.875" customWidth="1"/>
    <col min="16" max="28" width="9" customWidth="1"/>
  </cols>
  <sheetData>
    <row r="1" spans="1:24" ht="15" thickTop="1" thickBot="1">
      <c r="A1" s="86" t="s">
        <v>1854</v>
      </c>
      <c r="B1" s="2"/>
      <c r="C1" s="2"/>
      <c r="D1" s="462" t="s">
        <v>2501</v>
      </c>
      <c r="E1" s="2"/>
      <c r="F1" s="2"/>
      <c r="G1" s="2"/>
      <c r="H1" s="2"/>
      <c r="I1" s="2"/>
      <c r="J1" s="2"/>
      <c r="K1" s="2"/>
      <c r="L1" s="2"/>
      <c r="M1" s="2"/>
      <c r="N1" s="70" t="s">
        <v>1818</v>
      </c>
      <c r="O1" s="68" t="s">
        <v>1883</v>
      </c>
      <c r="P1" s="73" t="str">
        <f>IFERROR('D1'!$D$4/'D1'!$D$5,"")</f>
        <v/>
      </c>
      <c r="Q1" t="s">
        <v>1884</v>
      </c>
    </row>
    <row r="2" spans="1:24" ht="15" thickTop="1" thickBot="1">
      <c r="A2" s="2"/>
      <c r="B2" s="2"/>
      <c r="C2" s="2"/>
      <c r="D2" s="2"/>
      <c r="E2" s="2"/>
      <c r="F2" s="2"/>
      <c r="G2" s="2"/>
      <c r="H2" s="2"/>
      <c r="I2" s="2"/>
      <c r="J2" s="2"/>
      <c r="K2" s="2"/>
      <c r="L2" s="2"/>
      <c r="M2" s="2"/>
      <c r="N2" s="71" t="s">
        <v>1818</v>
      </c>
      <c r="O2" s="69" t="s">
        <v>2107</v>
      </c>
      <c r="P2" s="74" t="str">
        <f>IFERROR('D1'!$D$4/'D1'!$D$6,"")</f>
        <v/>
      </c>
      <c r="Q2" t="s">
        <v>1885</v>
      </c>
    </row>
    <row r="3" spans="1:24" ht="87.75" customHeight="1" thickTop="1">
      <c r="A3" s="2"/>
      <c r="B3" s="1138"/>
      <c r="C3" s="1139"/>
      <c r="D3" s="80" t="s">
        <v>26</v>
      </c>
      <c r="E3" s="80" t="s">
        <v>1822</v>
      </c>
      <c r="F3" s="80" t="s">
        <v>1823</v>
      </c>
      <c r="G3" s="87" t="s">
        <v>2373</v>
      </c>
      <c r="H3" s="87" t="s">
        <v>2374</v>
      </c>
      <c r="I3" s="87" t="s">
        <v>2375</v>
      </c>
      <c r="J3" s="87" t="s">
        <v>2376</v>
      </c>
      <c r="K3" s="80" t="s">
        <v>1819</v>
      </c>
      <c r="L3" s="80" t="s">
        <v>22</v>
      </c>
      <c r="M3" s="80" t="s">
        <v>1820</v>
      </c>
      <c r="N3" s="81" t="s">
        <v>1821</v>
      </c>
      <c r="O3" s="81" t="s">
        <v>22</v>
      </c>
      <c r="P3" s="81" t="s">
        <v>1817</v>
      </c>
      <c r="Q3" s="12"/>
      <c r="R3" s="12"/>
      <c r="S3" s="13"/>
      <c r="U3" s="12"/>
      <c r="V3" s="12"/>
      <c r="W3" s="12"/>
      <c r="X3" s="12"/>
    </row>
    <row r="4" spans="1:24">
      <c r="A4" s="2"/>
      <c r="B4" s="1140" t="s">
        <v>856</v>
      </c>
      <c r="C4" s="1141"/>
      <c r="D4" s="641">
        <f>SUM('D2'!D33:EW33)</f>
        <v>0</v>
      </c>
      <c r="E4" s="641">
        <f>SUM('D2'!D54:EW54)</f>
        <v>0</v>
      </c>
      <c r="F4" s="641">
        <f t="shared" ref="F4:F20" si="0">D4-E4</f>
        <v>0</v>
      </c>
      <c r="G4" s="641">
        <f t="shared" ref="G4:G19" si="1">F4</f>
        <v>0</v>
      </c>
      <c r="H4" s="642" t="str">
        <f>IF(OR(G4="",G4=0),"",G4/G$33)</f>
        <v/>
      </c>
      <c r="I4" s="641">
        <f>IF(I$33=0,0,IFERROR(I$33*H4,""))</f>
        <v>0</v>
      </c>
      <c r="J4" s="643">
        <f t="shared" ref="J4:J24" si="2">IF(OR(G4="",G4=0),0,G4-I4)</f>
        <v>0</v>
      </c>
      <c r="K4" s="643">
        <f>J4</f>
        <v>0</v>
      </c>
      <c r="L4" s="644" t="str">
        <f t="shared" ref="L4:L32" si="3">IF(OR(K4="",K4=0),"",K4/K$33)</f>
        <v/>
      </c>
      <c r="M4" s="641">
        <f t="shared" ref="M4:M32" si="4">IF(M$33=0,0,IFERROR(M$33*L4,""))</f>
        <v>0</v>
      </c>
      <c r="N4" s="643">
        <f t="shared" ref="N4:N32" si="5">IFERROR(K4-M4,"")</f>
        <v>0</v>
      </c>
      <c r="O4" s="644">
        <f t="shared" ref="O4:O32" si="6">IF(OR(N4="",N4=0),0,N4/N$33)</f>
        <v>0</v>
      </c>
      <c r="P4" s="645">
        <f t="shared" ref="P4:P32" si="7">IFERROR(IF(N4=0,0,N4*$P$2),0)</f>
        <v>0</v>
      </c>
      <c r="Q4" s="62"/>
      <c r="R4" s="62"/>
      <c r="S4" s="14"/>
      <c r="V4" s="14"/>
      <c r="W4" s="15"/>
      <c r="X4" s="16"/>
    </row>
    <row r="5" spans="1:24">
      <c r="A5" s="2"/>
      <c r="B5" s="1132" t="s">
        <v>1728</v>
      </c>
      <c r="C5" s="1133"/>
      <c r="D5" s="646">
        <f>SUM('D2'!D34:EW34)</f>
        <v>0</v>
      </c>
      <c r="E5" s="646">
        <f>SUM('D2'!D55:EW55)</f>
        <v>0</v>
      </c>
      <c r="F5" s="646">
        <f t="shared" si="0"/>
        <v>0</v>
      </c>
      <c r="G5" s="646">
        <f t="shared" si="1"/>
        <v>0</v>
      </c>
      <c r="H5" s="647" t="str">
        <f>IF(OR(G5="",G5=0),"",G5/G$34)</f>
        <v/>
      </c>
      <c r="I5" s="646">
        <f>IF(I$34=0,0,IFERROR(I$34*H5,""))</f>
        <v>0</v>
      </c>
      <c r="J5" s="648">
        <f t="shared" si="2"/>
        <v>0</v>
      </c>
      <c r="K5" s="648">
        <f t="shared" ref="K5:K21" si="8">J5</f>
        <v>0</v>
      </c>
      <c r="L5" s="649" t="str">
        <f t="shared" si="3"/>
        <v/>
      </c>
      <c r="M5" s="646">
        <f t="shared" si="4"/>
        <v>0</v>
      </c>
      <c r="N5" s="648">
        <f t="shared" si="5"/>
        <v>0</v>
      </c>
      <c r="O5" s="644">
        <f t="shared" si="6"/>
        <v>0</v>
      </c>
      <c r="P5" s="645">
        <f t="shared" si="7"/>
        <v>0</v>
      </c>
      <c r="Q5" s="62"/>
      <c r="R5" s="62"/>
      <c r="S5" s="14"/>
      <c r="V5" s="14"/>
      <c r="W5" s="15"/>
      <c r="X5" s="16"/>
    </row>
    <row r="6" spans="1:24">
      <c r="A6" s="2"/>
      <c r="B6" s="1126" t="s">
        <v>1834</v>
      </c>
      <c r="C6" s="1127"/>
      <c r="D6" s="646">
        <f>SUM('D2'!D35:EW35)</f>
        <v>0</v>
      </c>
      <c r="E6" s="646">
        <f>SUM('D2'!D56:EW56)</f>
        <v>0</v>
      </c>
      <c r="F6" s="646">
        <f t="shared" si="0"/>
        <v>0</v>
      </c>
      <c r="G6" s="646">
        <f t="shared" si="1"/>
        <v>0</v>
      </c>
      <c r="H6" s="647" t="str">
        <f>IF(OR(G6="",G6=0),"",G6/G$35)</f>
        <v/>
      </c>
      <c r="I6" s="646">
        <f>IF(I$35=0,0,IFERROR(I$35*H6,""))</f>
        <v>0</v>
      </c>
      <c r="J6" s="648">
        <f t="shared" si="2"/>
        <v>0</v>
      </c>
      <c r="K6" s="648">
        <f t="shared" si="8"/>
        <v>0</v>
      </c>
      <c r="L6" s="649" t="str">
        <f t="shared" si="3"/>
        <v/>
      </c>
      <c r="M6" s="646">
        <f t="shared" si="4"/>
        <v>0</v>
      </c>
      <c r="N6" s="648">
        <f t="shared" si="5"/>
        <v>0</v>
      </c>
      <c r="O6" s="644">
        <f t="shared" si="6"/>
        <v>0</v>
      </c>
      <c r="P6" s="645">
        <f t="shared" si="7"/>
        <v>0</v>
      </c>
      <c r="Q6" s="62"/>
      <c r="R6" s="62"/>
      <c r="S6" s="14"/>
      <c r="V6" s="14"/>
      <c r="W6" s="15"/>
      <c r="X6" s="16"/>
    </row>
    <row r="7" spans="1:24">
      <c r="A7" s="2"/>
      <c r="B7" s="1126" t="s">
        <v>857</v>
      </c>
      <c r="C7" s="1127"/>
      <c r="D7" s="646">
        <f>SUM('D2'!D36:EW36)</f>
        <v>0</v>
      </c>
      <c r="E7" s="646">
        <f>SUM('D2'!D57:EW57)</f>
        <v>0</v>
      </c>
      <c r="F7" s="646">
        <f t="shared" si="0"/>
        <v>0</v>
      </c>
      <c r="G7" s="646">
        <f t="shared" si="1"/>
        <v>0</v>
      </c>
      <c r="H7" s="647" t="str">
        <f>IF(OR(G7="",G7=0),"",G7/G$33)</f>
        <v/>
      </c>
      <c r="I7" s="646">
        <f>IF(I$33=0,0,IFERROR(I$33*H7,""))</f>
        <v>0</v>
      </c>
      <c r="J7" s="648">
        <f t="shared" si="2"/>
        <v>0</v>
      </c>
      <c r="K7" s="648">
        <f t="shared" si="8"/>
        <v>0</v>
      </c>
      <c r="L7" s="649" t="str">
        <f t="shared" si="3"/>
        <v/>
      </c>
      <c r="M7" s="646">
        <f t="shared" si="4"/>
        <v>0</v>
      </c>
      <c r="N7" s="648">
        <f t="shared" si="5"/>
        <v>0</v>
      </c>
      <c r="O7" s="644">
        <f t="shared" si="6"/>
        <v>0</v>
      </c>
      <c r="P7" s="645">
        <f t="shared" si="7"/>
        <v>0</v>
      </c>
      <c r="Q7" s="62"/>
      <c r="R7" s="62"/>
      <c r="S7" s="14"/>
      <c r="V7" s="14"/>
      <c r="W7" s="15"/>
      <c r="X7" s="16"/>
    </row>
    <row r="8" spans="1:24">
      <c r="A8" s="2"/>
      <c r="B8" s="1126" t="s">
        <v>1729</v>
      </c>
      <c r="C8" s="1127"/>
      <c r="D8" s="646">
        <f>SUM('D2'!D37:EW37)</f>
        <v>0</v>
      </c>
      <c r="E8" s="646">
        <f>SUM('D2'!D58:EW58)</f>
        <v>0</v>
      </c>
      <c r="F8" s="646">
        <f t="shared" si="0"/>
        <v>0</v>
      </c>
      <c r="G8" s="646">
        <f t="shared" si="1"/>
        <v>0</v>
      </c>
      <c r="H8" s="647" t="str">
        <f>IF(OR(G8="",G8=0),"",G8/G$34)</f>
        <v/>
      </c>
      <c r="I8" s="646">
        <f>IF(I$34=0,0,IFERROR(I$34*H8,""))</f>
        <v>0</v>
      </c>
      <c r="J8" s="648">
        <f t="shared" si="2"/>
        <v>0</v>
      </c>
      <c r="K8" s="648">
        <f t="shared" si="8"/>
        <v>0</v>
      </c>
      <c r="L8" s="649" t="str">
        <f t="shared" si="3"/>
        <v/>
      </c>
      <c r="M8" s="646">
        <f t="shared" si="4"/>
        <v>0</v>
      </c>
      <c r="N8" s="648">
        <f t="shared" si="5"/>
        <v>0</v>
      </c>
      <c r="O8" s="644">
        <f t="shared" si="6"/>
        <v>0</v>
      </c>
      <c r="P8" s="645">
        <f t="shared" si="7"/>
        <v>0</v>
      </c>
      <c r="Q8" s="62"/>
      <c r="R8" s="62"/>
      <c r="S8" s="14"/>
      <c r="V8" s="14"/>
      <c r="W8" s="15"/>
      <c r="X8" s="16"/>
    </row>
    <row r="9" spans="1:24">
      <c r="A9" s="2"/>
      <c r="B9" s="1126" t="s">
        <v>1835</v>
      </c>
      <c r="C9" s="1127"/>
      <c r="D9" s="646">
        <f>SUM('D2'!D38:EW38)</f>
        <v>0</v>
      </c>
      <c r="E9" s="646">
        <f>SUM('D2'!D59:EW59)</f>
        <v>0</v>
      </c>
      <c r="F9" s="646">
        <f t="shared" si="0"/>
        <v>0</v>
      </c>
      <c r="G9" s="646">
        <f t="shared" si="1"/>
        <v>0</v>
      </c>
      <c r="H9" s="647" t="str">
        <f>IF(OR(G9="",G9=0),"",G9/G$35)</f>
        <v/>
      </c>
      <c r="I9" s="646">
        <f>IF(I$35=0,0,IFERROR(I$35*H9,""))</f>
        <v>0</v>
      </c>
      <c r="J9" s="648">
        <f t="shared" si="2"/>
        <v>0</v>
      </c>
      <c r="K9" s="648">
        <f t="shared" si="8"/>
        <v>0</v>
      </c>
      <c r="L9" s="649" t="str">
        <f t="shared" si="3"/>
        <v/>
      </c>
      <c r="M9" s="646">
        <f t="shared" si="4"/>
        <v>0</v>
      </c>
      <c r="N9" s="648">
        <f t="shared" si="5"/>
        <v>0</v>
      </c>
      <c r="O9" s="644">
        <f t="shared" si="6"/>
        <v>0</v>
      </c>
      <c r="P9" s="645">
        <f t="shared" si="7"/>
        <v>0</v>
      </c>
      <c r="Q9" s="62"/>
      <c r="R9" s="62"/>
      <c r="S9" s="14"/>
      <c r="V9" s="14"/>
      <c r="W9" s="15"/>
      <c r="X9" s="16"/>
    </row>
    <row r="10" spans="1:24">
      <c r="A10" s="2"/>
      <c r="B10" s="1126" t="s">
        <v>2091</v>
      </c>
      <c r="C10" s="1127"/>
      <c r="D10" s="646">
        <f>SUM('D2'!D39:EW39)</f>
        <v>0</v>
      </c>
      <c r="E10" s="646">
        <f>SUM('D2'!D60:EW60)</f>
        <v>0</v>
      </c>
      <c r="F10" s="646">
        <f t="shared" si="0"/>
        <v>0</v>
      </c>
      <c r="G10" s="646">
        <f t="shared" si="1"/>
        <v>0</v>
      </c>
      <c r="H10" s="647" t="str">
        <f>IF(OR(G10="",G10=0),"",G10/G$33)</f>
        <v/>
      </c>
      <c r="I10" s="646">
        <f>IF(I$33=0,0,IFERROR(I$33*H10,""))</f>
        <v>0</v>
      </c>
      <c r="J10" s="648">
        <f t="shared" si="2"/>
        <v>0</v>
      </c>
      <c r="K10" s="648">
        <f t="shared" si="8"/>
        <v>0</v>
      </c>
      <c r="L10" s="649" t="str">
        <f t="shared" si="3"/>
        <v/>
      </c>
      <c r="M10" s="646">
        <f t="shared" si="4"/>
        <v>0</v>
      </c>
      <c r="N10" s="648">
        <f t="shared" si="5"/>
        <v>0</v>
      </c>
      <c r="O10" s="644">
        <f t="shared" si="6"/>
        <v>0</v>
      </c>
      <c r="P10" s="645">
        <f t="shared" si="7"/>
        <v>0</v>
      </c>
      <c r="Q10" s="62"/>
      <c r="R10" s="62"/>
      <c r="S10" s="14"/>
      <c r="V10" s="14"/>
      <c r="W10" s="15"/>
      <c r="X10" s="16"/>
    </row>
    <row r="11" spans="1:24">
      <c r="A11" s="2"/>
      <c r="B11" s="1126" t="s">
        <v>2090</v>
      </c>
      <c r="C11" s="1127"/>
      <c r="D11" s="646">
        <f>SUM('D2'!D40:EW40)</f>
        <v>0</v>
      </c>
      <c r="E11" s="646">
        <f>SUM('D2'!D61:EW61)</f>
        <v>0</v>
      </c>
      <c r="F11" s="646">
        <f t="shared" si="0"/>
        <v>0</v>
      </c>
      <c r="G11" s="646">
        <f t="shared" si="1"/>
        <v>0</v>
      </c>
      <c r="H11" s="647" t="str">
        <f>IF(OR(G11="",G11=0),"",G11/G$34)</f>
        <v/>
      </c>
      <c r="I11" s="646">
        <f>IF(I$34=0,0,IFERROR(I$34*H11,""))</f>
        <v>0</v>
      </c>
      <c r="J11" s="648">
        <f t="shared" si="2"/>
        <v>0</v>
      </c>
      <c r="K11" s="648">
        <f t="shared" si="8"/>
        <v>0</v>
      </c>
      <c r="L11" s="649" t="str">
        <f t="shared" si="3"/>
        <v/>
      </c>
      <c r="M11" s="646">
        <f t="shared" si="4"/>
        <v>0</v>
      </c>
      <c r="N11" s="648">
        <f t="shared" si="5"/>
        <v>0</v>
      </c>
      <c r="O11" s="644">
        <f t="shared" si="6"/>
        <v>0</v>
      </c>
      <c r="P11" s="645">
        <f t="shared" si="7"/>
        <v>0</v>
      </c>
      <c r="Q11" s="62"/>
      <c r="R11" s="62"/>
      <c r="S11" s="14"/>
      <c r="V11" s="14"/>
      <c r="W11" s="15"/>
      <c r="X11" s="16"/>
    </row>
    <row r="12" spans="1:24">
      <c r="A12" s="2"/>
      <c r="B12" s="1126" t="s">
        <v>2092</v>
      </c>
      <c r="C12" s="1127"/>
      <c r="D12" s="646">
        <f>SUM('D2'!D41:EW41)</f>
        <v>0</v>
      </c>
      <c r="E12" s="646">
        <f>SUM('D2'!D62:EW62)</f>
        <v>0</v>
      </c>
      <c r="F12" s="646">
        <f t="shared" si="0"/>
        <v>0</v>
      </c>
      <c r="G12" s="646">
        <f t="shared" si="1"/>
        <v>0</v>
      </c>
      <c r="H12" s="647" t="str">
        <f>IF(OR(G12="",G12=0),"",G12/G$35)</f>
        <v/>
      </c>
      <c r="I12" s="646">
        <f>IF(I$35=0,0,IFERROR(I$35*H12,""))</f>
        <v>0</v>
      </c>
      <c r="J12" s="648">
        <f t="shared" si="2"/>
        <v>0</v>
      </c>
      <c r="K12" s="648">
        <f t="shared" si="8"/>
        <v>0</v>
      </c>
      <c r="L12" s="649" t="str">
        <f t="shared" si="3"/>
        <v/>
      </c>
      <c r="M12" s="646">
        <f t="shared" si="4"/>
        <v>0</v>
      </c>
      <c r="N12" s="648">
        <f t="shared" si="5"/>
        <v>0</v>
      </c>
      <c r="O12" s="644">
        <f t="shared" si="6"/>
        <v>0</v>
      </c>
      <c r="P12" s="645">
        <f t="shared" si="7"/>
        <v>0</v>
      </c>
      <c r="Q12" s="62"/>
      <c r="R12" s="62"/>
      <c r="S12" s="14"/>
      <c r="V12" s="14"/>
      <c r="W12" s="15"/>
      <c r="X12" s="16"/>
    </row>
    <row r="13" spans="1:24">
      <c r="A13" s="2"/>
      <c r="B13" s="1126" t="s">
        <v>2093</v>
      </c>
      <c r="C13" s="1127"/>
      <c r="D13" s="646">
        <f>SUM('D2'!D42:EW42)</f>
        <v>0</v>
      </c>
      <c r="E13" s="646">
        <f>SUM('D2'!D63:EW63)</f>
        <v>0</v>
      </c>
      <c r="F13" s="646">
        <f t="shared" si="0"/>
        <v>0</v>
      </c>
      <c r="G13" s="646">
        <f t="shared" si="1"/>
        <v>0</v>
      </c>
      <c r="H13" s="647" t="str">
        <f>IF(OR(G13="",G13=0),"",G13/G$35)</f>
        <v/>
      </c>
      <c r="I13" s="646">
        <f>IF(I$35=0,0,IFERROR(I$35*H13,""))</f>
        <v>0</v>
      </c>
      <c r="J13" s="648">
        <f t="shared" si="2"/>
        <v>0</v>
      </c>
      <c r="K13" s="648">
        <f t="shared" si="8"/>
        <v>0</v>
      </c>
      <c r="L13" s="649" t="str">
        <f t="shared" si="3"/>
        <v/>
      </c>
      <c r="M13" s="646">
        <f t="shared" si="4"/>
        <v>0</v>
      </c>
      <c r="N13" s="648">
        <f t="shared" si="5"/>
        <v>0</v>
      </c>
      <c r="O13" s="644">
        <f t="shared" si="6"/>
        <v>0</v>
      </c>
      <c r="P13" s="645">
        <f t="shared" si="7"/>
        <v>0</v>
      </c>
      <c r="Q13" s="62"/>
      <c r="R13" s="62"/>
      <c r="S13" s="14"/>
      <c r="V13" s="14"/>
      <c r="W13" s="15"/>
      <c r="X13" s="16"/>
    </row>
    <row r="14" spans="1:24">
      <c r="A14" s="2"/>
      <c r="B14" s="1126" t="s">
        <v>858</v>
      </c>
      <c r="C14" s="1127"/>
      <c r="D14" s="646">
        <f>SUM('D2'!D43:EW43)</f>
        <v>0</v>
      </c>
      <c r="E14" s="646">
        <f>SUM('D2'!D64:EW64)</f>
        <v>0</v>
      </c>
      <c r="F14" s="646">
        <f t="shared" si="0"/>
        <v>0</v>
      </c>
      <c r="G14" s="646">
        <f t="shared" si="1"/>
        <v>0</v>
      </c>
      <c r="H14" s="647" t="str">
        <f>IF(OR(G14="",G14=0),"",G14/G$33)</f>
        <v/>
      </c>
      <c r="I14" s="646">
        <f>IF(I$33=0,0,IFERROR(I$33*H14,""))</f>
        <v>0</v>
      </c>
      <c r="J14" s="648">
        <f t="shared" si="2"/>
        <v>0</v>
      </c>
      <c r="K14" s="648">
        <f t="shared" si="8"/>
        <v>0</v>
      </c>
      <c r="L14" s="649" t="str">
        <f t="shared" si="3"/>
        <v/>
      </c>
      <c r="M14" s="646">
        <f t="shared" si="4"/>
        <v>0</v>
      </c>
      <c r="N14" s="648">
        <f t="shared" si="5"/>
        <v>0</v>
      </c>
      <c r="O14" s="644">
        <f t="shared" si="6"/>
        <v>0</v>
      </c>
      <c r="P14" s="645">
        <f t="shared" si="7"/>
        <v>0</v>
      </c>
      <c r="Q14" s="62"/>
      <c r="R14" s="62"/>
      <c r="S14" s="14"/>
      <c r="V14" s="14"/>
      <c r="W14" s="15"/>
      <c r="X14" s="16"/>
    </row>
    <row r="15" spans="1:24">
      <c r="A15" s="2"/>
      <c r="B15" s="1126" t="s">
        <v>1730</v>
      </c>
      <c r="C15" s="1127"/>
      <c r="D15" s="646">
        <f>SUM('D2'!D44:EW44)</f>
        <v>0</v>
      </c>
      <c r="E15" s="646">
        <f>SUM('D2'!D65:EW65)</f>
        <v>0</v>
      </c>
      <c r="F15" s="646">
        <f t="shared" si="0"/>
        <v>0</v>
      </c>
      <c r="G15" s="646">
        <f t="shared" si="1"/>
        <v>0</v>
      </c>
      <c r="H15" s="647" t="str">
        <f>IF(OR(G15="",G15=0),"",G15/G$34)</f>
        <v/>
      </c>
      <c r="I15" s="646">
        <f>IF(I$34=0,0,IFERROR(I$34*H15,""))</f>
        <v>0</v>
      </c>
      <c r="J15" s="648">
        <f t="shared" si="2"/>
        <v>0</v>
      </c>
      <c r="K15" s="648">
        <f t="shared" si="8"/>
        <v>0</v>
      </c>
      <c r="L15" s="649" t="str">
        <f t="shared" si="3"/>
        <v/>
      </c>
      <c r="M15" s="646">
        <f t="shared" si="4"/>
        <v>0</v>
      </c>
      <c r="N15" s="648">
        <f t="shared" si="5"/>
        <v>0</v>
      </c>
      <c r="O15" s="644">
        <f t="shared" si="6"/>
        <v>0</v>
      </c>
      <c r="P15" s="645">
        <f t="shared" si="7"/>
        <v>0</v>
      </c>
      <c r="Q15" s="62"/>
      <c r="R15" s="62"/>
      <c r="S15" s="14"/>
      <c r="V15" s="14"/>
      <c r="W15" s="15"/>
      <c r="X15" s="16"/>
    </row>
    <row r="16" spans="1:24">
      <c r="A16" s="2"/>
      <c r="B16" s="1126" t="s">
        <v>1833</v>
      </c>
      <c r="C16" s="1127"/>
      <c r="D16" s="646">
        <f>SUM('D2'!D45:EW45)</f>
        <v>0</v>
      </c>
      <c r="E16" s="646">
        <f>SUM('D2'!D66:EW66)</f>
        <v>0</v>
      </c>
      <c r="F16" s="646">
        <f t="shared" si="0"/>
        <v>0</v>
      </c>
      <c r="G16" s="646">
        <f t="shared" si="1"/>
        <v>0</v>
      </c>
      <c r="H16" s="647" t="str">
        <f>IF(OR(G16="",G16=0),"",G16/G$35)</f>
        <v/>
      </c>
      <c r="I16" s="646">
        <f>IF(I$35=0,0,IFERROR(I$35*H16,""))</f>
        <v>0</v>
      </c>
      <c r="J16" s="648">
        <f t="shared" si="2"/>
        <v>0</v>
      </c>
      <c r="K16" s="648">
        <f t="shared" si="8"/>
        <v>0</v>
      </c>
      <c r="L16" s="649" t="str">
        <f t="shared" si="3"/>
        <v/>
      </c>
      <c r="M16" s="646">
        <f t="shared" si="4"/>
        <v>0</v>
      </c>
      <c r="N16" s="648">
        <f t="shared" si="5"/>
        <v>0</v>
      </c>
      <c r="O16" s="644">
        <f t="shared" si="6"/>
        <v>0</v>
      </c>
      <c r="P16" s="645">
        <f t="shared" si="7"/>
        <v>0</v>
      </c>
      <c r="Q16" s="62"/>
      <c r="R16" s="62"/>
      <c r="S16" s="14"/>
      <c r="V16" s="14"/>
      <c r="W16" s="15"/>
      <c r="X16" s="16"/>
    </row>
    <row r="17" spans="1:24">
      <c r="A17" s="2"/>
      <c r="B17" s="1126" t="s">
        <v>1731</v>
      </c>
      <c r="C17" s="1127"/>
      <c r="D17" s="646">
        <f>SUM('D2'!D46:EW46)</f>
        <v>0</v>
      </c>
      <c r="E17" s="646">
        <f>SUM('D2'!D67:EW67)</f>
        <v>0</v>
      </c>
      <c r="F17" s="646">
        <f>D17-E17</f>
        <v>0</v>
      </c>
      <c r="G17" s="646">
        <f t="shared" si="1"/>
        <v>0</v>
      </c>
      <c r="H17" s="647" t="str">
        <f>IF(OR(G17="",G17=0),"",G17/G$33)</f>
        <v/>
      </c>
      <c r="I17" s="646">
        <f>IF(I$33=0,0,IFERROR(I$33*H17,""))</f>
        <v>0</v>
      </c>
      <c r="J17" s="648">
        <f t="shared" si="2"/>
        <v>0</v>
      </c>
      <c r="K17" s="648">
        <f t="shared" si="8"/>
        <v>0</v>
      </c>
      <c r="L17" s="649" t="str">
        <f t="shared" si="3"/>
        <v/>
      </c>
      <c r="M17" s="646">
        <f t="shared" si="4"/>
        <v>0</v>
      </c>
      <c r="N17" s="648">
        <f t="shared" si="5"/>
        <v>0</v>
      </c>
      <c r="O17" s="644">
        <f t="shared" si="6"/>
        <v>0</v>
      </c>
      <c r="P17" s="645">
        <f t="shared" si="7"/>
        <v>0</v>
      </c>
      <c r="Q17" s="62"/>
      <c r="R17" s="62"/>
      <c r="S17" s="14"/>
      <c r="V17" s="14"/>
      <c r="W17" s="15"/>
      <c r="X17" s="16"/>
    </row>
    <row r="18" spans="1:24">
      <c r="A18" s="2"/>
      <c r="B18" s="1126" t="s">
        <v>1732</v>
      </c>
      <c r="C18" s="1127"/>
      <c r="D18" s="646">
        <f>SUM('D2'!D47:EW47)</f>
        <v>0</v>
      </c>
      <c r="E18" s="646">
        <f>SUM('D2'!D68:EW68)</f>
        <v>0</v>
      </c>
      <c r="F18" s="646">
        <f>D18-E18</f>
        <v>0</v>
      </c>
      <c r="G18" s="646">
        <f t="shared" si="1"/>
        <v>0</v>
      </c>
      <c r="H18" s="647" t="str">
        <f>IF(OR(G18="",G18=0),"",G18/G$34)</f>
        <v/>
      </c>
      <c r="I18" s="646">
        <f>IF(I$34=0,0,IFERROR(I$34*H18,""))</f>
        <v>0</v>
      </c>
      <c r="J18" s="648">
        <f t="shared" si="2"/>
        <v>0</v>
      </c>
      <c r="K18" s="648">
        <f t="shared" si="8"/>
        <v>0</v>
      </c>
      <c r="L18" s="649" t="str">
        <f t="shared" si="3"/>
        <v/>
      </c>
      <c r="M18" s="646">
        <f t="shared" si="4"/>
        <v>0</v>
      </c>
      <c r="N18" s="648">
        <f t="shared" si="5"/>
        <v>0</v>
      </c>
      <c r="O18" s="644">
        <f t="shared" si="6"/>
        <v>0</v>
      </c>
      <c r="P18" s="645">
        <f t="shared" si="7"/>
        <v>0</v>
      </c>
      <c r="Q18" s="62"/>
      <c r="R18" s="62"/>
      <c r="S18" s="14"/>
      <c r="V18" s="14"/>
      <c r="W18" s="15"/>
      <c r="X18" s="16"/>
    </row>
    <row r="19" spans="1:24">
      <c r="A19" s="2"/>
      <c r="B19" s="1126" t="s">
        <v>1836</v>
      </c>
      <c r="C19" s="1127"/>
      <c r="D19" s="646">
        <f>SUM('D2'!D48:EW48)</f>
        <v>0</v>
      </c>
      <c r="E19" s="646">
        <f>SUM('D2'!D69:EW69)</f>
        <v>0</v>
      </c>
      <c r="F19" s="646">
        <f t="shared" si="0"/>
        <v>0</v>
      </c>
      <c r="G19" s="646">
        <f t="shared" si="1"/>
        <v>0</v>
      </c>
      <c r="H19" s="647" t="str">
        <f>IF(OR(G19="",G19=0),"",G19/G$35)</f>
        <v/>
      </c>
      <c r="I19" s="646">
        <f>IF(I$35=0,0,IFERROR(I$35*H19,""))</f>
        <v>0</v>
      </c>
      <c r="J19" s="648">
        <f t="shared" si="2"/>
        <v>0</v>
      </c>
      <c r="K19" s="648">
        <f t="shared" si="8"/>
        <v>0</v>
      </c>
      <c r="L19" s="649" t="str">
        <f t="shared" si="3"/>
        <v/>
      </c>
      <c r="M19" s="646">
        <f t="shared" si="4"/>
        <v>0</v>
      </c>
      <c r="N19" s="648">
        <f t="shared" si="5"/>
        <v>0</v>
      </c>
      <c r="O19" s="644">
        <f t="shared" si="6"/>
        <v>0</v>
      </c>
      <c r="P19" s="645">
        <f t="shared" si="7"/>
        <v>0</v>
      </c>
      <c r="Q19" s="62"/>
      <c r="R19" s="62"/>
      <c r="S19" s="14"/>
      <c r="V19" s="14"/>
      <c r="W19" s="15"/>
      <c r="X19" s="16"/>
    </row>
    <row r="20" spans="1:24">
      <c r="A20" s="2"/>
      <c r="B20" s="1134" t="s">
        <v>1733</v>
      </c>
      <c r="C20" s="1135"/>
      <c r="D20" s="646">
        <f>'D3'!E6</f>
        <v>0</v>
      </c>
      <c r="E20" s="646">
        <f>'D3'!F6</f>
        <v>0</v>
      </c>
      <c r="F20" s="646">
        <f t="shared" si="0"/>
        <v>0</v>
      </c>
      <c r="G20" s="650"/>
      <c r="H20" s="651"/>
      <c r="I20" s="650"/>
      <c r="J20" s="652"/>
      <c r="K20" s="648">
        <f>F20</f>
        <v>0</v>
      </c>
      <c r="L20" s="649" t="str">
        <f t="shared" si="3"/>
        <v/>
      </c>
      <c r="M20" s="646">
        <f t="shared" si="4"/>
        <v>0</v>
      </c>
      <c r="N20" s="648">
        <f t="shared" si="5"/>
        <v>0</v>
      </c>
      <c r="O20" s="644">
        <f t="shared" si="6"/>
        <v>0</v>
      </c>
      <c r="P20" s="645">
        <f t="shared" si="7"/>
        <v>0</v>
      </c>
      <c r="Q20" s="62"/>
      <c r="R20" s="62"/>
      <c r="S20" s="14"/>
      <c r="V20" s="14"/>
      <c r="W20" s="15"/>
      <c r="X20" s="16"/>
    </row>
    <row r="21" spans="1:24">
      <c r="A21" s="2"/>
      <c r="B21" s="1126" t="s">
        <v>1837</v>
      </c>
      <c r="C21" s="1127"/>
      <c r="D21" s="646">
        <f>SUM('D2'!D49:EW49)</f>
        <v>0</v>
      </c>
      <c r="E21" s="646">
        <f>SUM('D2'!D70:EW70)</f>
        <v>0</v>
      </c>
      <c r="F21" s="646">
        <f>D21-E21</f>
        <v>0</v>
      </c>
      <c r="G21" s="646">
        <f>F21</f>
        <v>0</v>
      </c>
      <c r="H21" s="647" t="str">
        <f>IF(OR(G21="",G21=0),"",G21/G$35)</f>
        <v/>
      </c>
      <c r="I21" s="646">
        <f>IF(I$35=0,0,IFERROR(I$35*H21,""))</f>
        <v>0</v>
      </c>
      <c r="J21" s="648">
        <f t="shared" si="2"/>
        <v>0</v>
      </c>
      <c r="K21" s="648">
        <f t="shared" si="8"/>
        <v>0</v>
      </c>
      <c r="L21" s="649" t="str">
        <f t="shared" si="3"/>
        <v/>
      </c>
      <c r="M21" s="646">
        <f t="shared" si="4"/>
        <v>0</v>
      </c>
      <c r="N21" s="648">
        <f t="shared" si="5"/>
        <v>0</v>
      </c>
      <c r="O21" s="644">
        <f t="shared" si="6"/>
        <v>0</v>
      </c>
      <c r="P21" s="645">
        <f t="shared" si="7"/>
        <v>0</v>
      </c>
      <c r="Q21" s="62"/>
      <c r="R21" s="62"/>
      <c r="S21" s="14"/>
      <c r="V21" s="14"/>
      <c r="W21" s="15"/>
      <c r="X21" s="16"/>
    </row>
    <row r="22" spans="1:24">
      <c r="A22" s="2"/>
      <c r="B22" s="1126" t="s">
        <v>1735</v>
      </c>
      <c r="C22" s="1127"/>
      <c r="D22" s="646">
        <f>SUM('D2'!D50:EW50)</f>
        <v>0</v>
      </c>
      <c r="E22" s="646">
        <f>SUM('D2'!D71:EW71)</f>
        <v>0</v>
      </c>
      <c r="F22" s="646">
        <f>D22-E22</f>
        <v>0</v>
      </c>
      <c r="G22" s="646">
        <f>F22</f>
        <v>0</v>
      </c>
      <c r="H22" s="647" t="str">
        <f>IF(OR(G22="",G22=0),"",G22/G$33)</f>
        <v/>
      </c>
      <c r="I22" s="646">
        <f>IF(I$33=0,0,IFERROR(I$33*H22,""))</f>
        <v>0</v>
      </c>
      <c r="J22" s="648">
        <f t="shared" si="2"/>
        <v>0</v>
      </c>
      <c r="K22" s="648">
        <f>J22</f>
        <v>0</v>
      </c>
      <c r="L22" s="649" t="str">
        <f t="shared" si="3"/>
        <v/>
      </c>
      <c r="M22" s="646">
        <f t="shared" si="4"/>
        <v>0</v>
      </c>
      <c r="N22" s="648">
        <f t="shared" si="5"/>
        <v>0</v>
      </c>
      <c r="O22" s="644">
        <f t="shared" si="6"/>
        <v>0</v>
      </c>
      <c r="P22" s="645">
        <f t="shared" si="7"/>
        <v>0</v>
      </c>
      <c r="Q22" s="62"/>
      <c r="R22" s="62"/>
      <c r="S22" s="14"/>
      <c r="V22" s="14"/>
      <c r="W22" s="15"/>
      <c r="X22" s="16"/>
    </row>
    <row r="23" spans="1:24">
      <c r="A23" s="2"/>
      <c r="B23" s="1126" t="s">
        <v>1737</v>
      </c>
      <c r="C23" s="1127"/>
      <c r="D23" s="646">
        <f>SUM('D2'!D51:EW51)</f>
        <v>0</v>
      </c>
      <c r="E23" s="646">
        <f>SUM('D2'!D72:EW72)</f>
        <v>0</v>
      </c>
      <c r="F23" s="646">
        <f>D23-E23</f>
        <v>0</v>
      </c>
      <c r="G23" s="646">
        <f>F23</f>
        <v>0</v>
      </c>
      <c r="H23" s="647" t="str">
        <f>IF(OR(G23="",G23=0),"",G23/G$34)</f>
        <v/>
      </c>
      <c r="I23" s="646">
        <f>IF(I$34=0,0,IFERROR(I$34*H23,""))</f>
        <v>0</v>
      </c>
      <c r="J23" s="648">
        <f t="shared" si="2"/>
        <v>0</v>
      </c>
      <c r="K23" s="648">
        <f>J23</f>
        <v>0</v>
      </c>
      <c r="L23" s="649" t="str">
        <f t="shared" si="3"/>
        <v/>
      </c>
      <c r="M23" s="646">
        <f t="shared" si="4"/>
        <v>0</v>
      </c>
      <c r="N23" s="648">
        <f t="shared" si="5"/>
        <v>0</v>
      </c>
      <c r="O23" s="644">
        <f t="shared" si="6"/>
        <v>0</v>
      </c>
      <c r="P23" s="645">
        <f t="shared" si="7"/>
        <v>0</v>
      </c>
      <c r="Q23" s="62"/>
      <c r="R23" s="62"/>
      <c r="S23" s="14"/>
      <c r="V23" s="14"/>
      <c r="W23" s="15"/>
      <c r="X23" s="16"/>
    </row>
    <row r="24" spans="1:24">
      <c r="A24" s="2"/>
      <c r="B24" s="1126" t="s">
        <v>1832</v>
      </c>
      <c r="C24" s="1127"/>
      <c r="D24" s="646">
        <f>SUM('D2'!D52:EW52)</f>
        <v>0</v>
      </c>
      <c r="E24" s="646">
        <f>SUM('D2'!D73:EW73)</f>
        <v>0</v>
      </c>
      <c r="F24" s="646">
        <f t="shared" ref="F24:F30" si="9">D24-E24</f>
        <v>0</v>
      </c>
      <c r="G24" s="646">
        <f>F24</f>
        <v>0</v>
      </c>
      <c r="H24" s="647" t="str">
        <f>IF(OR(G24="",G24=0),"",G24/G$35)</f>
        <v/>
      </c>
      <c r="I24" s="646">
        <f>IF(I$35=0,0,IFERROR(I$35*H24,""))</f>
        <v>0</v>
      </c>
      <c r="J24" s="648">
        <f t="shared" si="2"/>
        <v>0</v>
      </c>
      <c r="K24" s="648">
        <f>J24</f>
        <v>0</v>
      </c>
      <c r="L24" s="649" t="str">
        <f t="shared" si="3"/>
        <v/>
      </c>
      <c r="M24" s="646">
        <f t="shared" si="4"/>
        <v>0</v>
      </c>
      <c r="N24" s="648">
        <f t="shared" si="5"/>
        <v>0</v>
      </c>
      <c r="O24" s="644">
        <f t="shared" si="6"/>
        <v>0</v>
      </c>
      <c r="P24" s="645">
        <f t="shared" si="7"/>
        <v>0</v>
      </c>
      <c r="Q24" s="62"/>
      <c r="R24" s="62"/>
      <c r="S24" s="14"/>
      <c r="V24" s="14"/>
      <c r="W24" s="15"/>
      <c r="X24" s="16"/>
    </row>
    <row r="25" spans="1:24">
      <c r="A25" s="2"/>
      <c r="B25" s="1134" t="s">
        <v>3</v>
      </c>
      <c r="C25" s="1135"/>
      <c r="D25" s="646">
        <f>'D3'!E7</f>
        <v>0</v>
      </c>
      <c r="E25" s="646">
        <f>'D3'!F7</f>
        <v>0</v>
      </c>
      <c r="F25" s="646">
        <f t="shared" si="9"/>
        <v>0</v>
      </c>
      <c r="G25" s="650"/>
      <c r="H25" s="651"/>
      <c r="I25" s="650"/>
      <c r="J25" s="652"/>
      <c r="K25" s="648">
        <f t="shared" ref="K25:K32" si="10">F25</f>
        <v>0</v>
      </c>
      <c r="L25" s="649" t="str">
        <f t="shared" si="3"/>
        <v/>
      </c>
      <c r="M25" s="646">
        <f t="shared" si="4"/>
        <v>0</v>
      </c>
      <c r="N25" s="648">
        <f t="shared" si="5"/>
        <v>0</v>
      </c>
      <c r="O25" s="644">
        <f t="shared" si="6"/>
        <v>0</v>
      </c>
      <c r="P25" s="645">
        <f t="shared" si="7"/>
        <v>0</v>
      </c>
      <c r="Q25" s="62"/>
      <c r="R25" s="62"/>
      <c r="S25" s="14"/>
      <c r="V25" s="14"/>
      <c r="W25" s="15"/>
      <c r="X25" s="16"/>
    </row>
    <row r="26" spans="1:24" ht="13.5" customHeight="1">
      <c r="A26" s="2"/>
      <c r="B26" s="1134" t="s">
        <v>1771</v>
      </c>
      <c r="C26" s="1135"/>
      <c r="D26" s="646">
        <f>'D3'!E8</f>
        <v>0</v>
      </c>
      <c r="E26" s="646">
        <f>'D3'!F8</f>
        <v>0</v>
      </c>
      <c r="F26" s="646">
        <f t="shared" si="9"/>
        <v>0</v>
      </c>
      <c r="G26" s="650"/>
      <c r="H26" s="651"/>
      <c r="I26" s="650"/>
      <c r="J26" s="652"/>
      <c r="K26" s="648">
        <f t="shared" si="10"/>
        <v>0</v>
      </c>
      <c r="L26" s="649" t="str">
        <f t="shared" si="3"/>
        <v/>
      </c>
      <c r="M26" s="646">
        <f t="shared" si="4"/>
        <v>0</v>
      </c>
      <c r="N26" s="648">
        <f t="shared" si="5"/>
        <v>0</v>
      </c>
      <c r="O26" s="644">
        <f t="shared" si="6"/>
        <v>0</v>
      </c>
      <c r="P26" s="645">
        <f t="shared" si="7"/>
        <v>0</v>
      </c>
      <c r="Q26" s="62"/>
      <c r="R26" s="62"/>
      <c r="S26" s="14"/>
      <c r="V26" s="14"/>
      <c r="W26" s="15"/>
      <c r="X26" s="16"/>
    </row>
    <row r="27" spans="1:24">
      <c r="A27" s="2"/>
      <c r="B27" s="1134" t="s">
        <v>1741</v>
      </c>
      <c r="C27" s="1135"/>
      <c r="D27" s="646">
        <f>'D3'!E9</f>
        <v>0</v>
      </c>
      <c r="E27" s="646">
        <f>'D3'!F9</f>
        <v>0</v>
      </c>
      <c r="F27" s="646">
        <f t="shared" si="9"/>
        <v>0</v>
      </c>
      <c r="G27" s="650"/>
      <c r="H27" s="651"/>
      <c r="I27" s="650"/>
      <c r="J27" s="652"/>
      <c r="K27" s="648">
        <f t="shared" si="10"/>
        <v>0</v>
      </c>
      <c r="L27" s="649" t="str">
        <f t="shared" si="3"/>
        <v/>
      </c>
      <c r="M27" s="646">
        <f t="shared" si="4"/>
        <v>0</v>
      </c>
      <c r="N27" s="648">
        <f t="shared" si="5"/>
        <v>0</v>
      </c>
      <c r="O27" s="644">
        <f t="shared" si="6"/>
        <v>0</v>
      </c>
      <c r="P27" s="645">
        <f t="shared" si="7"/>
        <v>0</v>
      </c>
      <c r="Q27" s="62"/>
      <c r="R27" s="62"/>
      <c r="S27" s="14"/>
      <c r="V27" s="14"/>
      <c r="W27" s="15"/>
      <c r="X27" s="16"/>
    </row>
    <row r="28" spans="1:24">
      <c r="A28" s="2"/>
      <c r="B28" s="1134" t="s">
        <v>1742</v>
      </c>
      <c r="C28" s="1135"/>
      <c r="D28" s="646">
        <f>'D3'!E10</f>
        <v>0</v>
      </c>
      <c r="E28" s="646">
        <f>'D3'!F10</f>
        <v>0</v>
      </c>
      <c r="F28" s="646">
        <f t="shared" si="9"/>
        <v>0</v>
      </c>
      <c r="G28" s="650"/>
      <c r="H28" s="651"/>
      <c r="I28" s="650"/>
      <c r="J28" s="652"/>
      <c r="K28" s="648">
        <f t="shared" si="10"/>
        <v>0</v>
      </c>
      <c r="L28" s="649" t="str">
        <f t="shared" si="3"/>
        <v/>
      </c>
      <c r="M28" s="646">
        <f t="shared" si="4"/>
        <v>0</v>
      </c>
      <c r="N28" s="648">
        <f t="shared" si="5"/>
        <v>0</v>
      </c>
      <c r="O28" s="644">
        <f t="shared" si="6"/>
        <v>0</v>
      </c>
      <c r="P28" s="645">
        <f t="shared" si="7"/>
        <v>0</v>
      </c>
      <c r="Q28" s="62"/>
      <c r="R28" s="62"/>
      <c r="S28" s="14"/>
      <c r="V28" s="14"/>
      <c r="W28" s="15"/>
      <c r="X28" s="16"/>
    </row>
    <row r="29" spans="1:24">
      <c r="A29" s="2"/>
      <c r="B29" s="1134" t="s">
        <v>1743</v>
      </c>
      <c r="C29" s="1135"/>
      <c r="D29" s="646">
        <f>'D3'!E11</f>
        <v>0</v>
      </c>
      <c r="E29" s="646">
        <f>'D3'!F11</f>
        <v>0</v>
      </c>
      <c r="F29" s="646">
        <f t="shared" si="9"/>
        <v>0</v>
      </c>
      <c r="G29" s="650"/>
      <c r="H29" s="651"/>
      <c r="I29" s="650"/>
      <c r="J29" s="652"/>
      <c r="K29" s="648">
        <f t="shared" si="10"/>
        <v>0</v>
      </c>
      <c r="L29" s="649" t="str">
        <f t="shared" si="3"/>
        <v/>
      </c>
      <c r="M29" s="646">
        <f t="shared" si="4"/>
        <v>0</v>
      </c>
      <c r="N29" s="648">
        <f t="shared" si="5"/>
        <v>0</v>
      </c>
      <c r="O29" s="644">
        <f t="shared" si="6"/>
        <v>0</v>
      </c>
      <c r="P29" s="645">
        <f t="shared" si="7"/>
        <v>0</v>
      </c>
      <c r="Q29" s="62"/>
      <c r="R29" s="14"/>
      <c r="U29" s="14"/>
      <c r="V29" s="15"/>
      <c r="W29" s="16"/>
    </row>
    <row r="30" spans="1:24">
      <c r="A30" s="2"/>
      <c r="B30" s="1134" t="s">
        <v>1744</v>
      </c>
      <c r="C30" s="1135"/>
      <c r="D30" s="646">
        <f>'D3'!E12</f>
        <v>0</v>
      </c>
      <c r="E30" s="646">
        <f>'D3'!F12</f>
        <v>0</v>
      </c>
      <c r="F30" s="646">
        <f t="shared" si="9"/>
        <v>0</v>
      </c>
      <c r="G30" s="650"/>
      <c r="H30" s="651"/>
      <c r="I30" s="650"/>
      <c r="J30" s="652"/>
      <c r="K30" s="648">
        <f t="shared" si="10"/>
        <v>0</v>
      </c>
      <c r="L30" s="649" t="str">
        <f t="shared" si="3"/>
        <v/>
      </c>
      <c r="M30" s="646">
        <f t="shared" si="4"/>
        <v>0</v>
      </c>
      <c r="N30" s="648">
        <f t="shared" si="5"/>
        <v>0</v>
      </c>
      <c r="O30" s="644">
        <f t="shared" si="6"/>
        <v>0</v>
      </c>
      <c r="P30" s="645">
        <f t="shared" si="7"/>
        <v>0</v>
      </c>
      <c r="Q30" s="62"/>
      <c r="R30" s="62"/>
      <c r="S30" s="14"/>
      <c r="V30" s="14"/>
      <c r="W30" s="15"/>
      <c r="X30" s="16"/>
    </row>
    <row r="31" spans="1:24">
      <c r="A31" s="2"/>
      <c r="B31" s="1134" t="s">
        <v>1831</v>
      </c>
      <c r="C31" s="1135"/>
      <c r="D31" s="646">
        <f>'D3'!E13</f>
        <v>0</v>
      </c>
      <c r="E31" s="646">
        <f>'D3'!F13</f>
        <v>0</v>
      </c>
      <c r="F31" s="646">
        <f>D31-E31</f>
        <v>0</v>
      </c>
      <c r="G31" s="650"/>
      <c r="H31" s="651"/>
      <c r="I31" s="650"/>
      <c r="J31" s="652"/>
      <c r="K31" s="648">
        <f t="shared" si="10"/>
        <v>0</v>
      </c>
      <c r="L31" s="649" t="str">
        <f t="shared" si="3"/>
        <v/>
      </c>
      <c r="M31" s="646">
        <f t="shared" si="4"/>
        <v>0</v>
      </c>
      <c r="N31" s="648">
        <f t="shared" si="5"/>
        <v>0</v>
      </c>
      <c r="O31" s="644">
        <f t="shared" si="6"/>
        <v>0</v>
      </c>
      <c r="P31" s="645">
        <f t="shared" si="7"/>
        <v>0</v>
      </c>
      <c r="Q31" s="62"/>
      <c r="R31" s="62"/>
      <c r="S31" s="14"/>
      <c r="V31" s="14"/>
      <c r="W31" s="15"/>
      <c r="X31" s="16"/>
    </row>
    <row r="32" spans="1:24" ht="14.25" thickBot="1">
      <c r="A32" s="2"/>
      <c r="B32" s="1136" t="s">
        <v>859</v>
      </c>
      <c r="C32" s="1137"/>
      <c r="D32" s="646">
        <f>'D3'!E14</f>
        <v>0</v>
      </c>
      <c r="E32" s="646">
        <f>'D3'!F14</f>
        <v>0</v>
      </c>
      <c r="F32" s="653">
        <f>D32-E32</f>
        <v>0</v>
      </c>
      <c r="G32" s="654"/>
      <c r="H32" s="655"/>
      <c r="I32" s="654"/>
      <c r="J32" s="656"/>
      <c r="K32" s="657">
        <f t="shared" si="10"/>
        <v>0</v>
      </c>
      <c r="L32" s="658" t="str">
        <f t="shared" si="3"/>
        <v/>
      </c>
      <c r="M32" s="653">
        <f t="shared" si="4"/>
        <v>0</v>
      </c>
      <c r="N32" s="657">
        <f t="shared" si="5"/>
        <v>0</v>
      </c>
      <c r="O32" s="644">
        <f t="shared" si="6"/>
        <v>0</v>
      </c>
      <c r="P32" s="645">
        <f t="shared" si="7"/>
        <v>0</v>
      </c>
      <c r="Q32" s="62"/>
      <c r="R32" s="62"/>
      <c r="S32" s="14"/>
      <c r="V32" s="14"/>
      <c r="W32" s="15"/>
      <c r="X32" s="16"/>
    </row>
    <row r="33" spans="1:16">
      <c r="A33" s="2"/>
      <c r="B33" s="85"/>
      <c r="C33" s="63" t="s">
        <v>23</v>
      </c>
      <c r="D33" s="659">
        <f>SUM(D4:D32)</f>
        <v>0</v>
      </c>
      <c r="E33" s="659">
        <f>SUM(E4:E32)</f>
        <v>0</v>
      </c>
      <c r="F33" s="659">
        <f>SUM(F4:F32)</f>
        <v>0</v>
      </c>
      <c r="G33" s="659">
        <f>SUM(G4,G7,G10,G14,G17,G22)</f>
        <v>0</v>
      </c>
      <c r="H33" s="660"/>
      <c r="I33" s="661">
        <f>SUM('D4'!D6)</f>
        <v>0</v>
      </c>
      <c r="J33" s="662">
        <f>SUM(J4:J32)</f>
        <v>0</v>
      </c>
      <c r="K33" s="662">
        <f>SUM(K4:K32)</f>
        <v>0</v>
      </c>
      <c r="L33" s="663"/>
      <c r="M33" s="661">
        <f>SUM('D4'!D5)</f>
        <v>0</v>
      </c>
      <c r="N33" s="662">
        <f>SUM(N4:N32)</f>
        <v>0</v>
      </c>
      <c r="O33" s="664" t="str">
        <f>IF(OR(N33="",N33=0),"",N33/N$33)</f>
        <v/>
      </c>
      <c r="P33" s="665">
        <f>SUM(P4:P32)</f>
        <v>0</v>
      </c>
    </row>
    <row r="34" spans="1:16">
      <c r="A34" s="2"/>
      <c r="B34" s="2"/>
      <c r="C34" s="2"/>
      <c r="D34" s="666"/>
      <c r="E34" s="666"/>
      <c r="F34" s="666"/>
      <c r="G34" s="646">
        <f>SUM(G5,G8,G11,G15,G18,G23)</f>
        <v>0</v>
      </c>
      <c r="H34" s="666"/>
      <c r="I34" s="667">
        <f>SUM('D4'!D7)</f>
        <v>0</v>
      </c>
      <c r="J34" s="668"/>
      <c r="K34" s="666"/>
      <c r="L34" s="666"/>
      <c r="M34" s="666"/>
      <c r="N34" s="666"/>
      <c r="O34" s="666"/>
      <c r="P34" s="669"/>
    </row>
    <row r="35" spans="1:16">
      <c r="A35" s="2"/>
      <c r="B35" s="2"/>
      <c r="C35" s="2"/>
      <c r="D35" s="666"/>
      <c r="E35" s="666"/>
      <c r="F35" s="670">
        <f>F20+SUM(F25:F32)</f>
        <v>0</v>
      </c>
      <c r="G35" s="646">
        <f>SUM(G6,G9,G12,G13,G21,G16,G19,G24)</f>
        <v>0</v>
      </c>
      <c r="H35" s="666"/>
      <c r="I35" s="667">
        <f>SUM('D4'!D8)</f>
        <v>0</v>
      </c>
      <c r="J35" s="666"/>
      <c r="K35" s="666"/>
      <c r="L35" s="666"/>
      <c r="M35" s="671" t="s">
        <v>2440</v>
      </c>
      <c r="N35" s="672" t="str">
        <f>IFERROR((E33+I33+I34+I35+M33)/D33,"")</f>
        <v/>
      </c>
      <c r="O35" s="666"/>
      <c r="P35" s="669"/>
    </row>
    <row r="36" spans="1:16">
      <c r="A36" s="2"/>
      <c r="B36" s="2"/>
      <c r="C36" s="2"/>
      <c r="D36" s="666"/>
      <c r="E36" s="666"/>
      <c r="F36" s="666"/>
      <c r="G36" s="666"/>
      <c r="H36" s="666"/>
      <c r="I36" s="666"/>
      <c r="J36" s="666"/>
      <c r="K36" s="666"/>
      <c r="L36" s="666"/>
      <c r="M36" s="666"/>
      <c r="N36" s="666"/>
      <c r="O36" s="666"/>
      <c r="P36" s="669"/>
    </row>
    <row r="37" spans="1:16">
      <c r="A37" s="160" t="s">
        <v>2377</v>
      </c>
      <c r="B37" s="160"/>
      <c r="C37" s="160"/>
      <c r="D37" s="666"/>
      <c r="E37" s="666"/>
      <c r="F37" s="666"/>
      <c r="G37" s="666"/>
      <c r="H37" s="666"/>
      <c r="I37" s="666"/>
      <c r="J37" s="666"/>
      <c r="K37" s="666"/>
      <c r="L37" s="666"/>
      <c r="M37" s="666"/>
      <c r="N37" s="666"/>
      <c r="O37" s="666"/>
      <c r="P37" s="669"/>
    </row>
    <row r="38" spans="1:16">
      <c r="A38" s="2"/>
      <c r="B38" s="1130" t="s">
        <v>856</v>
      </c>
      <c r="C38" s="1131"/>
      <c r="D38" s="673">
        <f>SUM('D2'!D77:EW77)</f>
        <v>0</v>
      </c>
      <c r="E38" s="646">
        <f>SUM('D2'!D97:EW97)</f>
        <v>0</v>
      </c>
      <c r="F38" s="646">
        <f>D38-E38</f>
        <v>0</v>
      </c>
      <c r="G38" s="674"/>
      <c r="H38" s="674"/>
      <c r="I38" s="675">
        <f t="shared" ref="I38:I46" si="11">IFERROR(I4*F38/F4,0)</f>
        <v>0</v>
      </c>
      <c r="J38" s="675">
        <f>F38-I38</f>
        <v>0</v>
      </c>
      <c r="K38" s="674"/>
      <c r="L38" s="674"/>
      <c r="M38" s="675">
        <f t="shared" ref="M38:M46" si="12">IFERROR(M4*J38/K4,0)</f>
        <v>0</v>
      </c>
      <c r="N38" s="675">
        <f>IFERROR(J38-M38,"")</f>
        <v>0</v>
      </c>
      <c r="O38" s="666"/>
      <c r="P38" s="676">
        <f t="shared" ref="P38:P56" si="13">IFERROR(IF(N38=0,0,N38*$P$2),0)</f>
        <v>0</v>
      </c>
    </row>
    <row r="39" spans="1:16">
      <c r="A39" s="2"/>
      <c r="B39" s="1132" t="s">
        <v>1728</v>
      </c>
      <c r="C39" s="1133"/>
      <c r="D39" s="673">
        <f>SUM('D2'!D78:EW78)</f>
        <v>0</v>
      </c>
      <c r="E39" s="646">
        <f>SUM('D2'!D98:EW98)</f>
        <v>0</v>
      </c>
      <c r="F39" s="646">
        <f t="shared" ref="F39:F56" si="14">D39-E39</f>
        <v>0</v>
      </c>
      <c r="G39" s="674"/>
      <c r="H39" s="674"/>
      <c r="I39" s="675">
        <f t="shared" si="11"/>
        <v>0</v>
      </c>
      <c r="J39" s="675">
        <f t="shared" ref="J39:J47" si="15">F39-I39</f>
        <v>0</v>
      </c>
      <c r="K39" s="674"/>
      <c r="L39" s="674"/>
      <c r="M39" s="675">
        <f t="shared" si="12"/>
        <v>0</v>
      </c>
      <c r="N39" s="675">
        <f t="shared" ref="N39:N56" si="16">IFERROR(J39-M39,"")</f>
        <v>0</v>
      </c>
      <c r="O39" s="666"/>
      <c r="P39" s="645">
        <f t="shared" si="13"/>
        <v>0</v>
      </c>
    </row>
    <row r="40" spans="1:16">
      <c r="A40" s="2"/>
      <c r="B40" s="1126" t="s">
        <v>1834</v>
      </c>
      <c r="C40" s="1127"/>
      <c r="D40" s="673">
        <f>SUM('D2'!D79:EW79)</f>
        <v>0</v>
      </c>
      <c r="E40" s="646">
        <f>SUM('D2'!D99:EW99)</f>
        <v>0</v>
      </c>
      <c r="F40" s="646">
        <f t="shared" si="14"/>
        <v>0</v>
      </c>
      <c r="G40" s="674"/>
      <c r="H40" s="674"/>
      <c r="I40" s="675">
        <f t="shared" si="11"/>
        <v>0</v>
      </c>
      <c r="J40" s="675">
        <f t="shared" si="15"/>
        <v>0</v>
      </c>
      <c r="K40" s="674"/>
      <c r="L40" s="674"/>
      <c r="M40" s="675">
        <f t="shared" si="12"/>
        <v>0</v>
      </c>
      <c r="N40" s="675">
        <f t="shared" si="16"/>
        <v>0</v>
      </c>
      <c r="O40" s="666"/>
      <c r="P40" s="645">
        <f t="shared" si="13"/>
        <v>0</v>
      </c>
    </row>
    <row r="41" spans="1:16">
      <c r="A41" s="2"/>
      <c r="B41" s="1126" t="s">
        <v>857</v>
      </c>
      <c r="C41" s="1127"/>
      <c r="D41" s="673">
        <f>SUM('D2'!D80:EW80)</f>
        <v>0</v>
      </c>
      <c r="E41" s="646">
        <f>SUM('D2'!D100:EW100)</f>
        <v>0</v>
      </c>
      <c r="F41" s="646">
        <f t="shared" si="14"/>
        <v>0</v>
      </c>
      <c r="G41" s="674"/>
      <c r="H41" s="674"/>
      <c r="I41" s="675">
        <f t="shared" si="11"/>
        <v>0</v>
      </c>
      <c r="J41" s="675">
        <f t="shared" si="15"/>
        <v>0</v>
      </c>
      <c r="K41" s="674"/>
      <c r="L41" s="674"/>
      <c r="M41" s="675">
        <f t="shared" si="12"/>
        <v>0</v>
      </c>
      <c r="N41" s="675">
        <f t="shared" si="16"/>
        <v>0</v>
      </c>
      <c r="O41" s="666"/>
      <c r="P41" s="645">
        <f t="shared" si="13"/>
        <v>0</v>
      </c>
    </row>
    <row r="42" spans="1:16">
      <c r="A42" s="2"/>
      <c r="B42" s="1126" t="s">
        <v>1729</v>
      </c>
      <c r="C42" s="1127"/>
      <c r="D42" s="673">
        <f>SUM('D2'!D81:EW81)</f>
        <v>0</v>
      </c>
      <c r="E42" s="646">
        <f>SUM('D2'!D101:EW101)</f>
        <v>0</v>
      </c>
      <c r="F42" s="646">
        <f t="shared" si="14"/>
        <v>0</v>
      </c>
      <c r="G42" s="674"/>
      <c r="H42" s="674"/>
      <c r="I42" s="675">
        <f t="shared" si="11"/>
        <v>0</v>
      </c>
      <c r="J42" s="675">
        <f t="shared" si="15"/>
        <v>0</v>
      </c>
      <c r="K42" s="674"/>
      <c r="L42" s="674"/>
      <c r="M42" s="675">
        <f t="shared" si="12"/>
        <v>0</v>
      </c>
      <c r="N42" s="675">
        <f t="shared" si="16"/>
        <v>0</v>
      </c>
      <c r="O42" s="666"/>
      <c r="P42" s="645">
        <f t="shared" si="13"/>
        <v>0</v>
      </c>
    </row>
    <row r="43" spans="1:16">
      <c r="A43" s="2"/>
      <c r="B43" s="1126" t="s">
        <v>1835</v>
      </c>
      <c r="C43" s="1127"/>
      <c r="D43" s="673">
        <f>SUM('D2'!D82:EW82)</f>
        <v>0</v>
      </c>
      <c r="E43" s="646">
        <f>SUM('D2'!D102:EW102)</f>
        <v>0</v>
      </c>
      <c r="F43" s="646">
        <f t="shared" si="14"/>
        <v>0</v>
      </c>
      <c r="G43" s="674"/>
      <c r="H43" s="674"/>
      <c r="I43" s="675">
        <f t="shared" si="11"/>
        <v>0</v>
      </c>
      <c r="J43" s="675">
        <f t="shared" si="15"/>
        <v>0</v>
      </c>
      <c r="K43" s="674"/>
      <c r="L43" s="674"/>
      <c r="M43" s="675">
        <f t="shared" si="12"/>
        <v>0</v>
      </c>
      <c r="N43" s="675">
        <f t="shared" si="16"/>
        <v>0</v>
      </c>
      <c r="O43" s="666"/>
      <c r="P43" s="645">
        <f t="shared" si="13"/>
        <v>0</v>
      </c>
    </row>
    <row r="44" spans="1:16">
      <c r="A44" s="2"/>
      <c r="B44" s="1126" t="s">
        <v>2091</v>
      </c>
      <c r="C44" s="1127"/>
      <c r="D44" s="673">
        <f>SUM('D2'!D83:EW83)</f>
        <v>0</v>
      </c>
      <c r="E44" s="646">
        <f>SUM('D2'!D103:EW103)</f>
        <v>0</v>
      </c>
      <c r="F44" s="646">
        <f t="shared" si="14"/>
        <v>0</v>
      </c>
      <c r="G44" s="674"/>
      <c r="H44" s="674"/>
      <c r="I44" s="675">
        <f t="shared" si="11"/>
        <v>0</v>
      </c>
      <c r="J44" s="675">
        <f t="shared" si="15"/>
        <v>0</v>
      </c>
      <c r="K44" s="674"/>
      <c r="L44" s="674"/>
      <c r="M44" s="675">
        <f t="shared" si="12"/>
        <v>0</v>
      </c>
      <c r="N44" s="675">
        <f t="shared" si="16"/>
        <v>0</v>
      </c>
      <c r="O44" s="666"/>
      <c r="P44" s="645">
        <f t="shared" si="13"/>
        <v>0</v>
      </c>
    </row>
    <row r="45" spans="1:16">
      <c r="A45" s="2"/>
      <c r="B45" s="1126" t="s">
        <v>2090</v>
      </c>
      <c r="C45" s="1127"/>
      <c r="D45" s="673">
        <f>SUM('D2'!D84:EW84)</f>
        <v>0</v>
      </c>
      <c r="E45" s="646">
        <f>SUM('D2'!D104:EW104)</f>
        <v>0</v>
      </c>
      <c r="F45" s="646">
        <f t="shared" si="14"/>
        <v>0</v>
      </c>
      <c r="G45" s="674"/>
      <c r="H45" s="674"/>
      <c r="I45" s="675">
        <f t="shared" si="11"/>
        <v>0</v>
      </c>
      <c r="J45" s="675">
        <f t="shared" si="15"/>
        <v>0</v>
      </c>
      <c r="K45" s="674"/>
      <c r="L45" s="674"/>
      <c r="M45" s="675">
        <f t="shared" si="12"/>
        <v>0</v>
      </c>
      <c r="N45" s="675">
        <f t="shared" si="16"/>
        <v>0</v>
      </c>
      <c r="O45" s="666"/>
      <c r="P45" s="645">
        <f t="shared" si="13"/>
        <v>0</v>
      </c>
    </row>
    <row r="46" spans="1:16">
      <c r="A46" s="2"/>
      <c r="B46" s="1126" t="s">
        <v>2092</v>
      </c>
      <c r="C46" s="1127"/>
      <c r="D46" s="673">
        <f>SUM('D2'!D85:EW85)</f>
        <v>0</v>
      </c>
      <c r="E46" s="646">
        <f>SUM('D2'!D105:EW105)</f>
        <v>0</v>
      </c>
      <c r="F46" s="646">
        <f t="shared" si="14"/>
        <v>0</v>
      </c>
      <c r="G46" s="674"/>
      <c r="H46" s="674"/>
      <c r="I46" s="675">
        <f t="shared" si="11"/>
        <v>0</v>
      </c>
      <c r="J46" s="675">
        <f t="shared" si="15"/>
        <v>0</v>
      </c>
      <c r="K46" s="674"/>
      <c r="L46" s="674"/>
      <c r="M46" s="675">
        <f t="shared" si="12"/>
        <v>0</v>
      </c>
      <c r="N46" s="675">
        <f t="shared" si="16"/>
        <v>0</v>
      </c>
      <c r="O46" s="666"/>
      <c r="P46" s="645">
        <f t="shared" si="13"/>
        <v>0</v>
      </c>
    </row>
    <row r="47" spans="1:16">
      <c r="A47" s="2"/>
      <c r="B47" s="1126" t="s">
        <v>858</v>
      </c>
      <c r="C47" s="1127"/>
      <c r="D47" s="673">
        <f>SUM('D2'!D86:EW86)</f>
        <v>0</v>
      </c>
      <c r="E47" s="646">
        <f>SUM('D2'!D106:EW106)</f>
        <v>0</v>
      </c>
      <c r="F47" s="646">
        <f t="shared" si="14"/>
        <v>0</v>
      </c>
      <c r="G47" s="674"/>
      <c r="H47" s="674"/>
      <c r="I47" s="675">
        <f>IFERROR(I14*F47/F14,0)</f>
        <v>0</v>
      </c>
      <c r="J47" s="675">
        <f t="shared" si="15"/>
        <v>0</v>
      </c>
      <c r="K47" s="674"/>
      <c r="L47" s="674"/>
      <c r="M47" s="675">
        <f>IFERROR(M14*J47/K14,0)</f>
        <v>0</v>
      </c>
      <c r="N47" s="675">
        <f t="shared" si="16"/>
        <v>0</v>
      </c>
      <c r="O47" s="666"/>
      <c r="P47" s="645">
        <f t="shared" si="13"/>
        <v>0</v>
      </c>
    </row>
    <row r="48" spans="1:16">
      <c r="A48" s="2"/>
      <c r="B48" s="1126" t="s">
        <v>1730</v>
      </c>
      <c r="C48" s="1127"/>
      <c r="D48" s="673">
        <f>SUM('D2'!D87:EW87)</f>
        <v>0</v>
      </c>
      <c r="E48" s="646">
        <f>SUM('D2'!D107:EW107)</f>
        <v>0</v>
      </c>
      <c r="F48" s="646">
        <f t="shared" si="14"/>
        <v>0</v>
      </c>
      <c r="G48" s="674"/>
      <c r="H48" s="674"/>
      <c r="I48" s="675">
        <f t="shared" ref="I48:I52" si="17">IFERROR(I15*F48/F15,0)</f>
        <v>0</v>
      </c>
      <c r="J48" s="675">
        <f t="shared" ref="J48:J53" si="18">F48-I48</f>
        <v>0</v>
      </c>
      <c r="K48" s="674"/>
      <c r="L48" s="674"/>
      <c r="M48" s="675">
        <f t="shared" ref="M48:M52" si="19">IFERROR(M15*J48/K15,0)</f>
        <v>0</v>
      </c>
      <c r="N48" s="675">
        <f t="shared" si="16"/>
        <v>0</v>
      </c>
      <c r="O48" s="666"/>
      <c r="P48" s="645">
        <f t="shared" si="13"/>
        <v>0</v>
      </c>
    </row>
    <row r="49" spans="1:16">
      <c r="A49" s="2"/>
      <c r="B49" s="1126" t="s">
        <v>1833</v>
      </c>
      <c r="C49" s="1127"/>
      <c r="D49" s="673">
        <f>SUM('D2'!D88:EW88)</f>
        <v>0</v>
      </c>
      <c r="E49" s="646">
        <f>SUM('D2'!D108:EW108)</f>
        <v>0</v>
      </c>
      <c r="F49" s="646">
        <f t="shared" si="14"/>
        <v>0</v>
      </c>
      <c r="G49" s="674"/>
      <c r="H49" s="674"/>
      <c r="I49" s="675">
        <f t="shared" si="17"/>
        <v>0</v>
      </c>
      <c r="J49" s="675">
        <f t="shared" si="18"/>
        <v>0</v>
      </c>
      <c r="K49" s="674"/>
      <c r="L49" s="674"/>
      <c r="M49" s="675">
        <f t="shared" si="19"/>
        <v>0</v>
      </c>
      <c r="N49" s="675">
        <f t="shared" si="16"/>
        <v>0</v>
      </c>
      <c r="O49" s="666"/>
      <c r="P49" s="645">
        <f t="shared" si="13"/>
        <v>0</v>
      </c>
    </row>
    <row r="50" spans="1:16">
      <c r="A50" s="2"/>
      <c r="B50" s="1126" t="s">
        <v>1731</v>
      </c>
      <c r="C50" s="1127"/>
      <c r="D50" s="673">
        <f>SUM('D2'!D89:EW89)</f>
        <v>0</v>
      </c>
      <c r="E50" s="646">
        <f>SUM('D2'!D109:EW109)</f>
        <v>0</v>
      </c>
      <c r="F50" s="646">
        <f t="shared" si="14"/>
        <v>0</v>
      </c>
      <c r="G50" s="674"/>
      <c r="H50" s="674"/>
      <c r="I50" s="675">
        <f t="shared" si="17"/>
        <v>0</v>
      </c>
      <c r="J50" s="675">
        <f t="shared" si="18"/>
        <v>0</v>
      </c>
      <c r="K50" s="674"/>
      <c r="L50" s="674"/>
      <c r="M50" s="675">
        <f t="shared" si="19"/>
        <v>0</v>
      </c>
      <c r="N50" s="675">
        <f t="shared" si="16"/>
        <v>0</v>
      </c>
      <c r="O50" s="666"/>
      <c r="P50" s="645">
        <f t="shared" si="13"/>
        <v>0</v>
      </c>
    </row>
    <row r="51" spans="1:16">
      <c r="A51" s="2"/>
      <c r="B51" s="1126" t="s">
        <v>1732</v>
      </c>
      <c r="C51" s="1127"/>
      <c r="D51" s="673">
        <f>SUM('D2'!D90:EW90)</f>
        <v>0</v>
      </c>
      <c r="E51" s="646">
        <f>SUM('D2'!D110:EW110)</f>
        <v>0</v>
      </c>
      <c r="F51" s="646">
        <f t="shared" si="14"/>
        <v>0</v>
      </c>
      <c r="G51" s="674"/>
      <c r="H51" s="674"/>
      <c r="I51" s="675">
        <f t="shared" si="17"/>
        <v>0</v>
      </c>
      <c r="J51" s="675">
        <f t="shared" si="18"/>
        <v>0</v>
      </c>
      <c r="K51" s="674"/>
      <c r="L51" s="674"/>
      <c r="M51" s="675">
        <f t="shared" si="19"/>
        <v>0</v>
      </c>
      <c r="N51" s="675">
        <f t="shared" si="16"/>
        <v>0</v>
      </c>
      <c r="O51" s="666"/>
      <c r="P51" s="645">
        <f t="shared" si="13"/>
        <v>0</v>
      </c>
    </row>
    <row r="52" spans="1:16">
      <c r="A52" s="2"/>
      <c r="B52" s="1126" t="s">
        <v>1836</v>
      </c>
      <c r="C52" s="1127"/>
      <c r="D52" s="673">
        <f>SUM('D2'!D91:EW91)</f>
        <v>0</v>
      </c>
      <c r="E52" s="646">
        <f>SUM('D2'!D111:EW111)</f>
        <v>0</v>
      </c>
      <c r="F52" s="646">
        <f t="shared" si="14"/>
        <v>0</v>
      </c>
      <c r="G52" s="674"/>
      <c r="H52" s="674"/>
      <c r="I52" s="675">
        <f t="shared" si="17"/>
        <v>0</v>
      </c>
      <c r="J52" s="675">
        <f t="shared" si="18"/>
        <v>0</v>
      </c>
      <c r="K52" s="674"/>
      <c r="L52" s="674"/>
      <c r="M52" s="675">
        <f t="shared" si="19"/>
        <v>0</v>
      </c>
      <c r="N52" s="675">
        <f t="shared" si="16"/>
        <v>0</v>
      </c>
      <c r="O52" s="666"/>
      <c r="P52" s="645">
        <f t="shared" si="13"/>
        <v>0</v>
      </c>
    </row>
    <row r="53" spans="1:16">
      <c r="A53" s="2"/>
      <c r="B53" s="1126" t="s">
        <v>1837</v>
      </c>
      <c r="C53" s="1127"/>
      <c r="D53" s="673">
        <f>SUM('D2'!D92:EW92)</f>
        <v>0</v>
      </c>
      <c r="E53" s="646">
        <f>SUM('D2'!D112:EW112)</f>
        <v>0</v>
      </c>
      <c r="F53" s="646">
        <f t="shared" si="14"/>
        <v>0</v>
      </c>
      <c r="G53" s="674"/>
      <c r="H53" s="674"/>
      <c r="I53" s="675">
        <f>IFERROR(I21*F53/F21,0)</f>
        <v>0</v>
      </c>
      <c r="J53" s="675">
        <f t="shared" si="18"/>
        <v>0</v>
      </c>
      <c r="K53" s="674"/>
      <c r="L53" s="674"/>
      <c r="M53" s="675">
        <f>IFERROR(M21*J53/K21,0)</f>
        <v>0</v>
      </c>
      <c r="N53" s="675">
        <f t="shared" si="16"/>
        <v>0</v>
      </c>
      <c r="O53" s="666"/>
      <c r="P53" s="645">
        <f>IFERROR(IF(N53=0,0,N53*$P$2),0)</f>
        <v>0</v>
      </c>
    </row>
    <row r="54" spans="1:16">
      <c r="A54" s="2"/>
      <c r="B54" s="1126" t="s">
        <v>1735</v>
      </c>
      <c r="C54" s="1127"/>
      <c r="D54" s="673">
        <f>SUM('D2'!D93:EW93)</f>
        <v>0</v>
      </c>
      <c r="E54" s="646">
        <f>SUM('D2'!D113:EW113)</f>
        <v>0</v>
      </c>
      <c r="F54" s="646">
        <f t="shared" si="14"/>
        <v>0</v>
      </c>
      <c r="G54" s="674"/>
      <c r="H54" s="674"/>
      <c r="I54" s="675">
        <f>IFERROR(I22*F54/F22,0)</f>
        <v>0</v>
      </c>
      <c r="J54" s="675">
        <f t="shared" ref="J54:J56" si="20">F54-I54</f>
        <v>0</v>
      </c>
      <c r="K54" s="674"/>
      <c r="L54" s="674"/>
      <c r="M54" s="675">
        <f>IFERROR(M22*J54/K22,0)</f>
        <v>0</v>
      </c>
      <c r="N54" s="675">
        <f t="shared" si="16"/>
        <v>0</v>
      </c>
      <c r="O54" s="666"/>
      <c r="P54" s="645">
        <f t="shared" si="13"/>
        <v>0</v>
      </c>
    </row>
    <row r="55" spans="1:16">
      <c r="A55" s="2"/>
      <c r="B55" s="1126" t="s">
        <v>1737</v>
      </c>
      <c r="C55" s="1127"/>
      <c r="D55" s="673">
        <f>SUM('D2'!D94:EW94)</f>
        <v>0</v>
      </c>
      <c r="E55" s="646">
        <f>SUM('D2'!D114:EW114)</f>
        <v>0</v>
      </c>
      <c r="F55" s="646">
        <f t="shared" si="14"/>
        <v>0</v>
      </c>
      <c r="G55" s="674"/>
      <c r="H55" s="674"/>
      <c r="I55" s="675">
        <f t="shared" ref="I55:I56" si="21">IFERROR(I23*F55/F23,0)</f>
        <v>0</v>
      </c>
      <c r="J55" s="675">
        <f t="shared" si="20"/>
        <v>0</v>
      </c>
      <c r="K55" s="674"/>
      <c r="L55" s="674"/>
      <c r="M55" s="675">
        <f t="shared" ref="M55:M56" si="22">IFERROR(M23*J55/K23,0)</f>
        <v>0</v>
      </c>
      <c r="N55" s="675">
        <f t="shared" si="16"/>
        <v>0</v>
      </c>
      <c r="O55" s="666"/>
      <c r="P55" s="645">
        <f t="shared" si="13"/>
        <v>0</v>
      </c>
    </row>
    <row r="56" spans="1:16">
      <c r="A56" s="2"/>
      <c r="B56" s="1128" t="s">
        <v>1832</v>
      </c>
      <c r="C56" s="1129"/>
      <c r="D56" s="673">
        <f>SUM('D2'!D95:EW95)</f>
        <v>0</v>
      </c>
      <c r="E56" s="646">
        <f>SUM('D2'!D115:EW115)</f>
        <v>0</v>
      </c>
      <c r="F56" s="646">
        <f t="shared" si="14"/>
        <v>0</v>
      </c>
      <c r="G56" s="674"/>
      <c r="H56" s="674"/>
      <c r="I56" s="675">
        <f t="shared" si="21"/>
        <v>0</v>
      </c>
      <c r="J56" s="675">
        <f t="shared" si="20"/>
        <v>0</v>
      </c>
      <c r="K56" s="674"/>
      <c r="L56" s="674"/>
      <c r="M56" s="675">
        <f t="shared" si="22"/>
        <v>0</v>
      </c>
      <c r="N56" s="675">
        <f t="shared" si="16"/>
        <v>0</v>
      </c>
      <c r="O56" s="666"/>
      <c r="P56" s="645">
        <f t="shared" si="13"/>
        <v>0</v>
      </c>
    </row>
    <row r="57" spans="1:16">
      <c r="A57" s="2"/>
      <c r="B57" s="2"/>
      <c r="C57" s="2"/>
      <c r="D57" s="2"/>
      <c r="E57" s="2"/>
      <c r="F57" s="2"/>
      <c r="G57" s="2"/>
      <c r="H57" s="2"/>
      <c r="I57" s="2"/>
      <c r="J57" s="2"/>
      <c r="K57" s="2"/>
      <c r="L57" s="2"/>
      <c r="M57" s="2"/>
      <c r="N57" s="2"/>
      <c r="O57" s="2"/>
      <c r="P57" s="2"/>
    </row>
  </sheetData>
  <sheetProtection algorithmName="SHA-512" hashValue="fDFJC3/migC+RRP/2AyyQ96gf26VchCvmOTJBrDEEN1kEX05IQaSj4DhKTlnkrNHy/g5HOryKeFOOsCPSRSXcw==" saltValue="8ytnZuQ8yrscPqMmktjqCQ==" spinCount="100000" sheet="1" formatCells="0"/>
  <mergeCells count="49">
    <mergeCell ref="B32:C3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27:C27"/>
    <mergeCell ref="B17:C17"/>
    <mergeCell ref="B18:C18"/>
    <mergeCell ref="B19:C19"/>
    <mergeCell ref="B20:C20"/>
    <mergeCell ref="B21:C21"/>
    <mergeCell ref="B31:C31"/>
    <mergeCell ref="B22:C22"/>
    <mergeCell ref="B23:C23"/>
    <mergeCell ref="B24:C24"/>
    <mergeCell ref="B25:C25"/>
    <mergeCell ref="B26:C26"/>
    <mergeCell ref="B28:C28"/>
    <mergeCell ref="B29:C29"/>
    <mergeCell ref="B30:C30"/>
    <mergeCell ref="B38:C38"/>
    <mergeCell ref="B39:C39"/>
    <mergeCell ref="B40:C40"/>
    <mergeCell ref="B41:C41"/>
    <mergeCell ref="B42:C42"/>
    <mergeCell ref="B47:C47"/>
    <mergeCell ref="B48:C48"/>
    <mergeCell ref="B49:C49"/>
    <mergeCell ref="B43:C43"/>
    <mergeCell ref="B44:C44"/>
    <mergeCell ref="B45:C45"/>
    <mergeCell ref="B46:C46"/>
    <mergeCell ref="B54:C54"/>
    <mergeCell ref="B55:C55"/>
    <mergeCell ref="B56:C56"/>
    <mergeCell ref="B50:C50"/>
    <mergeCell ref="B51:C51"/>
    <mergeCell ref="B52:C52"/>
    <mergeCell ref="B53:C53"/>
  </mergeCells>
  <phoneticPr fontId="13"/>
  <pageMargins left="0.39370078740157483" right="0.39370078740157483" top="0.39370078740157483" bottom="0.39370078740157483" header="0.39370078740157483" footer="0.39370078740157483"/>
  <pageSetup paperSize="9" scale="95" orientation="landscape" r:id="rId1"/>
  <headerFooter alignWithMargins="0"/>
  <ignoredErrors>
    <ignoredError sqref="K20 O33" formula="1"/>
  </ignoredError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F0F04-CE09-4446-BFDD-562529962DD8}">
  <sheetPr codeName="Sheet32">
    <tabColor theme="9" tint="-0.249977111117893"/>
    <pageSetUpPr fitToPage="1"/>
  </sheetPr>
  <dimension ref="A1:AH85"/>
  <sheetViews>
    <sheetView zoomScale="84" zoomScaleNormal="84" workbookViewId="0"/>
  </sheetViews>
  <sheetFormatPr defaultColWidth="9" defaultRowHeight="13.5"/>
  <cols>
    <col min="1" max="1" width="3.625" style="578" customWidth="1"/>
    <col min="2" max="2" width="6.125" style="578" customWidth="1"/>
    <col min="3" max="3" width="48.75" style="607" customWidth="1"/>
    <col min="4" max="15" width="11.625" style="607" customWidth="1"/>
    <col min="16" max="16" width="9" style="607" customWidth="1"/>
    <col min="17" max="17" width="9" style="607"/>
    <col min="18" max="16384" width="9" style="578"/>
  </cols>
  <sheetData>
    <row r="1" spans="1:34" s="476" customFormat="1" ht="24.75" customHeight="1">
      <c r="A1" s="86" t="s">
        <v>2088</v>
      </c>
      <c r="B1" s="86"/>
      <c r="E1" s="462" t="s">
        <v>2497</v>
      </c>
    </row>
    <row r="2" spans="1:34" s="476" customFormat="1" ht="28.5" customHeight="1" thickBot="1">
      <c r="A2" s="86"/>
      <c r="B2" s="1142" t="s">
        <v>2407</v>
      </c>
      <c r="C2" s="1142"/>
      <c r="D2" s="1142"/>
      <c r="E2" s="1142"/>
      <c r="F2" s="1142"/>
      <c r="G2" s="1142"/>
    </row>
    <row r="3" spans="1:34" ht="18" customHeight="1" thickBot="1">
      <c r="A3" s="575"/>
      <c r="B3" s="575"/>
      <c r="C3" s="576" t="s">
        <v>1954</v>
      </c>
      <c r="D3" s="1155" t="s">
        <v>2100</v>
      </c>
      <c r="E3" s="1156"/>
      <c r="F3" s="1156"/>
      <c r="G3" s="1157"/>
      <c r="H3" s="577"/>
      <c r="I3" s="577"/>
      <c r="J3" s="577"/>
      <c r="K3" s="577"/>
      <c r="L3" s="577"/>
      <c r="M3" s="577"/>
      <c r="N3" s="577"/>
      <c r="O3" s="577"/>
      <c r="P3" s="577"/>
      <c r="Q3" s="577"/>
      <c r="R3" s="575"/>
      <c r="S3" s="575"/>
      <c r="T3" s="575"/>
      <c r="U3" s="575"/>
      <c r="V3" s="575"/>
      <c r="W3" s="575"/>
      <c r="X3" s="575"/>
      <c r="Y3" s="575"/>
      <c r="Z3" s="575"/>
      <c r="AA3" s="575"/>
      <c r="AB3" s="575"/>
      <c r="AC3" s="575"/>
      <c r="AD3" s="575"/>
      <c r="AE3" s="575"/>
      <c r="AF3" s="575"/>
      <c r="AG3" s="575"/>
      <c r="AH3" s="575"/>
    </row>
    <row r="4" spans="1:34" ht="47.25" customHeight="1" thickTop="1">
      <c r="A4" s="575"/>
      <c r="B4" s="575"/>
      <c r="C4" s="579" t="s">
        <v>2424</v>
      </c>
      <c r="D4" s="1152"/>
      <c r="E4" s="1153"/>
      <c r="F4" s="1153"/>
      <c r="G4" s="1154"/>
      <c r="H4" s="577"/>
      <c r="I4" s="577"/>
      <c r="J4" s="577"/>
      <c r="K4" s="577"/>
      <c r="L4" s="577"/>
      <c r="M4" s="577"/>
      <c r="N4" s="577"/>
      <c r="O4" s="577"/>
      <c r="P4" s="577"/>
      <c r="Q4" s="577"/>
      <c r="R4" s="575"/>
      <c r="S4" s="575"/>
      <c r="T4" s="575"/>
      <c r="U4" s="575"/>
      <c r="V4" s="575"/>
      <c r="W4" s="575"/>
      <c r="X4" s="575"/>
      <c r="Y4" s="575"/>
      <c r="Z4" s="575"/>
      <c r="AA4" s="575"/>
      <c r="AB4" s="575"/>
      <c r="AC4" s="575"/>
      <c r="AD4" s="575"/>
      <c r="AE4" s="575"/>
      <c r="AF4" s="575"/>
      <c r="AG4" s="575"/>
      <c r="AH4" s="575"/>
    </row>
    <row r="5" spans="1:34" ht="47.25" customHeight="1" thickBot="1">
      <c r="A5" s="575"/>
      <c r="B5" s="575"/>
      <c r="C5" s="580" t="s">
        <v>2425</v>
      </c>
      <c r="D5" s="1158"/>
      <c r="E5" s="1159"/>
      <c r="F5" s="1159"/>
      <c r="G5" s="1160"/>
      <c r="H5" s="577"/>
      <c r="I5" s="577"/>
      <c r="J5" s="577"/>
      <c r="K5" s="577"/>
      <c r="L5" s="577"/>
      <c r="M5" s="577"/>
      <c r="N5" s="577"/>
      <c r="O5" s="577"/>
      <c r="P5" s="577"/>
      <c r="Q5" s="577"/>
      <c r="R5" s="575"/>
      <c r="S5" s="575"/>
      <c r="T5" s="575"/>
      <c r="U5" s="575"/>
      <c r="V5" s="575"/>
      <c r="W5" s="575"/>
      <c r="X5" s="575"/>
      <c r="Y5" s="575"/>
      <c r="Z5" s="575"/>
      <c r="AA5" s="575"/>
      <c r="AB5" s="575"/>
      <c r="AC5" s="575"/>
      <c r="AD5" s="575"/>
      <c r="AE5" s="575"/>
      <c r="AF5" s="575"/>
      <c r="AG5" s="575"/>
      <c r="AH5" s="575"/>
    </row>
    <row r="6" spans="1:34" ht="18" customHeight="1" thickBot="1">
      <c r="A6" s="575"/>
      <c r="B6" s="575"/>
      <c r="C6" s="576"/>
      <c r="D6" s="1148" t="s">
        <v>2099</v>
      </c>
      <c r="E6" s="1149"/>
      <c r="F6" s="1150"/>
      <c r="G6" s="1151"/>
      <c r="H6" s="577"/>
      <c r="I6" s="577"/>
      <c r="J6" s="577"/>
      <c r="K6" s="577"/>
      <c r="L6" s="577"/>
      <c r="M6" s="577"/>
      <c r="N6" s="575"/>
      <c r="O6" s="575"/>
      <c r="P6" s="575"/>
      <c r="Q6" s="575"/>
      <c r="R6" s="575"/>
      <c r="S6" s="575"/>
      <c r="T6" s="575"/>
      <c r="U6" s="575"/>
      <c r="V6" s="575"/>
      <c r="W6" s="575"/>
      <c r="X6" s="575"/>
      <c r="Y6" s="575"/>
      <c r="Z6" s="575"/>
      <c r="AA6" s="575"/>
      <c r="AB6" s="575"/>
      <c r="AC6" s="575"/>
      <c r="AD6" s="575"/>
    </row>
    <row r="7" spans="1:34" ht="47.25" customHeight="1" thickTop="1">
      <c r="A7" s="575"/>
      <c r="B7" s="575"/>
      <c r="C7" s="579" t="s">
        <v>2426</v>
      </c>
      <c r="D7" s="1164"/>
      <c r="E7" s="1165"/>
      <c r="F7" s="1165"/>
      <c r="G7" s="1166"/>
      <c r="H7" s="577"/>
      <c r="I7" s="577"/>
      <c r="J7" s="577"/>
      <c r="K7" s="577"/>
      <c r="L7" s="577"/>
      <c r="M7" s="577"/>
      <c r="N7" s="575"/>
      <c r="O7" s="575"/>
      <c r="P7" s="575"/>
      <c r="Q7" s="575"/>
      <c r="R7" s="575"/>
      <c r="S7" s="575"/>
      <c r="T7" s="575"/>
      <c r="U7" s="575"/>
      <c r="V7" s="575"/>
      <c r="W7" s="575"/>
      <c r="X7" s="575"/>
      <c r="Y7" s="575"/>
      <c r="Z7" s="575"/>
      <c r="AA7" s="575"/>
      <c r="AB7" s="575"/>
      <c r="AC7" s="575"/>
      <c r="AD7" s="575"/>
    </row>
    <row r="8" spans="1:34" ht="47.25" customHeight="1">
      <c r="A8" s="575"/>
      <c r="B8" s="575"/>
      <c r="C8" s="579" t="s">
        <v>2427</v>
      </c>
      <c r="D8" s="1164"/>
      <c r="E8" s="1165"/>
      <c r="F8" s="1165"/>
      <c r="G8" s="1166"/>
      <c r="H8" s="577"/>
      <c r="I8" s="577"/>
      <c r="J8" s="577"/>
      <c r="K8" s="577"/>
      <c r="L8" s="577"/>
      <c r="M8" s="577"/>
      <c r="N8" s="577"/>
      <c r="O8" s="577"/>
      <c r="P8" s="577"/>
      <c r="Q8" s="577"/>
      <c r="R8" s="575"/>
      <c r="S8" s="575"/>
      <c r="T8" s="575"/>
      <c r="U8" s="575"/>
      <c r="V8" s="575"/>
      <c r="W8" s="575"/>
      <c r="X8" s="575"/>
      <c r="Y8" s="575"/>
      <c r="Z8" s="575"/>
      <c r="AA8" s="575"/>
      <c r="AB8" s="575"/>
      <c r="AC8" s="575"/>
      <c r="AD8" s="575"/>
      <c r="AE8" s="575"/>
      <c r="AF8" s="575"/>
      <c r="AG8" s="575"/>
      <c r="AH8" s="575"/>
    </row>
    <row r="9" spans="1:34" ht="47.25" customHeight="1" thickBot="1">
      <c r="A9" s="575"/>
      <c r="B9" s="575"/>
      <c r="C9" s="581" t="s">
        <v>2428</v>
      </c>
      <c r="D9" s="1167"/>
      <c r="E9" s="1168"/>
      <c r="F9" s="1168"/>
      <c r="G9" s="1169"/>
      <c r="H9" s="577"/>
      <c r="I9" s="577"/>
      <c r="J9" s="577"/>
      <c r="K9" s="577"/>
      <c r="L9" s="577"/>
      <c r="M9" s="577"/>
      <c r="N9" s="577"/>
      <c r="O9" s="577"/>
      <c r="P9" s="577"/>
      <c r="Q9" s="577"/>
      <c r="R9" s="575"/>
      <c r="S9" s="575"/>
      <c r="T9" s="575"/>
      <c r="U9" s="575"/>
      <c r="V9" s="575"/>
      <c r="W9" s="575"/>
      <c r="X9" s="575"/>
      <c r="Y9" s="575"/>
      <c r="Z9" s="575"/>
      <c r="AA9" s="575"/>
      <c r="AB9" s="575"/>
      <c r="AC9" s="575"/>
      <c r="AD9" s="575"/>
      <c r="AE9" s="575"/>
      <c r="AF9" s="575"/>
      <c r="AG9" s="575"/>
      <c r="AH9" s="575"/>
    </row>
    <row r="10" spans="1:34" ht="18.75" customHeight="1" thickBot="1">
      <c r="A10" s="575"/>
      <c r="B10" s="575"/>
      <c r="C10" s="576"/>
      <c r="D10" s="1148" t="s">
        <v>2098</v>
      </c>
      <c r="E10" s="1149"/>
      <c r="F10" s="1150"/>
      <c r="G10" s="1151"/>
      <c r="H10" s="577"/>
      <c r="I10" s="577"/>
      <c r="J10" s="577"/>
      <c r="K10" s="577"/>
      <c r="L10" s="577"/>
      <c r="M10" s="577"/>
      <c r="N10" s="577"/>
      <c r="O10" s="577"/>
      <c r="P10" s="577"/>
      <c r="Q10" s="577"/>
      <c r="R10" s="575"/>
      <c r="S10" s="575"/>
      <c r="T10" s="575"/>
      <c r="U10" s="575"/>
      <c r="V10" s="575"/>
      <c r="W10" s="575"/>
      <c r="X10" s="575"/>
      <c r="Y10" s="575"/>
      <c r="Z10" s="575"/>
      <c r="AA10" s="575"/>
      <c r="AB10" s="575"/>
      <c r="AC10" s="575"/>
      <c r="AD10" s="575"/>
      <c r="AE10" s="575"/>
      <c r="AF10" s="575"/>
      <c r="AG10" s="575"/>
      <c r="AH10" s="575"/>
    </row>
    <row r="11" spans="1:34" ht="47.25" customHeight="1" thickTop="1" thickBot="1">
      <c r="A11" s="575"/>
      <c r="B11" s="575"/>
      <c r="C11" s="580" t="s">
        <v>2429</v>
      </c>
      <c r="D11" s="1161"/>
      <c r="E11" s="1162"/>
      <c r="F11" s="1162"/>
      <c r="G11" s="1163"/>
      <c r="H11" s="577"/>
      <c r="I11" s="577"/>
      <c r="J11" s="577"/>
      <c r="K11" s="577"/>
      <c r="L11" s="577"/>
      <c r="M11" s="577"/>
      <c r="N11" s="575"/>
      <c r="O11" s="575"/>
      <c r="P11" s="575"/>
      <c r="Q11" s="575"/>
      <c r="R11" s="575"/>
      <c r="S11" s="575"/>
      <c r="T11" s="575"/>
      <c r="U11" s="575"/>
      <c r="V11" s="575"/>
      <c r="W11" s="575"/>
      <c r="X11" s="575"/>
      <c r="Y11" s="575"/>
      <c r="Z11" s="575"/>
      <c r="AA11" s="575"/>
      <c r="AB11" s="575"/>
      <c r="AC11" s="575"/>
      <c r="AD11" s="575"/>
    </row>
    <row r="12" spans="1:34" ht="18" customHeight="1">
      <c r="A12" s="575"/>
      <c r="B12" s="575"/>
      <c r="C12" s="582" t="s">
        <v>1683</v>
      </c>
      <c r="D12" s="583"/>
      <c r="E12" s="583"/>
      <c r="F12" s="185"/>
      <c r="G12" s="185"/>
      <c r="H12" s="577"/>
      <c r="I12" s="577"/>
      <c r="J12" s="577"/>
      <c r="K12" s="577"/>
      <c r="L12" s="577"/>
      <c r="M12" s="577"/>
      <c r="N12" s="577"/>
      <c r="O12" s="577"/>
      <c r="P12" s="577"/>
      <c r="Q12" s="577"/>
      <c r="R12" s="575"/>
      <c r="S12" s="575"/>
      <c r="T12" s="575"/>
      <c r="U12" s="575"/>
      <c r="V12" s="575"/>
      <c r="W12" s="575"/>
      <c r="X12" s="575"/>
      <c r="Y12" s="575"/>
      <c r="Z12" s="575"/>
      <c r="AA12" s="575"/>
      <c r="AB12" s="575"/>
      <c r="AC12" s="575"/>
      <c r="AD12" s="575"/>
      <c r="AE12" s="575"/>
      <c r="AF12" s="575"/>
      <c r="AG12" s="575"/>
      <c r="AH12" s="575"/>
    </row>
    <row r="13" spans="1:34" ht="18" customHeight="1">
      <c r="A13" s="575"/>
      <c r="B13" s="575"/>
      <c r="C13" s="582"/>
      <c r="D13" s="583"/>
      <c r="E13" s="583"/>
      <c r="F13" s="185"/>
      <c r="G13" s="185"/>
      <c r="H13" s="577"/>
      <c r="I13" s="577"/>
      <c r="J13" s="577"/>
      <c r="K13" s="577"/>
      <c r="L13" s="577"/>
      <c r="M13" s="577"/>
      <c r="N13" s="577"/>
      <c r="O13" s="577"/>
      <c r="P13" s="577"/>
      <c r="Q13" s="577"/>
      <c r="R13" s="575"/>
      <c r="S13" s="575"/>
      <c r="T13" s="575"/>
      <c r="U13" s="575"/>
      <c r="V13" s="575"/>
      <c r="W13" s="575"/>
      <c r="X13" s="575"/>
      <c r="Y13" s="575"/>
      <c r="Z13" s="575"/>
      <c r="AA13" s="575"/>
      <c r="AB13" s="575"/>
      <c r="AC13" s="575"/>
      <c r="AD13" s="575"/>
      <c r="AE13" s="575"/>
      <c r="AF13" s="575"/>
      <c r="AG13" s="575"/>
      <c r="AH13" s="575"/>
    </row>
    <row r="14" spans="1:34">
      <c r="A14" s="575"/>
      <c r="B14" s="575"/>
      <c r="C14" s="577"/>
      <c r="D14" s="577"/>
      <c r="E14" s="577"/>
      <c r="F14" s="577"/>
      <c r="G14" s="577"/>
      <c r="H14" s="577"/>
      <c r="I14" s="577"/>
      <c r="J14" s="577"/>
      <c r="K14" s="577"/>
      <c r="L14" s="577"/>
      <c r="M14" s="577"/>
      <c r="N14" s="577"/>
      <c r="O14" s="577"/>
      <c r="P14" s="577"/>
      <c r="Q14" s="577"/>
      <c r="R14" s="577"/>
      <c r="S14" s="575"/>
      <c r="T14" s="575"/>
      <c r="U14" s="575"/>
      <c r="V14" s="575"/>
      <c r="W14" s="575"/>
      <c r="X14" s="575"/>
      <c r="Y14" s="575"/>
      <c r="Z14" s="575"/>
      <c r="AA14" s="575"/>
      <c r="AB14" s="575"/>
      <c r="AC14" s="575"/>
      <c r="AD14" s="575"/>
      <c r="AE14" s="575"/>
      <c r="AF14" s="575"/>
      <c r="AG14" s="575"/>
      <c r="AH14" s="575"/>
    </row>
    <row r="15" spans="1:34" s="86" customFormat="1">
      <c r="A15" s="86" t="s">
        <v>2097</v>
      </c>
    </row>
    <row r="16" spans="1:34" s="86" customFormat="1" ht="21" customHeight="1" thickBot="1">
      <c r="B16" s="584" t="s">
        <v>2437</v>
      </c>
    </row>
    <row r="17" spans="1:34" ht="18.75" customHeight="1" thickBot="1">
      <c r="A17" s="575"/>
      <c r="B17" s="575"/>
      <c r="C17" s="585"/>
      <c r="D17" s="586" t="s">
        <v>2094</v>
      </c>
      <c r="E17" s="587" t="s">
        <v>1252</v>
      </c>
      <c r="F17" s="587" t="s">
        <v>1254</v>
      </c>
      <c r="G17" s="587" t="s">
        <v>1253</v>
      </c>
      <c r="H17" s="587" t="s">
        <v>1793</v>
      </c>
      <c r="I17" s="587" t="s">
        <v>1794</v>
      </c>
      <c r="J17" s="587" t="s">
        <v>1795</v>
      </c>
      <c r="K17" s="587" t="s">
        <v>1796</v>
      </c>
      <c r="L17" s="587" t="s">
        <v>1797</v>
      </c>
      <c r="M17" s="587" t="s">
        <v>1798</v>
      </c>
      <c r="N17" s="587" t="s">
        <v>1799</v>
      </c>
      <c r="O17" s="588" t="s">
        <v>1669</v>
      </c>
      <c r="P17" s="577"/>
      <c r="Q17" s="577"/>
      <c r="R17" s="577"/>
      <c r="S17" s="575"/>
      <c r="T17" s="575"/>
      <c r="U17" s="575"/>
      <c r="V17" s="575"/>
      <c r="W17" s="575"/>
      <c r="X17" s="575"/>
      <c r="Y17" s="575"/>
      <c r="Z17" s="575"/>
      <c r="AA17" s="575"/>
      <c r="AB17" s="575"/>
      <c r="AC17" s="575"/>
      <c r="AD17" s="575"/>
      <c r="AE17" s="575"/>
      <c r="AF17" s="575"/>
      <c r="AG17" s="575"/>
      <c r="AH17" s="575"/>
    </row>
    <row r="18" spans="1:34" ht="18.75" customHeight="1" thickBot="1">
      <c r="A18" s="575"/>
      <c r="B18" s="575"/>
      <c r="C18" s="589"/>
      <c r="D18" s="1170" t="s">
        <v>2101</v>
      </c>
      <c r="E18" s="1171"/>
      <c r="F18" s="1171"/>
      <c r="G18" s="1171"/>
      <c r="H18" s="1171"/>
      <c r="I18" s="1171"/>
      <c r="J18" s="1171"/>
      <c r="K18" s="1171"/>
      <c r="L18" s="1171"/>
      <c r="M18" s="1171"/>
      <c r="N18" s="1171"/>
      <c r="O18" s="1172"/>
      <c r="P18" s="577"/>
      <c r="Q18" s="577"/>
      <c r="R18" s="577"/>
      <c r="S18" s="575"/>
      <c r="T18" s="575"/>
      <c r="U18" s="575"/>
      <c r="V18" s="575"/>
      <c r="W18" s="575"/>
      <c r="X18" s="575"/>
      <c r="Y18" s="575"/>
      <c r="Z18" s="575"/>
      <c r="AA18" s="575"/>
      <c r="AB18" s="575"/>
      <c r="AC18" s="575"/>
      <c r="AD18" s="575"/>
      <c r="AE18" s="575"/>
      <c r="AF18" s="575"/>
      <c r="AG18" s="575"/>
      <c r="AH18" s="575"/>
    </row>
    <row r="19" spans="1:34" ht="26.25" customHeight="1" thickTop="1">
      <c r="A19" s="575"/>
      <c r="B19" s="575"/>
      <c r="C19" s="590" t="s">
        <v>2430</v>
      </c>
      <c r="D19" s="88">
        <f>'D1'!D5</f>
        <v>0</v>
      </c>
      <c r="E19" s="615"/>
      <c r="F19" s="615"/>
      <c r="G19" s="615"/>
      <c r="H19" s="615"/>
      <c r="I19" s="615"/>
      <c r="J19" s="615"/>
      <c r="K19" s="615"/>
      <c r="L19" s="615"/>
      <c r="M19" s="615"/>
      <c r="N19" s="615"/>
      <c r="O19" s="616">
        <f>D19-SUM(E19:N19)</f>
        <v>0</v>
      </c>
      <c r="P19" s="577"/>
      <c r="Q19" s="577"/>
      <c r="R19" s="577"/>
      <c r="S19" s="575"/>
      <c r="T19" s="575"/>
      <c r="U19" s="575"/>
      <c r="V19" s="575"/>
      <c r="W19" s="575"/>
      <c r="X19" s="575"/>
      <c r="Y19" s="575"/>
      <c r="Z19" s="575"/>
      <c r="AA19" s="575"/>
      <c r="AB19" s="575"/>
      <c r="AC19" s="575"/>
      <c r="AD19" s="575"/>
      <c r="AE19" s="575"/>
      <c r="AF19" s="575"/>
      <c r="AG19" s="575"/>
      <c r="AH19" s="575"/>
    </row>
    <row r="20" spans="1:34" ht="26.25" customHeight="1" thickBot="1">
      <c r="A20" s="575"/>
      <c r="B20" s="575"/>
      <c r="C20" s="580" t="s">
        <v>2431</v>
      </c>
      <c r="D20" s="89">
        <f>'D1'!D4</f>
        <v>0</v>
      </c>
      <c r="E20" s="617"/>
      <c r="F20" s="617"/>
      <c r="G20" s="617"/>
      <c r="H20" s="617"/>
      <c r="I20" s="617"/>
      <c r="J20" s="617"/>
      <c r="K20" s="617"/>
      <c r="L20" s="617"/>
      <c r="M20" s="617"/>
      <c r="N20" s="617"/>
      <c r="O20" s="618">
        <f>D20-SUM(E20:N20)</f>
        <v>0</v>
      </c>
      <c r="P20" s="577"/>
      <c r="Q20" s="577"/>
      <c r="R20" s="577"/>
      <c r="S20" s="575"/>
      <c r="T20" s="575"/>
      <c r="U20" s="575"/>
      <c r="V20" s="575"/>
      <c r="W20" s="575"/>
      <c r="X20" s="575"/>
      <c r="Y20" s="575"/>
      <c r="Z20" s="575"/>
      <c r="AA20" s="575"/>
      <c r="AB20" s="575"/>
      <c r="AC20" s="575"/>
      <c r="AD20" s="575"/>
      <c r="AE20" s="575"/>
      <c r="AF20" s="575"/>
      <c r="AG20" s="575"/>
      <c r="AH20" s="575"/>
    </row>
    <row r="21" spans="1:34" ht="18.75" customHeight="1" thickBot="1">
      <c r="A21" s="575"/>
      <c r="B21" s="575"/>
      <c r="C21" s="589"/>
      <c r="D21" s="1170" t="s">
        <v>2102</v>
      </c>
      <c r="E21" s="1171"/>
      <c r="F21" s="1171"/>
      <c r="G21" s="1171"/>
      <c r="H21" s="1171"/>
      <c r="I21" s="1171"/>
      <c r="J21" s="1171"/>
      <c r="K21" s="1171"/>
      <c r="L21" s="1171"/>
      <c r="M21" s="1171"/>
      <c r="N21" s="1171"/>
      <c r="O21" s="1172"/>
      <c r="P21" s="577"/>
      <c r="Q21" s="577"/>
      <c r="R21" s="577"/>
      <c r="S21" s="575"/>
      <c r="T21" s="575"/>
      <c r="U21" s="575"/>
      <c r="V21" s="575"/>
      <c r="W21" s="575"/>
      <c r="X21" s="575"/>
      <c r="Y21" s="575"/>
      <c r="Z21" s="575"/>
      <c r="AA21" s="575"/>
      <c r="AB21" s="575"/>
      <c r="AC21" s="575"/>
      <c r="AD21" s="575"/>
      <c r="AE21" s="575"/>
      <c r="AF21" s="575"/>
      <c r="AG21" s="575"/>
      <c r="AH21" s="575"/>
    </row>
    <row r="22" spans="1:34" ht="28.5" customHeight="1" thickTop="1">
      <c r="A22" s="575"/>
      <c r="B22" s="575"/>
      <c r="C22" s="591" t="s">
        <v>2432</v>
      </c>
      <c r="D22" s="90">
        <f>D4</f>
        <v>0</v>
      </c>
      <c r="E22" s="615"/>
      <c r="F22" s="615"/>
      <c r="G22" s="615"/>
      <c r="H22" s="615"/>
      <c r="I22" s="615"/>
      <c r="J22" s="615"/>
      <c r="K22" s="615"/>
      <c r="L22" s="615"/>
      <c r="M22" s="615"/>
      <c r="N22" s="615"/>
      <c r="O22" s="616">
        <f>D22-SUM(E22:N22)</f>
        <v>0</v>
      </c>
      <c r="P22" s="577"/>
      <c r="Q22" s="577"/>
      <c r="R22" s="577"/>
      <c r="S22" s="575"/>
      <c r="T22" s="575"/>
      <c r="U22" s="575"/>
      <c r="V22" s="575"/>
      <c r="W22" s="575"/>
      <c r="X22" s="575"/>
      <c r="Y22" s="575"/>
      <c r="Z22" s="575"/>
      <c r="AA22" s="575"/>
      <c r="AB22" s="575"/>
      <c r="AC22" s="575"/>
      <c r="AD22" s="575"/>
      <c r="AE22" s="575"/>
      <c r="AF22" s="575"/>
      <c r="AG22" s="575"/>
      <c r="AH22" s="575"/>
    </row>
    <row r="23" spans="1:34" ht="29.25" customHeight="1">
      <c r="A23" s="575"/>
      <c r="B23" s="575"/>
      <c r="C23" s="581" t="s">
        <v>2433</v>
      </c>
      <c r="D23" s="91">
        <f>D5</f>
        <v>0</v>
      </c>
      <c r="E23" s="619"/>
      <c r="F23" s="619"/>
      <c r="G23" s="619"/>
      <c r="H23" s="619"/>
      <c r="I23" s="619"/>
      <c r="J23" s="619"/>
      <c r="K23" s="619"/>
      <c r="L23" s="619"/>
      <c r="M23" s="619"/>
      <c r="N23" s="619"/>
      <c r="O23" s="620">
        <f>D23-SUM(E23:N23)</f>
        <v>0</v>
      </c>
      <c r="P23" s="577"/>
      <c r="Q23" s="577"/>
      <c r="R23" s="577"/>
      <c r="S23" s="575"/>
      <c r="T23" s="575"/>
      <c r="U23" s="575"/>
      <c r="V23" s="575"/>
      <c r="W23" s="575"/>
      <c r="X23" s="575"/>
      <c r="Y23" s="575"/>
      <c r="Z23" s="575"/>
      <c r="AA23" s="575"/>
      <c r="AB23" s="575"/>
      <c r="AC23" s="575"/>
      <c r="AD23" s="575"/>
      <c r="AE23" s="575"/>
      <c r="AF23" s="575"/>
      <c r="AG23" s="575"/>
      <c r="AH23" s="575"/>
    </row>
    <row r="24" spans="1:34" ht="29.25" customHeight="1">
      <c r="A24" s="575"/>
      <c r="B24" s="575"/>
      <c r="C24" s="579" t="s">
        <v>2434</v>
      </c>
      <c r="D24" s="92">
        <f>D7*D37*D38</f>
        <v>0</v>
      </c>
      <c r="E24" s="621"/>
      <c r="F24" s="621"/>
      <c r="G24" s="621"/>
      <c r="H24" s="621"/>
      <c r="I24" s="621"/>
      <c r="J24" s="621"/>
      <c r="K24" s="621"/>
      <c r="L24" s="621"/>
      <c r="M24" s="621"/>
      <c r="N24" s="621"/>
      <c r="O24" s="622">
        <f>D24-SUM(E24:N24)</f>
        <v>0</v>
      </c>
      <c r="P24" s="577"/>
      <c r="Q24" s="577"/>
      <c r="R24" s="577"/>
      <c r="S24" s="575"/>
      <c r="T24" s="575"/>
      <c r="U24" s="575"/>
      <c r="V24" s="575"/>
      <c r="W24" s="575"/>
      <c r="X24" s="575"/>
      <c r="Y24" s="575"/>
      <c r="Z24" s="575"/>
      <c r="AA24" s="575"/>
      <c r="AB24" s="575"/>
      <c r="AC24" s="575"/>
      <c r="AD24" s="575"/>
      <c r="AE24" s="575"/>
      <c r="AF24" s="575"/>
      <c r="AG24" s="575"/>
      <c r="AH24" s="575"/>
    </row>
    <row r="25" spans="1:34" ht="29.25" customHeight="1" thickBot="1">
      <c r="A25" s="575"/>
      <c r="B25" s="575"/>
      <c r="C25" s="581" t="s">
        <v>2435</v>
      </c>
      <c r="D25" s="91">
        <f>D8*D37*D38</f>
        <v>0</v>
      </c>
      <c r="E25" s="619"/>
      <c r="F25" s="619"/>
      <c r="G25" s="619"/>
      <c r="H25" s="619"/>
      <c r="I25" s="619"/>
      <c r="J25" s="619"/>
      <c r="K25" s="619"/>
      <c r="L25" s="619"/>
      <c r="M25" s="619"/>
      <c r="N25" s="619"/>
      <c r="O25" s="620">
        <f>D25-SUM(E25:N25)</f>
        <v>0</v>
      </c>
      <c r="P25" s="577"/>
      <c r="Q25" s="577"/>
      <c r="R25" s="577"/>
      <c r="S25" s="575"/>
      <c r="T25" s="575"/>
      <c r="U25" s="575"/>
      <c r="V25" s="575"/>
      <c r="W25" s="575"/>
      <c r="X25" s="575"/>
      <c r="Y25" s="575"/>
      <c r="Z25" s="575"/>
      <c r="AA25" s="575"/>
      <c r="AB25" s="575"/>
      <c r="AC25" s="575"/>
      <c r="AD25" s="575"/>
      <c r="AE25" s="575"/>
      <c r="AF25" s="575"/>
      <c r="AG25" s="575"/>
      <c r="AH25" s="575"/>
    </row>
    <row r="26" spans="1:34" ht="18.75" customHeight="1" thickTop="1" thickBot="1">
      <c r="A26" s="575"/>
      <c r="B26" s="575"/>
      <c r="C26" s="592"/>
      <c r="D26" s="1145" t="s">
        <v>2101</v>
      </c>
      <c r="E26" s="1146"/>
      <c r="F26" s="1146"/>
      <c r="G26" s="1146"/>
      <c r="H26" s="1146"/>
      <c r="I26" s="1146"/>
      <c r="J26" s="1146"/>
      <c r="K26" s="1146"/>
      <c r="L26" s="1146"/>
      <c r="M26" s="1146"/>
      <c r="N26" s="1146"/>
      <c r="O26" s="1147"/>
      <c r="P26" s="577"/>
      <c r="Q26" s="577"/>
      <c r="R26" s="577"/>
      <c r="S26" s="575"/>
      <c r="T26" s="575"/>
      <c r="U26" s="575"/>
      <c r="V26" s="575"/>
      <c r="W26" s="575"/>
      <c r="X26" s="575"/>
      <c r="Y26" s="575"/>
      <c r="Z26" s="575"/>
      <c r="AA26" s="575"/>
      <c r="AB26" s="575"/>
      <c r="AC26" s="575"/>
      <c r="AD26" s="575"/>
      <c r="AE26" s="575"/>
      <c r="AF26" s="575"/>
      <c r="AG26" s="575"/>
      <c r="AH26" s="575"/>
    </row>
    <row r="27" spans="1:34" ht="29.25" customHeight="1" thickTop="1" thickBot="1">
      <c r="A27" s="575"/>
      <c r="B27" s="575"/>
      <c r="C27" s="593" t="s">
        <v>2436</v>
      </c>
      <c r="D27" s="93">
        <f>D11</f>
        <v>0</v>
      </c>
      <c r="E27" s="623"/>
      <c r="F27" s="623"/>
      <c r="G27" s="623"/>
      <c r="H27" s="623"/>
      <c r="I27" s="623"/>
      <c r="J27" s="623"/>
      <c r="K27" s="623"/>
      <c r="L27" s="623"/>
      <c r="M27" s="623"/>
      <c r="N27" s="623"/>
      <c r="O27" s="624">
        <f>D27-SUM(E27:N27)</f>
        <v>0</v>
      </c>
      <c r="P27" s="577"/>
      <c r="Q27" s="577"/>
      <c r="R27" s="577"/>
      <c r="S27" s="575"/>
      <c r="T27" s="575"/>
      <c r="U27" s="575"/>
      <c r="V27" s="575"/>
      <c r="W27" s="575"/>
      <c r="X27" s="575"/>
      <c r="Y27" s="575"/>
      <c r="Z27" s="575"/>
      <c r="AA27" s="575"/>
      <c r="AB27" s="575"/>
      <c r="AC27" s="575"/>
      <c r="AD27" s="575"/>
      <c r="AE27" s="575"/>
      <c r="AF27" s="575"/>
      <c r="AG27" s="575"/>
      <c r="AH27" s="575"/>
    </row>
    <row r="28" spans="1:34">
      <c r="A28" s="575"/>
      <c r="B28" s="575"/>
      <c r="C28" s="577"/>
      <c r="D28" s="577"/>
      <c r="E28" s="577"/>
      <c r="F28" s="577"/>
      <c r="G28" s="577"/>
      <c r="H28" s="577"/>
      <c r="I28" s="577"/>
      <c r="J28" s="577"/>
      <c r="K28" s="577"/>
      <c r="L28" s="577"/>
      <c r="M28" s="577"/>
      <c r="N28" s="577"/>
      <c r="O28" s="577"/>
      <c r="P28" s="577"/>
      <c r="Q28" s="577"/>
      <c r="R28" s="575"/>
      <c r="S28" s="575"/>
      <c r="T28" s="575"/>
      <c r="U28" s="575"/>
      <c r="V28" s="575"/>
      <c r="W28" s="575"/>
      <c r="X28" s="575"/>
      <c r="Y28" s="575"/>
      <c r="Z28" s="575"/>
      <c r="AA28" s="575"/>
      <c r="AB28" s="575"/>
      <c r="AC28" s="575"/>
      <c r="AD28" s="575"/>
      <c r="AE28" s="575"/>
      <c r="AF28" s="575"/>
      <c r="AG28" s="575"/>
      <c r="AH28" s="575"/>
    </row>
    <row r="29" spans="1:34">
      <c r="A29" s="575"/>
      <c r="B29" s="575"/>
      <c r="C29" s="577"/>
      <c r="D29" s="577"/>
      <c r="E29" s="577"/>
      <c r="F29" s="577"/>
      <c r="G29" s="577"/>
      <c r="H29" s="577"/>
      <c r="I29" s="577"/>
      <c r="J29" s="577"/>
      <c r="K29" s="577"/>
      <c r="L29" s="577"/>
      <c r="M29" s="577"/>
      <c r="N29" s="577"/>
      <c r="O29" s="577"/>
      <c r="P29" s="577"/>
      <c r="Q29" s="577"/>
      <c r="R29" s="575"/>
      <c r="S29" s="575"/>
      <c r="T29" s="575"/>
      <c r="U29" s="575"/>
      <c r="V29" s="575"/>
      <c r="W29" s="575"/>
      <c r="X29" s="575"/>
      <c r="Y29" s="575"/>
      <c r="Z29" s="575"/>
      <c r="AA29" s="575"/>
      <c r="AB29" s="575"/>
      <c r="AC29" s="575"/>
      <c r="AD29" s="575"/>
      <c r="AE29" s="575"/>
      <c r="AF29" s="575"/>
      <c r="AG29" s="575"/>
      <c r="AH29" s="575"/>
    </row>
    <row r="30" spans="1:34">
      <c r="A30" s="575"/>
      <c r="B30" s="575"/>
      <c r="C30" s="577"/>
      <c r="D30" s="577"/>
      <c r="E30" s="577"/>
      <c r="F30" s="577"/>
      <c r="G30" s="577"/>
      <c r="H30" s="577"/>
      <c r="I30" s="577"/>
      <c r="J30" s="577"/>
      <c r="K30" s="577"/>
      <c r="L30" s="577"/>
      <c r="M30" s="577"/>
      <c r="N30" s="577"/>
      <c r="O30" s="577"/>
      <c r="P30" s="577"/>
      <c r="Q30" s="577"/>
      <c r="R30" s="575"/>
      <c r="S30" s="575"/>
      <c r="T30" s="575"/>
      <c r="U30" s="575"/>
      <c r="V30" s="575"/>
      <c r="W30" s="575"/>
      <c r="X30" s="575"/>
      <c r="Y30" s="575"/>
      <c r="Z30" s="575"/>
      <c r="AA30" s="575"/>
      <c r="AB30" s="575"/>
      <c r="AC30" s="575"/>
      <c r="AD30" s="575"/>
      <c r="AE30" s="575"/>
      <c r="AF30" s="575"/>
      <c r="AG30" s="575"/>
      <c r="AH30" s="575"/>
    </row>
    <row r="31" spans="1:34">
      <c r="A31" s="575"/>
      <c r="B31" s="575"/>
      <c r="C31" s="577"/>
      <c r="D31" s="577"/>
      <c r="E31" s="577"/>
      <c r="F31" s="577"/>
      <c r="G31" s="577"/>
      <c r="H31" s="577"/>
      <c r="I31" s="577"/>
      <c r="J31" s="577"/>
      <c r="K31" s="577"/>
      <c r="L31" s="577"/>
      <c r="M31" s="577"/>
      <c r="N31" s="577"/>
      <c r="O31" s="577"/>
      <c r="P31" s="577"/>
      <c r="Q31" s="577"/>
      <c r="R31" s="575"/>
      <c r="S31" s="575"/>
      <c r="T31" s="575"/>
      <c r="U31" s="575"/>
      <c r="V31" s="575"/>
      <c r="W31" s="575"/>
      <c r="X31" s="575"/>
      <c r="Y31" s="575"/>
      <c r="Z31" s="575"/>
      <c r="AA31" s="575"/>
      <c r="AB31" s="575"/>
      <c r="AC31" s="575"/>
      <c r="AD31" s="575"/>
      <c r="AE31" s="575"/>
      <c r="AF31" s="575"/>
      <c r="AG31" s="575"/>
      <c r="AH31" s="575"/>
    </row>
    <row r="32" spans="1:34">
      <c r="A32" s="575"/>
      <c r="B32" s="575"/>
      <c r="C32" s="577"/>
      <c r="D32" s="577"/>
      <c r="E32" s="577"/>
      <c r="F32" s="577"/>
      <c r="G32" s="577"/>
      <c r="H32" s="577"/>
      <c r="I32" s="577"/>
      <c r="J32" s="577"/>
      <c r="K32" s="577"/>
      <c r="L32" s="577"/>
      <c r="M32" s="577"/>
      <c r="N32" s="577"/>
      <c r="O32" s="577"/>
      <c r="P32" s="577"/>
      <c r="Q32" s="577"/>
      <c r="R32" s="575"/>
      <c r="S32" s="575"/>
      <c r="T32" s="575"/>
      <c r="U32" s="575"/>
      <c r="V32" s="575"/>
      <c r="W32" s="575"/>
      <c r="X32" s="575"/>
      <c r="Y32" s="575"/>
      <c r="Z32" s="575"/>
      <c r="AA32" s="575"/>
      <c r="AB32" s="575"/>
      <c r="AC32" s="575"/>
      <c r="AD32" s="575"/>
      <c r="AE32" s="575"/>
      <c r="AF32" s="575"/>
      <c r="AG32" s="575"/>
      <c r="AH32" s="575"/>
    </row>
    <row r="33" spans="1:34">
      <c r="A33" s="575"/>
      <c r="B33" s="575"/>
      <c r="C33" s="577"/>
      <c r="D33" s="577"/>
      <c r="E33" s="577"/>
      <c r="F33" s="577"/>
      <c r="G33" s="577"/>
      <c r="H33" s="577"/>
      <c r="I33" s="577"/>
      <c r="J33" s="577"/>
      <c r="K33" s="577"/>
      <c r="L33" s="577"/>
      <c r="M33" s="577"/>
      <c r="N33" s="577"/>
      <c r="O33" s="577"/>
      <c r="P33" s="577"/>
      <c r="Q33" s="577"/>
      <c r="R33" s="575"/>
      <c r="S33" s="575"/>
      <c r="T33" s="575"/>
      <c r="U33" s="575"/>
      <c r="V33" s="575"/>
      <c r="W33" s="575"/>
      <c r="X33" s="575"/>
      <c r="Y33" s="575"/>
      <c r="Z33" s="575"/>
      <c r="AA33" s="575"/>
      <c r="AB33" s="575"/>
      <c r="AC33" s="575"/>
      <c r="AD33" s="575"/>
      <c r="AE33" s="575"/>
      <c r="AF33" s="575"/>
      <c r="AG33" s="575"/>
      <c r="AH33" s="575"/>
    </row>
    <row r="34" spans="1:34">
      <c r="A34" s="575"/>
      <c r="B34" s="575"/>
      <c r="C34" s="577"/>
      <c r="D34" s="577"/>
      <c r="E34" s="577"/>
      <c r="F34" s="577"/>
      <c r="G34" s="577"/>
      <c r="H34" s="577"/>
      <c r="I34" s="577"/>
      <c r="J34" s="577"/>
      <c r="K34" s="577"/>
      <c r="L34" s="577"/>
      <c r="M34" s="577"/>
      <c r="N34" s="577"/>
      <c r="O34" s="577"/>
      <c r="P34" s="577"/>
      <c r="Q34" s="577"/>
      <c r="R34" s="575"/>
      <c r="S34" s="575"/>
      <c r="T34" s="575"/>
      <c r="U34" s="575"/>
      <c r="V34" s="575"/>
      <c r="W34" s="575"/>
      <c r="X34" s="575"/>
      <c r="Y34" s="575"/>
      <c r="Z34" s="575"/>
      <c r="AA34" s="575"/>
      <c r="AB34" s="575"/>
      <c r="AC34" s="575"/>
      <c r="AD34" s="575"/>
      <c r="AE34" s="575"/>
      <c r="AF34" s="575"/>
      <c r="AG34" s="575"/>
      <c r="AH34" s="575"/>
    </row>
    <row r="35" spans="1:34">
      <c r="A35" s="575"/>
      <c r="B35" s="575"/>
      <c r="C35" s="577"/>
      <c r="D35" s="577"/>
      <c r="E35" s="577"/>
      <c r="F35" s="577"/>
      <c r="G35" s="577"/>
      <c r="H35" s="577"/>
      <c r="I35" s="577"/>
      <c r="J35" s="577"/>
      <c r="K35" s="577"/>
      <c r="L35" s="577"/>
      <c r="M35" s="577"/>
      <c r="N35" s="577"/>
      <c r="O35" s="577"/>
      <c r="P35" s="577"/>
      <c r="Q35" s="577"/>
      <c r="R35" s="575"/>
      <c r="S35" s="575"/>
      <c r="T35" s="575"/>
      <c r="U35" s="575"/>
      <c r="V35" s="575"/>
      <c r="W35" s="575"/>
      <c r="X35" s="575"/>
      <c r="Y35" s="575"/>
      <c r="Z35" s="575"/>
      <c r="AA35" s="575"/>
      <c r="AB35" s="575"/>
      <c r="AC35" s="575"/>
      <c r="AD35" s="575"/>
      <c r="AE35" s="575"/>
      <c r="AF35" s="575"/>
      <c r="AG35" s="575"/>
      <c r="AH35" s="575"/>
    </row>
    <row r="36" spans="1:34" ht="19.5" customHeight="1" thickBot="1">
      <c r="A36" s="594" t="s">
        <v>1970</v>
      </c>
      <c r="C36" s="578"/>
      <c r="D36" s="577"/>
      <c r="E36" s="577"/>
      <c r="F36" s="577"/>
      <c r="G36" s="577"/>
      <c r="H36" s="577"/>
      <c r="I36" s="577"/>
      <c r="J36" s="577"/>
      <c r="K36" s="577"/>
      <c r="L36" s="577"/>
      <c r="M36" s="577"/>
      <c r="N36" s="577"/>
      <c r="O36" s="577"/>
      <c r="P36" s="577"/>
      <c r="Q36" s="577"/>
      <c r="R36" s="575"/>
      <c r="S36" s="575"/>
      <c r="T36" s="575"/>
      <c r="U36" s="575"/>
      <c r="V36" s="575"/>
      <c r="W36" s="575"/>
      <c r="X36" s="575"/>
      <c r="Y36" s="575"/>
      <c r="Z36" s="575"/>
      <c r="AA36" s="575"/>
      <c r="AB36" s="575"/>
      <c r="AC36" s="575"/>
      <c r="AD36" s="575"/>
      <c r="AE36" s="575"/>
      <c r="AF36" s="575"/>
      <c r="AG36" s="575"/>
      <c r="AH36" s="575"/>
    </row>
    <row r="37" spans="1:34" ht="18" customHeight="1" thickBot="1">
      <c r="A37" s="575"/>
      <c r="B37" s="595" t="s">
        <v>2441</v>
      </c>
      <c r="C37" s="596"/>
      <c r="D37" s="597">
        <v>4.2299999999999998E-4</v>
      </c>
      <c r="E37" s="598"/>
      <c r="F37" s="598"/>
      <c r="G37" s="598"/>
      <c r="H37" s="598"/>
      <c r="I37" s="598"/>
      <c r="J37" s="598"/>
      <c r="K37" s="598"/>
      <c r="L37" s="598"/>
      <c r="M37" s="598"/>
      <c r="N37" s="598"/>
      <c r="O37" s="598"/>
      <c r="P37" s="577"/>
      <c r="Q37" s="577"/>
      <c r="R37" s="575"/>
      <c r="S37" s="575"/>
      <c r="T37" s="575"/>
      <c r="U37" s="575"/>
      <c r="V37" s="575"/>
      <c r="W37" s="575"/>
      <c r="X37" s="575"/>
      <c r="Y37" s="575"/>
      <c r="Z37" s="575"/>
      <c r="AA37" s="575"/>
      <c r="AB37" s="575"/>
      <c r="AC37" s="575"/>
      <c r="AD37" s="575"/>
      <c r="AE37" s="575"/>
      <c r="AF37" s="575"/>
      <c r="AG37" s="575"/>
      <c r="AH37" s="575"/>
    </row>
    <row r="38" spans="1:34" ht="18" customHeight="1" thickBot="1">
      <c r="A38" s="575"/>
      <c r="B38" s="599" t="s">
        <v>2364</v>
      </c>
      <c r="C38" s="600"/>
      <c r="D38" s="609">
        <v>1.01</v>
      </c>
      <c r="E38" s="587" t="s">
        <v>1252</v>
      </c>
      <c r="F38" s="587" t="s">
        <v>1254</v>
      </c>
      <c r="G38" s="587" t="s">
        <v>1253</v>
      </c>
      <c r="H38" s="587" t="s">
        <v>1793</v>
      </c>
      <c r="I38" s="587" t="s">
        <v>1794</v>
      </c>
      <c r="J38" s="587" t="s">
        <v>1795</v>
      </c>
      <c r="K38" s="587" t="s">
        <v>1796</v>
      </c>
      <c r="L38" s="587" t="s">
        <v>1797</v>
      </c>
      <c r="M38" s="587" t="s">
        <v>1798</v>
      </c>
      <c r="N38" s="587" t="s">
        <v>1799</v>
      </c>
      <c r="O38" s="588" t="s">
        <v>1669</v>
      </c>
      <c r="P38" s="577"/>
      <c r="Q38" s="577"/>
      <c r="R38" s="575"/>
      <c r="S38" s="575"/>
      <c r="T38" s="575"/>
      <c r="U38" s="575"/>
      <c r="V38" s="575"/>
      <c r="W38" s="575"/>
      <c r="X38" s="575"/>
      <c r="Y38" s="575"/>
      <c r="Z38" s="575"/>
      <c r="AA38" s="575"/>
      <c r="AB38" s="575"/>
      <c r="AC38" s="575"/>
      <c r="AD38" s="575"/>
      <c r="AE38" s="575"/>
      <c r="AF38" s="575"/>
      <c r="AG38" s="575"/>
      <c r="AH38" s="575"/>
    </row>
    <row r="39" spans="1:34" ht="21" customHeight="1" thickTop="1">
      <c r="A39" s="575"/>
      <c r="B39" s="1143" t="s">
        <v>2385</v>
      </c>
      <c r="C39" s="601" t="s">
        <v>2103</v>
      </c>
      <c r="D39" s="625">
        <f>IFERROR(D7+D8+(D4+D5)/$D$37,0)</f>
        <v>0</v>
      </c>
      <c r="E39" s="626">
        <f>IFERROR((E22+E23)/$D$37+(E24+E25)/$D$37/$D$38,0)</f>
        <v>0</v>
      </c>
      <c r="F39" s="626">
        <f t="shared" ref="F39:O39" si="0">IFERROR((F22+F23)/$D$37+(F24+F25)/$D$37/$D$38,0)</f>
        <v>0</v>
      </c>
      <c r="G39" s="626">
        <f t="shared" si="0"/>
        <v>0</v>
      </c>
      <c r="H39" s="626">
        <f t="shared" si="0"/>
        <v>0</v>
      </c>
      <c r="I39" s="626">
        <f t="shared" si="0"/>
        <v>0</v>
      </c>
      <c r="J39" s="626">
        <f t="shared" si="0"/>
        <v>0</v>
      </c>
      <c r="K39" s="626">
        <f t="shared" si="0"/>
        <v>0</v>
      </c>
      <c r="L39" s="626">
        <f t="shared" si="0"/>
        <v>0</v>
      </c>
      <c r="M39" s="626">
        <f t="shared" si="0"/>
        <v>0</v>
      </c>
      <c r="N39" s="626">
        <f t="shared" si="0"/>
        <v>0</v>
      </c>
      <c r="O39" s="627">
        <f t="shared" si="0"/>
        <v>0</v>
      </c>
      <c r="P39" s="577"/>
      <c r="Q39" s="577"/>
      <c r="R39" s="575"/>
      <c r="S39" s="575"/>
      <c r="T39" s="575"/>
      <c r="U39" s="575"/>
      <c r="V39" s="575"/>
      <c r="W39" s="575"/>
      <c r="X39" s="575"/>
      <c r="Y39" s="575"/>
      <c r="Z39" s="575"/>
      <c r="AA39" s="575"/>
      <c r="AB39" s="575"/>
      <c r="AC39" s="575"/>
      <c r="AD39" s="575"/>
      <c r="AE39" s="575"/>
      <c r="AF39" s="575"/>
      <c r="AG39" s="575"/>
      <c r="AH39" s="575"/>
    </row>
    <row r="40" spans="1:34" ht="21" customHeight="1" thickBot="1">
      <c r="A40" s="575"/>
      <c r="B40" s="1144"/>
      <c r="C40" s="602" t="s">
        <v>2386</v>
      </c>
      <c r="D40" s="628">
        <f>IFERROR(D11*1000,0)</f>
        <v>0</v>
      </c>
      <c r="E40" s="629">
        <f>IFERROR(E27*1000,0)</f>
        <v>0</v>
      </c>
      <c r="F40" s="630">
        <f t="shared" ref="F40:O40" si="1">IFERROR(F27*1000,0)</f>
        <v>0</v>
      </c>
      <c r="G40" s="630">
        <f t="shared" si="1"/>
        <v>0</v>
      </c>
      <c r="H40" s="630">
        <f t="shared" si="1"/>
        <v>0</v>
      </c>
      <c r="I40" s="630">
        <f t="shared" si="1"/>
        <v>0</v>
      </c>
      <c r="J40" s="630">
        <f t="shared" si="1"/>
        <v>0</v>
      </c>
      <c r="K40" s="630">
        <f t="shared" si="1"/>
        <v>0</v>
      </c>
      <c r="L40" s="630">
        <f t="shared" si="1"/>
        <v>0</v>
      </c>
      <c r="M40" s="630">
        <f t="shared" si="1"/>
        <v>0</v>
      </c>
      <c r="N40" s="630">
        <f t="shared" si="1"/>
        <v>0</v>
      </c>
      <c r="O40" s="631">
        <f t="shared" si="1"/>
        <v>0</v>
      </c>
      <c r="P40" s="577"/>
      <c r="Q40" s="577"/>
      <c r="R40" s="575"/>
      <c r="S40" s="575"/>
      <c r="T40" s="575"/>
      <c r="U40" s="575"/>
      <c r="V40" s="575"/>
      <c r="W40" s="575"/>
      <c r="X40" s="575"/>
      <c r="Y40" s="575"/>
      <c r="Z40" s="575"/>
      <c r="AA40" s="575"/>
      <c r="AB40" s="575"/>
      <c r="AC40" s="575"/>
      <c r="AD40" s="575"/>
      <c r="AE40" s="575"/>
      <c r="AF40" s="575"/>
      <c r="AG40" s="575"/>
      <c r="AH40" s="575"/>
    </row>
    <row r="41" spans="1:34" ht="16.5" customHeight="1" thickBot="1">
      <c r="A41" s="575"/>
      <c r="B41" s="603" t="s">
        <v>2387</v>
      </c>
      <c r="C41" s="578"/>
      <c r="D41" s="577"/>
      <c r="E41" s="577"/>
      <c r="F41" s="577"/>
      <c r="G41" s="577"/>
      <c r="H41" s="577"/>
      <c r="I41" s="577"/>
      <c r="J41" s="577"/>
      <c r="K41" s="577"/>
      <c r="L41" s="577"/>
      <c r="M41" s="577"/>
      <c r="N41" s="577"/>
      <c r="O41" s="577"/>
      <c r="P41" s="577"/>
      <c r="Q41" s="577"/>
      <c r="R41" s="575"/>
      <c r="S41" s="575"/>
      <c r="T41" s="575"/>
      <c r="U41" s="575"/>
      <c r="V41" s="575"/>
      <c r="W41" s="575"/>
      <c r="X41" s="575"/>
      <c r="Y41" s="575"/>
      <c r="Z41" s="575"/>
      <c r="AA41" s="575"/>
      <c r="AB41" s="575"/>
      <c r="AC41" s="575"/>
      <c r="AD41" s="575"/>
      <c r="AE41" s="575"/>
      <c r="AF41" s="575"/>
      <c r="AG41" s="575"/>
      <c r="AH41" s="575"/>
    </row>
    <row r="42" spans="1:34" ht="21" customHeight="1">
      <c r="A42" s="575"/>
      <c r="B42" s="604" t="s">
        <v>2383</v>
      </c>
      <c r="C42" s="596"/>
      <c r="D42" s="632">
        <f>IFERROR((D39+D40)*D20/D19,0)</f>
        <v>0</v>
      </c>
      <c r="E42" s="633">
        <f>IFERROR((E39+E40)*E20/E19,0)</f>
        <v>0</v>
      </c>
      <c r="F42" s="634">
        <f t="shared" ref="F42:O42" si="2">IFERROR((F39+F40)*F20/F19,0)</f>
        <v>0</v>
      </c>
      <c r="G42" s="634">
        <f t="shared" si="2"/>
        <v>0</v>
      </c>
      <c r="H42" s="634">
        <f t="shared" si="2"/>
        <v>0</v>
      </c>
      <c r="I42" s="634">
        <f t="shared" si="2"/>
        <v>0</v>
      </c>
      <c r="J42" s="634">
        <f t="shared" si="2"/>
        <v>0</v>
      </c>
      <c r="K42" s="634">
        <f t="shared" si="2"/>
        <v>0</v>
      </c>
      <c r="L42" s="634">
        <f t="shared" si="2"/>
        <v>0</v>
      </c>
      <c r="M42" s="634">
        <f t="shared" si="2"/>
        <v>0</v>
      </c>
      <c r="N42" s="634">
        <f t="shared" si="2"/>
        <v>0</v>
      </c>
      <c r="O42" s="635">
        <f t="shared" si="2"/>
        <v>0</v>
      </c>
      <c r="P42" s="577"/>
      <c r="Q42" s="577"/>
      <c r="R42" s="575"/>
      <c r="S42" s="575"/>
      <c r="T42" s="575"/>
      <c r="U42" s="575"/>
      <c r="V42" s="575"/>
      <c r="W42" s="575"/>
      <c r="X42" s="575"/>
      <c r="Y42" s="575"/>
      <c r="Z42" s="575"/>
      <c r="AA42" s="575"/>
      <c r="AB42" s="575"/>
      <c r="AC42" s="575"/>
      <c r="AD42" s="575"/>
      <c r="AE42" s="575"/>
      <c r="AF42" s="575"/>
      <c r="AG42" s="575"/>
      <c r="AH42" s="575"/>
    </row>
    <row r="43" spans="1:34" ht="21" customHeight="1" thickBot="1">
      <c r="A43" s="575"/>
      <c r="B43" s="605" t="s">
        <v>2384</v>
      </c>
      <c r="C43" s="606"/>
      <c r="D43" s="636">
        <f>IFERROR(IF(D42/D20/1000&gt;1,1,D42/D20/1000),0)</f>
        <v>0</v>
      </c>
      <c r="E43" s="637">
        <f>IFERROR(IF(E42/E20/1000&gt;1,1,E42/E20/1000),0)</f>
        <v>0</v>
      </c>
      <c r="F43" s="638">
        <f t="shared" ref="F43:O43" si="3">IFERROR(IF(F42/F20/1000&gt;1,1,F42/F20/1000),0)</f>
        <v>0</v>
      </c>
      <c r="G43" s="638">
        <f t="shared" si="3"/>
        <v>0</v>
      </c>
      <c r="H43" s="638">
        <f t="shared" si="3"/>
        <v>0</v>
      </c>
      <c r="I43" s="638">
        <f t="shared" si="3"/>
        <v>0</v>
      </c>
      <c r="J43" s="638">
        <f t="shared" si="3"/>
        <v>0</v>
      </c>
      <c r="K43" s="638">
        <f t="shared" si="3"/>
        <v>0</v>
      </c>
      <c r="L43" s="638">
        <f t="shared" si="3"/>
        <v>0</v>
      </c>
      <c r="M43" s="638">
        <f t="shared" si="3"/>
        <v>0</v>
      </c>
      <c r="N43" s="638">
        <f t="shared" si="3"/>
        <v>0</v>
      </c>
      <c r="O43" s="639">
        <f t="shared" si="3"/>
        <v>0</v>
      </c>
      <c r="P43" s="577"/>
      <c r="Q43" s="577"/>
      <c r="R43" s="575"/>
      <c r="S43" s="575"/>
      <c r="T43" s="575"/>
      <c r="U43" s="575"/>
      <c r="V43" s="575"/>
      <c r="W43" s="575"/>
      <c r="X43" s="575"/>
      <c r="Y43" s="575"/>
      <c r="Z43" s="575"/>
      <c r="AA43" s="575"/>
      <c r="AB43" s="575"/>
      <c r="AC43" s="575"/>
      <c r="AD43" s="575"/>
      <c r="AE43" s="575"/>
      <c r="AF43" s="575"/>
      <c r="AG43" s="575"/>
      <c r="AH43" s="575"/>
    </row>
    <row r="44" spans="1:34">
      <c r="A44" s="575"/>
      <c r="B44" s="575"/>
      <c r="C44" s="577"/>
      <c r="D44" s="577"/>
      <c r="E44" s="577"/>
      <c r="F44" s="577" t="str">
        <f>IF($A$31="","",IF(H31&lt;0,100,((1-H31/A31)*100)))</f>
        <v/>
      </c>
      <c r="G44" s="577"/>
      <c r="H44" s="577"/>
      <c r="I44" s="577"/>
      <c r="J44" s="577"/>
      <c r="K44" s="577"/>
      <c r="L44" s="577"/>
      <c r="M44" s="577"/>
      <c r="N44" s="577"/>
      <c r="O44" s="577"/>
      <c r="P44" s="577"/>
      <c r="Q44" s="577"/>
      <c r="R44" s="575"/>
      <c r="S44" s="575"/>
      <c r="T44" s="575"/>
      <c r="U44" s="575"/>
      <c r="V44" s="575"/>
      <c r="W44" s="575"/>
      <c r="X44" s="575"/>
      <c r="Y44" s="575"/>
      <c r="Z44" s="575"/>
      <c r="AA44" s="575"/>
      <c r="AB44" s="575"/>
      <c r="AC44" s="575"/>
      <c r="AD44" s="575"/>
      <c r="AE44" s="575"/>
      <c r="AF44" s="575"/>
      <c r="AG44" s="575"/>
      <c r="AH44" s="575"/>
    </row>
    <row r="45" spans="1:34">
      <c r="A45" s="575"/>
      <c r="B45" s="575"/>
      <c r="C45" s="577"/>
      <c r="D45" s="577"/>
      <c r="E45" s="577"/>
      <c r="F45" s="577"/>
      <c r="G45" s="577"/>
      <c r="H45" s="577"/>
      <c r="I45" s="577"/>
      <c r="J45" s="577"/>
      <c r="K45" s="577"/>
      <c r="L45" s="577"/>
      <c r="M45" s="577"/>
      <c r="N45" s="577"/>
      <c r="O45" s="577"/>
      <c r="P45" s="577"/>
      <c r="Q45" s="577"/>
      <c r="R45" s="575"/>
      <c r="S45" s="575"/>
      <c r="T45" s="575"/>
      <c r="U45" s="575"/>
      <c r="V45" s="575"/>
      <c r="W45" s="575"/>
      <c r="X45" s="575"/>
      <c r="Y45" s="575"/>
      <c r="Z45" s="575"/>
      <c r="AA45" s="575"/>
      <c r="AB45" s="575"/>
      <c r="AC45" s="575"/>
      <c r="AD45" s="575"/>
      <c r="AE45" s="575"/>
      <c r="AF45" s="575"/>
      <c r="AG45" s="575"/>
      <c r="AH45" s="575"/>
    </row>
    <row r="46" spans="1:34">
      <c r="A46" s="575"/>
      <c r="B46" s="575"/>
      <c r="C46" s="577"/>
      <c r="D46" s="577"/>
      <c r="E46" s="577"/>
      <c r="F46" s="577"/>
      <c r="G46" s="577"/>
      <c r="H46" s="577"/>
      <c r="I46" s="577"/>
      <c r="J46" s="577"/>
      <c r="K46" s="577"/>
      <c r="L46" s="577"/>
      <c r="M46" s="577"/>
      <c r="N46" s="577"/>
      <c r="O46" s="577"/>
      <c r="P46" s="577"/>
      <c r="Q46" s="577"/>
      <c r="R46" s="575"/>
      <c r="S46" s="575"/>
      <c r="T46" s="575"/>
      <c r="U46" s="575"/>
      <c r="V46" s="575"/>
      <c r="W46" s="575"/>
      <c r="X46" s="575"/>
      <c r="Y46" s="575"/>
      <c r="Z46" s="575"/>
      <c r="AA46" s="575"/>
      <c r="AB46" s="575"/>
      <c r="AC46" s="575"/>
      <c r="AD46" s="575"/>
      <c r="AE46" s="575"/>
      <c r="AF46" s="575"/>
      <c r="AG46" s="575"/>
      <c r="AH46" s="575"/>
    </row>
    <row r="47" spans="1:34">
      <c r="A47" s="575"/>
      <c r="B47" s="575"/>
      <c r="C47" s="577"/>
      <c r="D47" s="577"/>
      <c r="E47" s="577"/>
      <c r="F47" s="577"/>
      <c r="G47" s="577"/>
      <c r="H47" s="577"/>
      <c r="I47" s="577"/>
      <c r="J47" s="577"/>
      <c r="K47" s="577"/>
      <c r="L47" s="577"/>
      <c r="M47" s="577"/>
      <c r="N47" s="577"/>
      <c r="O47" s="577"/>
      <c r="P47" s="577"/>
      <c r="Q47" s="577"/>
      <c r="R47" s="575"/>
      <c r="S47" s="575"/>
      <c r="T47" s="575"/>
      <c r="U47" s="575"/>
      <c r="V47" s="575"/>
      <c r="W47" s="575"/>
      <c r="X47" s="575"/>
      <c r="Y47" s="575"/>
      <c r="Z47" s="575"/>
      <c r="AA47" s="575"/>
      <c r="AB47" s="575"/>
      <c r="AC47" s="575"/>
      <c r="AD47" s="575"/>
      <c r="AE47" s="575"/>
      <c r="AF47" s="575"/>
      <c r="AG47" s="575"/>
      <c r="AH47" s="575"/>
    </row>
    <row r="48" spans="1:34">
      <c r="A48" s="575"/>
      <c r="B48" s="575"/>
      <c r="C48" s="577"/>
      <c r="D48" s="577"/>
      <c r="E48" s="577"/>
      <c r="F48" s="577"/>
      <c r="G48" s="577"/>
      <c r="H48" s="577"/>
      <c r="I48" s="577"/>
      <c r="J48" s="577"/>
      <c r="K48" s="577"/>
      <c r="L48" s="577"/>
      <c r="M48" s="577"/>
      <c r="N48" s="577"/>
      <c r="O48" s="577"/>
      <c r="P48" s="577"/>
      <c r="Q48" s="577"/>
      <c r="R48" s="575"/>
      <c r="S48" s="575"/>
      <c r="T48" s="575"/>
      <c r="U48" s="575"/>
      <c r="V48" s="575"/>
      <c r="W48" s="575"/>
      <c r="X48" s="575"/>
      <c r="Y48" s="575"/>
      <c r="Z48" s="575"/>
      <c r="AA48" s="575"/>
      <c r="AB48" s="575"/>
      <c r="AC48" s="575"/>
      <c r="AD48" s="575"/>
      <c r="AE48" s="575"/>
      <c r="AF48" s="575"/>
      <c r="AG48" s="575"/>
      <c r="AH48" s="575"/>
    </row>
    <row r="49" spans="1:34">
      <c r="A49" s="575"/>
      <c r="B49" s="575"/>
      <c r="C49" s="577"/>
      <c r="D49" s="577"/>
      <c r="E49" s="577"/>
      <c r="F49" s="577"/>
      <c r="G49" s="577"/>
      <c r="H49" s="577"/>
      <c r="I49" s="577"/>
      <c r="J49" s="577"/>
      <c r="K49" s="577"/>
      <c r="L49" s="577"/>
      <c r="M49" s="577"/>
      <c r="N49" s="577"/>
      <c r="O49" s="577"/>
      <c r="P49" s="577"/>
      <c r="Q49" s="577"/>
      <c r="R49" s="575"/>
      <c r="S49" s="575"/>
      <c r="T49" s="575"/>
      <c r="U49" s="575"/>
      <c r="V49" s="575"/>
      <c r="W49" s="575"/>
      <c r="X49" s="575"/>
      <c r="Y49" s="575"/>
      <c r="Z49" s="575"/>
      <c r="AA49" s="575"/>
      <c r="AB49" s="575"/>
      <c r="AC49" s="575"/>
      <c r="AD49" s="575"/>
      <c r="AE49" s="575"/>
      <c r="AF49" s="575"/>
      <c r="AG49" s="575"/>
      <c r="AH49" s="575"/>
    </row>
    <row r="50" spans="1:34">
      <c r="A50" s="575"/>
      <c r="B50" s="575"/>
      <c r="C50" s="577"/>
      <c r="D50" s="577"/>
      <c r="E50" s="577"/>
      <c r="F50" s="577"/>
      <c r="G50" s="577"/>
      <c r="H50" s="577"/>
      <c r="I50" s="577"/>
      <c r="J50" s="577"/>
      <c r="K50" s="577"/>
      <c r="L50" s="577"/>
      <c r="M50" s="577"/>
      <c r="N50" s="577"/>
      <c r="O50" s="577"/>
      <c r="P50" s="577"/>
      <c r="Q50" s="577"/>
      <c r="R50" s="575"/>
      <c r="S50" s="575"/>
      <c r="T50" s="575"/>
      <c r="U50" s="575"/>
      <c r="V50" s="575"/>
      <c r="W50" s="575"/>
      <c r="X50" s="575"/>
      <c r="Y50" s="575"/>
      <c r="Z50" s="575"/>
      <c r="AA50" s="575"/>
      <c r="AB50" s="575"/>
      <c r="AC50" s="575"/>
      <c r="AD50" s="575"/>
      <c r="AE50" s="575"/>
      <c r="AF50" s="575"/>
      <c r="AG50" s="575"/>
      <c r="AH50" s="575"/>
    </row>
    <row r="51" spans="1:34">
      <c r="A51" s="575"/>
      <c r="B51" s="575"/>
      <c r="C51" s="577"/>
      <c r="D51" s="577"/>
      <c r="E51" s="577"/>
      <c r="F51" s="577"/>
      <c r="G51" s="577"/>
      <c r="H51" s="577"/>
      <c r="I51" s="577"/>
      <c r="J51" s="577"/>
      <c r="K51" s="577"/>
      <c r="L51" s="577"/>
      <c r="M51" s="577"/>
      <c r="N51" s="577"/>
      <c r="O51" s="577"/>
      <c r="P51" s="577"/>
      <c r="Q51" s="577"/>
      <c r="R51" s="575"/>
      <c r="S51" s="575"/>
      <c r="T51" s="575"/>
      <c r="U51" s="575"/>
      <c r="V51" s="575"/>
      <c r="W51" s="575"/>
      <c r="X51" s="575"/>
      <c r="Y51" s="575"/>
      <c r="Z51" s="575"/>
      <c r="AA51" s="575"/>
      <c r="AB51" s="575"/>
      <c r="AC51" s="575"/>
      <c r="AD51" s="575"/>
      <c r="AE51" s="575"/>
      <c r="AF51" s="575"/>
      <c r="AG51" s="575"/>
      <c r="AH51" s="575"/>
    </row>
    <row r="52" spans="1:34">
      <c r="A52" s="575"/>
      <c r="B52" s="575"/>
      <c r="C52" s="577"/>
      <c r="D52" s="577"/>
      <c r="E52" s="577"/>
      <c r="F52" s="577"/>
      <c r="G52" s="577"/>
      <c r="H52" s="577"/>
      <c r="I52" s="577"/>
      <c r="J52" s="577"/>
      <c r="K52" s="577"/>
      <c r="L52" s="577"/>
      <c r="M52" s="577"/>
      <c r="N52" s="577"/>
      <c r="O52" s="577"/>
      <c r="P52" s="577"/>
      <c r="Q52" s="577"/>
      <c r="R52" s="575"/>
      <c r="S52" s="575"/>
      <c r="T52" s="575"/>
      <c r="U52" s="575"/>
      <c r="V52" s="575"/>
      <c r="W52" s="575"/>
      <c r="X52" s="575"/>
      <c r="Y52" s="575"/>
      <c r="Z52" s="575"/>
      <c r="AA52" s="575"/>
      <c r="AB52" s="575"/>
      <c r="AC52" s="575"/>
      <c r="AD52" s="575"/>
      <c r="AE52" s="575"/>
      <c r="AF52" s="575"/>
      <c r="AG52" s="575"/>
      <c r="AH52" s="575"/>
    </row>
    <row r="53" spans="1:34">
      <c r="A53" s="575"/>
      <c r="B53" s="575"/>
      <c r="C53" s="577"/>
      <c r="D53" s="577"/>
      <c r="E53" s="577"/>
      <c r="F53" s="577"/>
      <c r="G53" s="577"/>
      <c r="H53" s="577"/>
      <c r="I53" s="577"/>
      <c r="J53" s="577"/>
      <c r="K53" s="577"/>
      <c r="L53" s="577"/>
      <c r="M53" s="577"/>
      <c r="N53" s="577"/>
      <c r="O53" s="577"/>
      <c r="P53" s="577"/>
      <c r="Q53" s="577"/>
      <c r="R53" s="575"/>
      <c r="S53" s="575"/>
      <c r="T53" s="575"/>
      <c r="U53" s="575"/>
      <c r="V53" s="575"/>
      <c r="W53" s="575"/>
      <c r="X53" s="575"/>
      <c r="Y53" s="575"/>
      <c r="Z53" s="575"/>
      <c r="AA53" s="575"/>
      <c r="AB53" s="575"/>
      <c r="AC53" s="575"/>
      <c r="AD53" s="575"/>
      <c r="AE53" s="575"/>
      <c r="AF53" s="575"/>
      <c r="AG53" s="575"/>
      <c r="AH53" s="575"/>
    </row>
    <row r="54" spans="1:34">
      <c r="A54" s="575"/>
      <c r="B54" s="575"/>
      <c r="C54" s="577"/>
      <c r="D54" s="577"/>
      <c r="E54" s="577"/>
      <c r="F54" s="577"/>
      <c r="G54" s="577"/>
      <c r="H54" s="577"/>
      <c r="I54" s="577"/>
      <c r="J54" s="577"/>
      <c r="K54" s="577"/>
      <c r="L54" s="577"/>
      <c r="M54" s="577"/>
      <c r="N54" s="577"/>
      <c r="O54" s="577"/>
      <c r="P54" s="577"/>
      <c r="Q54" s="577"/>
      <c r="R54" s="575"/>
      <c r="S54" s="575"/>
      <c r="T54" s="575"/>
      <c r="U54" s="575"/>
      <c r="V54" s="575"/>
      <c r="W54" s="575"/>
      <c r="X54" s="575"/>
      <c r="Y54" s="575"/>
      <c r="Z54" s="575"/>
      <c r="AA54" s="575"/>
      <c r="AB54" s="575"/>
      <c r="AC54" s="575"/>
      <c r="AD54" s="575"/>
      <c r="AE54" s="575"/>
      <c r="AF54" s="575"/>
      <c r="AG54" s="575"/>
      <c r="AH54" s="575"/>
    </row>
    <row r="55" spans="1:34">
      <c r="A55" s="575"/>
      <c r="B55" s="575"/>
      <c r="C55" s="577"/>
      <c r="D55" s="577"/>
      <c r="E55" s="577"/>
      <c r="F55" s="577"/>
      <c r="G55" s="577"/>
      <c r="H55" s="577"/>
      <c r="I55" s="577"/>
      <c r="J55" s="577"/>
      <c r="K55" s="577"/>
      <c r="L55" s="577"/>
      <c r="M55" s="577"/>
      <c r="N55" s="577"/>
      <c r="O55" s="577"/>
      <c r="P55" s="577"/>
      <c r="Q55" s="577"/>
      <c r="R55" s="575"/>
      <c r="S55" s="575"/>
      <c r="T55" s="575"/>
      <c r="U55" s="575"/>
      <c r="V55" s="575"/>
      <c r="W55" s="575"/>
      <c r="X55" s="575"/>
      <c r="Y55" s="575"/>
      <c r="Z55" s="575"/>
      <c r="AA55" s="575"/>
      <c r="AB55" s="575"/>
      <c r="AC55" s="575"/>
      <c r="AD55" s="575"/>
      <c r="AE55" s="575"/>
      <c r="AF55" s="575"/>
      <c r="AG55" s="575"/>
      <c r="AH55" s="575"/>
    </row>
    <row r="56" spans="1:34">
      <c r="A56" s="575"/>
      <c r="B56" s="575"/>
      <c r="C56" s="577"/>
      <c r="D56" s="577"/>
      <c r="E56" s="577"/>
      <c r="F56" s="577"/>
      <c r="G56" s="577"/>
      <c r="H56" s="577"/>
      <c r="I56" s="577"/>
      <c r="J56" s="577"/>
      <c r="K56" s="577"/>
      <c r="L56" s="577"/>
      <c r="M56" s="577"/>
      <c r="N56" s="577"/>
      <c r="O56" s="577"/>
      <c r="P56" s="577"/>
      <c r="Q56" s="577"/>
      <c r="R56" s="575"/>
      <c r="S56" s="575"/>
      <c r="T56" s="575"/>
      <c r="U56" s="575"/>
      <c r="V56" s="575"/>
      <c r="W56" s="575"/>
      <c r="X56" s="575"/>
      <c r="Y56" s="575"/>
      <c r="Z56" s="575"/>
      <c r="AA56" s="575"/>
      <c r="AB56" s="575"/>
      <c r="AC56" s="575"/>
      <c r="AD56" s="575"/>
      <c r="AE56" s="575"/>
      <c r="AF56" s="575"/>
      <c r="AG56" s="575"/>
      <c r="AH56" s="575"/>
    </row>
    <row r="57" spans="1:34">
      <c r="A57" s="575"/>
      <c r="B57" s="575"/>
      <c r="C57" s="577"/>
      <c r="D57" s="577"/>
      <c r="E57" s="577"/>
      <c r="F57" s="577"/>
      <c r="G57" s="577"/>
      <c r="H57" s="577"/>
      <c r="I57" s="577"/>
      <c r="J57" s="577"/>
      <c r="K57" s="577"/>
      <c r="L57" s="577"/>
      <c r="M57" s="577"/>
      <c r="N57" s="577"/>
      <c r="O57" s="577"/>
      <c r="P57" s="577"/>
      <c r="Q57" s="577"/>
      <c r="R57" s="575"/>
      <c r="S57" s="575"/>
      <c r="T57" s="575"/>
      <c r="U57" s="575"/>
      <c r="V57" s="575"/>
      <c r="W57" s="575"/>
      <c r="X57" s="575"/>
      <c r="Y57" s="575"/>
      <c r="Z57" s="575"/>
      <c r="AA57" s="575"/>
      <c r="AB57" s="575"/>
      <c r="AC57" s="575"/>
      <c r="AD57" s="575"/>
      <c r="AE57" s="575"/>
      <c r="AF57" s="575"/>
      <c r="AG57" s="575"/>
      <c r="AH57" s="575"/>
    </row>
    <row r="58" spans="1:34">
      <c r="A58" s="575"/>
      <c r="B58" s="575"/>
      <c r="C58" s="577"/>
      <c r="D58" s="577"/>
      <c r="E58" s="577"/>
      <c r="F58" s="577"/>
      <c r="G58" s="577"/>
      <c r="H58" s="577"/>
      <c r="I58" s="577"/>
      <c r="J58" s="577"/>
      <c r="K58" s="577"/>
      <c r="L58" s="577"/>
      <c r="M58" s="577"/>
      <c r="N58" s="577"/>
      <c r="O58" s="577"/>
      <c r="P58" s="577"/>
      <c r="Q58" s="577"/>
      <c r="R58" s="575"/>
      <c r="S58" s="575"/>
      <c r="T58" s="575"/>
      <c r="U58" s="575"/>
      <c r="V58" s="575"/>
      <c r="W58" s="575"/>
      <c r="X58" s="575"/>
      <c r="Y58" s="575"/>
      <c r="Z58" s="575"/>
      <c r="AA58" s="575"/>
      <c r="AB58" s="575"/>
      <c r="AC58" s="575"/>
      <c r="AD58" s="575"/>
      <c r="AE58" s="575"/>
      <c r="AF58" s="575"/>
      <c r="AG58" s="575"/>
      <c r="AH58" s="575"/>
    </row>
    <row r="59" spans="1:34">
      <c r="A59" s="575"/>
      <c r="B59" s="575"/>
      <c r="C59" s="577"/>
      <c r="D59" s="577"/>
      <c r="E59" s="577"/>
      <c r="F59" s="577"/>
      <c r="G59" s="577"/>
      <c r="H59" s="577"/>
      <c r="I59" s="577"/>
      <c r="J59" s="577"/>
      <c r="K59" s="577"/>
      <c r="L59" s="577"/>
      <c r="M59" s="577"/>
      <c r="N59" s="577"/>
      <c r="O59" s="577"/>
      <c r="P59" s="577"/>
      <c r="Q59" s="577"/>
      <c r="R59" s="575"/>
      <c r="S59" s="575"/>
      <c r="T59" s="575"/>
      <c r="U59" s="575"/>
      <c r="V59" s="575"/>
      <c r="W59" s="575"/>
      <c r="X59" s="575"/>
      <c r="Y59" s="575"/>
      <c r="Z59" s="575"/>
      <c r="AA59" s="575"/>
      <c r="AB59" s="575"/>
      <c r="AC59" s="575"/>
      <c r="AD59" s="575"/>
      <c r="AE59" s="575"/>
      <c r="AF59" s="575"/>
      <c r="AG59" s="575"/>
      <c r="AH59" s="575"/>
    </row>
    <row r="60" spans="1:34">
      <c r="A60" s="575"/>
      <c r="B60" s="575"/>
      <c r="C60" s="577"/>
      <c r="D60" s="577"/>
      <c r="E60" s="577"/>
      <c r="F60" s="577"/>
      <c r="G60" s="577"/>
      <c r="H60" s="577"/>
      <c r="I60" s="577"/>
      <c r="J60" s="577"/>
      <c r="K60" s="577"/>
      <c r="L60" s="577"/>
      <c r="M60" s="577"/>
      <c r="N60" s="577"/>
      <c r="O60" s="577"/>
      <c r="P60" s="577"/>
      <c r="Q60" s="577"/>
      <c r="R60" s="575"/>
      <c r="S60" s="575"/>
      <c r="T60" s="575"/>
      <c r="U60" s="575"/>
      <c r="V60" s="575"/>
      <c r="W60" s="575"/>
      <c r="X60" s="575"/>
      <c r="Y60" s="575"/>
      <c r="Z60" s="575"/>
      <c r="AA60" s="575"/>
      <c r="AB60" s="575"/>
      <c r="AC60" s="575"/>
      <c r="AD60" s="575"/>
      <c r="AE60" s="575"/>
      <c r="AF60" s="575"/>
      <c r="AG60" s="575"/>
      <c r="AH60" s="575"/>
    </row>
    <row r="61" spans="1:34">
      <c r="A61" s="575"/>
      <c r="B61" s="575"/>
      <c r="C61" s="577"/>
      <c r="D61" s="577"/>
      <c r="E61" s="577"/>
      <c r="F61" s="577"/>
      <c r="G61" s="577"/>
      <c r="H61" s="577"/>
      <c r="I61" s="577"/>
      <c r="J61" s="577"/>
      <c r="K61" s="577"/>
      <c r="L61" s="577"/>
      <c r="M61" s="577"/>
      <c r="N61" s="577"/>
      <c r="O61" s="577"/>
      <c r="P61" s="577"/>
      <c r="Q61" s="577"/>
      <c r="R61" s="575"/>
      <c r="S61" s="575"/>
      <c r="T61" s="575"/>
      <c r="U61" s="575"/>
      <c r="V61" s="575"/>
      <c r="W61" s="575"/>
      <c r="X61" s="575"/>
      <c r="Y61" s="575"/>
      <c r="Z61" s="575"/>
      <c r="AA61" s="575"/>
      <c r="AB61" s="575"/>
      <c r="AC61" s="575"/>
      <c r="AD61" s="575"/>
      <c r="AE61" s="575"/>
      <c r="AF61" s="575"/>
      <c r="AG61" s="575"/>
      <c r="AH61" s="575"/>
    </row>
    <row r="62" spans="1:34">
      <c r="A62" s="575"/>
      <c r="B62" s="575"/>
      <c r="C62" s="577"/>
      <c r="D62" s="577"/>
      <c r="E62" s="577"/>
      <c r="F62" s="577"/>
      <c r="G62" s="577"/>
      <c r="H62" s="577"/>
      <c r="I62" s="577"/>
      <c r="J62" s="577"/>
      <c r="K62" s="577"/>
      <c r="L62" s="577"/>
      <c r="M62" s="577"/>
      <c r="N62" s="577"/>
      <c r="O62" s="577"/>
      <c r="P62" s="577"/>
      <c r="Q62" s="577"/>
      <c r="R62" s="575"/>
      <c r="S62" s="575"/>
      <c r="T62" s="575"/>
      <c r="U62" s="575"/>
      <c r="V62" s="575"/>
      <c r="W62" s="575"/>
      <c r="X62" s="575"/>
      <c r="Y62" s="575"/>
      <c r="Z62" s="575"/>
      <c r="AA62" s="575"/>
      <c r="AB62" s="575"/>
      <c r="AC62" s="575"/>
      <c r="AD62" s="575"/>
      <c r="AE62" s="575"/>
      <c r="AF62" s="575"/>
      <c r="AG62" s="575"/>
      <c r="AH62" s="575"/>
    </row>
    <row r="63" spans="1:34">
      <c r="A63" s="575"/>
      <c r="B63" s="575"/>
      <c r="C63" s="577"/>
      <c r="D63" s="577"/>
      <c r="E63" s="577"/>
      <c r="F63" s="577"/>
      <c r="G63" s="577"/>
      <c r="H63" s="577"/>
      <c r="I63" s="577"/>
      <c r="J63" s="577"/>
      <c r="K63" s="577"/>
      <c r="L63" s="577"/>
      <c r="M63" s="577"/>
      <c r="N63" s="577"/>
      <c r="O63" s="577"/>
      <c r="P63" s="577"/>
      <c r="Q63" s="577"/>
      <c r="R63" s="575"/>
      <c r="S63" s="575"/>
      <c r="T63" s="575"/>
      <c r="U63" s="575"/>
      <c r="V63" s="575"/>
      <c r="W63" s="575"/>
      <c r="X63" s="575"/>
      <c r="Y63" s="575"/>
      <c r="Z63" s="575"/>
      <c r="AA63" s="575"/>
      <c r="AB63" s="575"/>
      <c r="AC63" s="575"/>
      <c r="AD63" s="575"/>
      <c r="AE63" s="575"/>
      <c r="AF63" s="575"/>
      <c r="AG63" s="575"/>
      <c r="AH63" s="575"/>
    </row>
    <row r="64" spans="1:34">
      <c r="A64" s="575"/>
      <c r="B64" s="575"/>
      <c r="C64" s="577"/>
      <c r="D64" s="577"/>
      <c r="E64" s="577"/>
      <c r="F64" s="577"/>
      <c r="G64" s="577"/>
      <c r="H64" s="577"/>
      <c r="I64" s="577"/>
      <c r="J64" s="577"/>
      <c r="K64" s="577"/>
      <c r="L64" s="577"/>
      <c r="M64" s="577"/>
      <c r="N64" s="577"/>
      <c r="O64" s="577"/>
      <c r="P64" s="577"/>
      <c r="Q64" s="577"/>
      <c r="R64" s="575"/>
      <c r="S64" s="575"/>
      <c r="T64" s="575"/>
      <c r="U64" s="575"/>
      <c r="V64" s="575"/>
      <c r="W64" s="575"/>
      <c r="X64" s="575"/>
      <c r="Y64" s="575"/>
      <c r="Z64" s="575"/>
      <c r="AA64" s="575"/>
      <c r="AB64" s="575"/>
      <c r="AC64" s="575"/>
      <c r="AD64" s="575"/>
      <c r="AE64" s="575"/>
      <c r="AF64" s="575"/>
      <c r="AG64" s="575"/>
      <c r="AH64" s="575"/>
    </row>
    <row r="65" spans="1:34">
      <c r="A65" s="575"/>
      <c r="B65" s="575"/>
      <c r="C65" s="577"/>
      <c r="D65" s="577"/>
      <c r="E65" s="577"/>
      <c r="F65" s="577"/>
      <c r="G65" s="577"/>
      <c r="H65" s="577"/>
      <c r="I65" s="577"/>
      <c r="J65" s="577"/>
      <c r="K65" s="577"/>
      <c r="L65" s="577"/>
      <c r="M65" s="577"/>
      <c r="N65" s="577"/>
      <c r="O65" s="577"/>
      <c r="P65" s="577"/>
      <c r="Q65" s="577"/>
      <c r="R65" s="575"/>
      <c r="S65" s="575"/>
      <c r="T65" s="575"/>
      <c r="U65" s="575"/>
      <c r="V65" s="575"/>
      <c r="W65" s="575"/>
      <c r="X65" s="575"/>
      <c r="Y65" s="575"/>
      <c r="Z65" s="575"/>
      <c r="AA65" s="575"/>
      <c r="AB65" s="575"/>
      <c r="AC65" s="575"/>
      <c r="AD65" s="575"/>
      <c r="AE65" s="575"/>
      <c r="AF65" s="575"/>
      <c r="AG65" s="575"/>
      <c r="AH65" s="575"/>
    </row>
    <row r="66" spans="1:34">
      <c r="A66" s="575"/>
      <c r="B66" s="575"/>
      <c r="C66" s="577"/>
      <c r="D66" s="577"/>
      <c r="E66" s="577"/>
      <c r="F66" s="577"/>
      <c r="G66" s="577"/>
      <c r="H66" s="577"/>
      <c r="I66" s="577"/>
      <c r="J66" s="577"/>
      <c r="K66" s="577"/>
      <c r="L66" s="577"/>
      <c r="M66" s="577"/>
      <c r="N66" s="577"/>
      <c r="O66" s="577"/>
      <c r="P66" s="577"/>
      <c r="Q66" s="577"/>
      <c r="R66" s="575"/>
      <c r="S66" s="575"/>
      <c r="T66" s="575"/>
      <c r="U66" s="575"/>
      <c r="V66" s="575"/>
      <c r="W66" s="575"/>
      <c r="X66" s="575"/>
      <c r="Y66" s="575"/>
      <c r="Z66" s="575"/>
      <c r="AA66" s="575"/>
      <c r="AB66" s="575"/>
      <c r="AC66" s="575"/>
      <c r="AD66" s="575"/>
      <c r="AE66" s="575"/>
      <c r="AF66" s="575"/>
      <c r="AG66" s="575"/>
      <c r="AH66" s="575"/>
    </row>
    <row r="67" spans="1:34">
      <c r="A67" s="575"/>
      <c r="B67" s="575"/>
      <c r="C67" s="577"/>
      <c r="D67" s="577"/>
      <c r="E67" s="577"/>
      <c r="F67" s="577"/>
      <c r="G67" s="577"/>
      <c r="H67" s="577"/>
      <c r="I67" s="577"/>
      <c r="J67" s="577"/>
      <c r="K67" s="577"/>
      <c r="L67" s="577"/>
      <c r="M67" s="577"/>
      <c r="N67" s="577"/>
      <c r="O67" s="577"/>
      <c r="P67" s="577"/>
      <c r="Q67" s="577"/>
      <c r="R67" s="575"/>
      <c r="S67" s="575"/>
      <c r="T67" s="575"/>
      <c r="U67" s="575"/>
      <c r="V67" s="575"/>
      <c r="W67" s="575"/>
      <c r="X67" s="575"/>
      <c r="Y67" s="575"/>
      <c r="Z67" s="575"/>
      <c r="AA67" s="575"/>
      <c r="AB67" s="575"/>
      <c r="AC67" s="575"/>
      <c r="AD67" s="575"/>
      <c r="AE67" s="575"/>
      <c r="AF67" s="575"/>
      <c r="AG67" s="575"/>
      <c r="AH67" s="575"/>
    </row>
    <row r="68" spans="1:34">
      <c r="A68" s="575"/>
      <c r="B68" s="575"/>
      <c r="C68" s="577"/>
      <c r="D68" s="577"/>
      <c r="E68" s="577"/>
      <c r="F68" s="577"/>
      <c r="G68" s="577"/>
      <c r="H68" s="577"/>
      <c r="I68" s="577"/>
      <c r="J68" s="577"/>
      <c r="K68" s="577"/>
      <c r="L68" s="577"/>
      <c r="M68" s="577"/>
      <c r="N68" s="577"/>
      <c r="O68" s="577"/>
      <c r="P68" s="577"/>
      <c r="Q68" s="577"/>
      <c r="R68" s="575"/>
      <c r="S68" s="575"/>
      <c r="T68" s="575"/>
      <c r="U68" s="575"/>
      <c r="V68" s="575"/>
      <c r="W68" s="575"/>
      <c r="X68" s="575"/>
      <c r="Y68" s="575"/>
      <c r="Z68" s="575"/>
      <c r="AA68" s="575"/>
      <c r="AB68" s="575"/>
      <c r="AC68" s="575"/>
      <c r="AD68" s="575"/>
      <c r="AE68" s="575"/>
      <c r="AF68" s="575"/>
      <c r="AG68" s="575"/>
      <c r="AH68" s="575"/>
    </row>
    <row r="69" spans="1:34">
      <c r="A69" s="575"/>
      <c r="B69" s="575"/>
      <c r="C69" s="577"/>
      <c r="D69" s="577"/>
      <c r="E69" s="577"/>
      <c r="F69" s="577"/>
      <c r="G69" s="577"/>
      <c r="H69" s="577"/>
      <c r="I69" s="577"/>
      <c r="J69" s="577"/>
      <c r="K69" s="577"/>
      <c r="L69" s="577"/>
      <c r="M69" s="577"/>
      <c r="N69" s="577"/>
      <c r="O69" s="577"/>
      <c r="P69" s="577"/>
      <c r="Q69" s="577"/>
      <c r="R69" s="575"/>
      <c r="S69" s="575"/>
      <c r="T69" s="575"/>
      <c r="U69" s="575"/>
      <c r="V69" s="575"/>
      <c r="W69" s="575"/>
      <c r="X69" s="575"/>
      <c r="Y69" s="575"/>
      <c r="Z69" s="575"/>
      <c r="AA69" s="575"/>
      <c r="AB69" s="575"/>
      <c r="AC69" s="575"/>
      <c r="AD69" s="575"/>
      <c r="AE69" s="575"/>
      <c r="AF69" s="575"/>
      <c r="AG69" s="575"/>
      <c r="AH69" s="575"/>
    </row>
    <row r="70" spans="1:34">
      <c r="A70" s="575"/>
      <c r="B70" s="575"/>
      <c r="C70" s="577"/>
      <c r="D70" s="577"/>
      <c r="E70" s="577"/>
      <c r="F70" s="577"/>
      <c r="G70" s="577"/>
      <c r="H70" s="577"/>
      <c r="I70" s="577"/>
      <c r="J70" s="577"/>
      <c r="K70" s="577"/>
      <c r="L70" s="577"/>
      <c r="M70" s="577"/>
      <c r="N70" s="577"/>
      <c r="O70" s="577"/>
      <c r="P70" s="577"/>
      <c r="Q70" s="577"/>
      <c r="R70" s="575"/>
      <c r="S70" s="575"/>
      <c r="T70" s="575"/>
      <c r="U70" s="575"/>
      <c r="V70" s="575"/>
      <c r="W70" s="575"/>
      <c r="X70" s="575"/>
      <c r="Y70" s="575"/>
      <c r="Z70" s="575"/>
      <c r="AA70" s="575"/>
      <c r="AB70" s="575"/>
      <c r="AC70" s="575"/>
      <c r="AD70" s="575"/>
      <c r="AE70" s="575"/>
      <c r="AF70" s="575"/>
      <c r="AG70" s="575"/>
      <c r="AH70" s="575"/>
    </row>
    <row r="71" spans="1:34">
      <c r="A71" s="575"/>
      <c r="B71" s="575"/>
      <c r="C71" s="577"/>
      <c r="D71" s="577"/>
      <c r="E71" s="577"/>
      <c r="F71" s="577"/>
      <c r="G71" s="577"/>
      <c r="H71" s="577"/>
      <c r="I71" s="577"/>
      <c r="J71" s="577"/>
      <c r="K71" s="577"/>
      <c r="L71" s="577"/>
      <c r="M71" s="577"/>
      <c r="N71" s="577"/>
      <c r="O71" s="577"/>
      <c r="P71" s="577"/>
      <c r="Q71" s="577"/>
      <c r="R71" s="575"/>
      <c r="S71" s="575"/>
      <c r="T71" s="575"/>
      <c r="U71" s="575"/>
      <c r="V71" s="575"/>
      <c r="W71" s="575"/>
      <c r="X71" s="575"/>
      <c r="Y71" s="575"/>
      <c r="Z71" s="575"/>
      <c r="AA71" s="575"/>
      <c r="AB71" s="575"/>
      <c r="AC71" s="575"/>
      <c r="AD71" s="575"/>
      <c r="AE71" s="575"/>
      <c r="AF71" s="575"/>
      <c r="AG71" s="575"/>
      <c r="AH71" s="575"/>
    </row>
    <row r="72" spans="1:34">
      <c r="A72" s="575"/>
      <c r="B72" s="575"/>
      <c r="C72" s="577"/>
      <c r="D72" s="577"/>
      <c r="E72" s="577"/>
      <c r="F72" s="577"/>
      <c r="G72" s="577"/>
      <c r="H72" s="577"/>
      <c r="I72" s="577"/>
      <c r="J72" s="577"/>
      <c r="K72" s="577"/>
      <c r="L72" s="577"/>
      <c r="M72" s="577"/>
      <c r="N72" s="577"/>
      <c r="O72" s="577"/>
      <c r="P72" s="577"/>
      <c r="Q72" s="577"/>
      <c r="R72" s="575"/>
      <c r="S72" s="575"/>
      <c r="T72" s="575"/>
      <c r="U72" s="575"/>
      <c r="V72" s="575"/>
      <c r="W72" s="575"/>
      <c r="X72" s="575"/>
      <c r="Y72" s="575"/>
      <c r="Z72" s="575"/>
      <c r="AA72" s="575"/>
      <c r="AB72" s="575"/>
      <c r="AC72" s="575"/>
      <c r="AD72" s="575"/>
      <c r="AE72" s="575"/>
      <c r="AF72" s="575"/>
      <c r="AG72" s="575"/>
      <c r="AH72" s="575"/>
    </row>
    <row r="73" spans="1:34">
      <c r="A73" s="575"/>
      <c r="B73" s="575"/>
      <c r="C73" s="577"/>
      <c r="D73" s="577"/>
      <c r="E73" s="577"/>
      <c r="F73" s="577"/>
      <c r="G73" s="577"/>
      <c r="H73" s="577"/>
      <c r="I73" s="577"/>
      <c r="J73" s="577"/>
      <c r="K73" s="577"/>
      <c r="L73" s="577"/>
      <c r="M73" s="577"/>
      <c r="N73" s="577"/>
      <c r="O73" s="577"/>
      <c r="P73" s="577"/>
      <c r="Q73" s="577"/>
      <c r="R73" s="575"/>
      <c r="S73" s="575"/>
      <c r="T73" s="575"/>
      <c r="U73" s="575"/>
      <c r="V73" s="575"/>
      <c r="W73" s="575"/>
      <c r="X73" s="575"/>
      <c r="Y73" s="575"/>
      <c r="Z73" s="575"/>
      <c r="AA73" s="575"/>
      <c r="AB73" s="575"/>
      <c r="AC73" s="575"/>
      <c r="AD73" s="575"/>
      <c r="AE73" s="575"/>
      <c r="AF73" s="575"/>
      <c r="AG73" s="575"/>
      <c r="AH73" s="575"/>
    </row>
    <row r="74" spans="1:34">
      <c r="A74" s="575"/>
      <c r="B74" s="575"/>
      <c r="C74" s="577"/>
      <c r="D74" s="577"/>
      <c r="E74" s="577"/>
      <c r="F74" s="577"/>
      <c r="G74" s="577"/>
      <c r="H74" s="577"/>
      <c r="I74" s="577"/>
      <c r="J74" s="577"/>
      <c r="K74" s="577"/>
      <c r="L74" s="577"/>
      <c r="M74" s="577"/>
      <c r="N74" s="577"/>
      <c r="O74" s="577"/>
      <c r="P74" s="577"/>
      <c r="Q74" s="577"/>
      <c r="R74" s="575"/>
      <c r="S74" s="575"/>
      <c r="T74" s="575"/>
      <c r="U74" s="575"/>
      <c r="V74" s="575"/>
      <c r="W74" s="575"/>
      <c r="X74" s="575"/>
      <c r="Y74" s="575"/>
      <c r="Z74" s="575"/>
      <c r="AA74" s="575"/>
      <c r="AB74" s="575"/>
      <c r="AC74" s="575"/>
      <c r="AD74" s="575"/>
      <c r="AE74" s="575"/>
      <c r="AF74" s="575"/>
      <c r="AG74" s="575"/>
      <c r="AH74" s="575"/>
    </row>
    <row r="75" spans="1:34">
      <c r="A75" s="575"/>
      <c r="B75" s="575"/>
      <c r="C75" s="577"/>
      <c r="D75" s="577"/>
      <c r="E75" s="577"/>
      <c r="F75" s="577"/>
      <c r="G75" s="577"/>
      <c r="H75" s="577"/>
      <c r="I75" s="577"/>
      <c r="J75" s="577"/>
      <c r="K75" s="577"/>
      <c r="L75" s="577"/>
      <c r="M75" s="577"/>
      <c r="N75" s="577"/>
      <c r="O75" s="577"/>
      <c r="P75" s="577"/>
      <c r="Q75" s="577"/>
      <c r="R75" s="575"/>
      <c r="S75" s="575"/>
      <c r="T75" s="575"/>
      <c r="U75" s="575"/>
      <c r="V75" s="575"/>
      <c r="W75" s="575"/>
      <c r="X75" s="575"/>
      <c r="Y75" s="575"/>
      <c r="Z75" s="575"/>
      <c r="AA75" s="575"/>
      <c r="AB75" s="575"/>
      <c r="AC75" s="575"/>
      <c r="AD75" s="575"/>
      <c r="AE75" s="575"/>
      <c r="AF75" s="575"/>
      <c r="AG75" s="575"/>
      <c r="AH75" s="575"/>
    </row>
    <row r="76" spans="1:34">
      <c r="A76" s="575"/>
      <c r="B76" s="575"/>
      <c r="C76" s="577"/>
      <c r="D76" s="577"/>
      <c r="E76" s="577"/>
      <c r="F76" s="577"/>
      <c r="G76" s="577"/>
      <c r="H76" s="577"/>
      <c r="I76" s="577"/>
      <c r="J76" s="577"/>
      <c r="K76" s="577"/>
      <c r="L76" s="577"/>
      <c r="M76" s="577"/>
      <c r="N76" s="577"/>
      <c r="O76" s="577"/>
      <c r="P76" s="577"/>
      <c r="Q76" s="577"/>
      <c r="R76" s="575"/>
      <c r="S76" s="575"/>
      <c r="T76" s="575"/>
      <c r="U76" s="575"/>
      <c r="V76" s="575"/>
      <c r="W76" s="575"/>
      <c r="X76" s="575"/>
      <c r="Y76" s="575"/>
      <c r="Z76" s="575"/>
      <c r="AA76" s="575"/>
      <c r="AB76" s="575"/>
      <c r="AC76" s="575"/>
      <c r="AD76" s="575"/>
      <c r="AE76" s="575"/>
      <c r="AF76" s="575"/>
      <c r="AG76" s="575"/>
      <c r="AH76" s="575"/>
    </row>
    <row r="77" spans="1:34">
      <c r="A77" s="575"/>
      <c r="B77" s="575"/>
      <c r="C77" s="577"/>
      <c r="D77" s="577"/>
      <c r="E77" s="577"/>
      <c r="F77" s="577"/>
      <c r="G77" s="577"/>
      <c r="H77" s="577"/>
      <c r="I77" s="577"/>
      <c r="J77" s="577"/>
      <c r="K77" s="577"/>
      <c r="L77" s="577"/>
      <c r="M77" s="577"/>
      <c r="N77" s="577"/>
      <c r="O77" s="577"/>
      <c r="P77" s="577"/>
      <c r="Q77" s="577"/>
      <c r="R77" s="575"/>
      <c r="S77" s="575"/>
      <c r="T77" s="575"/>
      <c r="U77" s="575"/>
      <c r="V77" s="575"/>
      <c r="W77" s="575"/>
      <c r="X77" s="575"/>
      <c r="Y77" s="575"/>
      <c r="Z77" s="575"/>
      <c r="AA77" s="575"/>
      <c r="AB77" s="575"/>
      <c r="AC77" s="575"/>
      <c r="AD77" s="575"/>
      <c r="AE77" s="575"/>
      <c r="AF77" s="575"/>
      <c r="AG77" s="575"/>
      <c r="AH77" s="575"/>
    </row>
    <row r="78" spans="1:34">
      <c r="A78" s="575"/>
      <c r="B78" s="575"/>
      <c r="C78" s="577"/>
      <c r="D78" s="577"/>
      <c r="E78" s="577"/>
      <c r="F78" s="577"/>
      <c r="G78" s="577"/>
      <c r="H78" s="577"/>
      <c r="I78" s="577"/>
      <c r="J78" s="577"/>
      <c r="K78" s="577"/>
      <c r="L78" s="577"/>
      <c r="M78" s="577"/>
      <c r="N78" s="577"/>
      <c r="O78" s="577"/>
      <c r="P78" s="577"/>
      <c r="Q78" s="577"/>
      <c r="R78" s="575"/>
      <c r="S78" s="575"/>
      <c r="T78" s="575"/>
      <c r="U78" s="575"/>
      <c r="V78" s="575"/>
      <c r="W78" s="575"/>
      <c r="X78" s="575"/>
      <c r="Y78" s="575"/>
      <c r="Z78" s="575"/>
      <c r="AA78" s="575"/>
      <c r="AB78" s="575"/>
      <c r="AC78" s="575"/>
      <c r="AD78" s="575"/>
      <c r="AE78" s="575"/>
      <c r="AF78" s="575"/>
      <c r="AG78" s="575"/>
      <c r="AH78" s="575"/>
    </row>
    <row r="79" spans="1:34">
      <c r="A79" s="575"/>
      <c r="B79" s="575"/>
      <c r="C79" s="577"/>
      <c r="D79" s="577"/>
      <c r="E79" s="577"/>
      <c r="F79" s="577"/>
      <c r="G79" s="577"/>
      <c r="H79" s="577"/>
      <c r="I79" s="577"/>
      <c r="J79" s="577"/>
      <c r="K79" s="577"/>
      <c r="L79" s="577"/>
      <c r="M79" s="577"/>
      <c r="N79" s="577"/>
      <c r="O79" s="577"/>
      <c r="P79" s="577"/>
      <c r="Q79" s="577"/>
      <c r="R79" s="575"/>
      <c r="S79" s="575"/>
      <c r="T79" s="575"/>
      <c r="U79" s="575"/>
      <c r="V79" s="575"/>
      <c r="W79" s="575"/>
      <c r="X79" s="575"/>
      <c r="Y79" s="575"/>
      <c r="Z79" s="575"/>
      <c r="AA79" s="575"/>
      <c r="AB79" s="575"/>
      <c r="AC79" s="575"/>
      <c r="AD79" s="575"/>
      <c r="AE79" s="575"/>
      <c r="AF79" s="575"/>
      <c r="AG79" s="575"/>
      <c r="AH79" s="575"/>
    </row>
    <row r="80" spans="1:34">
      <c r="A80" s="575"/>
      <c r="B80" s="575"/>
      <c r="C80" s="577"/>
      <c r="D80" s="577"/>
      <c r="E80" s="577"/>
      <c r="F80" s="577"/>
      <c r="G80" s="577"/>
      <c r="H80" s="577"/>
      <c r="I80" s="577"/>
      <c r="J80" s="577"/>
      <c r="K80" s="577"/>
      <c r="L80" s="577"/>
      <c r="M80" s="577"/>
      <c r="N80" s="577"/>
      <c r="O80" s="577"/>
      <c r="P80" s="577"/>
      <c r="Q80" s="577"/>
      <c r="R80" s="575"/>
      <c r="S80" s="575"/>
      <c r="T80" s="575"/>
      <c r="U80" s="575"/>
      <c r="V80" s="575"/>
      <c r="W80" s="575"/>
      <c r="X80" s="575"/>
      <c r="Y80" s="575"/>
      <c r="Z80" s="575"/>
      <c r="AA80" s="575"/>
      <c r="AB80" s="575"/>
      <c r="AC80" s="575"/>
      <c r="AD80" s="575"/>
      <c r="AE80" s="575"/>
      <c r="AF80" s="575"/>
      <c r="AG80" s="575"/>
      <c r="AH80" s="575"/>
    </row>
    <row r="81" spans="1:34">
      <c r="A81" s="575"/>
      <c r="B81" s="575"/>
      <c r="C81" s="577"/>
      <c r="D81" s="577"/>
      <c r="E81" s="577"/>
      <c r="F81" s="577"/>
      <c r="G81" s="577"/>
      <c r="H81" s="577"/>
      <c r="I81" s="577"/>
      <c r="J81" s="577"/>
      <c r="K81" s="577"/>
      <c r="L81" s="577"/>
      <c r="M81" s="577"/>
      <c r="N81" s="577"/>
      <c r="O81" s="577"/>
      <c r="P81" s="577"/>
      <c r="Q81" s="577"/>
      <c r="R81" s="575"/>
      <c r="S81" s="575"/>
      <c r="T81" s="575"/>
      <c r="U81" s="575"/>
      <c r="V81" s="575"/>
      <c r="W81" s="575"/>
      <c r="X81" s="575"/>
      <c r="Y81" s="575"/>
      <c r="Z81" s="575"/>
      <c r="AA81" s="575"/>
      <c r="AB81" s="575"/>
      <c r="AC81" s="575"/>
      <c r="AD81" s="575"/>
      <c r="AE81" s="575"/>
      <c r="AF81" s="575"/>
      <c r="AG81" s="575"/>
      <c r="AH81" s="575"/>
    </row>
    <row r="82" spans="1:34">
      <c r="P82" s="577"/>
      <c r="Q82" s="577"/>
      <c r="R82" s="575"/>
      <c r="S82" s="575"/>
      <c r="T82" s="575"/>
      <c r="U82" s="575"/>
      <c r="V82" s="575"/>
      <c r="W82" s="575"/>
      <c r="X82" s="575"/>
      <c r="Y82" s="575"/>
      <c r="Z82" s="575"/>
      <c r="AA82" s="575"/>
      <c r="AB82" s="575"/>
      <c r="AC82" s="575"/>
      <c r="AD82" s="575"/>
      <c r="AE82" s="575"/>
      <c r="AF82" s="575"/>
      <c r="AG82" s="575"/>
      <c r="AH82" s="575"/>
    </row>
    <row r="83" spans="1:34">
      <c r="P83" s="577"/>
      <c r="Q83" s="577"/>
      <c r="R83" s="575"/>
      <c r="S83" s="575"/>
      <c r="T83" s="575"/>
      <c r="U83" s="575"/>
      <c r="V83" s="575"/>
      <c r="W83" s="575"/>
      <c r="X83" s="575"/>
      <c r="Y83" s="575"/>
      <c r="Z83" s="575"/>
      <c r="AA83" s="575"/>
      <c r="AB83" s="575"/>
      <c r="AC83" s="575"/>
      <c r="AD83" s="575"/>
      <c r="AE83" s="575"/>
      <c r="AF83" s="575"/>
      <c r="AG83" s="575"/>
      <c r="AH83" s="575"/>
    </row>
    <row r="84" spans="1:34">
      <c r="P84" s="577"/>
      <c r="Q84" s="577"/>
      <c r="R84" s="575"/>
      <c r="S84" s="575"/>
      <c r="T84" s="575"/>
      <c r="U84" s="575"/>
      <c r="V84" s="575"/>
      <c r="W84" s="575"/>
      <c r="X84" s="575"/>
      <c r="Y84" s="575"/>
      <c r="Z84" s="575"/>
      <c r="AA84" s="575"/>
      <c r="AB84" s="575"/>
      <c r="AC84" s="575"/>
      <c r="AD84" s="575"/>
      <c r="AE84" s="575"/>
      <c r="AF84" s="575"/>
      <c r="AG84" s="575"/>
      <c r="AH84" s="575"/>
    </row>
    <row r="85" spans="1:34">
      <c r="P85" s="577"/>
      <c r="Q85" s="577"/>
      <c r="R85" s="575"/>
      <c r="S85" s="575"/>
      <c r="T85" s="575"/>
      <c r="U85" s="575"/>
      <c r="V85" s="575"/>
      <c r="W85" s="575"/>
      <c r="X85" s="575"/>
      <c r="Y85" s="575"/>
      <c r="Z85" s="575"/>
      <c r="AA85" s="575"/>
      <c r="AB85" s="575"/>
      <c r="AC85" s="575"/>
      <c r="AD85" s="575"/>
      <c r="AE85" s="575"/>
      <c r="AF85" s="575"/>
      <c r="AG85" s="575"/>
      <c r="AH85" s="575"/>
    </row>
  </sheetData>
  <sheetProtection algorithmName="SHA-512" hashValue="5R1AAKELjzaLewSXBTepm8FrCtmgQHhnJnQOFe+XTGHzelGWMK3d/2c2FWf4Kn7fNtezEWvJXAC/kc6+JxO7zA==" saltValue="p9gKW/WZ5zy+pTNssdeCdQ==" spinCount="100000" sheet="1" formatCells="0"/>
  <mergeCells count="14">
    <mergeCell ref="B2:G2"/>
    <mergeCell ref="B39:B40"/>
    <mergeCell ref="D26:O26"/>
    <mergeCell ref="D10:G10"/>
    <mergeCell ref="D4:G4"/>
    <mergeCell ref="D3:G3"/>
    <mergeCell ref="D5:G5"/>
    <mergeCell ref="D6:G6"/>
    <mergeCell ref="D11:G11"/>
    <mergeCell ref="D7:G7"/>
    <mergeCell ref="D8:G8"/>
    <mergeCell ref="D9:G9"/>
    <mergeCell ref="D21:O21"/>
    <mergeCell ref="D18:O18"/>
  </mergeCells>
  <phoneticPr fontId="13"/>
  <conditionalFormatting sqref="D3:G8 D9 D10:G11">
    <cfRule type="containsBlanks" dxfId="5" priority="4">
      <formula>LEN(TRIM(D3))=0</formula>
    </cfRule>
  </conditionalFormatting>
  <conditionalFormatting sqref="E18:N20">
    <cfRule type="containsBlanks" dxfId="4" priority="2">
      <formula>LEN(TRIM(E18))=0</formula>
    </cfRule>
  </conditionalFormatting>
  <conditionalFormatting sqref="E22:N27">
    <cfRule type="containsBlanks" dxfId="3" priority="1">
      <formula>LEN(TRIM(E22))=0</formula>
    </cfRule>
  </conditionalFormatting>
  <printOptions horizontalCentered="1"/>
  <pageMargins left="0.59055118110236227" right="0.59055118110236227" top="0.59055118110236227" bottom="0.39370078740157483" header="0.31496062992125984" footer="0.31496062992125984"/>
  <pageSetup paperSize="9" scale="55" orientation="landscape" r:id="rId1"/>
  <colBreaks count="1" manualBreakCount="1">
    <brk id="5" max="1048575" man="1"/>
  </colBreaks>
  <ignoredErrors>
    <ignoredError sqref="O27 O19:O20 O22:O25" unlockedFormula="1"/>
  </ignoredError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D5DB54-F224-416F-9769-CCF6173865AA}">
  <sheetPr codeName="Sheet8">
    <tabColor rgb="FF00B0F0"/>
  </sheetPr>
  <dimension ref="A2:L82"/>
  <sheetViews>
    <sheetView workbookViewId="0"/>
  </sheetViews>
  <sheetFormatPr defaultRowHeight="13.5"/>
  <cols>
    <col min="1" max="1" width="1.75" customWidth="1"/>
    <col min="11" max="11" width="1.75" customWidth="1"/>
  </cols>
  <sheetData>
    <row r="2" spans="1:11">
      <c r="A2" s="1174" t="s">
        <v>2390</v>
      </c>
      <c r="B2" s="1175"/>
      <c r="C2" s="1175"/>
      <c r="D2" s="1175"/>
      <c r="E2" s="1175"/>
      <c r="F2" s="1175"/>
      <c r="G2" s="1175"/>
      <c r="H2" s="1175"/>
      <c r="I2" s="1175"/>
      <c r="J2" s="1175"/>
      <c r="K2" s="1175"/>
    </row>
    <row r="3" spans="1:11">
      <c r="A3" s="1175"/>
      <c r="B3" s="1175"/>
      <c r="C3" s="1175"/>
      <c r="D3" s="1175"/>
      <c r="E3" s="1175"/>
      <c r="F3" s="1175"/>
      <c r="G3" s="1175"/>
      <c r="H3" s="1175"/>
      <c r="I3" s="1175"/>
      <c r="J3" s="1175"/>
      <c r="K3" s="1175"/>
    </row>
    <row r="4" spans="1:11">
      <c r="A4" s="1175"/>
      <c r="B4" s="1175"/>
      <c r="C4" s="1175"/>
      <c r="D4" s="1175"/>
      <c r="E4" s="1175"/>
      <c r="F4" s="1175"/>
      <c r="G4" s="1175"/>
      <c r="H4" s="1175"/>
      <c r="I4" s="1175"/>
      <c r="J4" s="1175"/>
      <c r="K4" s="1175"/>
    </row>
    <row r="6" spans="1:11" ht="13.15" customHeight="1">
      <c r="B6" s="1176" t="s">
        <v>2482</v>
      </c>
      <c r="C6" s="1176"/>
      <c r="D6" s="1176"/>
      <c r="E6" s="1176"/>
      <c r="F6" s="1176"/>
      <c r="G6" s="1176"/>
      <c r="H6" s="1176"/>
      <c r="I6" s="1176"/>
      <c r="J6" s="1176"/>
    </row>
    <row r="7" spans="1:11" ht="13.15" customHeight="1">
      <c r="B7" s="1176"/>
      <c r="C7" s="1176"/>
      <c r="D7" s="1176"/>
      <c r="E7" s="1176"/>
      <c r="F7" s="1176"/>
      <c r="G7" s="1176"/>
      <c r="H7" s="1176"/>
      <c r="I7" s="1176"/>
      <c r="J7" s="1176"/>
    </row>
    <row r="8" spans="1:11" ht="13.15" customHeight="1">
      <c r="B8" s="1176"/>
      <c r="C8" s="1176"/>
      <c r="D8" s="1176"/>
      <c r="E8" s="1176"/>
      <c r="F8" s="1176"/>
      <c r="G8" s="1176"/>
      <c r="H8" s="1176"/>
      <c r="I8" s="1176"/>
      <c r="J8" s="1176"/>
    </row>
    <row r="9" spans="1:11" ht="13.15" customHeight="1">
      <c r="B9" s="1176"/>
      <c r="C9" s="1176"/>
      <c r="D9" s="1176"/>
      <c r="E9" s="1176"/>
      <c r="F9" s="1176"/>
      <c r="G9" s="1176"/>
      <c r="H9" s="1176"/>
      <c r="I9" s="1176"/>
      <c r="J9" s="1176"/>
    </row>
    <row r="10" spans="1:11" ht="13.15" customHeight="1">
      <c r="B10" s="1176"/>
      <c r="C10" s="1176"/>
      <c r="D10" s="1176"/>
      <c r="E10" s="1176"/>
      <c r="F10" s="1176"/>
      <c r="G10" s="1176"/>
      <c r="H10" s="1176"/>
      <c r="I10" s="1176"/>
      <c r="J10" s="1176"/>
    </row>
    <row r="11" spans="1:11" ht="13.15" customHeight="1">
      <c r="B11" s="1176"/>
      <c r="C11" s="1176"/>
      <c r="D11" s="1176"/>
      <c r="E11" s="1176"/>
      <c r="F11" s="1176"/>
      <c r="G11" s="1176"/>
      <c r="H11" s="1176"/>
      <c r="I11" s="1176"/>
      <c r="J11" s="1176"/>
    </row>
    <row r="12" spans="1:11" ht="13.15" customHeight="1">
      <c r="B12" s="1176"/>
      <c r="C12" s="1176"/>
      <c r="D12" s="1176"/>
      <c r="E12" s="1176"/>
      <c r="F12" s="1176"/>
      <c r="G12" s="1176"/>
      <c r="H12" s="1176"/>
      <c r="I12" s="1176"/>
      <c r="J12" s="1176"/>
    </row>
    <row r="13" spans="1:11" ht="13.15" customHeight="1">
      <c r="B13" s="1176"/>
      <c r="C13" s="1176"/>
      <c r="D13" s="1176"/>
      <c r="E13" s="1176"/>
      <c r="F13" s="1176"/>
      <c r="G13" s="1176"/>
      <c r="H13" s="1176"/>
      <c r="I13" s="1176"/>
      <c r="J13" s="1176"/>
    </row>
    <row r="14" spans="1:11" ht="13.15" customHeight="1">
      <c r="B14" s="1176"/>
      <c r="C14" s="1176"/>
      <c r="D14" s="1176"/>
      <c r="E14" s="1176"/>
      <c r="F14" s="1176"/>
      <c r="G14" s="1176"/>
      <c r="H14" s="1176"/>
      <c r="I14" s="1176"/>
      <c r="J14" s="1176"/>
    </row>
    <row r="15" spans="1:11" ht="13.15" customHeight="1">
      <c r="B15" s="1176"/>
      <c r="C15" s="1176"/>
      <c r="D15" s="1176"/>
      <c r="E15" s="1176"/>
      <c r="F15" s="1176"/>
      <c r="G15" s="1176"/>
      <c r="H15" s="1176"/>
      <c r="I15" s="1176"/>
      <c r="J15" s="1176"/>
    </row>
    <row r="16" spans="1:11" ht="13.15" customHeight="1">
      <c r="B16" s="1176"/>
      <c r="C16" s="1176"/>
      <c r="D16" s="1176"/>
      <c r="E16" s="1176"/>
      <c r="F16" s="1176"/>
      <c r="G16" s="1176"/>
      <c r="H16" s="1176"/>
      <c r="I16" s="1176"/>
      <c r="J16" s="1176"/>
    </row>
    <row r="17" spans="2:12" ht="13.15" customHeight="1">
      <c r="B17" s="1176"/>
      <c r="C17" s="1176"/>
      <c r="D17" s="1176"/>
      <c r="E17" s="1176"/>
      <c r="F17" s="1176"/>
      <c r="G17" s="1176"/>
      <c r="H17" s="1176"/>
      <c r="I17" s="1176"/>
      <c r="J17" s="1176"/>
    </row>
    <row r="18" spans="2:12" ht="13.15" customHeight="1">
      <c r="B18" s="1176"/>
      <c r="C18" s="1176"/>
      <c r="D18" s="1176"/>
      <c r="E18" s="1176"/>
      <c r="F18" s="1176"/>
      <c r="G18" s="1176"/>
      <c r="H18" s="1176"/>
      <c r="I18" s="1176"/>
      <c r="J18" s="1176"/>
    </row>
    <row r="19" spans="2:12" ht="13.15" customHeight="1">
      <c r="B19" s="1176"/>
      <c r="C19" s="1176"/>
      <c r="D19" s="1176"/>
      <c r="E19" s="1176"/>
      <c r="F19" s="1176"/>
      <c r="G19" s="1176"/>
      <c r="H19" s="1176"/>
      <c r="I19" s="1176"/>
      <c r="J19" s="1176"/>
    </row>
    <row r="20" spans="2:12" ht="15.75">
      <c r="B20" s="1177" t="s">
        <v>2391</v>
      </c>
      <c r="C20" s="1177"/>
      <c r="D20" s="1177"/>
      <c r="E20" s="1177"/>
      <c r="F20" s="1177"/>
      <c r="G20" s="1177"/>
      <c r="H20" s="1177"/>
      <c r="I20" s="1177"/>
      <c r="J20" s="1177"/>
    </row>
    <row r="21" spans="2:12" ht="13.15" customHeight="1">
      <c r="B21" s="1176" t="s">
        <v>2392</v>
      </c>
      <c r="C21" s="1176"/>
      <c r="D21" s="1176"/>
      <c r="E21" s="1176"/>
      <c r="F21" s="1176"/>
      <c r="G21" s="1176"/>
      <c r="H21" s="1176"/>
      <c r="I21" s="1176"/>
      <c r="J21" s="1176"/>
    </row>
    <row r="22" spans="2:12" ht="13.15" customHeight="1">
      <c r="B22" s="1176"/>
      <c r="C22" s="1176"/>
      <c r="D22" s="1176"/>
      <c r="E22" s="1176"/>
      <c r="F22" s="1176"/>
      <c r="G22" s="1176"/>
      <c r="H22" s="1176"/>
      <c r="I22" s="1176"/>
      <c r="J22" s="1176"/>
    </row>
    <row r="23" spans="2:12" ht="13.15" customHeight="1">
      <c r="B23" s="1176"/>
      <c r="C23" s="1176"/>
      <c r="D23" s="1176"/>
      <c r="E23" s="1176"/>
      <c r="F23" s="1176"/>
      <c r="G23" s="1176"/>
      <c r="H23" s="1176"/>
      <c r="I23" s="1176"/>
      <c r="J23" s="1176"/>
    </row>
    <row r="24" spans="2:12" ht="15.75">
      <c r="B24" s="1177" t="s">
        <v>2393</v>
      </c>
      <c r="C24" s="1177"/>
      <c r="D24" s="1177"/>
      <c r="E24" s="1177"/>
      <c r="F24" s="1177"/>
      <c r="G24" s="1177"/>
      <c r="H24" s="1177"/>
      <c r="I24" s="1177"/>
      <c r="J24" s="1177"/>
    </row>
    <row r="25" spans="2:12" ht="13.15" customHeight="1">
      <c r="B25" s="1178" t="s">
        <v>2394</v>
      </c>
      <c r="C25" s="1178"/>
      <c r="D25" s="1178"/>
      <c r="E25" s="1178"/>
      <c r="F25" s="1178"/>
      <c r="G25" s="1178"/>
      <c r="H25" s="1178"/>
      <c r="I25" s="1178"/>
      <c r="J25" s="1178"/>
    </row>
    <row r="26" spans="2:12" ht="13.15" customHeight="1">
      <c r="B26" s="1178"/>
      <c r="C26" s="1178"/>
      <c r="D26" s="1178"/>
      <c r="E26" s="1178"/>
      <c r="F26" s="1178"/>
      <c r="G26" s="1178"/>
      <c r="H26" s="1178"/>
      <c r="I26" s="1178"/>
      <c r="J26" s="1178"/>
    </row>
    <row r="27" spans="2:12" ht="15.75">
      <c r="B27" s="1177" t="s">
        <v>2395</v>
      </c>
      <c r="C27" s="1177"/>
      <c r="D27" s="1177"/>
      <c r="E27" s="1177"/>
      <c r="F27" s="1177"/>
      <c r="G27" s="1177"/>
      <c r="H27" s="1177"/>
      <c r="I27" s="1177"/>
      <c r="J27" s="1177"/>
    </row>
    <row r="28" spans="2:12" ht="10.15" customHeight="1">
      <c r="B28" s="1176" t="s">
        <v>2446</v>
      </c>
      <c r="C28" s="1176"/>
      <c r="D28" s="1176"/>
      <c r="E28" s="1176"/>
      <c r="F28" s="1176"/>
      <c r="G28" s="1176"/>
      <c r="H28" s="1176"/>
      <c r="I28" s="1176"/>
      <c r="J28" s="1176"/>
    </row>
    <row r="29" spans="2:12" ht="13.15" customHeight="1">
      <c r="B29" s="1176"/>
      <c r="C29" s="1176"/>
      <c r="D29" s="1176"/>
      <c r="E29" s="1176"/>
      <c r="F29" s="1176"/>
      <c r="G29" s="1176"/>
      <c r="H29" s="1176"/>
      <c r="I29" s="1176"/>
      <c r="J29" s="1176"/>
      <c r="L29" s="183"/>
    </row>
    <row r="30" spans="2:12" ht="13.15" customHeight="1">
      <c r="B30" s="1176"/>
      <c r="C30" s="1176"/>
      <c r="D30" s="1176"/>
      <c r="E30" s="1176"/>
      <c r="F30" s="1176"/>
      <c r="G30" s="1176"/>
      <c r="H30" s="1176"/>
      <c r="I30" s="1176"/>
      <c r="J30" s="1176"/>
    </row>
    <row r="31" spans="2:12" ht="13.15" customHeight="1">
      <c r="B31" s="1176"/>
      <c r="C31" s="1176"/>
      <c r="D31" s="1176"/>
      <c r="E31" s="1176"/>
      <c r="F31" s="1176"/>
      <c r="G31" s="1176"/>
      <c r="H31" s="1176"/>
      <c r="I31" s="1176"/>
      <c r="J31" s="1176"/>
    </row>
    <row r="32" spans="2:12" ht="13.15" customHeight="1">
      <c r="B32" s="1176"/>
      <c r="C32" s="1176"/>
      <c r="D32" s="1176"/>
      <c r="E32" s="1176"/>
      <c r="F32" s="1176"/>
      <c r="G32" s="1176"/>
      <c r="H32" s="1176"/>
      <c r="I32" s="1176"/>
      <c r="J32" s="1176"/>
    </row>
    <row r="33" spans="2:10" ht="9" customHeight="1">
      <c r="B33" s="1176"/>
      <c r="C33" s="1176"/>
      <c r="D33" s="1176"/>
      <c r="E33" s="1176"/>
      <c r="F33" s="1176"/>
      <c r="G33" s="1176"/>
      <c r="H33" s="1176"/>
      <c r="I33" s="1176"/>
      <c r="J33" s="1176"/>
    </row>
    <row r="34" spans="2:10" ht="15.75">
      <c r="B34" s="1177" t="s">
        <v>2396</v>
      </c>
      <c r="C34" s="1177"/>
      <c r="D34" s="1177"/>
      <c r="E34" s="1177"/>
      <c r="F34" s="1177"/>
      <c r="G34" s="1177"/>
      <c r="H34" s="1177"/>
      <c r="I34" s="1177"/>
      <c r="J34" s="1177"/>
    </row>
    <row r="35" spans="2:10" ht="13.15" customHeight="1">
      <c r="B35" s="1176" t="s">
        <v>2445</v>
      </c>
      <c r="C35" s="1178"/>
      <c r="D35" s="1178"/>
      <c r="E35" s="1178"/>
      <c r="F35" s="1178"/>
      <c r="G35" s="1178"/>
      <c r="H35" s="1178"/>
      <c r="I35" s="1178"/>
      <c r="J35" s="1178"/>
    </row>
    <row r="36" spans="2:10" ht="13.15" customHeight="1">
      <c r="B36" s="1178"/>
      <c r="C36" s="1178"/>
      <c r="D36" s="1178"/>
      <c r="E36" s="1178"/>
      <c r="F36" s="1178"/>
      <c r="G36" s="1178"/>
      <c r="H36" s="1178"/>
      <c r="I36" s="1178"/>
      <c r="J36" s="1178"/>
    </row>
    <row r="37" spans="2:10" ht="13.15" customHeight="1">
      <c r="B37" s="1178"/>
      <c r="C37" s="1178"/>
      <c r="D37" s="1178"/>
      <c r="E37" s="1178"/>
      <c r="F37" s="1178"/>
      <c r="G37" s="1178"/>
      <c r="H37" s="1178"/>
      <c r="I37" s="1178"/>
      <c r="J37" s="1178"/>
    </row>
    <row r="38" spans="2:10" ht="13.15" customHeight="1">
      <c r="B38" s="1178"/>
      <c r="C38" s="1178"/>
      <c r="D38" s="1178"/>
      <c r="E38" s="1178"/>
      <c r="F38" s="1178"/>
      <c r="G38" s="1178"/>
      <c r="H38" s="1178"/>
      <c r="I38" s="1178"/>
      <c r="J38" s="1178"/>
    </row>
    <row r="39" spans="2:10" ht="13.15" customHeight="1">
      <c r="B39" s="1178"/>
      <c r="C39" s="1178"/>
      <c r="D39" s="1178"/>
      <c r="E39" s="1178"/>
      <c r="F39" s="1178"/>
      <c r="G39" s="1178"/>
      <c r="H39" s="1178"/>
      <c r="I39" s="1178"/>
      <c r="J39" s="1178"/>
    </row>
    <row r="40" spans="2:10" ht="13.15" customHeight="1">
      <c r="B40" s="1178"/>
      <c r="C40" s="1178"/>
      <c r="D40" s="1178"/>
      <c r="E40" s="1178"/>
      <c r="F40" s="1178"/>
      <c r="G40" s="1178"/>
      <c r="H40" s="1178"/>
      <c r="I40" s="1178"/>
      <c r="J40" s="1178"/>
    </row>
    <row r="41" spans="2:10" ht="13.15" customHeight="1">
      <c r="B41" s="1178"/>
      <c r="C41" s="1178"/>
      <c r="D41" s="1178"/>
      <c r="E41" s="1178"/>
      <c r="F41" s="1178"/>
      <c r="G41" s="1178"/>
      <c r="H41" s="1178"/>
      <c r="I41" s="1178"/>
      <c r="J41" s="1178"/>
    </row>
    <row r="42" spans="2:10" ht="13.15" customHeight="1">
      <c r="B42" s="1178"/>
      <c r="C42" s="1178"/>
      <c r="D42" s="1178"/>
      <c r="E42" s="1178"/>
      <c r="F42" s="1178"/>
      <c r="G42" s="1178"/>
      <c r="H42" s="1178"/>
      <c r="I42" s="1178"/>
      <c r="J42" s="1178"/>
    </row>
    <row r="43" spans="2:10" ht="13.15" customHeight="1">
      <c r="B43" s="1178"/>
      <c r="C43" s="1178"/>
      <c r="D43" s="1178"/>
      <c r="E43" s="1178"/>
      <c r="F43" s="1178"/>
      <c r="G43" s="1178"/>
      <c r="H43" s="1178"/>
      <c r="I43" s="1178"/>
      <c r="J43" s="1178"/>
    </row>
    <row r="44" spans="2:10" ht="13.15" customHeight="1">
      <c r="B44" s="1178"/>
      <c r="C44" s="1178"/>
      <c r="D44" s="1178"/>
      <c r="E44" s="1178"/>
      <c r="F44" s="1178"/>
      <c r="G44" s="1178"/>
      <c r="H44" s="1178"/>
      <c r="I44" s="1178"/>
      <c r="J44" s="1178"/>
    </row>
    <row r="45" spans="2:10" ht="13.15" customHeight="1">
      <c r="B45" s="1178"/>
      <c r="C45" s="1178"/>
      <c r="D45" s="1178"/>
      <c r="E45" s="1178"/>
      <c r="F45" s="1178"/>
      <c r="G45" s="1178"/>
      <c r="H45" s="1178"/>
      <c r="I45" s="1178"/>
      <c r="J45" s="1178"/>
    </row>
    <row r="46" spans="2:10" ht="15.75">
      <c r="B46" s="1177" t="s">
        <v>2397</v>
      </c>
      <c r="C46" s="1177"/>
      <c r="D46" s="1177"/>
      <c r="E46" s="1177"/>
      <c r="F46" s="1177"/>
      <c r="G46" s="1177"/>
      <c r="H46" s="1177"/>
      <c r="I46" s="1177"/>
      <c r="J46" s="1177"/>
    </row>
    <row r="47" spans="2:10" ht="13.15" customHeight="1">
      <c r="B47" s="1173" t="s">
        <v>2498</v>
      </c>
      <c r="C47" s="1173"/>
      <c r="D47" s="1173"/>
      <c r="E47" s="1173"/>
      <c r="F47" s="1173"/>
      <c r="G47" s="1173"/>
      <c r="H47" s="1173"/>
      <c r="I47" s="1173"/>
      <c r="J47" s="1173"/>
    </row>
    <row r="48" spans="2:10" ht="13.15" customHeight="1">
      <c r="B48" s="1173"/>
      <c r="C48" s="1173"/>
      <c r="D48" s="1173"/>
      <c r="E48" s="1173"/>
      <c r="F48" s="1173"/>
      <c r="G48" s="1173"/>
      <c r="H48" s="1173"/>
      <c r="I48" s="1173"/>
      <c r="J48" s="1173"/>
    </row>
    <row r="49" spans="2:10" ht="13.15" customHeight="1">
      <c r="B49" s="1173"/>
      <c r="C49" s="1173"/>
      <c r="D49" s="1173"/>
      <c r="E49" s="1173"/>
      <c r="F49" s="1173"/>
      <c r="G49" s="1173"/>
      <c r="H49" s="1173"/>
      <c r="I49" s="1173"/>
      <c r="J49" s="1173"/>
    </row>
    <row r="50" spans="2:10" ht="13.15" customHeight="1">
      <c r="B50" s="1173"/>
      <c r="C50" s="1173"/>
      <c r="D50" s="1173"/>
      <c r="E50" s="1173"/>
      <c r="F50" s="1173"/>
      <c r="G50" s="1173"/>
      <c r="H50" s="1173"/>
      <c r="I50" s="1173"/>
      <c r="J50" s="1173"/>
    </row>
    <row r="51" spans="2:10" ht="13.15" customHeight="1">
      <c r="B51" s="1173"/>
      <c r="C51" s="1173"/>
      <c r="D51" s="1173"/>
      <c r="E51" s="1173"/>
      <c r="F51" s="1173"/>
      <c r="G51" s="1173"/>
      <c r="H51" s="1173"/>
      <c r="I51" s="1173"/>
      <c r="J51" s="1173"/>
    </row>
    <row r="52" spans="2:10" ht="13.15" customHeight="1">
      <c r="B52" s="166"/>
      <c r="C52" s="166"/>
      <c r="D52" s="166"/>
      <c r="E52" s="166"/>
      <c r="F52" s="166"/>
      <c r="G52" s="166"/>
      <c r="H52" s="166"/>
      <c r="I52" s="166"/>
      <c r="J52" s="166"/>
    </row>
    <row r="53" spans="2:10" ht="13.15" customHeight="1">
      <c r="B53" s="166"/>
      <c r="C53" s="166"/>
      <c r="D53" s="166"/>
      <c r="E53" s="166"/>
      <c r="F53" s="166"/>
      <c r="G53" s="166"/>
      <c r="H53" s="166"/>
      <c r="I53" s="166"/>
      <c r="J53" s="166"/>
    </row>
    <row r="54" spans="2:10" ht="13.15" customHeight="1">
      <c r="B54" s="166"/>
      <c r="C54" s="166"/>
      <c r="D54" s="166"/>
      <c r="E54" s="166"/>
      <c r="F54" s="166"/>
      <c r="G54" s="166"/>
      <c r="H54" s="166"/>
      <c r="I54" s="166"/>
      <c r="J54" s="166"/>
    </row>
    <row r="55" spans="2:10" ht="13.15" customHeight="1">
      <c r="B55" s="166"/>
      <c r="C55" s="166"/>
      <c r="D55" s="166"/>
      <c r="E55" s="166"/>
      <c r="F55" s="166"/>
      <c r="G55" s="166"/>
      <c r="H55" s="166"/>
      <c r="I55" s="166"/>
      <c r="J55" s="166"/>
    </row>
    <row r="56" spans="2:10" ht="13.15" customHeight="1">
      <c r="B56" s="166"/>
      <c r="C56" s="166"/>
      <c r="D56" s="166"/>
      <c r="E56" s="166"/>
      <c r="F56" s="166"/>
      <c r="G56" s="166"/>
      <c r="H56" s="166"/>
      <c r="I56" s="166"/>
      <c r="J56" s="166"/>
    </row>
    <row r="57" spans="2:10" ht="13.15" customHeight="1">
      <c r="B57" s="166"/>
      <c r="C57" s="166"/>
      <c r="D57" s="166"/>
      <c r="E57" s="166"/>
      <c r="F57" s="166"/>
      <c r="G57" s="166"/>
      <c r="H57" s="166"/>
      <c r="I57" s="166"/>
      <c r="J57" s="166"/>
    </row>
    <row r="58" spans="2:10" ht="13.15" customHeight="1">
      <c r="B58" s="166"/>
      <c r="C58" s="166"/>
      <c r="D58" s="166"/>
      <c r="E58" s="166"/>
      <c r="F58" s="166"/>
      <c r="G58" s="166"/>
      <c r="H58" s="166"/>
      <c r="I58" s="166"/>
      <c r="J58" s="166"/>
    </row>
    <row r="59" spans="2:10" ht="13.15" customHeight="1">
      <c r="B59" s="166"/>
      <c r="C59" s="166"/>
      <c r="D59" s="166"/>
      <c r="E59" s="166"/>
      <c r="F59" s="166"/>
      <c r="G59" s="166"/>
      <c r="H59" s="166"/>
      <c r="I59" s="166"/>
      <c r="J59" s="166"/>
    </row>
    <row r="60" spans="2:10" ht="13.15" customHeight="1">
      <c r="B60" s="166"/>
      <c r="C60" s="166"/>
      <c r="D60" s="166"/>
      <c r="E60" s="166"/>
      <c r="F60" s="166"/>
      <c r="G60" s="166"/>
      <c r="H60" s="166"/>
      <c r="I60" s="166"/>
      <c r="J60" s="166"/>
    </row>
    <row r="61" spans="2:10" ht="13.15" customHeight="1">
      <c r="B61" s="166"/>
      <c r="C61" s="166"/>
      <c r="D61" s="166"/>
      <c r="E61" s="166"/>
      <c r="F61" s="166"/>
      <c r="G61" s="166"/>
      <c r="H61" s="166"/>
      <c r="I61" s="166"/>
      <c r="J61" s="166"/>
    </row>
    <row r="62" spans="2:10" ht="13.15" customHeight="1">
      <c r="B62" s="166"/>
      <c r="C62" s="166"/>
      <c r="D62" s="166"/>
      <c r="E62" s="166"/>
      <c r="F62" s="166"/>
      <c r="G62" s="166"/>
      <c r="H62" s="166"/>
      <c r="I62" s="166"/>
      <c r="J62" s="166"/>
    </row>
    <row r="63" spans="2:10" ht="13.15" customHeight="1">
      <c r="B63" s="166"/>
      <c r="C63" s="166"/>
      <c r="D63" s="166"/>
      <c r="E63" s="166"/>
      <c r="F63" s="166"/>
      <c r="G63" s="166"/>
      <c r="H63" s="166"/>
      <c r="I63" s="166"/>
      <c r="J63" s="166"/>
    </row>
    <row r="64" spans="2:10" ht="13.15" customHeight="1">
      <c r="B64" s="166"/>
      <c r="C64" s="166"/>
      <c r="D64" s="166"/>
      <c r="E64" s="166"/>
      <c r="F64" s="166"/>
      <c r="G64" s="166"/>
      <c r="H64" s="166"/>
      <c r="I64" s="166"/>
      <c r="J64" s="166"/>
    </row>
    <row r="65" spans="2:10" ht="13.15" customHeight="1">
      <c r="B65" s="166"/>
      <c r="C65" s="166"/>
      <c r="D65" s="166"/>
      <c r="E65" s="166"/>
      <c r="F65" s="166"/>
      <c r="G65" s="166"/>
      <c r="H65" s="166"/>
      <c r="I65" s="166"/>
      <c r="J65" s="166"/>
    </row>
    <row r="66" spans="2:10" ht="13.15" customHeight="1">
      <c r="B66" s="166"/>
      <c r="C66" s="166"/>
      <c r="D66" s="166"/>
      <c r="E66" s="166"/>
      <c r="F66" s="166"/>
      <c r="G66" s="166"/>
      <c r="H66" s="166"/>
      <c r="I66" s="166"/>
      <c r="J66" s="166"/>
    </row>
    <row r="67" spans="2:10" ht="13.15" customHeight="1">
      <c r="B67" s="166"/>
      <c r="C67" s="166"/>
      <c r="D67" s="166"/>
      <c r="E67" s="166"/>
      <c r="F67" s="166"/>
      <c r="G67" s="166"/>
      <c r="H67" s="166"/>
      <c r="I67" s="166"/>
      <c r="J67" s="166"/>
    </row>
    <row r="68" spans="2:10" ht="13.15" customHeight="1">
      <c r="B68" s="166"/>
      <c r="C68" s="166"/>
      <c r="D68" s="166"/>
      <c r="E68" s="166"/>
      <c r="F68" s="166"/>
      <c r="G68" s="166"/>
      <c r="H68" s="166"/>
      <c r="I68" s="166"/>
      <c r="J68" s="166"/>
    </row>
    <row r="69" spans="2:10" ht="13.15" customHeight="1">
      <c r="B69" s="166"/>
      <c r="C69" s="166"/>
      <c r="D69" s="166"/>
      <c r="E69" s="166"/>
      <c r="F69" s="166"/>
      <c r="G69" s="166"/>
      <c r="H69" s="166"/>
      <c r="I69" s="166"/>
      <c r="J69" s="166"/>
    </row>
    <row r="70" spans="2:10" ht="13.15" customHeight="1">
      <c r="B70" s="166"/>
      <c r="C70" s="166"/>
      <c r="D70" s="166"/>
      <c r="E70" s="166"/>
      <c r="F70" s="166"/>
      <c r="G70" s="166"/>
      <c r="H70" s="166"/>
      <c r="I70" s="166"/>
      <c r="J70" s="166"/>
    </row>
    <row r="71" spans="2:10" ht="13.15" customHeight="1">
      <c r="B71" s="166"/>
      <c r="C71" s="166"/>
      <c r="D71" s="166"/>
      <c r="E71" s="166"/>
      <c r="F71" s="166"/>
      <c r="G71" s="166"/>
      <c r="H71" s="166"/>
      <c r="I71" s="166"/>
      <c r="J71" s="166"/>
    </row>
    <row r="72" spans="2:10" ht="13.15" customHeight="1">
      <c r="B72" s="166"/>
      <c r="C72" s="166"/>
      <c r="D72" s="166"/>
      <c r="E72" s="166"/>
      <c r="F72" s="166"/>
      <c r="G72" s="166"/>
      <c r="H72" s="166"/>
      <c r="I72" s="166"/>
      <c r="J72" s="166"/>
    </row>
    <row r="73" spans="2:10" ht="13.15" customHeight="1">
      <c r="B73" s="166"/>
      <c r="C73" s="166"/>
      <c r="D73" s="166"/>
      <c r="E73" s="166"/>
      <c r="F73" s="166"/>
      <c r="G73" s="166"/>
      <c r="H73" s="166"/>
      <c r="I73" s="166"/>
      <c r="J73" s="166"/>
    </row>
    <row r="74" spans="2:10" ht="13.15" customHeight="1">
      <c r="B74" s="166"/>
      <c r="C74" s="166"/>
      <c r="D74" s="166"/>
      <c r="E74" s="166"/>
      <c r="F74" s="166"/>
      <c r="G74" s="166"/>
      <c r="H74" s="166"/>
      <c r="I74" s="166"/>
      <c r="J74" s="166"/>
    </row>
    <row r="75" spans="2:10" ht="13.15" customHeight="1">
      <c r="B75" s="166"/>
      <c r="C75" s="166"/>
      <c r="D75" s="166"/>
      <c r="E75" s="166"/>
      <c r="F75" s="166"/>
      <c r="G75" s="166"/>
      <c r="H75" s="166"/>
      <c r="I75" s="166"/>
      <c r="J75" s="166"/>
    </row>
    <row r="76" spans="2:10" ht="13.15" customHeight="1">
      <c r="B76" s="166"/>
      <c r="C76" s="166"/>
      <c r="D76" s="166"/>
      <c r="E76" s="166"/>
      <c r="F76" s="166"/>
      <c r="G76" s="166"/>
      <c r="H76" s="166"/>
      <c r="I76" s="166"/>
      <c r="J76" s="166"/>
    </row>
    <row r="77" spans="2:10" ht="13.15" customHeight="1">
      <c r="B77" s="166"/>
      <c r="C77" s="166"/>
      <c r="D77" s="166"/>
      <c r="E77" s="166"/>
      <c r="F77" s="166"/>
      <c r="G77" s="166"/>
      <c r="H77" s="166"/>
      <c r="I77" s="166"/>
      <c r="J77" s="166"/>
    </row>
    <row r="78" spans="2:10" ht="13.15" customHeight="1">
      <c r="B78" s="166"/>
      <c r="C78" s="166"/>
      <c r="D78" s="166"/>
      <c r="E78" s="166"/>
      <c r="F78" s="166"/>
      <c r="G78" s="166"/>
      <c r="H78" s="166"/>
      <c r="I78" s="166"/>
      <c r="J78" s="166"/>
    </row>
    <row r="79" spans="2:10" ht="13.15" customHeight="1">
      <c r="B79" s="166"/>
      <c r="C79" s="166"/>
      <c r="D79" s="166"/>
      <c r="E79" s="166"/>
      <c r="F79" s="166"/>
      <c r="G79" s="166"/>
      <c r="H79" s="166"/>
      <c r="I79" s="166"/>
      <c r="J79" s="166"/>
    </row>
    <row r="80" spans="2:10" ht="13.15" customHeight="1">
      <c r="B80" s="166"/>
      <c r="C80" s="166"/>
      <c r="D80" s="166"/>
      <c r="E80" s="166"/>
      <c r="F80" s="166"/>
      <c r="G80" s="166"/>
      <c r="H80" s="166"/>
      <c r="I80" s="166"/>
      <c r="J80" s="166"/>
    </row>
    <row r="81" spans="2:10" ht="13.15" customHeight="1">
      <c r="B81" s="166"/>
      <c r="C81" s="166"/>
      <c r="D81" s="166"/>
      <c r="E81" s="166"/>
      <c r="F81" s="166"/>
      <c r="G81" s="166"/>
      <c r="H81" s="166"/>
      <c r="I81" s="166"/>
      <c r="J81" s="166"/>
    </row>
    <row r="82" spans="2:10" ht="13.15" customHeight="1">
      <c r="B82" s="166"/>
      <c r="C82" s="166"/>
      <c r="D82" s="166"/>
      <c r="E82" s="166"/>
      <c r="F82" s="166"/>
      <c r="G82" s="166"/>
      <c r="H82" s="166"/>
      <c r="I82" s="166"/>
      <c r="J82" s="166"/>
    </row>
  </sheetData>
  <sheetProtection algorithmName="SHA-512" hashValue="uGh3Iaep8dclug9VeOr51UgcBaXcu5BBTrx+zRR+2SOsu6hh6S2oV++OnfE05kbvI7lH5+l9scbfD7JKt/8IVA==" saltValue="cqtCXGAcgYIhN8s5rREBxA==" spinCount="100000" sheet="1" objects="1" scenarios="1"/>
  <mergeCells count="12">
    <mergeCell ref="B47:J51"/>
    <mergeCell ref="A2:K4"/>
    <mergeCell ref="B6:J19"/>
    <mergeCell ref="B20:J20"/>
    <mergeCell ref="B21:J23"/>
    <mergeCell ref="B24:J24"/>
    <mergeCell ref="B25:J26"/>
    <mergeCell ref="B27:J27"/>
    <mergeCell ref="B28:J33"/>
    <mergeCell ref="B34:J34"/>
    <mergeCell ref="B35:J45"/>
    <mergeCell ref="B46:J46"/>
  </mergeCells>
  <phoneticPr fontId="13"/>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063CD-C145-447A-8700-A33C1A1F3A0D}">
  <sheetPr codeName="Sheet12">
    <tabColor rgb="FF00B0F0"/>
  </sheetPr>
  <dimension ref="A1:U99"/>
  <sheetViews>
    <sheetView workbookViewId="0"/>
  </sheetViews>
  <sheetFormatPr defaultRowHeight="15.75"/>
  <cols>
    <col min="1" max="1" width="5.625" style="95" customWidth="1"/>
    <col min="2" max="2" width="11.75" style="95" customWidth="1"/>
    <col min="3" max="19" width="8.875" style="95" customWidth="1"/>
    <col min="20" max="20" width="11.5" style="95" customWidth="1"/>
    <col min="21" max="21" width="13.125" style="95" customWidth="1"/>
    <col min="22" max="256" width="9" style="95"/>
    <col min="257" max="257" width="5.625" style="95" customWidth="1"/>
    <col min="258" max="258" width="11.75" style="95" customWidth="1"/>
    <col min="259" max="275" width="8.875" style="95" customWidth="1"/>
    <col min="276" max="276" width="11.5" style="95" customWidth="1"/>
    <col min="277" max="277" width="13.125" style="95" customWidth="1"/>
    <col min="278" max="512" width="9" style="95"/>
    <col min="513" max="513" width="5.625" style="95" customWidth="1"/>
    <col min="514" max="514" width="11.75" style="95" customWidth="1"/>
    <col min="515" max="531" width="8.875" style="95" customWidth="1"/>
    <col min="532" max="532" width="11.5" style="95" customWidth="1"/>
    <col min="533" max="533" width="13.125" style="95" customWidth="1"/>
    <col min="534" max="768" width="9" style="95"/>
    <col min="769" max="769" width="5.625" style="95" customWidth="1"/>
    <col min="770" max="770" width="11.75" style="95" customWidth="1"/>
    <col min="771" max="787" width="8.875" style="95" customWidth="1"/>
    <col min="788" max="788" width="11.5" style="95" customWidth="1"/>
    <col min="789" max="789" width="13.125" style="95" customWidth="1"/>
    <col min="790" max="1024" width="9" style="95"/>
    <col min="1025" max="1025" width="5.625" style="95" customWidth="1"/>
    <col min="1026" max="1026" width="11.75" style="95" customWidth="1"/>
    <col min="1027" max="1043" width="8.875" style="95" customWidth="1"/>
    <col min="1044" max="1044" width="11.5" style="95" customWidth="1"/>
    <col min="1045" max="1045" width="13.125" style="95" customWidth="1"/>
    <col min="1046" max="1280" width="9" style="95"/>
    <col min="1281" max="1281" width="5.625" style="95" customWidth="1"/>
    <col min="1282" max="1282" width="11.75" style="95" customWidth="1"/>
    <col min="1283" max="1299" width="8.875" style="95" customWidth="1"/>
    <col min="1300" max="1300" width="11.5" style="95" customWidth="1"/>
    <col min="1301" max="1301" width="13.125" style="95" customWidth="1"/>
    <col min="1302" max="1536" width="9" style="95"/>
    <col min="1537" max="1537" width="5.625" style="95" customWidth="1"/>
    <col min="1538" max="1538" width="11.75" style="95" customWidth="1"/>
    <col min="1539" max="1555" width="8.875" style="95" customWidth="1"/>
    <col min="1556" max="1556" width="11.5" style="95" customWidth="1"/>
    <col min="1557" max="1557" width="13.125" style="95" customWidth="1"/>
    <col min="1558" max="1792" width="9" style="95"/>
    <col min="1793" max="1793" width="5.625" style="95" customWidth="1"/>
    <col min="1794" max="1794" width="11.75" style="95" customWidth="1"/>
    <col min="1795" max="1811" width="8.875" style="95" customWidth="1"/>
    <col min="1812" max="1812" width="11.5" style="95" customWidth="1"/>
    <col min="1813" max="1813" width="13.125" style="95" customWidth="1"/>
    <col min="1814" max="2048" width="9" style="95"/>
    <col min="2049" max="2049" width="5.625" style="95" customWidth="1"/>
    <col min="2050" max="2050" width="11.75" style="95" customWidth="1"/>
    <col min="2051" max="2067" width="8.875" style="95" customWidth="1"/>
    <col min="2068" max="2068" width="11.5" style="95" customWidth="1"/>
    <col min="2069" max="2069" width="13.125" style="95" customWidth="1"/>
    <col min="2070" max="2304" width="9" style="95"/>
    <col min="2305" max="2305" width="5.625" style="95" customWidth="1"/>
    <col min="2306" max="2306" width="11.75" style="95" customWidth="1"/>
    <col min="2307" max="2323" width="8.875" style="95" customWidth="1"/>
    <col min="2324" max="2324" width="11.5" style="95" customWidth="1"/>
    <col min="2325" max="2325" width="13.125" style="95" customWidth="1"/>
    <col min="2326" max="2560" width="9" style="95"/>
    <col min="2561" max="2561" width="5.625" style="95" customWidth="1"/>
    <col min="2562" max="2562" width="11.75" style="95" customWidth="1"/>
    <col min="2563" max="2579" width="8.875" style="95" customWidth="1"/>
    <col min="2580" max="2580" width="11.5" style="95" customWidth="1"/>
    <col min="2581" max="2581" width="13.125" style="95" customWidth="1"/>
    <col min="2582" max="2816" width="9" style="95"/>
    <col min="2817" max="2817" width="5.625" style="95" customWidth="1"/>
    <col min="2818" max="2818" width="11.75" style="95" customWidth="1"/>
    <col min="2819" max="2835" width="8.875" style="95" customWidth="1"/>
    <col min="2836" max="2836" width="11.5" style="95" customWidth="1"/>
    <col min="2837" max="2837" width="13.125" style="95" customWidth="1"/>
    <col min="2838" max="3072" width="9" style="95"/>
    <col min="3073" max="3073" width="5.625" style="95" customWidth="1"/>
    <col min="3074" max="3074" width="11.75" style="95" customWidth="1"/>
    <col min="3075" max="3091" width="8.875" style="95" customWidth="1"/>
    <col min="3092" max="3092" width="11.5" style="95" customWidth="1"/>
    <col min="3093" max="3093" width="13.125" style="95" customWidth="1"/>
    <col min="3094" max="3328" width="9" style="95"/>
    <col min="3329" max="3329" width="5.625" style="95" customWidth="1"/>
    <col min="3330" max="3330" width="11.75" style="95" customWidth="1"/>
    <col min="3331" max="3347" width="8.875" style="95" customWidth="1"/>
    <col min="3348" max="3348" width="11.5" style="95" customWidth="1"/>
    <col min="3349" max="3349" width="13.125" style="95" customWidth="1"/>
    <col min="3350" max="3584" width="9" style="95"/>
    <col min="3585" max="3585" width="5.625" style="95" customWidth="1"/>
    <col min="3586" max="3586" width="11.75" style="95" customWidth="1"/>
    <col min="3587" max="3603" width="8.875" style="95" customWidth="1"/>
    <col min="3604" max="3604" width="11.5" style="95" customWidth="1"/>
    <col min="3605" max="3605" width="13.125" style="95" customWidth="1"/>
    <col min="3606" max="3840" width="9" style="95"/>
    <col min="3841" max="3841" width="5.625" style="95" customWidth="1"/>
    <col min="3842" max="3842" width="11.75" style="95" customWidth="1"/>
    <col min="3843" max="3859" width="8.875" style="95" customWidth="1"/>
    <col min="3860" max="3860" width="11.5" style="95" customWidth="1"/>
    <col min="3861" max="3861" width="13.125" style="95" customWidth="1"/>
    <col min="3862" max="4096" width="9" style="95"/>
    <col min="4097" max="4097" width="5.625" style="95" customWidth="1"/>
    <col min="4098" max="4098" width="11.75" style="95" customWidth="1"/>
    <col min="4099" max="4115" width="8.875" style="95" customWidth="1"/>
    <col min="4116" max="4116" width="11.5" style="95" customWidth="1"/>
    <col min="4117" max="4117" width="13.125" style="95" customWidth="1"/>
    <col min="4118" max="4352" width="9" style="95"/>
    <col min="4353" max="4353" width="5.625" style="95" customWidth="1"/>
    <col min="4354" max="4354" width="11.75" style="95" customWidth="1"/>
    <col min="4355" max="4371" width="8.875" style="95" customWidth="1"/>
    <col min="4372" max="4372" width="11.5" style="95" customWidth="1"/>
    <col min="4373" max="4373" width="13.125" style="95" customWidth="1"/>
    <col min="4374" max="4608" width="9" style="95"/>
    <col min="4609" max="4609" width="5.625" style="95" customWidth="1"/>
    <col min="4610" max="4610" width="11.75" style="95" customWidth="1"/>
    <col min="4611" max="4627" width="8.875" style="95" customWidth="1"/>
    <col min="4628" max="4628" width="11.5" style="95" customWidth="1"/>
    <col min="4629" max="4629" width="13.125" style="95" customWidth="1"/>
    <col min="4630" max="4864" width="9" style="95"/>
    <col min="4865" max="4865" width="5.625" style="95" customWidth="1"/>
    <col min="4866" max="4866" width="11.75" style="95" customWidth="1"/>
    <col min="4867" max="4883" width="8.875" style="95" customWidth="1"/>
    <col min="4884" max="4884" width="11.5" style="95" customWidth="1"/>
    <col min="4885" max="4885" width="13.125" style="95" customWidth="1"/>
    <col min="4886" max="5120" width="9" style="95"/>
    <col min="5121" max="5121" width="5.625" style="95" customWidth="1"/>
    <col min="5122" max="5122" width="11.75" style="95" customWidth="1"/>
    <col min="5123" max="5139" width="8.875" style="95" customWidth="1"/>
    <col min="5140" max="5140" width="11.5" style="95" customWidth="1"/>
    <col min="5141" max="5141" width="13.125" style="95" customWidth="1"/>
    <col min="5142" max="5376" width="9" style="95"/>
    <col min="5377" max="5377" width="5.625" style="95" customWidth="1"/>
    <col min="5378" max="5378" width="11.75" style="95" customWidth="1"/>
    <col min="5379" max="5395" width="8.875" style="95" customWidth="1"/>
    <col min="5396" max="5396" width="11.5" style="95" customWidth="1"/>
    <col min="5397" max="5397" width="13.125" style="95" customWidth="1"/>
    <col min="5398" max="5632" width="9" style="95"/>
    <col min="5633" max="5633" width="5.625" style="95" customWidth="1"/>
    <col min="5634" max="5634" width="11.75" style="95" customWidth="1"/>
    <col min="5635" max="5651" width="8.875" style="95" customWidth="1"/>
    <col min="5652" max="5652" width="11.5" style="95" customWidth="1"/>
    <col min="5653" max="5653" width="13.125" style="95" customWidth="1"/>
    <col min="5654" max="5888" width="9" style="95"/>
    <col min="5889" max="5889" width="5.625" style="95" customWidth="1"/>
    <col min="5890" max="5890" width="11.75" style="95" customWidth="1"/>
    <col min="5891" max="5907" width="8.875" style="95" customWidth="1"/>
    <col min="5908" max="5908" width="11.5" style="95" customWidth="1"/>
    <col min="5909" max="5909" width="13.125" style="95" customWidth="1"/>
    <col min="5910" max="6144" width="9" style="95"/>
    <col min="6145" max="6145" width="5.625" style="95" customWidth="1"/>
    <col min="6146" max="6146" width="11.75" style="95" customWidth="1"/>
    <col min="6147" max="6163" width="8.875" style="95" customWidth="1"/>
    <col min="6164" max="6164" width="11.5" style="95" customWidth="1"/>
    <col min="6165" max="6165" width="13.125" style="95" customWidth="1"/>
    <col min="6166" max="6400" width="9" style="95"/>
    <col min="6401" max="6401" width="5.625" style="95" customWidth="1"/>
    <col min="6402" max="6402" width="11.75" style="95" customWidth="1"/>
    <col min="6403" max="6419" width="8.875" style="95" customWidth="1"/>
    <col min="6420" max="6420" width="11.5" style="95" customWidth="1"/>
    <col min="6421" max="6421" width="13.125" style="95" customWidth="1"/>
    <col min="6422" max="6656" width="9" style="95"/>
    <col min="6657" max="6657" width="5.625" style="95" customWidth="1"/>
    <col min="6658" max="6658" width="11.75" style="95" customWidth="1"/>
    <col min="6659" max="6675" width="8.875" style="95" customWidth="1"/>
    <col min="6676" max="6676" width="11.5" style="95" customWidth="1"/>
    <col min="6677" max="6677" width="13.125" style="95" customWidth="1"/>
    <col min="6678" max="6912" width="9" style="95"/>
    <col min="6913" max="6913" width="5.625" style="95" customWidth="1"/>
    <col min="6914" max="6914" width="11.75" style="95" customWidth="1"/>
    <col min="6915" max="6931" width="8.875" style="95" customWidth="1"/>
    <col min="6932" max="6932" width="11.5" style="95" customWidth="1"/>
    <col min="6933" max="6933" width="13.125" style="95" customWidth="1"/>
    <col min="6934" max="7168" width="9" style="95"/>
    <col min="7169" max="7169" width="5.625" style="95" customWidth="1"/>
    <col min="7170" max="7170" width="11.75" style="95" customWidth="1"/>
    <col min="7171" max="7187" width="8.875" style="95" customWidth="1"/>
    <col min="7188" max="7188" width="11.5" style="95" customWidth="1"/>
    <col min="7189" max="7189" width="13.125" style="95" customWidth="1"/>
    <col min="7190" max="7424" width="9" style="95"/>
    <col min="7425" max="7425" width="5.625" style="95" customWidth="1"/>
    <col min="7426" max="7426" width="11.75" style="95" customWidth="1"/>
    <col min="7427" max="7443" width="8.875" style="95" customWidth="1"/>
    <col min="7444" max="7444" width="11.5" style="95" customWidth="1"/>
    <col min="7445" max="7445" width="13.125" style="95" customWidth="1"/>
    <col min="7446" max="7680" width="9" style="95"/>
    <col min="7681" max="7681" width="5.625" style="95" customWidth="1"/>
    <col min="7682" max="7682" width="11.75" style="95" customWidth="1"/>
    <col min="7683" max="7699" width="8.875" style="95" customWidth="1"/>
    <col min="7700" max="7700" width="11.5" style="95" customWidth="1"/>
    <col min="7701" max="7701" width="13.125" style="95" customWidth="1"/>
    <col min="7702" max="7936" width="9" style="95"/>
    <col min="7937" max="7937" width="5.625" style="95" customWidth="1"/>
    <col min="7938" max="7938" width="11.75" style="95" customWidth="1"/>
    <col min="7939" max="7955" width="8.875" style="95" customWidth="1"/>
    <col min="7956" max="7956" width="11.5" style="95" customWidth="1"/>
    <col min="7957" max="7957" width="13.125" style="95" customWidth="1"/>
    <col min="7958" max="8192" width="9" style="95"/>
    <col min="8193" max="8193" width="5.625" style="95" customWidth="1"/>
    <col min="8194" max="8194" width="11.75" style="95" customWidth="1"/>
    <col min="8195" max="8211" width="8.875" style="95" customWidth="1"/>
    <col min="8212" max="8212" width="11.5" style="95" customWidth="1"/>
    <col min="8213" max="8213" width="13.125" style="95" customWidth="1"/>
    <col min="8214" max="8448" width="9" style="95"/>
    <col min="8449" max="8449" width="5.625" style="95" customWidth="1"/>
    <col min="8450" max="8450" width="11.75" style="95" customWidth="1"/>
    <col min="8451" max="8467" width="8.875" style="95" customWidth="1"/>
    <col min="8468" max="8468" width="11.5" style="95" customWidth="1"/>
    <col min="8469" max="8469" width="13.125" style="95" customWidth="1"/>
    <col min="8470" max="8704" width="9" style="95"/>
    <col min="8705" max="8705" width="5.625" style="95" customWidth="1"/>
    <col min="8706" max="8706" width="11.75" style="95" customWidth="1"/>
    <col min="8707" max="8723" width="8.875" style="95" customWidth="1"/>
    <col min="8724" max="8724" width="11.5" style="95" customWidth="1"/>
    <col min="8725" max="8725" width="13.125" style="95" customWidth="1"/>
    <col min="8726" max="8960" width="9" style="95"/>
    <col min="8961" max="8961" width="5.625" style="95" customWidth="1"/>
    <col min="8962" max="8962" width="11.75" style="95" customWidth="1"/>
    <col min="8963" max="8979" width="8.875" style="95" customWidth="1"/>
    <col min="8980" max="8980" width="11.5" style="95" customWidth="1"/>
    <col min="8981" max="8981" width="13.125" style="95" customWidth="1"/>
    <col min="8982" max="9216" width="9" style="95"/>
    <col min="9217" max="9217" width="5.625" style="95" customWidth="1"/>
    <col min="9218" max="9218" width="11.75" style="95" customWidth="1"/>
    <col min="9219" max="9235" width="8.875" style="95" customWidth="1"/>
    <col min="9236" max="9236" width="11.5" style="95" customWidth="1"/>
    <col min="9237" max="9237" width="13.125" style="95" customWidth="1"/>
    <col min="9238" max="9472" width="9" style="95"/>
    <col min="9473" max="9473" width="5.625" style="95" customWidth="1"/>
    <col min="9474" max="9474" width="11.75" style="95" customWidth="1"/>
    <col min="9475" max="9491" width="8.875" style="95" customWidth="1"/>
    <col min="9492" max="9492" width="11.5" style="95" customWidth="1"/>
    <col min="9493" max="9493" width="13.125" style="95" customWidth="1"/>
    <col min="9494" max="9728" width="9" style="95"/>
    <col min="9729" max="9729" width="5.625" style="95" customWidth="1"/>
    <col min="9730" max="9730" width="11.75" style="95" customWidth="1"/>
    <col min="9731" max="9747" width="8.875" style="95" customWidth="1"/>
    <col min="9748" max="9748" width="11.5" style="95" customWidth="1"/>
    <col min="9749" max="9749" width="13.125" style="95" customWidth="1"/>
    <col min="9750" max="9984" width="9" style="95"/>
    <col min="9985" max="9985" width="5.625" style="95" customWidth="1"/>
    <col min="9986" max="9986" width="11.75" style="95" customWidth="1"/>
    <col min="9987" max="10003" width="8.875" style="95" customWidth="1"/>
    <col min="10004" max="10004" width="11.5" style="95" customWidth="1"/>
    <col min="10005" max="10005" width="13.125" style="95" customWidth="1"/>
    <col min="10006" max="10240" width="9" style="95"/>
    <col min="10241" max="10241" width="5.625" style="95" customWidth="1"/>
    <col min="10242" max="10242" width="11.75" style="95" customWidth="1"/>
    <col min="10243" max="10259" width="8.875" style="95" customWidth="1"/>
    <col min="10260" max="10260" width="11.5" style="95" customWidth="1"/>
    <col min="10261" max="10261" width="13.125" style="95" customWidth="1"/>
    <col min="10262" max="10496" width="9" style="95"/>
    <col min="10497" max="10497" width="5.625" style="95" customWidth="1"/>
    <col min="10498" max="10498" width="11.75" style="95" customWidth="1"/>
    <col min="10499" max="10515" width="8.875" style="95" customWidth="1"/>
    <col min="10516" max="10516" width="11.5" style="95" customWidth="1"/>
    <col min="10517" max="10517" width="13.125" style="95" customWidth="1"/>
    <col min="10518" max="10752" width="9" style="95"/>
    <col min="10753" max="10753" width="5.625" style="95" customWidth="1"/>
    <col min="10754" max="10754" width="11.75" style="95" customWidth="1"/>
    <col min="10755" max="10771" width="8.875" style="95" customWidth="1"/>
    <col min="10772" max="10772" width="11.5" style="95" customWidth="1"/>
    <col min="10773" max="10773" width="13.125" style="95" customWidth="1"/>
    <col min="10774" max="11008" width="9" style="95"/>
    <col min="11009" max="11009" width="5.625" style="95" customWidth="1"/>
    <col min="11010" max="11010" width="11.75" style="95" customWidth="1"/>
    <col min="11011" max="11027" width="8.875" style="95" customWidth="1"/>
    <col min="11028" max="11028" width="11.5" style="95" customWidth="1"/>
    <col min="11029" max="11029" width="13.125" style="95" customWidth="1"/>
    <col min="11030" max="11264" width="9" style="95"/>
    <col min="11265" max="11265" width="5.625" style="95" customWidth="1"/>
    <col min="11266" max="11266" width="11.75" style="95" customWidth="1"/>
    <col min="11267" max="11283" width="8.875" style="95" customWidth="1"/>
    <col min="11284" max="11284" width="11.5" style="95" customWidth="1"/>
    <col min="11285" max="11285" width="13.125" style="95" customWidth="1"/>
    <col min="11286" max="11520" width="9" style="95"/>
    <col min="11521" max="11521" width="5.625" style="95" customWidth="1"/>
    <col min="11522" max="11522" width="11.75" style="95" customWidth="1"/>
    <col min="11523" max="11539" width="8.875" style="95" customWidth="1"/>
    <col min="11540" max="11540" width="11.5" style="95" customWidth="1"/>
    <col min="11541" max="11541" width="13.125" style="95" customWidth="1"/>
    <col min="11542" max="11776" width="9" style="95"/>
    <col min="11777" max="11777" width="5.625" style="95" customWidth="1"/>
    <col min="11778" max="11778" width="11.75" style="95" customWidth="1"/>
    <col min="11779" max="11795" width="8.875" style="95" customWidth="1"/>
    <col min="11796" max="11796" width="11.5" style="95" customWidth="1"/>
    <col min="11797" max="11797" width="13.125" style="95" customWidth="1"/>
    <col min="11798" max="12032" width="9" style="95"/>
    <col min="12033" max="12033" width="5.625" style="95" customWidth="1"/>
    <col min="12034" max="12034" width="11.75" style="95" customWidth="1"/>
    <col min="12035" max="12051" width="8.875" style="95" customWidth="1"/>
    <col min="12052" max="12052" width="11.5" style="95" customWidth="1"/>
    <col min="12053" max="12053" width="13.125" style="95" customWidth="1"/>
    <col min="12054" max="12288" width="9" style="95"/>
    <col min="12289" max="12289" width="5.625" style="95" customWidth="1"/>
    <col min="12290" max="12290" width="11.75" style="95" customWidth="1"/>
    <col min="12291" max="12307" width="8.875" style="95" customWidth="1"/>
    <col min="12308" max="12308" width="11.5" style="95" customWidth="1"/>
    <col min="12309" max="12309" width="13.125" style="95" customWidth="1"/>
    <col min="12310" max="12544" width="9" style="95"/>
    <col min="12545" max="12545" width="5.625" style="95" customWidth="1"/>
    <col min="12546" max="12546" width="11.75" style="95" customWidth="1"/>
    <col min="12547" max="12563" width="8.875" style="95" customWidth="1"/>
    <col min="12564" max="12564" width="11.5" style="95" customWidth="1"/>
    <col min="12565" max="12565" width="13.125" style="95" customWidth="1"/>
    <col min="12566" max="12800" width="9" style="95"/>
    <col min="12801" max="12801" width="5.625" style="95" customWidth="1"/>
    <col min="12802" max="12802" width="11.75" style="95" customWidth="1"/>
    <col min="12803" max="12819" width="8.875" style="95" customWidth="1"/>
    <col min="12820" max="12820" width="11.5" style="95" customWidth="1"/>
    <col min="12821" max="12821" width="13.125" style="95" customWidth="1"/>
    <col min="12822" max="13056" width="9" style="95"/>
    <col min="13057" max="13057" width="5.625" style="95" customWidth="1"/>
    <col min="13058" max="13058" width="11.75" style="95" customWidth="1"/>
    <col min="13059" max="13075" width="8.875" style="95" customWidth="1"/>
    <col min="13076" max="13076" width="11.5" style="95" customWidth="1"/>
    <col min="13077" max="13077" width="13.125" style="95" customWidth="1"/>
    <col min="13078" max="13312" width="9" style="95"/>
    <col min="13313" max="13313" width="5.625" style="95" customWidth="1"/>
    <col min="13314" max="13314" width="11.75" style="95" customWidth="1"/>
    <col min="13315" max="13331" width="8.875" style="95" customWidth="1"/>
    <col min="13332" max="13332" width="11.5" style="95" customWidth="1"/>
    <col min="13333" max="13333" width="13.125" style="95" customWidth="1"/>
    <col min="13334" max="13568" width="9" style="95"/>
    <col min="13569" max="13569" width="5.625" style="95" customWidth="1"/>
    <col min="13570" max="13570" width="11.75" style="95" customWidth="1"/>
    <col min="13571" max="13587" width="8.875" style="95" customWidth="1"/>
    <col min="13588" max="13588" width="11.5" style="95" customWidth="1"/>
    <col min="13589" max="13589" width="13.125" style="95" customWidth="1"/>
    <col min="13590" max="13824" width="9" style="95"/>
    <col min="13825" max="13825" width="5.625" style="95" customWidth="1"/>
    <col min="13826" max="13826" width="11.75" style="95" customWidth="1"/>
    <col min="13827" max="13843" width="8.875" style="95" customWidth="1"/>
    <col min="13844" max="13844" width="11.5" style="95" customWidth="1"/>
    <col min="13845" max="13845" width="13.125" style="95" customWidth="1"/>
    <col min="13846" max="14080" width="9" style="95"/>
    <col min="14081" max="14081" width="5.625" style="95" customWidth="1"/>
    <col min="14082" max="14082" width="11.75" style="95" customWidth="1"/>
    <col min="14083" max="14099" width="8.875" style="95" customWidth="1"/>
    <col min="14100" max="14100" width="11.5" style="95" customWidth="1"/>
    <col min="14101" max="14101" width="13.125" style="95" customWidth="1"/>
    <col min="14102" max="14336" width="9" style="95"/>
    <col min="14337" max="14337" width="5.625" style="95" customWidth="1"/>
    <col min="14338" max="14338" width="11.75" style="95" customWidth="1"/>
    <col min="14339" max="14355" width="8.875" style="95" customWidth="1"/>
    <col min="14356" max="14356" width="11.5" style="95" customWidth="1"/>
    <col min="14357" max="14357" width="13.125" style="95" customWidth="1"/>
    <col min="14358" max="14592" width="9" style="95"/>
    <col min="14593" max="14593" width="5.625" style="95" customWidth="1"/>
    <col min="14594" max="14594" width="11.75" style="95" customWidth="1"/>
    <col min="14595" max="14611" width="8.875" style="95" customWidth="1"/>
    <col min="14612" max="14612" width="11.5" style="95" customWidth="1"/>
    <col min="14613" max="14613" width="13.125" style="95" customWidth="1"/>
    <col min="14614" max="14848" width="9" style="95"/>
    <col min="14849" max="14849" width="5.625" style="95" customWidth="1"/>
    <col min="14850" max="14850" width="11.75" style="95" customWidth="1"/>
    <col min="14851" max="14867" width="8.875" style="95" customWidth="1"/>
    <col min="14868" max="14868" width="11.5" style="95" customWidth="1"/>
    <col min="14869" max="14869" width="13.125" style="95" customWidth="1"/>
    <col min="14870" max="15104" width="9" style="95"/>
    <col min="15105" max="15105" width="5.625" style="95" customWidth="1"/>
    <col min="15106" max="15106" width="11.75" style="95" customWidth="1"/>
    <col min="15107" max="15123" width="8.875" style="95" customWidth="1"/>
    <col min="15124" max="15124" width="11.5" style="95" customWidth="1"/>
    <col min="15125" max="15125" width="13.125" style="95" customWidth="1"/>
    <col min="15126" max="15360" width="9" style="95"/>
    <col min="15361" max="15361" width="5.625" style="95" customWidth="1"/>
    <col min="15362" max="15362" width="11.75" style="95" customWidth="1"/>
    <col min="15363" max="15379" width="8.875" style="95" customWidth="1"/>
    <col min="15380" max="15380" width="11.5" style="95" customWidth="1"/>
    <col min="15381" max="15381" width="13.125" style="95" customWidth="1"/>
    <col min="15382" max="15616" width="9" style="95"/>
    <col min="15617" max="15617" width="5.625" style="95" customWidth="1"/>
    <col min="15618" max="15618" width="11.75" style="95" customWidth="1"/>
    <col min="15619" max="15635" width="8.875" style="95" customWidth="1"/>
    <col min="15636" max="15636" width="11.5" style="95" customWidth="1"/>
    <col min="15637" max="15637" width="13.125" style="95" customWidth="1"/>
    <col min="15638" max="15872" width="9" style="95"/>
    <col min="15873" max="15873" width="5.625" style="95" customWidth="1"/>
    <col min="15874" max="15874" width="11.75" style="95" customWidth="1"/>
    <col min="15875" max="15891" width="8.875" style="95" customWidth="1"/>
    <col min="15892" max="15892" width="11.5" style="95" customWidth="1"/>
    <col min="15893" max="15893" width="13.125" style="95" customWidth="1"/>
    <col min="15894" max="16128" width="9" style="95"/>
    <col min="16129" max="16129" width="5.625" style="95" customWidth="1"/>
    <col min="16130" max="16130" width="11.75" style="95" customWidth="1"/>
    <col min="16131" max="16146" width="8.875" style="95" customWidth="1"/>
    <col min="16147" max="16150" width="8.75" style="95" customWidth="1"/>
    <col min="16151" max="16384" width="9" style="95"/>
  </cols>
  <sheetData>
    <row r="1" spans="1:21">
      <c r="A1" s="94"/>
      <c r="S1" s="94"/>
      <c r="T1" s="96" t="s">
        <v>2112</v>
      </c>
    </row>
    <row r="2" spans="1:21">
      <c r="T2" s="97"/>
    </row>
    <row r="3" spans="1:21">
      <c r="T3" s="97"/>
    </row>
    <row r="4" spans="1:21">
      <c r="T4" s="97"/>
    </row>
    <row r="5" spans="1:21">
      <c r="T5" s="97"/>
    </row>
    <row r="6" spans="1:21">
      <c r="T6" s="97"/>
    </row>
    <row r="7" spans="1:21">
      <c r="T7" s="97"/>
    </row>
    <row r="8" spans="1:21">
      <c r="T8" s="97"/>
    </row>
    <row r="9" spans="1:21">
      <c r="T9" s="97"/>
    </row>
    <row r="10" spans="1:21">
      <c r="T10" s="97"/>
    </row>
    <row r="11" spans="1:21">
      <c r="T11" s="97"/>
    </row>
    <row r="12" spans="1:21">
      <c r="T12" s="97"/>
    </row>
    <row r="13" spans="1:21">
      <c r="T13" s="97"/>
    </row>
    <row r="14" spans="1:21" ht="16.5" thickBot="1">
      <c r="A14" s="95" t="s">
        <v>76</v>
      </c>
      <c r="T14" s="97"/>
    </row>
    <row r="15" spans="1:21" ht="16.5" thickBot="1">
      <c r="A15" s="1184" t="str">
        <f>報_はじめに!E3</f>
        <v/>
      </c>
      <c r="B15" s="1185"/>
      <c r="C15" s="1185"/>
      <c r="D15" s="1185"/>
      <c r="E15" s="1185"/>
      <c r="F15" s="1185"/>
      <c r="G15" s="1185"/>
      <c r="H15" s="1185"/>
      <c r="I15" s="1185"/>
      <c r="J15" s="1185"/>
      <c r="K15" s="1185"/>
      <c r="L15" s="1185"/>
      <c r="M15" s="1185"/>
      <c r="N15" s="1185"/>
      <c r="O15" s="1186"/>
      <c r="T15" s="97"/>
      <c r="U15" s="98" t="s">
        <v>2113</v>
      </c>
    </row>
    <row r="16" spans="1:21">
      <c r="T16" s="97"/>
    </row>
    <row r="17" spans="1:21" ht="15.95" customHeight="1">
      <c r="A17" s="95" t="s">
        <v>2114</v>
      </c>
    </row>
    <row r="18" spans="1:21" ht="15.95" customHeight="1">
      <c r="A18" s="95" t="s">
        <v>2115</v>
      </c>
      <c r="T18" s="99" t="s">
        <v>2116</v>
      </c>
    </row>
    <row r="19" spans="1:21" s="107" customFormat="1" ht="15.95" customHeight="1">
      <c r="A19" s="1187" t="s">
        <v>2117</v>
      </c>
      <c r="B19" s="100" t="s">
        <v>2118</v>
      </c>
      <c r="C19" s="1190" t="s">
        <v>2119</v>
      </c>
      <c r="D19" s="1191"/>
      <c r="E19" s="102"/>
      <c r="F19" s="103"/>
      <c r="G19" s="1190" t="s">
        <v>2120</v>
      </c>
      <c r="H19" s="1191"/>
      <c r="I19" s="1191"/>
      <c r="J19" s="104"/>
      <c r="K19" s="1190" t="s">
        <v>2121</v>
      </c>
      <c r="L19" s="1191"/>
      <c r="M19" s="1191"/>
      <c r="N19" s="1191"/>
      <c r="O19" s="105"/>
      <c r="P19" s="105"/>
      <c r="Q19" s="105"/>
      <c r="R19" s="105"/>
      <c r="S19" s="106"/>
      <c r="T19" s="1179" t="s">
        <v>23</v>
      </c>
    </row>
    <row r="20" spans="1:21" s="107" customFormat="1" ht="17.25" customHeight="1">
      <c r="A20" s="1188"/>
      <c r="B20" s="108"/>
      <c r="C20" s="109"/>
      <c r="D20" s="1179" t="s">
        <v>2122</v>
      </c>
      <c r="E20" s="1179" t="s">
        <v>2123</v>
      </c>
      <c r="F20" s="1179" t="s">
        <v>2124</v>
      </c>
      <c r="G20" s="109"/>
      <c r="H20" s="1179" t="s">
        <v>2125</v>
      </c>
      <c r="I20" s="1192" t="s">
        <v>2126</v>
      </c>
      <c r="J20" s="1179" t="s">
        <v>2127</v>
      </c>
      <c r="K20" s="110"/>
      <c r="L20" s="1179" t="s">
        <v>2125</v>
      </c>
      <c r="M20" s="1192" t="s">
        <v>2126</v>
      </c>
      <c r="N20" s="1190" t="s">
        <v>2128</v>
      </c>
      <c r="O20" s="105"/>
      <c r="S20" s="1182" t="s">
        <v>2129</v>
      </c>
      <c r="T20" s="1180"/>
    </row>
    <row r="21" spans="1:21" s="107" customFormat="1" ht="31.5" customHeight="1">
      <c r="A21" s="1189"/>
      <c r="B21" s="112" t="s">
        <v>2130</v>
      </c>
      <c r="C21" s="113"/>
      <c r="D21" s="1181"/>
      <c r="E21" s="1181"/>
      <c r="F21" s="1181"/>
      <c r="G21" s="113"/>
      <c r="H21" s="1181"/>
      <c r="I21" s="1193"/>
      <c r="J21" s="1181"/>
      <c r="K21" s="114"/>
      <c r="L21" s="1181"/>
      <c r="M21" s="1193"/>
      <c r="N21" s="1183"/>
      <c r="O21" s="116" t="s">
        <v>2131</v>
      </c>
      <c r="P21" s="111" t="s">
        <v>2132</v>
      </c>
      <c r="Q21" s="111" t="s">
        <v>2133</v>
      </c>
      <c r="R21" s="117" t="s">
        <v>2134</v>
      </c>
      <c r="S21" s="1183"/>
      <c r="T21" s="1181"/>
    </row>
    <row r="22" spans="1:21" ht="15.75" customHeight="1">
      <c r="A22" s="118">
        <v>1</v>
      </c>
      <c r="B22" s="119" t="s">
        <v>2135</v>
      </c>
      <c r="C22" s="608">
        <f>SUM(D22:F22)</f>
        <v>0</v>
      </c>
      <c r="D22" s="608"/>
      <c r="E22" s="608"/>
      <c r="F22" s="608"/>
      <c r="G22" s="608">
        <f>SUM(H22:J22)</f>
        <v>0</v>
      </c>
      <c r="H22" s="608"/>
      <c r="I22" s="608"/>
      <c r="J22" s="608"/>
      <c r="K22" s="608">
        <f>SUM(L22,M22,N22,S22)</f>
        <v>0</v>
      </c>
      <c r="L22" s="608"/>
      <c r="M22" s="608"/>
      <c r="N22" s="120">
        <f>SUM(O22:R22)</f>
        <v>0</v>
      </c>
      <c r="O22" s="608"/>
      <c r="P22" s="608"/>
      <c r="Q22" s="608"/>
      <c r="R22" s="608"/>
      <c r="S22" s="608"/>
      <c r="T22" s="120">
        <f>SUM(C22,G22,K22)</f>
        <v>0</v>
      </c>
      <c r="U22" s="98" t="s">
        <v>2136</v>
      </c>
    </row>
    <row r="23" spans="1:21" ht="15.95" customHeight="1">
      <c r="A23" s="118">
        <v>2</v>
      </c>
      <c r="B23" s="118" t="s">
        <v>2137</v>
      </c>
      <c r="C23" s="608">
        <f t="shared" ref="C23:C44" si="0">SUM(D23:F23)</f>
        <v>0</v>
      </c>
      <c r="D23" s="608"/>
      <c r="E23" s="608"/>
      <c r="F23" s="608"/>
      <c r="G23" s="608">
        <f t="shared" ref="G23:G44" si="1">SUM(H23:J23)</f>
        <v>0</v>
      </c>
      <c r="H23" s="608"/>
      <c r="I23" s="608"/>
      <c r="J23" s="608"/>
      <c r="K23" s="608">
        <f>SUM(L23,M23,N23,S23)</f>
        <v>0</v>
      </c>
      <c r="L23" s="608"/>
      <c r="M23" s="608"/>
      <c r="N23" s="120">
        <f t="shared" ref="N23:N43" si="2">SUM(O23:R23)</f>
        <v>0</v>
      </c>
      <c r="O23" s="608"/>
      <c r="P23" s="608"/>
      <c r="Q23" s="608"/>
      <c r="R23" s="608"/>
      <c r="S23" s="608"/>
      <c r="T23" s="120">
        <f t="shared" ref="T23:T44" si="3">SUM(C23,G23,K23)</f>
        <v>0</v>
      </c>
    </row>
    <row r="24" spans="1:21" ht="15.95" customHeight="1">
      <c r="A24" s="118">
        <v>3</v>
      </c>
      <c r="B24" s="118" t="s">
        <v>2138</v>
      </c>
      <c r="C24" s="608">
        <f t="shared" si="0"/>
        <v>0</v>
      </c>
      <c r="D24" s="608"/>
      <c r="E24" s="608"/>
      <c r="F24" s="608"/>
      <c r="G24" s="608">
        <f>SUM(H24:J24)</f>
        <v>0</v>
      </c>
      <c r="H24" s="608"/>
      <c r="I24" s="608"/>
      <c r="J24" s="608"/>
      <c r="K24" s="608">
        <f t="shared" ref="K24:K43" si="4">SUM(L24,M24,N24,S24)</f>
        <v>0</v>
      </c>
      <c r="L24" s="608"/>
      <c r="M24" s="608"/>
      <c r="N24" s="120">
        <f t="shared" si="2"/>
        <v>0</v>
      </c>
      <c r="O24" s="608"/>
      <c r="P24" s="608"/>
      <c r="Q24" s="608"/>
      <c r="R24" s="608"/>
      <c r="S24" s="608"/>
      <c r="T24" s="120">
        <f t="shared" si="3"/>
        <v>0</v>
      </c>
    </row>
    <row r="25" spans="1:21" ht="15.95" customHeight="1">
      <c r="A25" s="118">
        <v>4</v>
      </c>
      <c r="B25" s="118" t="s">
        <v>2139</v>
      </c>
      <c r="C25" s="608">
        <f t="shared" si="0"/>
        <v>0</v>
      </c>
      <c r="D25" s="608"/>
      <c r="E25" s="608"/>
      <c r="F25" s="608"/>
      <c r="G25" s="608">
        <f t="shared" si="1"/>
        <v>0</v>
      </c>
      <c r="H25" s="608"/>
      <c r="I25" s="608"/>
      <c r="J25" s="608"/>
      <c r="K25" s="608">
        <f t="shared" si="4"/>
        <v>0</v>
      </c>
      <c r="L25" s="608"/>
      <c r="M25" s="608"/>
      <c r="N25" s="120">
        <f t="shared" si="2"/>
        <v>0</v>
      </c>
      <c r="O25" s="608"/>
      <c r="P25" s="608"/>
      <c r="Q25" s="608"/>
      <c r="R25" s="608"/>
      <c r="S25" s="608"/>
      <c r="T25" s="120">
        <f t="shared" si="3"/>
        <v>0</v>
      </c>
    </row>
    <row r="26" spans="1:21" ht="15.95" customHeight="1">
      <c r="A26" s="118">
        <v>5</v>
      </c>
      <c r="B26" s="118" t="s">
        <v>2140</v>
      </c>
      <c r="C26" s="608">
        <f t="shared" si="0"/>
        <v>0</v>
      </c>
      <c r="D26" s="608"/>
      <c r="E26" s="608"/>
      <c r="F26" s="608"/>
      <c r="G26" s="608">
        <f t="shared" si="1"/>
        <v>0</v>
      </c>
      <c r="H26" s="608"/>
      <c r="I26" s="608"/>
      <c r="J26" s="608"/>
      <c r="K26" s="608">
        <f t="shared" si="4"/>
        <v>0</v>
      </c>
      <c r="L26" s="608"/>
      <c r="M26" s="608"/>
      <c r="N26" s="120">
        <f t="shared" si="2"/>
        <v>0</v>
      </c>
      <c r="O26" s="608"/>
      <c r="P26" s="608"/>
      <c r="Q26" s="608"/>
      <c r="R26" s="608"/>
      <c r="S26" s="608"/>
      <c r="T26" s="120">
        <f t="shared" si="3"/>
        <v>0</v>
      </c>
    </row>
    <row r="27" spans="1:21" ht="15.95" customHeight="1">
      <c r="A27" s="118">
        <v>6</v>
      </c>
      <c r="B27" s="118" t="s">
        <v>2141</v>
      </c>
      <c r="C27" s="608">
        <f t="shared" si="0"/>
        <v>0</v>
      </c>
      <c r="D27" s="608"/>
      <c r="E27" s="608"/>
      <c r="F27" s="608"/>
      <c r="G27" s="608">
        <f t="shared" si="1"/>
        <v>0</v>
      </c>
      <c r="H27" s="608"/>
      <c r="I27" s="608"/>
      <c r="J27" s="608"/>
      <c r="K27" s="608">
        <f t="shared" si="4"/>
        <v>0</v>
      </c>
      <c r="L27" s="608"/>
      <c r="M27" s="608"/>
      <c r="N27" s="120">
        <f t="shared" si="2"/>
        <v>0</v>
      </c>
      <c r="O27" s="608"/>
      <c r="P27" s="608"/>
      <c r="Q27" s="608"/>
      <c r="R27" s="608"/>
      <c r="S27" s="608"/>
      <c r="T27" s="120">
        <f t="shared" si="3"/>
        <v>0</v>
      </c>
    </row>
    <row r="28" spans="1:21" ht="15.95" customHeight="1">
      <c r="A28" s="118">
        <v>7</v>
      </c>
      <c r="B28" s="118" t="s">
        <v>2142</v>
      </c>
      <c r="C28" s="608">
        <f t="shared" si="0"/>
        <v>0</v>
      </c>
      <c r="D28" s="608"/>
      <c r="E28" s="608"/>
      <c r="F28" s="608"/>
      <c r="G28" s="608">
        <f t="shared" si="1"/>
        <v>0</v>
      </c>
      <c r="H28" s="608"/>
      <c r="I28" s="608"/>
      <c r="J28" s="608"/>
      <c r="K28" s="608">
        <f t="shared" si="4"/>
        <v>0</v>
      </c>
      <c r="L28" s="608"/>
      <c r="M28" s="608"/>
      <c r="N28" s="120">
        <f t="shared" si="2"/>
        <v>0</v>
      </c>
      <c r="O28" s="608"/>
      <c r="P28" s="608"/>
      <c r="Q28" s="608"/>
      <c r="R28" s="608"/>
      <c r="S28" s="608"/>
      <c r="T28" s="120">
        <f t="shared" si="3"/>
        <v>0</v>
      </c>
    </row>
    <row r="29" spans="1:21" ht="15.95" customHeight="1">
      <c r="A29" s="118">
        <v>8</v>
      </c>
      <c r="B29" s="118" t="s">
        <v>2143</v>
      </c>
      <c r="C29" s="608">
        <f t="shared" si="0"/>
        <v>0</v>
      </c>
      <c r="D29" s="608"/>
      <c r="E29" s="608"/>
      <c r="F29" s="608"/>
      <c r="G29" s="608">
        <f t="shared" si="1"/>
        <v>0</v>
      </c>
      <c r="H29" s="608"/>
      <c r="I29" s="608"/>
      <c r="J29" s="608"/>
      <c r="K29" s="608">
        <f t="shared" si="4"/>
        <v>0</v>
      </c>
      <c r="L29" s="608"/>
      <c r="M29" s="608"/>
      <c r="N29" s="120">
        <f t="shared" si="2"/>
        <v>0</v>
      </c>
      <c r="O29" s="608"/>
      <c r="P29" s="608"/>
      <c r="Q29" s="608"/>
      <c r="R29" s="608"/>
      <c r="S29" s="608"/>
      <c r="T29" s="120">
        <f t="shared" si="3"/>
        <v>0</v>
      </c>
    </row>
    <row r="30" spans="1:21" ht="15.95" customHeight="1">
      <c r="A30" s="118">
        <v>9</v>
      </c>
      <c r="B30" s="118" t="s">
        <v>2144</v>
      </c>
      <c r="C30" s="608">
        <f t="shared" si="0"/>
        <v>0</v>
      </c>
      <c r="D30" s="608"/>
      <c r="E30" s="608"/>
      <c r="F30" s="608"/>
      <c r="G30" s="608">
        <f t="shared" si="1"/>
        <v>0</v>
      </c>
      <c r="H30" s="608"/>
      <c r="I30" s="608"/>
      <c r="J30" s="608"/>
      <c r="K30" s="608">
        <f t="shared" si="4"/>
        <v>0</v>
      </c>
      <c r="L30" s="608"/>
      <c r="M30" s="608"/>
      <c r="N30" s="120">
        <f t="shared" si="2"/>
        <v>0</v>
      </c>
      <c r="O30" s="608"/>
      <c r="P30" s="608"/>
      <c r="Q30" s="608"/>
      <c r="R30" s="608"/>
      <c r="S30" s="608"/>
      <c r="T30" s="120">
        <f t="shared" si="3"/>
        <v>0</v>
      </c>
    </row>
    <row r="31" spans="1:21" ht="15.95" customHeight="1">
      <c r="A31" s="118">
        <v>10</v>
      </c>
      <c r="B31" s="118" t="s">
        <v>2145</v>
      </c>
      <c r="C31" s="608">
        <f t="shared" si="0"/>
        <v>0</v>
      </c>
      <c r="D31" s="608"/>
      <c r="E31" s="608"/>
      <c r="F31" s="608"/>
      <c r="G31" s="608">
        <f t="shared" si="1"/>
        <v>0</v>
      </c>
      <c r="H31" s="608"/>
      <c r="I31" s="608"/>
      <c r="J31" s="608"/>
      <c r="K31" s="608">
        <f t="shared" si="4"/>
        <v>0</v>
      </c>
      <c r="L31" s="608"/>
      <c r="M31" s="608"/>
      <c r="N31" s="120">
        <f t="shared" si="2"/>
        <v>0</v>
      </c>
      <c r="O31" s="608"/>
      <c r="P31" s="608"/>
      <c r="Q31" s="608"/>
      <c r="R31" s="608"/>
      <c r="S31" s="608"/>
      <c r="T31" s="120">
        <f t="shared" si="3"/>
        <v>0</v>
      </c>
    </row>
    <row r="32" spans="1:21" ht="15.95" customHeight="1">
      <c r="A32" s="118">
        <v>11</v>
      </c>
      <c r="B32" s="118" t="s">
        <v>2146</v>
      </c>
      <c r="C32" s="608">
        <f t="shared" si="0"/>
        <v>0</v>
      </c>
      <c r="D32" s="608"/>
      <c r="E32" s="608"/>
      <c r="F32" s="608"/>
      <c r="G32" s="608">
        <f t="shared" si="1"/>
        <v>0</v>
      </c>
      <c r="H32" s="608"/>
      <c r="I32" s="608"/>
      <c r="J32" s="608"/>
      <c r="K32" s="608">
        <f t="shared" si="4"/>
        <v>0</v>
      </c>
      <c r="L32" s="608"/>
      <c r="M32" s="608"/>
      <c r="N32" s="120">
        <f t="shared" si="2"/>
        <v>0</v>
      </c>
      <c r="O32" s="608"/>
      <c r="P32" s="608"/>
      <c r="Q32" s="608"/>
      <c r="R32" s="608"/>
      <c r="S32" s="608"/>
      <c r="T32" s="120">
        <f t="shared" si="3"/>
        <v>0</v>
      </c>
    </row>
    <row r="33" spans="1:20" ht="15.95" customHeight="1">
      <c r="A33" s="118">
        <v>12</v>
      </c>
      <c r="B33" s="118" t="s">
        <v>2147</v>
      </c>
      <c r="C33" s="608">
        <f t="shared" si="0"/>
        <v>0</v>
      </c>
      <c r="D33" s="608"/>
      <c r="E33" s="608"/>
      <c r="F33" s="608"/>
      <c r="G33" s="608">
        <f t="shared" si="1"/>
        <v>0</v>
      </c>
      <c r="H33" s="608"/>
      <c r="I33" s="608"/>
      <c r="J33" s="608"/>
      <c r="K33" s="608">
        <f t="shared" si="4"/>
        <v>0</v>
      </c>
      <c r="L33" s="608"/>
      <c r="M33" s="608"/>
      <c r="N33" s="120">
        <f t="shared" si="2"/>
        <v>0</v>
      </c>
      <c r="O33" s="608"/>
      <c r="P33" s="608"/>
      <c r="Q33" s="608"/>
      <c r="R33" s="608"/>
      <c r="S33" s="608"/>
      <c r="T33" s="120">
        <f t="shared" si="3"/>
        <v>0</v>
      </c>
    </row>
    <row r="34" spans="1:20" ht="15.95" customHeight="1">
      <c r="A34" s="118">
        <v>13</v>
      </c>
      <c r="B34" s="118" t="s">
        <v>2148</v>
      </c>
      <c r="C34" s="608">
        <f t="shared" si="0"/>
        <v>0</v>
      </c>
      <c r="D34" s="608"/>
      <c r="E34" s="608"/>
      <c r="F34" s="608"/>
      <c r="G34" s="608">
        <f t="shared" si="1"/>
        <v>0</v>
      </c>
      <c r="H34" s="608"/>
      <c r="I34" s="608"/>
      <c r="J34" s="608"/>
      <c r="K34" s="608">
        <f t="shared" si="4"/>
        <v>0</v>
      </c>
      <c r="L34" s="608"/>
      <c r="M34" s="608"/>
      <c r="N34" s="120">
        <f t="shared" si="2"/>
        <v>0</v>
      </c>
      <c r="O34" s="608"/>
      <c r="P34" s="608"/>
      <c r="Q34" s="608"/>
      <c r="R34" s="608"/>
      <c r="S34" s="608"/>
      <c r="T34" s="120">
        <f t="shared" si="3"/>
        <v>0</v>
      </c>
    </row>
    <row r="35" spans="1:20" ht="15.95" customHeight="1">
      <c r="A35" s="118">
        <v>14</v>
      </c>
      <c r="B35" s="118" t="s">
        <v>2149</v>
      </c>
      <c r="C35" s="608">
        <f t="shared" si="0"/>
        <v>0</v>
      </c>
      <c r="D35" s="608"/>
      <c r="E35" s="608"/>
      <c r="F35" s="608"/>
      <c r="G35" s="608">
        <f t="shared" si="1"/>
        <v>0</v>
      </c>
      <c r="H35" s="608"/>
      <c r="I35" s="608"/>
      <c r="J35" s="608"/>
      <c r="K35" s="608">
        <f t="shared" si="4"/>
        <v>0</v>
      </c>
      <c r="L35" s="608"/>
      <c r="M35" s="608"/>
      <c r="N35" s="120">
        <f t="shared" si="2"/>
        <v>0</v>
      </c>
      <c r="O35" s="608"/>
      <c r="P35" s="608"/>
      <c r="Q35" s="608"/>
      <c r="R35" s="608"/>
      <c r="S35" s="608"/>
      <c r="T35" s="120">
        <f t="shared" si="3"/>
        <v>0</v>
      </c>
    </row>
    <row r="36" spans="1:20" ht="15.95" customHeight="1">
      <c r="A36" s="118">
        <v>15</v>
      </c>
      <c r="B36" s="118" t="s">
        <v>2150</v>
      </c>
      <c r="C36" s="608">
        <f t="shared" si="0"/>
        <v>0</v>
      </c>
      <c r="D36" s="608"/>
      <c r="E36" s="608"/>
      <c r="F36" s="608"/>
      <c r="G36" s="608">
        <f t="shared" si="1"/>
        <v>0</v>
      </c>
      <c r="H36" s="608"/>
      <c r="I36" s="608"/>
      <c r="J36" s="608"/>
      <c r="K36" s="608">
        <f t="shared" si="4"/>
        <v>0</v>
      </c>
      <c r="L36" s="608"/>
      <c r="M36" s="608"/>
      <c r="N36" s="120">
        <f t="shared" si="2"/>
        <v>0</v>
      </c>
      <c r="O36" s="608"/>
      <c r="P36" s="608"/>
      <c r="Q36" s="608"/>
      <c r="R36" s="608"/>
      <c r="S36" s="608"/>
      <c r="T36" s="120">
        <f>SUM(C36,G36,K36)</f>
        <v>0</v>
      </c>
    </row>
    <row r="37" spans="1:20" ht="15.95" customHeight="1">
      <c r="A37" s="118">
        <v>16</v>
      </c>
      <c r="B37" s="118" t="s">
        <v>2151</v>
      </c>
      <c r="C37" s="608">
        <f t="shared" si="0"/>
        <v>0</v>
      </c>
      <c r="D37" s="608"/>
      <c r="E37" s="608"/>
      <c r="F37" s="608"/>
      <c r="G37" s="608">
        <f t="shared" si="1"/>
        <v>0</v>
      </c>
      <c r="H37" s="608"/>
      <c r="I37" s="608"/>
      <c r="J37" s="608"/>
      <c r="K37" s="608">
        <f t="shared" si="4"/>
        <v>0</v>
      </c>
      <c r="L37" s="608"/>
      <c r="M37" s="608"/>
      <c r="N37" s="120">
        <f t="shared" si="2"/>
        <v>0</v>
      </c>
      <c r="O37" s="608"/>
      <c r="P37" s="608"/>
      <c r="Q37" s="608"/>
      <c r="R37" s="608"/>
      <c r="S37" s="608"/>
      <c r="T37" s="120">
        <f t="shared" si="3"/>
        <v>0</v>
      </c>
    </row>
    <row r="38" spans="1:20" ht="15.95" customHeight="1">
      <c r="A38" s="118">
        <v>17</v>
      </c>
      <c r="B38" s="118" t="s">
        <v>2152</v>
      </c>
      <c r="C38" s="608">
        <f t="shared" si="0"/>
        <v>0</v>
      </c>
      <c r="D38" s="608"/>
      <c r="E38" s="608"/>
      <c r="F38" s="608"/>
      <c r="G38" s="608">
        <f>SUM(H38:J38)</f>
        <v>0</v>
      </c>
      <c r="H38" s="608"/>
      <c r="I38" s="608"/>
      <c r="J38" s="608"/>
      <c r="K38" s="608">
        <f t="shared" si="4"/>
        <v>0</v>
      </c>
      <c r="L38" s="608"/>
      <c r="M38" s="608"/>
      <c r="N38" s="120">
        <f t="shared" si="2"/>
        <v>0</v>
      </c>
      <c r="O38" s="608"/>
      <c r="P38" s="608"/>
      <c r="Q38" s="608"/>
      <c r="R38" s="608"/>
      <c r="S38" s="608"/>
      <c r="T38" s="120">
        <f t="shared" si="3"/>
        <v>0</v>
      </c>
    </row>
    <row r="39" spans="1:20" ht="15.95" customHeight="1">
      <c r="A39" s="118">
        <v>18</v>
      </c>
      <c r="B39" s="118" t="s">
        <v>2153</v>
      </c>
      <c r="C39" s="608">
        <f t="shared" si="0"/>
        <v>0</v>
      </c>
      <c r="D39" s="608"/>
      <c r="E39" s="608"/>
      <c r="F39" s="608"/>
      <c r="G39" s="608">
        <f t="shared" si="1"/>
        <v>0</v>
      </c>
      <c r="H39" s="608"/>
      <c r="I39" s="608"/>
      <c r="J39" s="608"/>
      <c r="K39" s="608">
        <f t="shared" si="4"/>
        <v>0</v>
      </c>
      <c r="L39" s="608"/>
      <c r="M39" s="608"/>
      <c r="N39" s="120">
        <f t="shared" si="2"/>
        <v>0</v>
      </c>
      <c r="O39" s="608"/>
      <c r="P39" s="608"/>
      <c r="Q39" s="608"/>
      <c r="R39" s="608"/>
      <c r="S39" s="608"/>
      <c r="T39" s="120">
        <f t="shared" si="3"/>
        <v>0</v>
      </c>
    </row>
    <row r="40" spans="1:20" ht="15.95" customHeight="1">
      <c r="A40" s="118">
        <v>19</v>
      </c>
      <c r="B40" s="118" t="s">
        <v>2154</v>
      </c>
      <c r="C40" s="608">
        <f t="shared" si="0"/>
        <v>0</v>
      </c>
      <c r="D40" s="608"/>
      <c r="E40" s="608"/>
      <c r="F40" s="608"/>
      <c r="G40" s="608">
        <f t="shared" si="1"/>
        <v>0</v>
      </c>
      <c r="H40" s="608"/>
      <c r="I40" s="608"/>
      <c r="J40" s="608"/>
      <c r="K40" s="608">
        <f t="shared" si="4"/>
        <v>0</v>
      </c>
      <c r="L40" s="608"/>
      <c r="M40" s="608"/>
      <c r="N40" s="120">
        <f t="shared" si="2"/>
        <v>0</v>
      </c>
      <c r="O40" s="608"/>
      <c r="P40" s="608"/>
      <c r="Q40" s="608"/>
      <c r="R40" s="608"/>
      <c r="S40" s="608"/>
      <c r="T40" s="120">
        <f t="shared" si="3"/>
        <v>0</v>
      </c>
    </row>
    <row r="41" spans="1:20" ht="15.95" customHeight="1">
      <c r="A41" s="118">
        <v>20</v>
      </c>
      <c r="B41" s="118" t="s">
        <v>2155</v>
      </c>
      <c r="C41" s="608">
        <f t="shared" si="0"/>
        <v>0</v>
      </c>
      <c r="D41" s="608"/>
      <c r="E41" s="608"/>
      <c r="F41" s="608"/>
      <c r="G41" s="608">
        <f t="shared" si="1"/>
        <v>0</v>
      </c>
      <c r="H41" s="608"/>
      <c r="I41" s="608"/>
      <c r="J41" s="608"/>
      <c r="K41" s="608">
        <f t="shared" si="4"/>
        <v>0</v>
      </c>
      <c r="L41" s="608"/>
      <c r="M41" s="608"/>
      <c r="N41" s="120">
        <f t="shared" si="2"/>
        <v>0</v>
      </c>
      <c r="O41" s="608"/>
      <c r="P41" s="608"/>
      <c r="Q41" s="608"/>
      <c r="R41" s="608"/>
      <c r="S41" s="608"/>
      <c r="T41" s="120">
        <f t="shared" si="3"/>
        <v>0</v>
      </c>
    </row>
    <row r="42" spans="1:20" ht="15.95" customHeight="1">
      <c r="A42" s="118">
        <v>21</v>
      </c>
      <c r="B42" s="118" t="s">
        <v>2156</v>
      </c>
      <c r="C42" s="608">
        <f t="shared" si="0"/>
        <v>0</v>
      </c>
      <c r="D42" s="608"/>
      <c r="E42" s="608"/>
      <c r="F42" s="608"/>
      <c r="G42" s="608">
        <f t="shared" si="1"/>
        <v>0</v>
      </c>
      <c r="H42" s="608"/>
      <c r="I42" s="608"/>
      <c r="J42" s="608"/>
      <c r="K42" s="608">
        <f t="shared" si="4"/>
        <v>0</v>
      </c>
      <c r="L42" s="608"/>
      <c r="M42" s="608"/>
      <c r="N42" s="120">
        <f t="shared" si="2"/>
        <v>0</v>
      </c>
      <c r="O42" s="608"/>
      <c r="P42" s="608"/>
      <c r="Q42" s="608"/>
      <c r="R42" s="608"/>
      <c r="S42" s="608"/>
      <c r="T42" s="120">
        <f t="shared" si="3"/>
        <v>0</v>
      </c>
    </row>
    <row r="43" spans="1:20" ht="15.95" customHeight="1">
      <c r="A43" s="118">
        <v>22</v>
      </c>
      <c r="B43" s="118" t="s">
        <v>2157</v>
      </c>
      <c r="C43" s="608">
        <f t="shared" si="0"/>
        <v>0</v>
      </c>
      <c r="D43" s="608"/>
      <c r="E43" s="608"/>
      <c r="F43" s="608"/>
      <c r="G43" s="608">
        <f t="shared" si="1"/>
        <v>0</v>
      </c>
      <c r="H43" s="608"/>
      <c r="I43" s="608"/>
      <c r="J43" s="608"/>
      <c r="K43" s="608">
        <f t="shared" si="4"/>
        <v>0</v>
      </c>
      <c r="L43" s="608"/>
      <c r="M43" s="608"/>
      <c r="N43" s="120">
        <f t="shared" si="2"/>
        <v>0</v>
      </c>
      <c r="O43" s="608"/>
      <c r="P43" s="608"/>
      <c r="Q43" s="608"/>
      <c r="R43" s="608"/>
      <c r="S43" s="608"/>
      <c r="T43" s="120">
        <f t="shared" si="3"/>
        <v>0</v>
      </c>
    </row>
    <row r="44" spans="1:20" ht="15.95" customHeight="1">
      <c r="A44" s="118">
        <v>23</v>
      </c>
      <c r="B44" s="118" t="s">
        <v>2158</v>
      </c>
      <c r="C44" s="608">
        <f t="shared" si="0"/>
        <v>0</v>
      </c>
      <c r="D44" s="608"/>
      <c r="E44" s="608"/>
      <c r="F44" s="608"/>
      <c r="G44" s="608">
        <f t="shared" si="1"/>
        <v>0</v>
      </c>
      <c r="H44" s="608"/>
      <c r="I44" s="608"/>
      <c r="J44" s="608"/>
      <c r="K44" s="608">
        <f>SUM(L44,M44,N44,S44)</f>
        <v>0</v>
      </c>
      <c r="L44" s="608"/>
      <c r="M44" s="608"/>
      <c r="N44" s="120">
        <f>SUM(O44:R44)</f>
        <v>0</v>
      </c>
      <c r="O44" s="608"/>
      <c r="P44" s="608"/>
      <c r="Q44" s="608"/>
      <c r="R44" s="608"/>
      <c r="S44" s="608"/>
      <c r="T44" s="120">
        <f t="shared" si="3"/>
        <v>0</v>
      </c>
    </row>
    <row r="45" spans="1:20" ht="15.95" customHeight="1">
      <c r="A45" s="1194" t="s">
        <v>2159</v>
      </c>
      <c r="B45" s="1195"/>
      <c r="C45" s="120">
        <f>SUM(C22:C44)</f>
        <v>0</v>
      </c>
      <c r="D45" s="120">
        <f t="shared" ref="D45:S45" si="5">SUM(D22:D44)</f>
        <v>0</v>
      </c>
      <c r="E45" s="120">
        <f t="shared" si="5"/>
        <v>0</v>
      </c>
      <c r="F45" s="120">
        <f t="shared" si="5"/>
        <v>0</v>
      </c>
      <c r="G45" s="120">
        <f>SUM(G22:G44)</f>
        <v>0</v>
      </c>
      <c r="H45" s="120">
        <f t="shared" si="5"/>
        <v>0</v>
      </c>
      <c r="I45" s="120">
        <f t="shared" si="5"/>
        <v>0</v>
      </c>
      <c r="J45" s="120">
        <f t="shared" si="5"/>
        <v>0</v>
      </c>
      <c r="K45" s="120">
        <f>SUM(K22:K44)</f>
        <v>0</v>
      </c>
      <c r="L45" s="120">
        <f t="shared" si="5"/>
        <v>0</v>
      </c>
      <c r="M45" s="120">
        <f t="shared" si="5"/>
        <v>0</v>
      </c>
      <c r="N45" s="120">
        <f t="shared" si="5"/>
        <v>0</v>
      </c>
      <c r="O45" s="120">
        <f t="shared" si="5"/>
        <v>0</v>
      </c>
      <c r="P45" s="120">
        <f t="shared" si="5"/>
        <v>0</v>
      </c>
      <c r="Q45" s="120">
        <f t="shared" si="5"/>
        <v>0</v>
      </c>
      <c r="R45" s="120">
        <f t="shared" si="5"/>
        <v>0</v>
      </c>
      <c r="S45" s="120">
        <f t="shared" si="5"/>
        <v>0</v>
      </c>
      <c r="T45" s="120">
        <f>SUM(T22:T44)</f>
        <v>0</v>
      </c>
    </row>
    <row r="46" spans="1:20" ht="8.25" customHeight="1">
      <c r="C46" s="121"/>
      <c r="D46" s="121"/>
      <c r="E46" s="121"/>
      <c r="F46" s="121"/>
      <c r="G46" s="121"/>
      <c r="H46" s="121"/>
      <c r="I46" s="121"/>
      <c r="J46" s="121"/>
      <c r="K46" s="121"/>
      <c r="L46" s="121"/>
      <c r="M46" s="121"/>
      <c r="N46" s="121"/>
      <c r="O46" s="121"/>
      <c r="P46" s="121"/>
      <c r="Q46" s="121"/>
      <c r="R46" s="121"/>
      <c r="S46" s="121"/>
      <c r="T46" s="121"/>
    </row>
    <row r="47" spans="1:20" ht="15.95" customHeight="1">
      <c r="A47" s="95" t="s">
        <v>2114</v>
      </c>
      <c r="C47" s="121"/>
      <c r="D47" s="121"/>
      <c r="E47" s="121"/>
      <c r="F47" s="121"/>
      <c r="G47" s="121"/>
      <c r="H47" s="121"/>
      <c r="I47" s="121"/>
      <c r="J47" s="121"/>
      <c r="K47" s="121"/>
      <c r="L47" s="121"/>
      <c r="M47" s="121"/>
      <c r="N47" s="121"/>
      <c r="O47" s="121"/>
      <c r="P47" s="121"/>
      <c r="Q47" s="121"/>
      <c r="R47" s="121"/>
      <c r="S47" s="121"/>
      <c r="T47" s="121"/>
    </row>
    <row r="48" spans="1:20" ht="15.95" customHeight="1">
      <c r="A48" s="95" t="s">
        <v>2115</v>
      </c>
      <c r="C48" s="121"/>
      <c r="D48" s="121"/>
      <c r="E48" s="121"/>
      <c r="F48" s="121"/>
      <c r="G48" s="121"/>
      <c r="H48" s="121"/>
      <c r="I48" s="121"/>
      <c r="J48" s="121"/>
      <c r="K48" s="121"/>
      <c r="L48" s="121"/>
      <c r="M48" s="121"/>
      <c r="N48" s="121"/>
      <c r="O48" s="121"/>
      <c r="P48" s="121"/>
      <c r="Q48" s="121"/>
      <c r="R48" s="121"/>
      <c r="S48" s="121"/>
      <c r="T48" s="99" t="s">
        <v>2116</v>
      </c>
    </row>
    <row r="49" spans="1:21" s="107" customFormat="1" ht="15.95" customHeight="1">
      <c r="A49" s="1187" t="s">
        <v>2117</v>
      </c>
      <c r="B49" s="100" t="s">
        <v>2118</v>
      </c>
      <c r="C49" s="1190" t="s">
        <v>2119</v>
      </c>
      <c r="D49" s="102"/>
      <c r="E49" s="102"/>
      <c r="F49" s="103"/>
      <c r="G49" s="1190" t="s">
        <v>2120</v>
      </c>
      <c r="H49" s="122"/>
      <c r="I49" s="122"/>
      <c r="J49" s="104"/>
      <c r="K49" s="1190" t="s">
        <v>2121</v>
      </c>
      <c r="L49" s="101"/>
      <c r="M49" s="105"/>
      <c r="N49" s="105"/>
      <c r="O49" s="105"/>
      <c r="P49" s="105"/>
      <c r="Q49" s="105"/>
      <c r="R49" s="105"/>
      <c r="S49" s="106"/>
      <c r="T49" s="1179" t="s">
        <v>23</v>
      </c>
    </row>
    <row r="50" spans="1:21" s="107" customFormat="1" ht="17.25" customHeight="1">
      <c r="A50" s="1188"/>
      <c r="B50" s="108"/>
      <c r="C50" s="1196"/>
      <c r="D50" s="1179" t="s">
        <v>2122</v>
      </c>
      <c r="E50" s="1179" t="s">
        <v>2123</v>
      </c>
      <c r="F50" s="1179" t="s">
        <v>2124</v>
      </c>
      <c r="G50" s="1196"/>
      <c r="H50" s="1179" t="s">
        <v>2122</v>
      </c>
      <c r="I50" s="1179" t="s">
        <v>2123</v>
      </c>
      <c r="J50" s="1179" t="s">
        <v>2124</v>
      </c>
      <c r="K50" s="1198"/>
      <c r="L50" s="111" t="s">
        <v>2122</v>
      </c>
      <c r="M50" s="1192" t="s">
        <v>2160</v>
      </c>
      <c r="N50" s="1182" t="s">
        <v>2161</v>
      </c>
      <c r="S50" s="1182" t="s">
        <v>2129</v>
      </c>
      <c r="T50" s="1180"/>
    </row>
    <row r="51" spans="1:21" s="107" customFormat="1" ht="31.5" customHeight="1">
      <c r="A51" s="1189"/>
      <c r="B51" s="112" t="s">
        <v>2130</v>
      </c>
      <c r="C51" s="1197"/>
      <c r="D51" s="1181"/>
      <c r="E51" s="1181"/>
      <c r="F51" s="1181"/>
      <c r="G51" s="1197"/>
      <c r="H51" s="1181"/>
      <c r="I51" s="1181"/>
      <c r="J51" s="1181"/>
      <c r="K51" s="1183"/>
      <c r="L51" s="115"/>
      <c r="M51" s="1193"/>
      <c r="N51" s="1183"/>
      <c r="O51" s="116" t="s">
        <v>2131</v>
      </c>
      <c r="P51" s="111" t="s">
        <v>2132</v>
      </c>
      <c r="Q51" s="111" t="s">
        <v>2133</v>
      </c>
      <c r="R51" s="117" t="s">
        <v>2134</v>
      </c>
      <c r="S51" s="1183"/>
      <c r="T51" s="1181"/>
    </row>
    <row r="52" spans="1:21" ht="15" customHeight="1">
      <c r="A52" s="118">
        <v>24</v>
      </c>
      <c r="B52" s="118" t="s">
        <v>2162</v>
      </c>
      <c r="C52" s="608">
        <f t="shared" ref="C52:C90" si="6">SUM(D52:F52)</f>
        <v>0</v>
      </c>
      <c r="D52" s="608"/>
      <c r="E52" s="608"/>
      <c r="F52" s="608"/>
      <c r="G52" s="608">
        <f t="shared" ref="G52:G90" si="7">SUM(H52:J52)</f>
        <v>0</v>
      </c>
      <c r="H52" s="608"/>
      <c r="I52" s="608"/>
      <c r="J52" s="608"/>
      <c r="K52" s="608">
        <f>SUM(L52,M52,N52,S52)</f>
        <v>0</v>
      </c>
      <c r="L52" s="608"/>
      <c r="M52" s="608"/>
      <c r="N52" s="120">
        <f>SUM(O52:R52)</f>
        <v>0</v>
      </c>
      <c r="O52" s="608"/>
      <c r="P52" s="608"/>
      <c r="Q52" s="608"/>
      <c r="R52" s="608"/>
      <c r="S52" s="608"/>
      <c r="T52" s="120">
        <f t="shared" ref="T52:T90" si="8">SUM(C52,G52,K52)</f>
        <v>0</v>
      </c>
      <c r="U52" s="98" t="s">
        <v>2136</v>
      </c>
    </row>
    <row r="53" spans="1:21" ht="15" customHeight="1">
      <c r="A53" s="118">
        <v>25</v>
      </c>
      <c r="B53" s="118" t="s">
        <v>2163</v>
      </c>
      <c r="C53" s="608">
        <f t="shared" si="6"/>
        <v>0</v>
      </c>
      <c r="D53" s="608"/>
      <c r="E53" s="608"/>
      <c r="F53" s="608"/>
      <c r="G53" s="608">
        <f t="shared" si="7"/>
        <v>0</v>
      </c>
      <c r="H53" s="608"/>
      <c r="I53" s="608"/>
      <c r="J53" s="608"/>
      <c r="K53" s="608">
        <f t="shared" ref="K53:K90" si="9">SUM(L53,M53,N53,S53)</f>
        <v>0</v>
      </c>
      <c r="L53" s="608"/>
      <c r="M53" s="608"/>
      <c r="N53" s="120">
        <f t="shared" ref="N53:N90" si="10">SUM(O53:R53)</f>
        <v>0</v>
      </c>
      <c r="O53" s="608"/>
      <c r="P53" s="608"/>
      <c r="Q53" s="608"/>
      <c r="R53" s="608"/>
      <c r="S53" s="608"/>
      <c r="T53" s="120">
        <f t="shared" si="8"/>
        <v>0</v>
      </c>
    </row>
    <row r="54" spans="1:21" ht="15" customHeight="1">
      <c r="A54" s="118">
        <v>26</v>
      </c>
      <c r="B54" s="118" t="s">
        <v>2164</v>
      </c>
      <c r="C54" s="608">
        <f t="shared" si="6"/>
        <v>0</v>
      </c>
      <c r="D54" s="608"/>
      <c r="E54" s="608"/>
      <c r="F54" s="608"/>
      <c r="G54" s="608">
        <f t="shared" si="7"/>
        <v>0</v>
      </c>
      <c r="H54" s="608"/>
      <c r="I54" s="608"/>
      <c r="J54" s="608"/>
      <c r="K54" s="608">
        <f t="shared" si="9"/>
        <v>0</v>
      </c>
      <c r="L54" s="608"/>
      <c r="M54" s="608"/>
      <c r="N54" s="120">
        <f t="shared" si="10"/>
        <v>0</v>
      </c>
      <c r="O54" s="608"/>
      <c r="P54" s="608"/>
      <c r="Q54" s="608"/>
      <c r="R54" s="608"/>
      <c r="S54" s="608"/>
      <c r="T54" s="120">
        <f t="shared" si="8"/>
        <v>0</v>
      </c>
    </row>
    <row r="55" spans="1:21" ht="15" customHeight="1">
      <c r="A55" s="118">
        <v>27</v>
      </c>
      <c r="B55" s="118" t="s">
        <v>2165</v>
      </c>
      <c r="C55" s="608">
        <f t="shared" si="6"/>
        <v>0</v>
      </c>
      <c r="D55" s="608"/>
      <c r="E55" s="608"/>
      <c r="F55" s="608"/>
      <c r="G55" s="608">
        <f t="shared" si="7"/>
        <v>0</v>
      </c>
      <c r="H55" s="608"/>
      <c r="I55" s="608"/>
      <c r="J55" s="608"/>
      <c r="K55" s="608">
        <f t="shared" si="9"/>
        <v>0</v>
      </c>
      <c r="L55" s="608"/>
      <c r="M55" s="608"/>
      <c r="N55" s="120">
        <f t="shared" si="10"/>
        <v>0</v>
      </c>
      <c r="O55" s="608"/>
      <c r="P55" s="608"/>
      <c r="Q55" s="608"/>
      <c r="R55" s="608"/>
      <c r="S55" s="608"/>
      <c r="T55" s="120">
        <f t="shared" si="8"/>
        <v>0</v>
      </c>
    </row>
    <row r="56" spans="1:21" ht="15" customHeight="1">
      <c r="A56" s="118">
        <v>28</v>
      </c>
      <c r="B56" s="118" t="s">
        <v>2166</v>
      </c>
      <c r="C56" s="608">
        <f t="shared" si="6"/>
        <v>0</v>
      </c>
      <c r="D56" s="608"/>
      <c r="E56" s="608"/>
      <c r="F56" s="608"/>
      <c r="G56" s="608">
        <f t="shared" si="7"/>
        <v>0</v>
      </c>
      <c r="H56" s="608"/>
      <c r="I56" s="608"/>
      <c r="J56" s="608"/>
      <c r="K56" s="608">
        <f t="shared" si="9"/>
        <v>0</v>
      </c>
      <c r="L56" s="608"/>
      <c r="M56" s="608"/>
      <c r="N56" s="120">
        <f t="shared" si="10"/>
        <v>0</v>
      </c>
      <c r="O56" s="608"/>
      <c r="P56" s="608"/>
      <c r="Q56" s="608"/>
      <c r="R56" s="608"/>
      <c r="S56" s="608"/>
      <c r="T56" s="120">
        <f t="shared" si="8"/>
        <v>0</v>
      </c>
    </row>
    <row r="57" spans="1:21" ht="15" customHeight="1">
      <c r="A57" s="118">
        <v>29</v>
      </c>
      <c r="B57" s="118" t="s">
        <v>2167</v>
      </c>
      <c r="C57" s="608">
        <f t="shared" si="6"/>
        <v>0</v>
      </c>
      <c r="D57" s="608"/>
      <c r="E57" s="608"/>
      <c r="F57" s="608"/>
      <c r="G57" s="608">
        <f t="shared" si="7"/>
        <v>0</v>
      </c>
      <c r="H57" s="608"/>
      <c r="I57" s="608"/>
      <c r="J57" s="608"/>
      <c r="K57" s="608">
        <f t="shared" si="9"/>
        <v>0</v>
      </c>
      <c r="L57" s="608"/>
      <c r="M57" s="608"/>
      <c r="N57" s="120">
        <f t="shared" si="10"/>
        <v>0</v>
      </c>
      <c r="O57" s="608"/>
      <c r="P57" s="608"/>
      <c r="Q57" s="608"/>
      <c r="R57" s="608"/>
      <c r="S57" s="608"/>
      <c r="T57" s="120">
        <f t="shared" si="8"/>
        <v>0</v>
      </c>
    </row>
    <row r="58" spans="1:21" ht="15" customHeight="1">
      <c r="A58" s="118">
        <v>30</v>
      </c>
      <c r="B58" s="118" t="s">
        <v>2168</v>
      </c>
      <c r="C58" s="608">
        <f t="shared" si="6"/>
        <v>0</v>
      </c>
      <c r="D58" s="608"/>
      <c r="E58" s="608"/>
      <c r="F58" s="608"/>
      <c r="G58" s="608">
        <f t="shared" si="7"/>
        <v>0</v>
      </c>
      <c r="H58" s="608"/>
      <c r="I58" s="608"/>
      <c r="J58" s="608"/>
      <c r="K58" s="608">
        <f t="shared" si="9"/>
        <v>0</v>
      </c>
      <c r="L58" s="608"/>
      <c r="M58" s="608"/>
      <c r="N58" s="120">
        <f t="shared" si="10"/>
        <v>0</v>
      </c>
      <c r="O58" s="608"/>
      <c r="P58" s="608"/>
      <c r="Q58" s="608"/>
      <c r="R58" s="608"/>
      <c r="S58" s="608"/>
      <c r="T58" s="120">
        <f t="shared" si="8"/>
        <v>0</v>
      </c>
    </row>
    <row r="59" spans="1:21" ht="15" customHeight="1">
      <c r="A59" s="118">
        <v>31</v>
      </c>
      <c r="B59" s="118" t="s">
        <v>2169</v>
      </c>
      <c r="C59" s="608">
        <f t="shared" si="6"/>
        <v>0</v>
      </c>
      <c r="D59" s="608"/>
      <c r="E59" s="608"/>
      <c r="F59" s="608"/>
      <c r="G59" s="608">
        <f>SUM(H59:J59)</f>
        <v>0</v>
      </c>
      <c r="H59" s="608"/>
      <c r="I59" s="608"/>
      <c r="J59" s="608"/>
      <c r="K59" s="608">
        <f t="shared" si="9"/>
        <v>0</v>
      </c>
      <c r="L59" s="608"/>
      <c r="M59" s="608"/>
      <c r="N59" s="120">
        <f t="shared" si="10"/>
        <v>0</v>
      </c>
      <c r="O59" s="608"/>
      <c r="P59" s="608"/>
      <c r="Q59" s="608"/>
      <c r="R59" s="608"/>
      <c r="S59" s="608"/>
      <c r="T59" s="120">
        <f t="shared" si="8"/>
        <v>0</v>
      </c>
    </row>
    <row r="60" spans="1:21" ht="15" customHeight="1">
      <c r="A60" s="118">
        <v>32</v>
      </c>
      <c r="B60" s="118" t="s">
        <v>2170</v>
      </c>
      <c r="C60" s="608">
        <f t="shared" si="6"/>
        <v>0</v>
      </c>
      <c r="D60" s="608"/>
      <c r="E60" s="608"/>
      <c r="F60" s="608"/>
      <c r="G60" s="608">
        <f t="shared" si="7"/>
        <v>0</v>
      </c>
      <c r="H60" s="608"/>
      <c r="I60" s="608"/>
      <c r="J60" s="608"/>
      <c r="K60" s="608">
        <f t="shared" si="9"/>
        <v>0</v>
      </c>
      <c r="L60" s="608"/>
      <c r="M60" s="608"/>
      <c r="N60" s="120">
        <f t="shared" si="10"/>
        <v>0</v>
      </c>
      <c r="O60" s="608"/>
      <c r="P60" s="608"/>
      <c r="Q60" s="608"/>
      <c r="R60" s="608"/>
      <c r="S60" s="608"/>
      <c r="T60" s="120">
        <f t="shared" si="8"/>
        <v>0</v>
      </c>
    </row>
    <row r="61" spans="1:21" ht="15" customHeight="1">
      <c r="A61" s="118">
        <v>33</v>
      </c>
      <c r="B61" s="118" t="s">
        <v>2171</v>
      </c>
      <c r="C61" s="608">
        <f t="shared" si="6"/>
        <v>0</v>
      </c>
      <c r="D61" s="608"/>
      <c r="E61" s="608"/>
      <c r="F61" s="608"/>
      <c r="G61" s="608">
        <f t="shared" si="7"/>
        <v>0</v>
      </c>
      <c r="H61" s="608"/>
      <c r="I61" s="608"/>
      <c r="J61" s="608"/>
      <c r="K61" s="608">
        <f t="shared" si="9"/>
        <v>0</v>
      </c>
      <c r="L61" s="608"/>
      <c r="M61" s="608"/>
      <c r="N61" s="120">
        <f t="shared" si="10"/>
        <v>0</v>
      </c>
      <c r="O61" s="608"/>
      <c r="P61" s="608"/>
      <c r="Q61" s="608"/>
      <c r="R61" s="608"/>
      <c r="S61" s="608"/>
      <c r="T61" s="120">
        <f t="shared" si="8"/>
        <v>0</v>
      </c>
    </row>
    <row r="62" spans="1:21" ht="15" customHeight="1">
      <c r="A62" s="118">
        <v>34</v>
      </c>
      <c r="B62" s="118" t="s">
        <v>2172</v>
      </c>
      <c r="C62" s="608">
        <f t="shared" si="6"/>
        <v>0</v>
      </c>
      <c r="D62" s="608"/>
      <c r="E62" s="608"/>
      <c r="F62" s="608"/>
      <c r="G62" s="608">
        <f t="shared" si="7"/>
        <v>0</v>
      </c>
      <c r="H62" s="608"/>
      <c r="I62" s="608"/>
      <c r="J62" s="608"/>
      <c r="K62" s="608">
        <f t="shared" si="9"/>
        <v>0</v>
      </c>
      <c r="L62" s="608"/>
      <c r="M62" s="608"/>
      <c r="N62" s="120">
        <f t="shared" si="10"/>
        <v>0</v>
      </c>
      <c r="O62" s="608"/>
      <c r="P62" s="608"/>
      <c r="Q62" s="608"/>
      <c r="R62" s="608"/>
      <c r="S62" s="608"/>
      <c r="T62" s="120">
        <f t="shared" si="8"/>
        <v>0</v>
      </c>
    </row>
    <row r="63" spans="1:21" ht="15" customHeight="1">
      <c r="A63" s="118">
        <v>35</v>
      </c>
      <c r="B63" s="118" t="s">
        <v>2173</v>
      </c>
      <c r="C63" s="608">
        <f t="shared" si="6"/>
        <v>0</v>
      </c>
      <c r="D63" s="608"/>
      <c r="E63" s="608"/>
      <c r="F63" s="608"/>
      <c r="G63" s="608">
        <f t="shared" si="7"/>
        <v>0</v>
      </c>
      <c r="H63" s="608"/>
      <c r="I63" s="608"/>
      <c r="J63" s="608"/>
      <c r="K63" s="608">
        <f t="shared" si="9"/>
        <v>0</v>
      </c>
      <c r="L63" s="608"/>
      <c r="M63" s="608"/>
      <c r="N63" s="120">
        <f t="shared" si="10"/>
        <v>0</v>
      </c>
      <c r="O63" s="608"/>
      <c r="P63" s="608"/>
      <c r="Q63" s="608"/>
      <c r="R63" s="608"/>
      <c r="S63" s="608"/>
      <c r="T63" s="120">
        <f t="shared" si="8"/>
        <v>0</v>
      </c>
    </row>
    <row r="64" spans="1:21" ht="15" customHeight="1">
      <c r="A64" s="118">
        <v>36</v>
      </c>
      <c r="B64" s="118" t="s">
        <v>2174</v>
      </c>
      <c r="C64" s="608">
        <f t="shared" si="6"/>
        <v>0</v>
      </c>
      <c r="D64" s="608"/>
      <c r="E64" s="608"/>
      <c r="F64" s="608"/>
      <c r="G64" s="608">
        <f t="shared" si="7"/>
        <v>0</v>
      </c>
      <c r="H64" s="608"/>
      <c r="I64" s="608"/>
      <c r="J64" s="608"/>
      <c r="K64" s="608">
        <f t="shared" si="9"/>
        <v>0</v>
      </c>
      <c r="L64" s="608"/>
      <c r="M64" s="608"/>
      <c r="N64" s="120">
        <f t="shared" si="10"/>
        <v>0</v>
      </c>
      <c r="O64" s="608"/>
      <c r="P64" s="608"/>
      <c r="Q64" s="608"/>
      <c r="R64" s="608"/>
      <c r="S64" s="608"/>
      <c r="T64" s="120">
        <f t="shared" si="8"/>
        <v>0</v>
      </c>
    </row>
    <row r="65" spans="1:20" ht="15" customHeight="1">
      <c r="A65" s="118">
        <v>37</v>
      </c>
      <c r="B65" s="118" t="s">
        <v>2175</v>
      </c>
      <c r="C65" s="608">
        <f t="shared" si="6"/>
        <v>0</v>
      </c>
      <c r="D65" s="608"/>
      <c r="E65" s="608"/>
      <c r="F65" s="608"/>
      <c r="G65" s="608">
        <f t="shared" si="7"/>
        <v>0</v>
      </c>
      <c r="H65" s="608"/>
      <c r="I65" s="608"/>
      <c r="J65" s="608"/>
      <c r="K65" s="608">
        <f t="shared" si="9"/>
        <v>0</v>
      </c>
      <c r="L65" s="608"/>
      <c r="M65" s="608"/>
      <c r="N65" s="120">
        <f t="shared" si="10"/>
        <v>0</v>
      </c>
      <c r="O65" s="608"/>
      <c r="P65" s="608"/>
      <c r="Q65" s="608"/>
      <c r="R65" s="608"/>
      <c r="S65" s="608"/>
      <c r="T65" s="120">
        <f t="shared" si="8"/>
        <v>0</v>
      </c>
    </row>
    <row r="66" spans="1:20" ht="15" customHeight="1">
      <c r="A66" s="118">
        <v>38</v>
      </c>
      <c r="B66" s="118" t="s">
        <v>2176</v>
      </c>
      <c r="C66" s="608">
        <f t="shared" si="6"/>
        <v>0</v>
      </c>
      <c r="D66" s="608"/>
      <c r="E66" s="608"/>
      <c r="F66" s="608"/>
      <c r="G66" s="608">
        <f t="shared" si="7"/>
        <v>0</v>
      </c>
      <c r="H66" s="608"/>
      <c r="I66" s="608"/>
      <c r="J66" s="608"/>
      <c r="K66" s="608">
        <f t="shared" si="9"/>
        <v>0</v>
      </c>
      <c r="L66" s="608"/>
      <c r="M66" s="608"/>
      <c r="N66" s="120">
        <f t="shared" si="10"/>
        <v>0</v>
      </c>
      <c r="O66" s="608"/>
      <c r="P66" s="608"/>
      <c r="Q66" s="608"/>
      <c r="R66" s="608"/>
      <c r="S66" s="608"/>
      <c r="T66" s="120">
        <f t="shared" si="8"/>
        <v>0</v>
      </c>
    </row>
    <row r="67" spans="1:20" ht="15" customHeight="1">
      <c r="A67" s="118">
        <v>39</v>
      </c>
      <c r="B67" s="118" t="s">
        <v>2177</v>
      </c>
      <c r="C67" s="608">
        <f t="shared" si="6"/>
        <v>0</v>
      </c>
      <c r="D67" s="608"/>
      <c r="E67" s="608"/>
      <c r="F67" s="608"/>
      <c r="G67" s="608">
        <f t="shared" si="7"/>
        <v>0</v>
      </c>
      <c r="H67" s="608"/>
      <c r="I67" s="608"/>
      <c r="J67" s="608"/>
      <c r="K67" s="608">
        <f t="shared" si="9"/>
        <v>0</v>
      </c>
      <c r="L67" s="608"/>
      <c r="M67" s="608"/>
      <c r="N67" s="120">
        <f t="shared" si="10"/>
        <v>0</v>
      </c>
      <c r="O67" s="608"/>
      <c r="P67" s="608"/>
      <c r="Q67" s="608"/>
      <c r="R67" s="608"/>
      <c r="S67" s="608"/>
      <c r="T67" s="120">
        <f t="shared" si="8"/>
        <v>0</v>
      </c>
    </row>
    <row r="68" spans="1:20" ht="15" customHeight="1">
      <c r="A68" s="118">
        <v>40</v>
      </c>
      <c r="B68" s="118" t="s">
        <v>2178</v>
      </c>
      <c r="C68" s="608">
        <f t="shared" si="6"/>
        <v>0</v>
      </c>
      <c r="D68" s="608"/>
      <c r="E68" s="608"/>
      <c r="F68" s="608"/>
      <c r="G68" s="608">
        <f t="shared" si="7"/>
        <v>0</v>
      </c>
      <c r="H68" s="608"/>
      <c r="I68" s="608"/>
      <c r="J68" s="608"/>
      <c r="K68" s="608">
        <f t="shared" si="9"/>
        <v>0</v>
      </c>
      <c r="L68" s="608"/>
      <c r="M68" s="608"/>
      <c r="N68" s="120">
        <f t="shared" si="10"/>
        <v>0</v>
      </c>
      <c r="O68" s="608"/>
      <c r="P68" s="608"/>
      <c r="Q68" s="608"/>
      <c r="R68" s="608"/>
      <c r="S68" s="608"/>
      <c r="T68" s="120">
        <f t="shared" si="8"/>
        <v>0</v>
      </c>
    </row>
    <row r="69" spans="1:20" ht="15" customHeight="1">
      <c r="A69" s="118">
        <v>41</v>
      </c>
      <c r="B69" s="123" t="s">
        <v>2179</v>
      </c>
      <c r="C69" s="608">
        <f t="shared" si="6"/>
        <v>0</v>
      </c>
      <c r="D69" s="608"/>
      <c r="E69" s="608"/>
      <c r="F69" s="608"/>
      <c r="G69" s="608">
        <f t="shared" si="7"/>
        <v>0</v>
      </c>
      <c r="H69" s="608"/>
      <c r="I69" s="608"/>
      <c r="J69" s="608"/>
      <c r="K69" s="608">
        <f t="shared" si="9"/>
        <v>0</v>
      </c>
      <c r="L69" s="608"/>
      <c r="M69" s="608"/>
      <c r="N69" s="120">
        <f t="shared" si="10"/>
        <v>0</v>
      </c>
      <c r="O69" s="608"/>
      <c r="P69" s="608"/>
      <c r="Q69" s="608"/>
      <c r="R69" s="608"/>
      <c r="S69" s="608"/>
      <c r="T69" s="120">
        <f t="shared" si="8"/>
        <v>0</v>
      </c>
    </row>
    <row r="70" spans="1:20" ht="15" customHeight="1">
      <c r="A70" s="118">
        <v>42</v>
      </c>
      <c r="B70" s="118" t="s">
        <v>2180</v>
      </c>
      <c r="C70" s="608">
        <f t="shared" si="6"/>
        <v>0</v>
      </c>
      <c r="D70" s="608"/>
      <c r="E70" s="608"/>
      <c r="F70" s="608"/>
      <c r="G70" s="608">
        <f t="shared" si="7"/>
        <v>0</v>
      </c>
      <c r="H70" s="608"/>
      <c r="I70" s="608"/>
      <c r="J70" s="608"/>
      <c r="K70" s="608">
        <f t="shared" si="9"/>
        <v>0</v>
      </c>
      <c r="L70" s="608"/>
      <c r="M70" s="608"/>
      <c r="N70" s="120">
        <f t="shared" si="10"/>
        <v>0</v>
      </c>
      <c r="O70" s="608"/>
      <c r="P70" s="608"/>
      <c r="Q70" s="608"/>
      <c r="R70" s="608"/>
      <c r="S70" s="608"/>
      <c r="T70" s="120">
        <f t="shared" si="8"/>
        <v>0</v>
      </c>
    </row>
    <row r="71" spans="1:20" ht="15" customHeight="1">
      <c r="A71" s="118">
        <v>43</v>
      </c>
      <c r="B71" s="118" t="s">
        <v>2181</v>
      </c>
      <c r="C71" s="608">
        <f t="shared" si="6"/>
        <v>0</v>
      </c>
      <c r="D71" s="608"/>
      <c r="E71" s="608"/>
      <c r="F71" s="608"/>
      <c r="G71" s="608">
        <f t="shared" si="7"/>
        <v>0</v>
      </c>
      <c r="H71" s="608"/>
      <c r="I71" s="608"/>
      <c r="J71" s="608"/>
      <c r="K71" s="608">
        <f t="shared" si="9"/>
        <v>0</v>
      </c>
      <c r="L71" s="608"/>
      <c r="M71" s="608"/>
      <c r="N71" s="120">
        <f t="shared" si="10"/>
        <v>0</v>
      </c>
      <c r="O71" s="608"/>
      <c r="P71" s="608"/>
      <c r="Q71" s="608"/>
      <c r="R71" s="608"/>
      <c r="S71" s="608"/>
      <c r="T71" s="120">
        <f t="shared" si="8"/>
        <v>0</v>
      </c>
    </row>
    <row r="72" spans="1:20" ht="15" customHeight="1">
      <c r="A72" s="118">
        <v>44</v>
      </c>
      <c r="B72" s="118" t="s">
        <v>2182</v>
      </c>
      <c r="C72" s="608">
        <f t="shared" si="6"/>
        <v>0</v>
      </c>
      <c r="D72" s="608"/>
      <c r="E72" s="608"/>
      <c r="F72" s="608"/>
      <c r="G72" s="608">
        <f t="shared" si="7"/>
        <v>0</v>
      </c>
      <c r="H72" s="608"/>
      <c r="I72" s="608"/>
      <c r="J72" s="608"/>
      <c r="K72" s="608">
        <f t="shared" si="9"/>
        <v>0</v>
      </c>
      <c r="L72" s="608"/>
      <c r="M72" s="608"/>
      <c r="N72" s="120">
        <f t="shared" si="10"/>
        <v>0</v>
      </c>
      <c r="O72" s="608"/>
      <c r="P72" s="608"/>
      <c r="Q72" s="608"/>
      <c r="R72" s="608"/>
      <c r="S72" s="608"/>
      <c r="T72" s="120">
        <f t="shared" si="8"/>
        <v>0</v>
      </c>
    </row>
    <row r="73" spans="1:20" ht="15" customHeight="1">
      <c r="A73" s="118">
        <v>45</v>
      </c>
      <c r="B73" s="118" t="s">
        <v>2183</v>
      </c>
      <c r="C73" s="608">
        <f t="shared" si="6"/>
        <v>0</v>
      </c>
      <c r="D73" s="608"/>
      <c r="E73" s="608"/>
      <c r="F73" s="608"/>
      <c r="G73" s="608">
        <f t="shared" si="7"/>
        <v>0</v>
      </c>
      <c r="H73" s="608"/>
      <c r="I73" s="608"/>
      <c r="J73" s="608"/>
      <c r="K73" s="608">
        <f t="shared" si="9"/>
        <v>0</v>
      </c>
      <c r="L73" s="608"/>
      <c r="M73" s="608"/>
      <c r="N73" s="120">
        <f t="shared" si="10"/>
        <v>0</v>
      </c>
      <c r="O73" s="608"/>
      <c r="P73" s="608"/>
      <c r="Q73" s="608"/>
      <c r="R73" s="608"/>
      <c r="S73" s="608"/>
      <c r="T73" s="120">
        <f t="shared" si="8"/>
        <v>0</v>
      </c>
    </row>
    <row r="74" spans="1:20" ht="15" customHeight="1">
      <c r="A74" s="118">
        <v>46</v>
      </c>
      <c r="B74" s="118" t="s">
        <v>2184</v>
      </c>
      <c r="C74" s="608">
        <f t="shared" si="6"/>
        <v>0</v>
      </c>
      <c r="D74" s="608"/>
      <c r="E74" s="608"/>
      <c r="F74" s="608"/>
      <c r="G74" s="608">
        <f t="shared" si="7"/>
        <v>0</v>
      </c>
      <c r="H74" s="608"/>
      <c r="I74" s="608"/>
      <c r="J74" s="608"/>
      <c r="K74" s="608">
        <f t="shared" si="9"/>
        <v>0</v>
      </c>
      <c r="L74" s="608"/>
      <c r="M74" s="608"/>
      <c r="N74" s="120">
        <f t="shared" si="10"/>
        <v>0</v>
      </c>
      <c r="O74" s="608"/>
      <c r="P74" s="608"/>
      <c r="Q74" s="608"/>
      <c r="R74" s="608"/>
      <c r="S74" s="608"/>
      <c r="T74" s="120">
        <f t="shared" si="8"/>
        <v>0</v>
      </c>
    </row>
    <row r="75" spans="1:20" ht="15" customHeight="1">
      <c r="A75" s="118">
        <v>47</v>
      </c>
      <c r="B75" s="118" t="s">
        <v>2185</v>
      </c>
      <c r="C75" s="608">
        <f t="shared" si="6"/>
        <v>0</v>
      </c>
      <c r="D75" s="608"/>
      <c r="E75" s="608"/>
      <c r="F75" s="608"/>
      <c r="G75" s="608">
        <f t="shared" si="7"/>
        <v>0</v>
      </c>
      <c r="H75" s="608"/>
      <c r="I75" s="608"/>
      <c r="J75" s="608"/>
      <c r="K75" s="608">
        <f t="shared" si="9"/>
        <v>0</v>
      </c>
      <c r="L75" s="608"/>
      <c r="M75" s="608"/>
      <c r="N75" s="120">
        <f t="shared" si="10"/>
        <v>0</v>
      </c>
      <c r="O75" s="608"/>
      <c r="P75" s="608"/>
      <c r="Q75" s="608"/>
      <c r="R75" s="608"/>
      <c r="S75" s="608"/>
      <c r="T75" s="120">
        <f t="shared" si="8"/>
        <v>0</v>
      </c>
    </row>
    <row r="76" spans="1:20" ht="15" customHeight="1">
      <c r="A76" s="118">
        <v>48</v>
      </c>
      <c r="B76" s="118" t="s">
        <v>2186</v>
      </c>
      <c r="C76" s="608">
        <f t="shared" si="6"/>
        <v>0</v>
      </c>
      <c r="D76" s="608"/>
      <c r="E76" s="608"/>
      <c r="F76" s="608"/>
      <c r="G76" s="608">
        <f t="shared" si="7"/>
        <v>0</v>
      </c>
      <c r="H76" s="608"/>
      <c r="I76" s="608"/>
      <c r="J76" s="608"/>
      <c r="K76" s="608">
        <f t="shared" si="9"/>
        <v>0</v>
      </c>
      <c r="L76" s="608"/>
      <c r="M76" s="608"/>
      <c r="N76" s="120">
        <f t="shared" si="10"/>
        <v>0</v>
      </c>
      <c r="O76" s="608"/>
      <c r="P76" s="608"/>
      <c r="Q76" s="608"/>
      <c r="R76" s="608"/>
      <c r="S76" s="608"/>
      <c r="T76" s="120">
        <f t="shared" si="8"/>
        <v>0</v>
      </c>
    </row>
    <row r="77" spans="1:20" ht="15" customHeight="1">
      <c r="A77" s="118">
        <v>49</v>
      </c>
      <c r="B77" s="118" t="s">
        <v>2187</v>
      </c>
      <c r="C77" s="608">
        <f t="shared" si="6"/>
        <v>0</v>
      </c>
      <c r="D77" s="608"/>
      <c r="E77" s="608"/>
      <c r="F77" s="608"/>
      <c r="G77" s="608">
        <f t="shared" si="7"/>
        <v>0</v>
      </c>
      <c r="H77" s="608"/>
      <c r="I77" s="608"/>
      <c r="J77" s="608"/>
      <c r="K77" s="608">
        <f t="shared" si="9"/>
        <v>0</v>
      </c>
      <c r="L77" s="608"/>
      <c r="M77" s="608"/>
      <c r="N77" s="120">
        <f t="shared" si="10"/>
        <v>0</v>
      </c>
      <c r="O77" s="608"/>
      <c r="P77" s="608"/>
      <c r="Q77" s="608"/>
      <c r="R77" s="608"/>
      <c r="S77" s="608"/>
      <c r="T77" s="120">
        <f t="shared" si="8"/>
        <v>0</v>
      </c>
    </row>
    <row r="78" spans="1:20" ht="15" customHeight="1">
      <c r="A78" s="118">
        <v>50</v>
      </c>
      <c r="B78" s="118" t="s">
        <v>2188</v>
      </c>
      <c r="C78" s="608">
        <f t="shared" si="6"/>
        <v>0</v>
      </c>
      <c r="D78" s="608"/>
      <c r="E78" s="608"/>
      <c r="F78" s="608"/>
      <c r="G78" s="608">
        <f t="shared" si="7"/>
        <v>0</v>
      </c>
      <c r="H78" s="608"/>
      <c r="I78" s="608"/>
      <c r="J78" s="608"/>
      <c r="K78" s="608">
        <f t="shared" si="9"/>
        <v>0</v>
      </c>
      <c r="L78" s="608"/>
      <c r="M78" s="608"/>
      <c r="N78" s="120">
        <f t="shared" si="10"/>
        <v>0</v>
      </c>
      <c r="O78" s="608"/>
      <c r="P78" s="608"/>
      <c r="Q78" s="608"/>
      <c r="R78" s="608"/>
      <c r="S78" s="608"/>
      <c r="T78" s="120">
        <f t="shared" si="8"/>
        <v>0</v>
      </c>
    </row>
    <row r="79" spans="1:20" ht="15" customHeight="1">
      <c r="A79" s="118">
        <v>51</v>
      </c>
      <c r="B79" s="118" t="s">
        <v>2189</v>
      </c>
      <c r="C79" s="608">
        <f t="shared" si="6"/>
        <v>0</v>
      </c>
      <c r="D79" s="608"/>
      <c r="E79" s="608"/>
      <c r="F79" s="608"/>
      <c r="G79" s="608">
        <f t="shared" si="7"/>
        <v>0</v>
      </c>
      <c r="H79" s="608"/>
      <c r="I79" s="608"/>
      <c r="J79" s="608"/>
      <c r="K79" s="608">
        <f t="shared" si="9"/>
        <v>0</v>
      </c>
      <c r="L79" s="608"/>
      <c r="M79" s="608"/>
      <c r="N79" s="120">
        <f t="shared" si="10"/>
        <v>0</v>
      </c>
      <c r="O79" s="608"/>
      <c r="P79" s="608"/>
      <c r="Q79" s="608"/>
      <c r="R79" s="608"/>
      <c r="S79" s="608"/>
      <c r="T79" s="120">
        <f t="shared" si="8"/>
        <v>0</v>
      </c>
    </row>
    <row r="80" spans="1:20" ht="15" customHeight="1">
      <c r="A80" s="118">
        <v>52</v>
      </c>
      <c r="B80" s="118" t="s">
        <v>2190</v>
      </c>
      <c r="C80" s="608">
        <f t="shared" si="6"/>
        <v>0</v>
      </c>
      <c r="D80" s="608"/>
      <c r="E80" s="608"/>
      <c r="F80" s="608"/>
      <c r="G80" s="608">
        <f t="shared" si="7"/>
        <v>0</v>
      </c>
      <c r="H80" s="608"/>
      <c r="I80" s="608"/>
      <c r="J80" s="608"/>
      <c r="K80" s="608">
        <f t="shared" si="9"/>
        <v>0</v>
      </c>
      <c r="L80" s="608"/>
      <c r="M80" s="608"/>
      <c r="N80" s="120">
        <f t="shared" si="10"/>
        <v>0</v>
      </c>
      <c r="O80" s="608"/>
      <c r="P80" s="608"/>
      <c r="Q80" s="608"/>
      <c r="R80" s="608"/>
      <c r="S80" s="608"/>
      <c r="T80" s="120">
        <f t="shared" si="8"/>
        <v>0</v>
      </c>
    </row>
    <row r="81" spans="1:21" ht="15" customHeight="1">
      <c r="A81" s="118">
        <v>53</v>
      </c>
      <c r="B81" s="118" t="s">
        <v>2191</v>
      </c>
      <c r="C81" s="608">
        <f t="shared" si="6"/>
        <v>0</v>
      </c>
      <c r="D81" s="608"/>
      <c r="E81" s="608"/>
      <c r="F81" s="608"/>
      <c r="G81" s="608">
        <f t="shared" si="7"/>
        <v>0</v>
      </c>
      <c r="H81" s="608"/>
      <c r="I81" s="608"/>
      <c r="J81" s="608"/>
      <c r="K81" s="608">
        <f t="shared" si="9"/>
        <v>0</v>
      </c>
      <c r="L81" s="608"/>
      <c r="M81" s="608"/>
      <c r="N81" s="120">
        <f t="shared" si="10"/>
        <v>0</v>
      </c>
      <c r="O81" s="608"/>
      <c r="P81" s="608"/>
      <c r="Q81" s="608"/>
      <c r="R81" s="608"/>
      <c r="S81" s="608"/>
      <c r="T81" s="120">
        <f t="shared" si="8"/>
        <v>0</v>
      </c>
    </row>
    <row r="82" spans="1:21" ht="15" customHeight="1">
      <c r="A82" s="118">
        <v>54</v>
      </c>
      <c r="B82" s="118" t="s">
        <v>2192</v>
      </c>
      <c r="C82" s="608">
        <f t="shared" si="6"/>
        <v>0</v>
      </c>
      <c r="D82" s="608"/>
      <c r="E82" s="608"/>
      <c r="F82" s="608"/>
      <c r="G82" s="608">
        <f t="shared" si="7"/>
        <v>0</v>
      </c>
      <c r="H82" s="608"/>
      <c r="I82" s="608"/>
      <c r="J82" s="608"/>
      <c r="K82" s="608">
        <f t="shared" si="9"/>
        <v>0</v>
      </c>
      <c r="L82" s="608"/>
      <c r="M82" s="608"/>
      <c r="N82" s="120">
        <f t="shared" si="10"/>
        <v>0</v>
      </c>
      <c r="O82" s="608"/>
      <c r="P82" s="608"/>
      <c r="Q82" s="608"/>
      <c r="R82" s="608"/>
      <c r="S82" s="608"/>
      <c r="T82" s="120">
        <f t="shared" si="8"/>
        <v>0</v>
      </c>
    </row>
    <row r="83" spans="1:21" ht="15" customHeight="1">
      <c r="A83" s="118">
        <v>55</v>
      </c>
      <c r="B83" s="118" t="s">
        <v>2193</v>
      </c>
      <c r="C83" s="608">
        <f t="shared" si="6"/>
        <v>0</v>
      </c>
      <c r="D83" s="608"/>
      <c r="E83" s="608"/>
      <c r="F83" s="608"/>
      <c r="G83" s="608">
        <f t="shared" si="7"/>
        <v>0</v>
      </c>
      <c r="H83" s="608"/>
      <c r="I83" s="608"/>
      <c r="J83" s="608"/>
      <c r="K83" s="608">
        <f t="shared" si="9"/>
        <v>0</v>
      </c>
      <c r="L83" s="608"/>
      <c r="M83" s="608"/>
      <c r="N83" s="120">
        <f t="shared" si="10"/>
        <v>0</v>
      </c>
      <c r="O83" s="608"/>
      <c r="P83" s="608"/>
      <c r="Q83" s="608"/>
      <c r="R83" s="608"/>
      <c r="S83" s="608"/>
      <c r="T83" s="120">
        <f t="shared" si="8"/>
        <v>0</v>
      </c>
    </row>
    <row r="84" spans="1:21" ht="15" customHeight="1">
      <c r="A84" s="118">
        <v>56</v>
      </c>
      <c r="B84" s="118" t="s">
        <v>2194</v>
      </c>
      <c r="C84" s="608">
        <f t="shared" si="6"/>
        <v>0</v>
      </c>
      <c r="D84" s="608"/>
      <c r="E84" s="608"/>
      <c r="F84" s="608"/>
      <c r="G84" s="608">
        <f t="shared" si="7"/>
        <v>0</v>
      </c>
      <c r="H84" s="608"/>
      <c r="I84" s="608"/>
      <c r="J84" s="608"/>
      <c r="K84" s="608">
        <f t="shared" si="9"/>
        <v>0</v>
      </c>
      <c r="L84" s="608"/>
      <c r="M84" s="608"/>
      <c r="N84" s="120">
        <f t="shared" si="10"/>
        <v>0</v>
      </c>
      <c r="O84" s="608"/>
      <c r="P84" s="608"/>
      <c r="Q84" s="608"/>
      <c r="R84" s="608"/>
      <c r="S84" s="608"/>
      <c r="T84" s="120">
        <f t="shared" si="8"/>
        <v>0</v>
      </c>
    </row>
    <row r="85" spans="1:21" ht="15" customHeight="1">
      <c r="A85" s="118">
        <v>57</v>
      </c>
      <c r="B85" s="118" t="s">
        <v>2195</v>
      </c>
      <c r="C85" s="608">
        <f t="shared" si="6"/>
        <v>0</v>
      </c>
      <c r="D85" s="608"/>
      <c r="E85" s="608"/>
      <c r="F85" s="608"/>
      <c r="G85" s="608">
        <f t="shared" si="7"/>
        <v>0</v>
      </c>
      <c r="H85" s="608"/>
      <c r="I85" s="608"/>
      <c r="J85" s="608"/>
      <c r="K85" s="608">
        <f t="shared" si="9"/>
        <v>0</v>
      </c>
      <c r="L85" s="608"/>
      <c r="M85" s="608"/>
      <c r="N85" s="120">
        <f t="shared" si="10"/>
        <v>0</v>
      </c>
      <c r="O85" s="608"/>
      <c r="P85" s="608"/>
      <c r="Q85" s="608"/>
      <c r="R85" s="608"/>
      <c r="S85" s="608"/>
      <c r="T85" s="120">
        <f t="shared" si="8"/>
        <v>0</v>
      </c>
    </row>
    <row r="86" spans="1:21" ht="15" customHeight="1">
      <c r="A86" s="118">
        <v>58</v>
      </c>
      <c r="B86" s="118" t="s">
        <v>2196</v>
      </c>
      <c r="C86" s="608">
        <f t="shared" si="6"/>
        <v>0</v>
      </c>
      <c r="D86" s="608"/>
      <c r="E86" s="608"/>
      <c r="F86" s="608"/>
      <c r="G86" s="608">
        <f t="shared" si="7"/>
        <v>0</v>
      </c>
      <c r="H86" s="608"/>
      <c r="I86" s="608"/>
      <c r="J86" s="608"/>
      <c r="K86" s="608">
        <f t="shared" si="9"/>
        <v>0</v>
      </c>
      <c r="L86" s="608"/>
      <c r="M86" s="608"/>
      <c r="N86" s="120">
        <f t="shared" si="10"/>
        <v>0</v>
      </c>
      <c r="O86" s="608"/>
      <c r="P86" s="608"/>
      <c r="Q86" s="608"/>
      <c r="R86" s="608"/>
      <c r="S86" s="608"/>
      <c r="T86" s="120">
        <f t="shared" si="8"/>
        <v>0</v>
      </c>
    </row>
    <row r="87" spans="1:21" ht="15" customHeight="1">
      <c r="A87" s="118">
        <v>59</v>
      </c>
      <c r="B87" s="118" t="s">
        <v>2197</v>
      </c>
      <c r="C87" s="608">
        <f t="shared" si="6"/>
        <v>0</v>
      </c>
      <c r="D87" s="608"/>
      <c r="E87" s="608"/>
      <c r="F87" s="608"/>
      <c r="G87" s="608">
        <f t="shared" si="7"/>
        <v>0</v>
      </c>
      <c r="H87" s="608"/>
      <c r="I87" s="608"/>
      <c r="J87" s="608"/>
      <c r="K87" s="608">
        <f t="shared" si="9"/>
        <v>0</v>
      </c>
      <c r="L87" s="608"/>
      <c r="M87" s="608"/>
      <c r="N87" s="120">
        <f t="shared" si="10"/>
        <v>0</v>
      </c>
      <c r="O87" s="608"/>
      <c r="P87" s="608"/>
      <c r="Q87" s="608"/>
      <c r="R87" s="608"/>
      <c r="S87" s="608"/>
      <c r="T87" s="120">
        <f t="shared" si="8"/>
        <v>0</v>
      </c>
    </row>
    <row r="88" spans="1:21" ht="15" customHeight="1">
      <c r="A88" s="118">
        <v>60</v>
      </c>
      <c r="B88" s="118" t="s">
        <v>2198</v>
      </c>
      <c r="C88" s="608">
        <f t="shared" si="6"/>
        <v>0</v>
      </c>
      <c r="D88" s="608"/>
      <c r="E88" s="608"/>
      <c r="F88" s="608"/>
      <c r="G88" s="608">
        <f t="shared" si="7"/>
        <v>0</v>
      </c>
      <c r="H88" s="608"/>
      <c r="I88" s="608"/>
      <c r="J88" s="608"/>
      <c r="K88" s="608">
        <f t="shared" si="9"/>
        <v>0</v>
      </c>
      <c r="L88" s="608"/>
      <c r="M88" s="608"/>
      <c r="N88" s="120">
        <f t="shared" si="10"/>
        <v>0</v>
      </c>
      <c r="O88" s="608"/>
      <c r="P88" s="608"/>
      <c r="Q88" s="608"/>
      <c r="R88" s="608"/>
      <c r="S88" s="608"/>
      <c r="T88" s="120">
        <f t="shared" si="8"/>
        <v>0</v>
      </c>
    </row>
    <row r="89" spans="1:21" ht="15" customHeight="1">
      <c r="A89" s="118">
        <v>61</v>
      </c>
      <c r="B89" s="118" t="s">
        <v>2199</v>
      </c>
      <c r="C89" s="608">
        <f t="shared" si="6"/>
        <v>0</v>
      </c>
      <c r="D89" s="608"/>
      <c r="E89" s="608"/>
      <c r="F89" s="608"/>
      <c r="G89" s="608">
        <f t="shared" si="7"/>
        <v>0</v>
      </c>
      <c r="H89" s="608"/>
      <c r="I89" s="608"/>
      <c r="J89" s="608"/>
      <c r="K89" s="608">
        <f t="shared" si="9"/>
        <v>0</v>
      </c>
      <c r="L89" s="608"/>
      <c r="M89" s="608"/>
      <c r="N89" s="120">
        <f t="shared" si="10"/>
        <v>0</v>
      </c>
      <c r="O89" s="608"/>
      <c r="P89" s="608"/>
      <c r="Q89" s="608"/>
      <c r="R89" s="608"/>
      <c r="S89" s="608"/>
      <c r="T89" s="120">
        <f t="shared" si="8"/>
        <v>0</v>
      </c>
    </row>
    <row r="90" spans="1:21" ht="15" customHeight="1">
      <c r="A90" s="118">
        <v>62</v>
      </c>
      <c r="B90" s="118" t="s">
        <v>2200</v>
      </c>
      <c r="C90" s="608">
        <f t="shared" si="6"/>
        <v>0</v>
      </c>
      <c r="D90" s="608"/>
      <c r="E90" s="608"/>
      <c r="F90" s="608"/>
      <c r="G90" s="608">
        <f t="shared" si="7"/>
        <v>0</v>
      </c>
      <c r="H90" s="608"/>
      <c r="I90" s="608"/>
      <c r="J90" s="608"/>
      <c r="K90" s="608">
        <f t="shared" si="9"/>
        <v>0</v>
      </c>
      <c r="L90" s="608"/>
      <c r="M90" s="608"/>
      <c r="N90" s="120">
        <f t="shared" si="10"/>
        <v>0</v>
      </c>
      <c r="O90" s="608"/>
      <c r="P90" s="608"/>
      <c r="Q90" s="608"/>
      <c r="R90" s="608"/>
      <c r="S90" s="608"/>
      <c r="T90" s="120">
        <f t="shared" si="8"/>
        <v>0</v>
      </c>
    </row>
    <row r="91" spans="1:21" ht="15.95" customHeight="1">
      <c r="A91" s="1194" t="s">
        <v>2201</v>
      </c>
      <c r="B91" s="1195"/>
      <c r="C91" s="120">
        <f>SUM(C52:C90)</f>
        <v>0</v>
      </c>
      <c r="D91" s="120">
        <f t="shared" ref="D91:S91" si="11">SUM(D52:D90)</f>
        <v>0</v>
      </c>
      <c r="E91" s="120">
        <f t="shared" si="11"/>
        <v>0</v>
      </c>
      <c r="F91" s="120">
        <f t="shared" si="11"/>
        <v>0</v>
      </c>
      <c r="G91" s="120">
        <f>SUM(G52:G90)</f>
        <v>0</v>
      </c>
      <c r="H91" s="120">
        <f t="shared" si="11"/>
        <v>0</v>
      </c>
      <c r="I91" s="120">
        <f t="shared" si="11"/>
        <v>0</v>
      </c>
      <c r="J91" s="120">
        <f t="shared" si="11"/>
        <v>0</v>
      </c>
      <c r="K91" s="120">
        <f>SUM(K52:K90)</f>
        <v>0</v>
      </c>
      <c r="L91" s="120">
        <f t="shared" si="11"/>
        <v>0</v>
      </c>
      <c r="M91" s="120">
        <f t="shared" si="11"/>
        <v>0</v>
      </c>
      <c r="N91" s="120">
        <f t="shared" si="11"/>
        <v>0</v>
      </c>
      <c r="O91" s="120">
        <f t="shared" si="11"/>
        <v>0</v>
      </c>
      <c r="P91" s="120">
        <f t="shared" si="11"/>
        <v>0</v>
      </c>
      <c r="Q91" s="120">
        <f t="shared" si="11"/>
        <v>0</v>
      </c>
      <c r="R91" s="120">
        <f t="shared" si="11"/>
        <v>0</v>
      </c>
      <c r="S91" s="120">
        <f t="shared" si="11"/>
        <v>0</v>
      </c>
      <c r="T91" s="120">
        <f>SUM(T52:T90)</f>
        <v>0</v>
      </c>
    </row>
    <row r="92" spans="1:21" ht="12.75" customHeight="1" thickBot="1">
      <c r="A92" s="107"/>
      <c r="C92" s="121"/>
      <c r="D92" s="121"/>
      <c r="E92" s="121"/>
      <c r="F92" s="121"/>
      <c r="G92" s="121"/>
      <c r="H92" s="121"/>
      <c r="I92" s="121"/>
      <c r="J92" s="121"/>
      <c r="K92" s="121"/>
      <c r="L92" s="121"/>
      <c r="M92" s="121"/>
      <c r="N92" s="121"/>
      <c r="O92" s="121"/>
      <c r="P92" s="121"/>
      <c r="Q92" s="121"/>
      <c r="R92" s="121"/>
      <c r="S92" s="121"/>
      <c r="T92" s="121"/>
    </row>
    <row r="93" spans="1:21" ht="30" customHeight="1" thickBot="1">
      <c r="A93" s="1199" t="s">
        <v>2202</v>
      </c>
      <c r="B93" s="1200"/>
      <c r="C93" s="124">
        <f>SUM(C45,C91)</f>
        <v>0</v>
      </c>
      <c r="D93" s="124">
        <f t="shared" ref="D93:S93" si="12">SUM(D45,D91)</f>
        <v>0</v>
      </c>
      <c r="E93" s="124">
        <f t="shared" si="12"/>
        <v>0</v>
      </c>
      <c r="F93" s="124">
        <f t="shared" si="12"/>
        <v>0</v>
      </c>
      <c r="G93" s="124">
        <f>SUM(G45,G91)</f>
        <v>0</v>
      </c>
      <c r="H93" s="124">
        <f t="shared" si="12"/>
        <v>0</v>
      </c>
      <c r="I93" s="124">
        <f t="shared" si="12"/>
        <v>0</v>
      </c>
      <c r="J93" s="124">
        <f t="shared" si="12"/>
        <v>0</v>
      </c>
      <c r="K93" s="124">
        <f t="shared" si="12"/>
        <v>0</v>
      </c>
      <c r="L93" s="124">
        <f t="shared" si="12"/>
        <v>0</v>
      </c>
      <c r="M93" s="124">
        <f t="shared" si="12"/>
        <v>0</v>
      </c>
      <c r="N93" s="124">
        <f t="shared" si="12"/>
        <v>0</v>
      </c>
      <c r="O93" s="124">
        <f t="shared" si="12"/>
        <v>0</v>
      </c>
      <c r="P93" s="124">
        <f t="shared" si="12"/>
        <v>0</v>
      </c>
      <c r="Q93" s="124">
        <f t="shared" si="12"/>
        <v>0</v>
      </c>
      <c r="R93" s="124">
        <f t="shared" si="12"/>
        <v>0</v>
      </c>
      <c r="S93" s="124">
        <f t="shared" si="12"/>
        <v>0</v>
      </c>
      <c r="T93" s="167">
        <f>SUM(T45,T91)</f>
        <v>0</v>
      </c>
      <c r="U93" s="125" t="s">
        <v>2203</v>
      </c>
    </row>
    <row r="94" spans="1:21">
      <c r="U94" s="98" t="s">
        <v>2204</v>
      </c>
    </row>
    <row r="95" spans="1:21" ht="16.5" thickBot="1">
      <c r="S95" s="99"/>
      <c r="T95" s="150" t="str">
        <f>IF(ROUND(T93/1000,0)&lt;&gt;'D1'!D4,"D1シートの①供給電力量（都内）と一致しません","")</f>
        <v/>
      </c>
    </row>
    <row r="96" spans="1:21" ht="16.5" thickBot="1">
      <c r="T96" s="640">
        <f>'D1'!D4</f>
        <v>0</v>
      </c>
      <c r="U96" s="150" t="s">
        <v>2409</v>
      </c>
    </row>
    <row r="97" spans="19:21" ht="16.5" thickBot="1">
      <c r="T97" s="640">
        <f>ROUND(T93/1000,0)</f>
        <v>0</v>
      </c>
      <c r="U97" s="150" t="s">
        <v>2398</v>
      </c>
    </row>
    <row r="99" spans="19:21">
      <c r="S99" s="99"/>
      <c r="T99" s="150"/>
    </row>
  </sheetData>
  <sheetProtection algorithmName="SHA-512" hashValue="edAyxXPKf1fbDpqScKyDXuxSwDlqJejpdyPatNeR3WrSxYSrNGhnf2c/yhFLgz+ymNgy7Le0YUBbhEmOa3YlSA==" saltValue="qnDzUjsDEI2/xPPU3xEKBg==" spinCount="100000" sheet="1" objects="1" scenarios="1" formatCells="0"/>
  <mergeCells count="33">
    <mergeCell ref="A93:B93"/>
    <mergeCell ref="I50:I51"/>
    <mergeCell ref="J50:J51"/>
    <mergeCell ref="M50:M51"/>
    <mergeCell ref="N50:N51"/>
    <mergeCell ref="A91:B91"/>
    <mergeCell ref="A45:B45"/>
    <mergeCell ref="A49:A51"/>
    <mergeCell ref="C49:C51"/>
    <mergeCell ref="G49:G51"/>
    <mergeCell ref="T49:T51"/>
    <mergeCell ref="D50:D51"/>
    <mergeCell ref="E50:E51"/>
    <mergeCell ref="F50:F51"/>
    <mergeCell ref="H50:H51"/>
    <mergeCell ref="S50:S51"/>
    <mergeCell ref="K49:K51"/>
    <mergeCell ref="A15:O15"/>
    <mergeCell ref="A19:A21"/>
    <mergeCell ref="C19:D19"/>
    <mergeCell ref="G19:I19"/>
    <mergeCell ref="K19:N19"/>
    <mergeCell ref="I20:I21"/>
    <mergeCell ref="J20:J21"/>
    <mergeCell ref="L20:L21"/>
    <mergeCell ref="M20:M21"/>
    <mergeCell ref="N20:N21"/>
    <mergeCell ref="T19:T21"/>
    <mergeCell ref="D20:D21"/>
    <mergeCell ref="E20:E21"/>
    <mergeCell ref="F20:F21"/>
    <mergeCell ref="H20:H21"/>
    <mergeCell ref="S20:S21"/>
  </mergeCells>
  <phoneticPr fontId="13"/>
  <conditionalFormatting sqref="A15">
    <cfRule type="containsBlanks" dxfId="2" priority="1">
      <formula>LEN(TRIM(A15))=0</formula>
    </cfRule>
  </conditionalFormatting>
  <conditionalFormatting sqref="D22:F44 H22:J44 L22:M44 O22:S44">
    <cfRule type="containsBlanks" dxfId="1" priority="2">
      <formula>LEN(TRIM(D22))=0</formula>
    </cfRule>
  </conditionalFormatting>
  <conditionalFormatting sqref="D52:F90 H52:J90 L52:M90 O52:S90">
    <cfRule type="containsBlanks" dxfId="0" priority="3">
      <formula>LEN(TRIM(D52))=0</formula>
    </cfRule>
  </conditionalFormatting>
  <pageMargins left="0.98425196850393704" right="0.43307086614173229" top="0.78740157480314965" bottom="0.47244094488188981" header="0.51181102362204722" footer="0.51181102362204722"/>
  <pageSetup paperSize="9" scale="73" fitToHeight="0" orientation="landscape" r:id="rId1"/>
  <headerFooter alignWithMargins="0"/>
  <rowBreaks count="1" manualBreakCount="1">
    <brk id="45" max="16383" man="1"/>
  </rowBreaks>
  <ignoredErrors>
    <ignoredError sqref="C52 C53:C90 G52:G58 K52:K90 K22:K44 G22:G44 C22:C44 G60:G90" unlockedFormula="1"/>
  </ignoredError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E3AD1-5404-4B59-8553-79B92D81F7FC}">
  <sheetPr codeName="Sheet14">
    <tabColor rgb="FF00B0F0"/>
  </sheetPr>
  <dimension ref="A1:D110"/>
  <sheetViews>
    <sheetView workbookViewId="0"/>
  </sheetViews>
  <sheetFormatPr defaultRowHeight="13.5"/>
  <cols>
    <col min="1" max="1" width="9.5" style="128" customWidth="1"/>
    <col min="2" max="2" width="20.875" style="127" customWidth="1"/>
    <col min="3" max="3" width="35.375" style="127" customWidth="1"/>
    <col min="4" max="4" width="33.25" style="127" customWidth="1"/>
    <col min="5" max="256" width="9" style="128"/>
    <col min="257" max="257" width="9.5" style="128" customWidth="1"/>
    <col min="258" max="258" width="20.875" style="128" customWidth="1"/>
    <col min="259" max="259" width="35.375" style="128" customWidth="1"/>
    <col min="260" max="260" width="33.25" style="128" customWidth="1"/>
    <col min="261" max="512" width="9" style="128"/>
    <col min="513" max="513" width="9.5" style="128" customWidth="1"/>
    <col min="514" max="514" width="20.875" style="128" customWidth="1"/>
    <col min="515" max="515" width="35.375" style="128" customWidth="1"/>
    <col min="516" max="516" width="33.25" style="128" customWidth="1"/>
    <col min="517" max="768" width="9" style="128"/>
    <col min="769" max="769" width="9.5" style="128" customWidth="1"/>
    <col min="770" max="770" width="20.875" style="128" customWidth="1"/>
    <col min="771" max="771" width="35.375" style="128" customWidth="1"/>
    <col min="772" max="772" width="33.25" style="128" customWidth="1"/>
    <col min="773" max="1024" width="9" style="128"/>
    <col min="1025" max="1025" width="9.5" style="128" customWidth="1"/>
    <col min="1026" max="1026" width="20.875" style="128" customWidth="1"/>
    <col min="1027" max="1027" width="35.375" style="128" customWidth="1"/>
    <col min="1028" max="1028" width="33.25" style="128" customWidth="1"/>
    <col min="1029" max="1280" width="9" style="128"/>
    <col min="1281" max="1281" width="9.5" style="128" customWidth="1"/>
    <col min="1282" max="1282" width="20.875" style="128" customWidth="1"/>
    <col min="1283" max="1283" width="35.375" style="128" customWidth="1"/>
    <col min="1284" max="1284" width="33.25" style="128" customWidth="1"/>
    <col min="1285" max="1536" width="9" style="128"/>
    <col min="1537" max="1537" width="9.5" style="128" customWidth="1"/>
    <col min="1538" max="1538" width="20.875" style="128" customWidth="1"/>
    <col min="1539" max="1539" width="35.375" style="128" customWidth="1"/>
    <col min="1540" max="1540" width="33.25" style="128" customWidth="1"/>
    <col min="1541" max="1792" width="9" style="128"/>
    <col min="1793" max="1793" width="9.5" style="128" customWidth="1"/>
    <col min="1794" max="1794" width="20.875" style="128" customWidth="1"/>
    <col min="1795" max="1795" width="35.375" style="128" customWidth="1"/>
    <col min="1796" max="1796" width="33.25" style="128" customWidth="1"/>
    <col min="1797" max="2048" width="9" style="128"/>
    <col min="2049" max="2049" width="9.5" style="128" customWidth="1"/>
    <col min="2050" max="2050" width="20.875" style="128" customWidth="1"/>
    <col min="2051" max="2051" width="35.375" style="128" customWidth="1"/>
    <col min="2052" max="2052" width="33.25" style="128" customWidth="1"/>
    <col min="2053" max="2304" width="9" style="128"/>
    <col min="2305" max="2305" width="9.5" style="128" customWidth="1"/>
    <col min="2306" max="2306" width="20.875" style="128" customWidth="1"/>
    <col min="2307" max="2307" width="35.375" style="128" customWidth="1"/>
    <col min="2308" max="2308" width="33.25" style="128" customWidth="1"/>
    <col min="2309" max="2560" width="9" style="128"/>
    <col min="2561" max="2561" width="9.5" style="128" customWidth="1"/>
    <col min="2562" max="2562" width="20.875" style="128" customWidth="1"/>
    <col min="2563" max="2563" width="35.375" style="128" customWidth="1"/>
    <col min="2564" max="2564" width="33.25" style="128" customWidth="1"/>
    <col min="2565" max="2816" width="9" style="128"/>
    <col min="2817" max="2817" width="9.5" style="128" customWidth="1"/>
    <col min="2818" max="2818" width="20.875" style="128" customWidth="1"/>
    <col min="2819" max="2819" width="35.375" style="128" customWidth="1"/>
    <col min="2820" max="2820" width="33.25" style="128" customWidth="1"/>
    <col min="2821" max="3072" width="9" style="128"/>
    <col min="3073" max="3073" width="9.5" style="128" customWidth="1"/>
    <col min="3074" max="3074" width="20.875" style="128" customWidth="1"/>
    <col min="3075" max="3075" width="35.375" style="128" customWidth="1"/>
    <col min="3076" max="3076" width="33.25" style="128" customWidth="1"/>
    <col min="3077" max="3328" width="9" style="128"/>
    <col min="3329" max="3329" width="9.5" style="128" customWidth="1"/>
    <col min="3330" max="3330" width="20.875" style="128" customWidth="1"/>
    <col min="3331" max="3331" width="35.375" style="128" customWidth="1"/>
    <col min="3332" max="3332" width="33.25" style="128" customWidth="1"/>
    <col min="3333" max="3584" width="9" style="128"/>
    <col min="3585" max="3585" width="9.5" style="128" customWidth="1"/>
    <col min="3586" max="3586" width="20.875" style="128" customWidth="1"/>
    <col min="3587" max="3587" width="35.375" style="128" customWidth="1"/>
    <col min="3588" max="3588" width="33.25" style="128" customWidth="1"/>
    <col min="3589" max="3840" width="9" style="128"/>
    <col min="3841" max="3841" width="9.5" style="128" customWidth="1"/>
    <col min="3842" max="3842" width="20.875" style="128" customWidth="1"/>
    <col min="3843" max="3843" width="35.375" style="128" customWidth="1"/>
    <col min="3844" max="3844" width="33.25" style="128" customWidth="1"/>
    <col min="3845" max="4096" width="9" style="128"/>
    <col min="4097" max="4097" width="9.5" style="128" customWidth="1"/>
    <col min="4098" max="4098" width="20.875" style="128" customWidth="1"/>
    <col min="4099" max="4099" width="35.375" style="128" customWidth="1"/>
    <col min="4100" max="4100" width="33.25" style="128" customWidth="1"/>
    <col min="4101" max="4352" width="9" style="128"/>
    <col min="4353" max="4353" width="9.5" style="128" customWidth="1"/>
    <col min="4354" max="4354" width="20.875" style="128" customWidth="1"/>
    <col min="4355" max="4355" width="35.375" style="128" customWidth="1"/>
    <col min="4356" max="4356" width="33.25" style="128" customWidth="1"/>
    <col min="4357" max="4608" width="9" style="128"/>
    <col min="4609" max="4609" width="9.5" style="128" customWidth="1"/>
    <col min="4610" max="4610" width="20.875" style="128" customWidth="1"/>
    <col min="4611" max="4611" width="35.375" style="128" customWidth="1"/>
    <col min="4612" max="4612" width="33.25" style="128" customWidth="1"/>
    <col min="4613" max="4864" width="9" style="128"/>
    <col min="4865" max="4865" width="9.5" style="128" customWidth="1"/>
    <col min="4866" max="4866" width="20.875" style="128" customWidth="1"/>
    <col min="4867" max="4867" width="35.375" style="128" customWidth="1"/>
    <col min="4868" max="4868" width="33.25" style="128" customWidth="1"/>
    <col min="4869" max="5120" width="9" style="128"/>
    <col min="5121" max="5121" width="9.5" style="128" customWidth="1"/>
    <col min="5122" max="5122" width="20.875" style="128" customWidth="1"/>
    <col min="5123" max="5123" width="35.375" style="128" customWidth="1"/>
    <col min="5124" max="5124" width="33.25" style="128" customWidth="1"/>
    <col min="5125" max="5376" width="9" style="128"/>
    <col min="5377" max="5377" width="9.5" style="128" customWidth="1"/>
    <col min="5378" max="5378" width="20.875" style="128" customWidth="1"/>
    <col min="5379" max="5379" width="35.375" style="128" customWidth="1"/>
    <col min="5380" max="5380" width="33.25" style="128" customWidth="1"/>
    <col min="5381" max="5632" width="9" style="128"/>
    <col min="5633" max="5633" width="9.5" style="128" customWidth="1"/>
    <col min="5634" max="5634" width="20.875" style="128" customWidth="1"/>
    <col min="5635" max="5635" width="35.375" style="128" customWidth="1"/>
    <col min="5636" max="5636" width="33.25" style="128" customWidth="1"/>
    <col min="5637" max="5888" width="9" style="128"/>
    <col min="5889" max="5889" width="9.5" style="128" customWidth="1"/>
    <col min="5890" max="5890" width="20.875" style="128" customWidth="1"/>
    <col min="5891" max="5891" width="35.375" style="128" customWidth="1"/>
    <col min="5892" max="5892" width="33.25" style="128" customWidth="1"/>
    <col min="5893" max="6144" width="9" style="128"/>
    <col min="6145" max="6145" width="9.5" style="128" customWidth="1"/>
    <col min="6146" max="6146" width="20.875" style="128" customWidth="1"/>
    <col min="6147" max="6147" width="35.375" style="128" customWidth="1"/>
    <col min="6148" max="6148" width="33.25" style="128" customWidth="1"/>
    <col min="6149" max="6400" width="9" style="128"/>
    <col min="6401" max="6401" width="9.5" style="128" customWidth="1"/>
    <col min="6402" max="6402" width="20.875" style="128" customWidth="1"/>
    <col min="6403" max="6403" width="35.375" style="128" customWidth="1"/>
    <col min="6404" max="6404" width="33.25" style="128" customWidth="1"/>
    <col min="6405" max="6656" width="9" style="128"/>
    <col min="6657" max="6657" width="9.5" style="128" customWidth="1"/>
    <col min="6658" max="6658" width="20.875" style="128" customWidth="1"/>
    <col min="6659" max="6659" width="35.375" style="128" customWidth="1"/>
    <col min="6660" max="6660" width="33.25" style="128" customWidth="1"/>
    <col min="6661" max="6912" width="9" style="128"/>
    <col min="6913" max="6913" width="9.5" style="128" customWidth="1"/>
    <col min="6914" max="6914" width="20.875" style="128" customWidth="1"/>
    <col min="6915" max="6915" width="35.375" style="128" customWidth="1"/>
    <col min="6916" max="6916" width="33.25" style="128" customWidth="1"/>
    <col min="6917" max="7168" width="9" style="128"/>
    <col min="7169" max="7169" width="9.5" style="128" customWidth="1"/>
    <col min="7170" max="7170" width="20.875" style="128" customWidth="1"/>
    <col min="7171" max="7171" width="35.375" style="128" customWidth="1"/>
    <col min="7172" max="7172" width="33.25" style="128" customWidth="1"/>
    <col min="7173" max="7424" width="9" style="128"/>
    <col min="7425" max="7425" width="9.5" style="128" customWidth="1"/>
    <col min="7426" max="7426" width="20.875" style="128" customWidth="1"/>
    <col min="7427" max="7427" width="35.375" style="128" customWidth="1"/>
    <col min="7428" max="7428" width="33.25" style="128" customWidth="1"/>
    <col min="7429" max="7680" width="9" style="128"/>
    <col min="7681" max="7681" width="9.5" style="128" customWidth="1"/>
    <col min="7682" max="7682" width="20.875" style="128" customWidth="1"/>
    <col min="7683" max="7683" width="35.375" style="128" customWidth="1"/>
    <col min="7684" max="7684" width="33.25" style="128" customWidth="1"/>
    <col min="7685" max="7936" width="9" style="128"/>
    <col min="7937" max="7937" width="9.5" style="128" customWidth="1"/>
    <col min="7938" max="7938" width="20.875" style="128" customWidth="1"/>
    <col min="7939" max="7939" width="35.375" style="128" customWidth="1"/>
    <col min="7940" max="7940" width="33.25" style="128" customWidth="1"/>
    <col min="7941" max="8192" width="9" style="128"/>
    <col min="8193" max="8193" width="9.5" style="128" customWidth="1"/>
    <col min="8194" max="8194" width="20.875" style="128" customWidth="1"/>
    <col min="8195" max="8195" width="35.375" style="128" customWidth="1"/>
    <col min="8196" max="8196" width="33.25" style="128" customWidth="1"/>
    <col min="8197" max="8448" width="9" style="128"/>
    <col min="8449" max="8449" width="9.5" style="128" customWidth="1"/>
    <col min="8450" max="8450" width="20.875" style="128" customWidth="1"/>
    <col min="8451" max="8451" width="35.375" style="128" customWidth="1"/>
    <col min="8452" max="8452" width="33.25" style="128" customWidth="1"/>
    <col min="8453" max="8704" width="9" style="128"/>
    <col min="8705" max="8705" width="9.5" style="128" customWidth="1"/>
    <col min="8706" max="8706" width="20.875" style="128" customWidth="1"/>
    <col min="8707" max="8707" width="35.375" style="128" customWidth="1"/>
    <col min="8708" max="8708" width="33.25" style="128" customWidth="1"/>
    <col min="8709" max="8960" width="9" style="128"/>
    <col min="8961" max="8961" width="9.5" style="128" customWidth="1"/>
    <col min="8962" max="8962" width="20.875" style="128" customWidth="1"/>
    <col min="8963" max="8963" width="35.375" style="128" customWidth="1"/>
    <col min="8964" max="8964" width="33.25" style="128" customWidth="1"/>
    <col min="8965" max="9216" width="9" style="128"/>
    <col min="9217" max="9217" width="9.5" style="128" customWidth="1"/>
    <col min="9218" max="9218" width="20.875" style="128" customWidth="1"/>
    <col min="9219" max="9219" width="35.375" style="128" customWidth="1"/>
    <col min="9220" max="9220" width="33.25" style="128" customWidth="1"/>
    <col min="9221" max="9472" width="9" style="128"/>
    <col min="9473" max="9473" width="9.5" style="128" customWidth="1"/>
    <col min="9474" max="9474" width="20.875" style="128" customWidth="1"/>
    <col min="9475" max="9475" width="35.375" style="128" customWidth="1"/>
    <col min="9476" max="9476" width="33.25" style="128" customWidth="1"/>
    <col min="9477" max="9728" width="9" style="128"/>
    <col min="9729" max="9729" width="9.5" style="128" customWidth="1"/>
    <col min="9730" max="9730" width="20.875" style="128" customWidth="1"/>
    <col min="9731" max="9731" width="35.375" style="128" customWidth="1"/>
    <col min="9732" max="9732" width="33.25" style="128" customWidth="1"/>
    <col min="9733" max="9984" width="9" style="128"/>
    <col min="9985" max="9985" width="9.5" style="128" customWidth="1"/>
    <col min="9986" max="9986" width="20.875" style="128" customWidth="1"/>
    <col min="9987" max="9987" width="35.375" style="128" customWidth="1"/>
    <col min="9988" max="9988" width="33.25" style="128" customWidth="1"/>
    <col min="9989" max="10240" width="9" style="128"/>
    <col min="10241" max="10241" width="9.5" style="128" customWidth="1"/>
    <col min="10242" max="10242" width="20.875" style="128" customWidth="1"/>
    <col min="10243" max="10243" width="35.375" style="128" customWidth="1"/>
    <col min="10244" max="10244" width="33.25" style="128" customWidth="1"/>
    <col min="10245" max="10496" width="9" style="128"/>
    <col min="10497" max="10497" width="9.5" style="128" customWidth="1"/>
    <col min="10498" max="10498" width="20.875" style="128" customWidth="1"/>
    <col min="10499" max="10499" width="35.375" style="128" customWidth="1"/>
    <col min="10500" max="10500" width="33.25" style="128" customWidth="1"/>
    <col min="10501" max="10752" width="9" style="128"/>
    <col min="10753" max="10753" width="9.5" style="128" customWidth="1"/>
    <col min="10754" max="10754" width="20.875" style="128" customWidth="1"/>
    <col min="10755" max="10755" width="35.375" style="128" customWidth="1"/>
    <col min="10756" max="10756" width="33.25" style="128" customWidth="1"/>
    <col min="10757" max="11008" width="9" style="128"/>
    <col min="11009" max="11009" width="9.5" style="128" customWidth="1"/>
    <col min="11010" max="11010" width="20.875" style="128" customWidth="1"/>
    <col min="11011" max="11011" width="35.375" style="128" customWidth="1"/>
    <col min="11012" max="11012" width="33.25" style="128" customWidth="1"/>
    <col min="11013" max="11264" width="9" style="128"/>
    <col min="11265" max="11265" width="9.5" style="128" customWidth="1"/>
    <col min="11266" max="11266" width="20.875" style="128" customWidth="1"/>
    <col min="11267" max="11267" width="35.375" style="128" customWidth="1"/>
    <col min="11268" max="11268" width="33.25" style="128" customWidth="1"/>
    <col min="11269" max="11520" width="9" style="128"/>
    <col min="11521" max="11521" width="9.5" style="128" customWidth="1"/>
    <col min="11522" max="11522" width="20.875" style="128" customWidth="1"/>
    <col min="11523" max="11523" width="35.375" style="128" customWidth="1"/>
    <col min="11524" max="11524" width="33.25" style="128" customWidth="1"/>
    <col min="11525" max="11776" width="9" style="128"/>
    <col min="11777" max="11777" width="9.5" style="128" customWidth="1"/>
    <col min="11778" max="11778" width="20.875" style="128" customWidth="1"/>
    <col min="11779" max="11779" width="35.375" style="128" customWidth="1"/>
    <col min="11780" max="11780" width="33.25" style="128" customWidth="1"/>
    <col min="11781" max="12032" width="9" style="128"/>
    <col min="12033" max="12033" width="9.5" style="128" customWidth="1"/>
    <col min="12034" max="12034" width="20.875" style="128" customWidth="1"/>
    <col min="12035" max="12035" width="35.375" style="128" customWidth="1"/>
    <col min="12036" max="12036" width="33.25" style="128" customWidth="1"/>
    <col min="12037" max="12288" width="9" style="128"/>
    <col min="12289" max="12289" width="9.5" style="128" customWidth="1"/>
    <col min="12290" max="12290" width="20.875" style="128" customWidth="1"/>
    <col min="12291" max="12291" width="35.375" style="128" customWidth="1"/>
    <col min="12292" max="12292" width="33.25" style="128" customWidth="1"/>
    <col min="12293" max="12544" width="9" style="128"/>
    <col min="12545" max="12545" width="9.5" style="128" customWidth="1"/>
    <col min="12546" max="12546" width="20.875" style="128" customWidth="1"/>
    <col min="12547" max="12547" width="35.375" style="128" customWidth="1"/>
    <col min="12548" max="12548" width="33.25" style="128" customWidth="1"/>
    <col min="12549" max="12800" width="9" style="128"/>
    <col min="12801" max="12801" width="9.5" style="128" customWidth="1"/>
    <col min="12802" max="12802" width="20.875" style="128" customWidth="1"/>
    <col min="12803" max="12803" width="35.375" style="128" customWidth="1"/>
    <col min="12804" max="12804" width="33.25" style="128" customWidth="1"/>
    <col min="12805" max="13056" width="9" style="128"/>
    <col min="13057" max="13057" width="9.5" style="128" customWidth="1"/>
    <col min="13058" max="13058" width="20.875" style="128" customWidth="1"/>
    <col min="13059" max="13059" width="35.375" style="128" customWidth="1"/>
    <col min="13060" max="13060" width="33.25" style="128" customWidth="1"/>
    <col min="13061" max="13312" width="9" style="128"/>
    <col min="13313" max="13313" width="9.5" style="128" customWidth="1"/>
    <col min="13314" max="13314" width="20.875" style="128" customWidth="1"/>
    <col min="13315" max="13315" width="35.375" style="128" customWidth="1"/>
    <col min="13316" max="13316" width="33.25" style="128" customWidth="1"/>
    <col min="13317" max="13568" width="9" style="128"/>
    <col min="13569" max="13569" width="9.5" style="128" customWidth="1"/>
    <col min="13570" max="13570" width="20.875" style="128" customWidth="1"/>
    <col min="13571" max="13571" width="35.375" style="128" customWidth="1"/>
    <col min="13572" max="13572" width="33.25" style="128" customWidth="1"/>
    <col min="13573" max="13824" width="9" style="128"/>
    <col min="13825" max="13825" width="9.5" style="128" customWidth="1"/>
    <col min="13826" max="13826" width="20.875" style="128" customWidth="1"/>
    <col min="13827" max="13827" width="35.375" style="128" customWidth="1"/>
    <col min="13828" max="13828" width="33.25" style="128" customWidth="1"/>
    <col min="13829" max="14080" width="9" style="128"/>
    <col min="14081" max="14081" width="9.5" style="128" customWidth="1"/>
    <col min="14082" max="14082" width="20.875" style="128" customWidth="1"/>
    <col min="14083" max="14083" width="35.375" style="128" customWidth="1"/>
    <col min="14084" max="14084" width="33.25" style="128" customWidth="1"/>
    <col min="14085" max="14336" width="9" style="128"/>
    <col min="14337" max="14337" width="9.5" style="128" customWidth="1"/>
    <col min="14338" max="14338" width="20.875" style="128" customWidth="1"/>
    <col min="14339" max="14339" width="35.375" style="128" customWidth="1"/>
    <col min="14340" max="14340" width="33.25" style="128" customWidth="1"/>
    <col min="14341" max="14592" width="9" style="128"/>
    <col min="14593" max="14593" width="9.5" style="128" customWidth="1"/>
    <col min="14594" max="14594" width="20.875" style="128" customWidth="1"/>
    <col min="14595" max="14595" width="35.375" style="128" customWidth="1"/>
    <col min="14596" max="14596" width="33.25" style="128" customWidth="1"/>
    <col min="14597" max="14848" width="9" style="128"/>
    <col min="14849" max="14849" width="9.5" style="128" customWidth="1"/>
    <col min="14850" max="14850" width="20.875" style="128" customWidth="1"/>
    <col min="14851" max="14851" width="35.375" style="128" customWidth="1"/>
    <col min="14852" max="14852" width="33.25" style="128" customWidth="1"/>
    <col min="14853" max="15104" width="9" style="128"/>
    <col min="15105" max="15105" width="9.5" style="128" customWidth="1"/>
    <col min="15106" max="15106" width="20.875" style="128" customWidth="1"/>
    <col min="15107" max="15107" width="35.375" style="128" customWidth="1"/>
    <col min="15108" max="15108" width="33.25" style="128" customWidth="1"/>
    <col min="15109" max="15360" width="9" style="128"/>
    <col min="15361" max="15361" width="9.5" style="128" customWidth="1"/>
    <col min="15362" max="15362" width="20.875" style="128" customWidth="1"/>
    <col min="15363" max="15363" width="35.375" style="128" customWidth="1"/>
    <col min="15364" max="15364" width="33.25" style="128" customWidth="1"/>
    <col min="15365" max="15616" width="9" style="128"/>
    <col min="15617" max="15617" width="9.5" style="128" customWidth="1"/>
    <col min="15618" max="15618" width="20.875" style="128" customWidth="1"/>
    <col min="15619" max="15619" width="35.375" style="128" customWidth="1"/>
    <col min="15620" max="15620" width="33.25" style="128" customWidth="1"/>
    <col min="15621" max="15872" width="9" style="128"/>
    <col min="15873" max="15873" width="9.5" style="128" customWidth="1"/>
    <col min="15874" max="15874" width="20.875" style="128" customWidth="1"/>
    <col min="15875" max="15875" width="35.375" style="128" customWidth="1"/>
    <col min="15876" max="15876" width="33.25" style="128" customWidth="1"/>
    <col min="15877" max="16128" width="9" style="128"/>
    <col min="16129" max="16129" width="9.5" style="128" customWidth="1"/>
    <col min="16130" max="16130" width="20.875" style="128" customWidth="1"/>
    <col min="16131" max="16131" width="35.375" style="128" customWidth="1"/>
    <col min="16132" max="16132" width="33.25" style="128" customWidth="1"/>
    <col min="16133" max="16384" width="9" style="128"/>
  </cols>
  <sheetData>
    <row r="1" spans="1:4" ht="17.25">
      <c r="A1" s="126" t="s">
        <v>2205</v>
      </c>
    </row>
    <row r="2" spans="1:4" ht="19.5" customHeight="1">
      <c r="A2" s="129" t="s">
        <v>2206</v>
      </c>
      <c r="B2" s="130" t="s">
        <v>2207</v>
      </c>
      <c r="C2" s="1201" t="s">
        <v>2208</v>
      </c>
      <c r="D2" s="1202"/>
    </row>
    <row r="3" spans="1:4" ht="14.25">
      <c r="A3" s="131" t="s">
        <v>2209</v>
      </c>
      <c r="B3" s="132" t="s">
        <v>2210</v>
      </c>
      <c r="C3" s="133" t="s">
        <v>2211</v>
      </c>
      <c r="D3" s="133"/>
    </row>
    <row r="4" spans="1:4">
      <c r="A4" s="134"/>
      <c r="B4" s="135"/>
      <c r="C4" s="136" t="s">
        <v>2212</v>
      </c>
      <c r="D4" s="136"/>
    </row>
    <row r="5" spans="1:4">
      <c r="A5" s="134"/>
      <c r="B5" s="135"/>
      <c r="C5" s="136" t="s">
        <v>2213</v>
      </c>
      <c r="D5" s="136"/>
    </row>
    <row r="6" spans="1:4">
      <c r="A6" s="134"/>
      <c r="B6" s="137"/>
      <c r="C6" s="138" t="s">
        <v>2214</v>
      </c>
      <c r="D6" s="138"/>
    </row>
    <row r="7" spans="1:4">
      <c r="A7" s="134"/>
      <c r="B7" s="139" t="s">
        <v>2215</v>
      </c>
      <c r="C7" s="139" t="s">
        <v>2216</v>
      </c>
      <c r="D7" s="139"/>
    </row>
    <row r="8" spans="1:4">
      <c r="A8" s="134"/>
      <c r="B8" s="132" t="s">
        <v>2217</v>
      </c>
      <c r="C8" s="133" t="s">
        <v>2218</v>
      </c>
      <c r="D8" s="133"/>
    </row>
    <row r="9" spans="1:4">
      <c r="A9" s="134"/>
      <c r="B9" s="135"/>
      <c r="C9" s="136" t="s">
        <v>2219</v>
      </c>
      <c r="D9" s="136"/>
    </row>
    <row r="10" spans="1:4">
      <c r="A10" s="134"/>
      <c r="B10" s="137"/>
      <c r="C10" s="138" t="s">
        <v>2220</v>
      </c>
      <c r="D10" s="138"/>
    </row>
    <row r="11" spans="1:4">
      <c r="A11" s="134"/>
      <c r="B11" s="132" t="s">
        <v>2221</v>
      </c>
      <c r="C11" s="133" t="s">
        <v>2222</v>
      </c>
      <c r="D11" s="133"/>
    </row>
    <row r="12" spans="1:4">
      <c r="A12" s="134"/>
      <c r="B12" s="137"/>
      <c r="C12" s="138" t="s">
        <v>2223</v>
      </c>
      <c r="D12" s="138"/>
    </row>
    <row r="13" spans="1:4">
      <c r="A13" s="134"/>
      <c r="B13" s="139" t="s">
        <v>2224</v>
      </c>
      <c r="C13" s="139" t="s">
        <v>2224</v>
      </c>
      <c r="D13" s="139"/>
    </row>
    <row r="14" spans="1:4">
      <c r="A14" s="134"/>
      <c r="B14" s="132" t="s">
        <v>2225</v>
      </c>
      <c r="C14" s="133" t="s">
        <v>2226</v>
      </c>
      <c r="D14" s="133"/>
    </row>
    <row r="15" spans="1:4">
      <c r="A15" s="134"/>
      <c r="B15" s="137"/>
      <c r="C15" s="138" t="s">
        <v>2227</v>
      </c>
      <c r="D15" s="138"/>
    </row>
    <row r="16" spans="1:4" ht="27">
      <c r="A16" s="134"/>
      <c r="B16" s="139" t="s">
        <v>2228</v>
      </c>
      <c r="C16" s="139" t="s">
        <v>2228</v>
      </c>
      <c r="D16" s="139"/>
    </row>
    <row r="17" spans="1:4">
      <c r="A17" s="134"/>
      <c r="B17" s="139" t="s">
        <v>2229</v>
      </c>
      <c r="C17" s="139" t="s">
        <v>2229</v>
      </c>
      <c r="D17" s="139"/>
    </row>
    <row r="18" spans="1:4">
      <c r="A18" s="134"/>
      <c r="B18" s="132" t="s">
        <v>2230</v>
      </c>
      <c r="C18" s="132" t="s">
        <v>2230</v>
      </c>
      <c r="D18" s="133" t="s">
        <v>2231</v>
      </c>
    </row>
    <row r="19" spans="1:4">
      <c r="A19" s="134"/>
      <c r="B19" s="135" t="s">
        <v>2232</v>
      </c>
      <c r="C19" s="140"/>
      <c r="D19" s="138" t="s">
        <v>2233</v>
      </c>
    </row>
    <row r="20" spans="1:4">
      <c r="A20" s="134"/>
      <c r="B20" s="135"/>
      <c r="C20" s="141" t="s">
        <v>2234</v>
      </c>
      <c r="D20" s="133"/>
    </row>
    <row r="21" spans="1:4">
      <c r="A21" s="134"/>
      <c r="B21" s="132" t="s">
        <v>2235</v>
      </c>
      <c r="C21" s="133" t="s">
        <v>2236</v>
      </c>
      <c r="D21" s="133"/>
    </row>
    <row r="22" spans="1:4">
      <c r="A22" s="134"/>
      <c r="B22" s="135" t="s">
        <v>2237</v>
      </c>
      <c r="C22" s="136" t="s">
        <v>2238</v>
      </c>
      <c r="D22" s="136"/>
    </row>
    <row r="23" spans="1:4">
      <c r="A23" s="134"/>
      <c r="B23" s="137"/>
      <c r="C23" s="138" t="s">
        <v>2239</v>
      </c>
      <c r="D23" s="138"/>
    </row>
    <row r="24" spans="1:4">
      <c r="A24" s="134"/>
      <c r="B24" s="132" t="s">
        <v>2240</v>
      </c>
      <c r="C24" s="132" t="s">
        <v>2240</v>
      </c>
      <c r="D24" s="133" t="s">
        <v>2241</v>
      </c>
    </row>
    <row r="25" spans="1:4">
      <c r="A25" s="134"/>
      <c r="B25" s="135"/>
      <c r="C25" s="135"/>
      <c r="D25" s="136" t="s">
        <v>2242</v>
      </c>
    </row>
    <row r="26" spans="1:4">
      <c r="A26" s="134"/>
      <c r="B26" s="137"/>
      <c r="C26" s="137"/>
      <c r="D26" s="138" t="s">
        <v>2243</v>
      </c>
    </row>
    <row r="27" spans="1:4" ht="27">
      <c r="A27" s="134"/>
      <c r="B27" s="132" t="s">
        <v>2244</v>
      </c>
      <c r="C27" s="132" t="s">
        <v>2245</v>
      </c>
      <c r="D27" s="133" t="s">
        <v>2246</v>
      </c>
    </row>
    <row r="28" spans="1:4">
      <c r="A28" s="134"/>
      <c r="B28" s="135"/>
      <c r="C28" s="140"/>
      <c r="D28" s="136" t="s">
        <v>2247</v>
      </c>
    </row>
    <row r="29" spans="1:4">
      <c r="A29" s="134"/>
      <c r="B29" s="135"/>
      <c r="C29" s="141" t="s">
        <v>2248</v>
      </c>
      <c r="D29" s="136" t="s">
        <v>2249</v>
      </c>
    </row>
    <row r="30" spans="1:4">
      <c r="A30" s="134"/>
      <c r="B30" s="135"/>
      <c r="C30" s="140"/>
      <c r="D30" s="136" t="s">
        <v>2250</v>
      </c>
    </row>
    <row r="31" spans="1:4">
      <c r="A31" s="134"/>
      <c r="B31" s="137"/>
      <c r="C31" s="138" t="s">
        <v>2251</v>
      </c>
      <c r="D31" s="138"/>
    </row>
    <row r="32" spans="1:4">
      <c r="A32" s="134"/>
      <c r="B32" s="132" t="s">
        <v>2252</v>
      </c>
      <c r="C32" s="133" t="s">
        <v>2253</v>
      </c>
      <c r="D32" s="133" t="s">
        <v>2254</v>
      </c>
    </row>
    <row r="33" spans="1:4">
      <c r="A33" s="134"/>
      <c r="B33" s="135"/>
      <c r="C33" s="136" t="s">
        <v>2255</v>
      </c>
      <c r="D33" s="136" t="s">
        <v>2256</v>
      </c>
    </row>
    <row r="34" spans="1:4">
      <c r="A34" s="134"/>
      <c r="B34" s="135"/>
      <c r="C34" s="136"/>
      <c r="D34" s="136" t="s">
        <v>2257</v>
      </c>
    </row>
    <row r="35" spans="1:4">
      <c r="A35" s="134"/>
      <c r="B35" s="135"/>
      <c r="C35" s="136" t="s">
        <v>2258</v>
      </c>
      <c r="D35" s="136"/>
    </row>
    <row r="36" spans="1:4" ht="27">
      <c r="A36" s="134"/>
      <c r="B36" s="135"/>
      <c r="C36" s="141" t="s">
        <v>2259</v>
      </c>
      <c r="D36" s="136" t="s">
        <v>2260</v>
      </c>
    </row>
    <row r="37" spans="1:4" ht="27">
      <c r="A37" s="134"/>
      <c r="B37" s="135"/>
      <c r="C37" s="140"/>
      <c r="D37" s="136" t="s">
        <v>2261</v>
      </c>
    </row>
    <row r="38" spans="1:4">
      <c r="A38" s="134"/>
      <c r="B38" s="135"/>
      <c r="C38" s="141" t="s">
        <v>2262</v>
      </c>
      <c r="D38" s="136" t="s">
        <v>2263</v>
      </c>
    </row>
    <row r="39" spans="1:4">
      <c r="A39" s="134"/>
      <c r="B39" s="135"/>
      <c r="C39" s="140"/>
      <c r="D39" s="136" t="s">
        <v>2264</v>
      </c>
    </row>
    <row r="40" spans="1:4">
      <c r="A40" s="134"/>
      <c r="B40" s="135"/>
      <c r="C40" s="141" t="s">
        <v>2265</v>
      </c>
      <c r="D40" s="136" t="s">
        <v>2266</v>
      </c>
    </row>
    <row r="41" spans="1:4">
      <c r="A41" s="134"/>
      <c r="B41" s="135"/>
      <c r="C41" s="140"/>
      <c r="D41" s="136" t="s">
        <v>2267</v>
      </c>
    </row>
    <row r="42" spans="1:4">
      <c r="A42" s="134"/>
      <c r="B42" s="135"/>
      <c r="C42" s="141" t="s">
        <v>2268</v>
      </c>
      <c r="D42" s="136" t="s">
        <v>2269</v>
      </c>
    </row>
    <row r="43" spans="1:4">
      <c r="A43" s="134"/>
      <c r="B43" s="135"/>
      <c r="C43" s="137"/>
      <c r="D43" s="138" t="s">
        <v>2270</v>
      </c>
    </row>
    <row r="44" spans="1:4">
      <c r="A44" s="134"/>
      <c r="B44" s="137"/>
      <c r="C44" s="139" t="s">
        <v>2271</v>
      </c>
      <c r="D44" s="139"/>
    </row>
    <row r="45" spans="1:4">
      <c r="A45" s="142"/>
      <c r="B45" s="139" t="s">
        <v>2272</v>
      </c>
      <c r="C45" s="139"/>
      <c r="D45" s="139"/>
    </row>
    <row r="46" spans="1:4" ht="14.25">
      <c r="A46" s="131" t="s">
        <v>2273</v>
      </c>
      <c r="B46" s="143" t="s">
        <v>2274</v>
      </c>
      <c r="C46" s="144" t="s">
        <v>2275</v>
      </c>
      <c r="D46" s="133"/>
    </row>
    <row r="47" spans="1:4">
      <c r="A47" s="134"/>
      <c r="B47" s="145"/>
      <c r="C47" s="146" t="s">
        <v>2276</v>
      </c>
      <c r="D47" s="136"/>
    </row>
    <row r="48" spans="1:4">
      <c r="A48" s="134"/>
      <c r="B48" s="145"/>
      <c r="C48" s="146" t="s">
        <v>2277</v>
      </c>
      <c r="D48" s="136"/>
    </row>
    <row r="49" spans="1:4">
      <c r="A49" s="134"/>
      <c r="B49" s="147"/>
      <c r="C49" s="148" t="s">
        <v>2278</v>
      </c>
      <c r="D49" s="138"/>
    </row>
    <row r="50" spans="1:4">
      <c r="A50" s="134"/>
      <c r="B50" s="143" t="s">
        <v>2279</v>
      </c>
      <c r="C50" s="144" t="s">
        <v>2280</v>
      </c>
      <c r="D50" s="133"/>
    </row>
    <row r="51" spans="1:4">
      <c r="A51" s="134"/>
      <c r="B51" s="145"/>
      <c r="C51" s="146" t="s">
        <v>2281</v>
      </c>
      <c r="D51" s="136"/>
    </row>
    <row r="52" spans="1:4">
      <c r="A52" s="134"/>
      <c r="B52" s="145"/>
      <c r="C52" s="146" t="s">
        <v>2282</v>
      </c>
      <c r="D52" s="136"/>
    </row>
    <row r="53" spans="1:4">
      <c r="A53" s="134"/>
      <c r="B53" s="145"/>
      <c r="C53" s="146" t="s">
        <v>2283</v>
      </c>
      <c r="D53" s="136"/>
    </row>
    <row r="54" spans="1:4">
      <c r="A54" s="134"/>
      <c r="B54" s="147"/>
      <c r="C54" s="148" t="s">
        <v>2284</v>
      </c>
      <c r="D54" s="138"/>
    </row>
    <row r="55" spans="1:4">
      <c r="A55" s="134"/>
      <c r="B55" s="143" t="s">
        <v>2285</v>
      </c>
      <c r="C55" s="144" t="s">
        <v>2286</v>
      </c>
      <c r="D55" s="133"/>
    </row>
    <row r="56" spans="1:4">
      <c r="A56" s="134"/>
      <c r="B56" s="145"/>
      <c r="C56" s="146" t="s">
        <v>2287</v>
      </c>
      <c r="D56" s="136"/>
    </row>
    <row r="57" spans="1:4">
      <c r="A57" s="134"/>
      <c r="B57" s="145"/>
      <c r="C57" s="146" t="s">
        <v>2288</v>
      </c>
      <c r="D57" s="136"/>
    </row>
    <row r="58" spans="1:4">
      <c r="A58" s="134"/>
      <c r="B58" s="145"/>
      <c r="C58" s="146" t="s">
        <v>2289</v>
      </c>
      <c r="D58" s="136"/>
    </row>
    <row r="59" spans="1:4">
      <c r="A59" s="134"/>
      <c r="B59" s="145"/>
      <c r="C59" s="146" t="s">
        <v>2290</v>
      </c>
      <c r="D59" s="136"/>
    </row>
    <row r="60" spans="1:4">
      <c r="A60" s="134"/>
      <c r="B60" s="145"/>
      <c r="C60" s="146" t="s">
        <v>2291</v>
      </c>
      <c r="D60" s="136"/>
    </row>
    <row r="61" spans="1:4">
      <c r="A61" s="134"/>
      <c r="B61" s="145"/>
      <c r="C61" s="146" t="s">
        <v>2292</v>
      </c>
      <c r="D61" s="136"/>
    </row>
    <row r="62" spans="1:4">
      <c r="A62" s="134"/>
      <c r="B62" s="147"/>
      <c r="C62" s="148" t="s">
        <v>2293</v>
      </c>
      <c r="D62" s="138"/>
    </row>
    <row r="63" spans="1:4">
      <c r="A63" s="134"/>
      <c r="B63" s="143" t="s">
        <v>2294</v>
      </c>
      <c r="C63" s="144" t="s">
        <v>2295</v>
      </c>
      <c r="D63" s="133"/>
    </row>
    <row r="64" spans="1:4">
      <c r="A64" s="134"/>
      <c r="B64" s="145"/>
      <c r="C64" s="146" t="s">
        <v>2296</v>
      </c>
      <c r="D64" s="136"/>
    </row>
    <row r="65" spans="1:4">
      <c r="A65" s="134"/>
      <c r="B65" s="145"/>
      <c r="C65" s="146" t="s">
        <v>2297</v>
      </c>
      <c r="D65" s="136"/>
    </row>
    <row r="66" spans="1:4">
      <c r="A66" s="134"/>
      <c r="B66" s="145"/>
      <c r="C66" s="146" t="s">
        <v>2298</v>
      </c>
      <c r="D66" s="136"/>
    </row>
    <row r="67" spans="1:4">
      <c r="A67" s="134"/>
      <c r="B67" s="145"/>
      <c r="C67" s="146" t="s">
        <v>2299</v>
      </c>
      <c r="D67" s="136"/>
    </row>
    <row r="68" spans="1:4">
      <c r="A68" s="134"/>
      <c r="B68" s="147"/>
      <c r="C68" s="148" t="s">
        <v>2300</v>
      </c>
      <c r="D68" s="138"/>
    </row>
    <row r="69" spans="1:4">
      <c r="A69" s="134"/>
      <c r="B69" s="143" t="s">
        <v>2301</v>
      </c>
      <c r="C69" s="144" t="s">
        <v>2302</v>
      </c>
      <c r="D69" s="133"/>
    </row>
    <row r="70" spans="1:4">
      <c r="A70" s="134"/>
      <c r="B70" s="145"/>
      <c r="C70" s="146" t="s">
        <v>2303</v>
      </c>
      <c r="D70" s="136"/>
    </row>
    <row r="71" spans="1:4">
      <c r="A71" s="134"/>
      <c r="B71" s="145"/>
      <c r="C71" s="146" t="s">
        <v>2304</v>
      </c>
      <c r="D71" s="136"/>
    </row>
    <row r="72" spans="1:4">
      <c r="A72" s="134"/>
      <c r="B72" s="145"/>
      <c r="C72" s="146" t="s">
        <v>2305</v>
      </c>
      <c r="D72" s="136"/>
    </row>
    <row r="73" spans="1:4">
      <c r="A73" s="134"/>
      <c r="B73" s="145"/>
      <c r="C73" s="146" t="s">
        <v>2306</v>
      </c>
      <c r="D73" s="136"/>
    </row>
    <row r="74" spans="1:4">
      <c r="A74" s="134"/>
      <c r="B74" s="147"/>
      <c r="C74" s="148" t="s">
        <v>2307</v>
      </c>
      <c r="D74" s="138"/>
    </row>
    <row r="75" spans="1:4">
      <c r="A75" s="134"/>
      <c r="B75" s="143" t="s">
        <v>2308</v>
      </c>
      <c r="C75" s="144" t="s">
        <v>2309</v>
      </c>
      <c r="D75" s="133"/>
    </row>
    <row r="76" spans="1:4">
      <c r="A76" s="134"/>
      <c r="B76" s="145"/>
      <c r="C76" s="146" t="s">
        <v>2310</v>
      </c>
      <c r="D76" s="136"/>
    </row>
    <row r="77" spans="1:4">
      <c r="A77" s="134"/>
      <c r="B77" s="145"/>
      <c r="C77" s="149" t="s">
        <v>2311</v>
      </c>
      <c r="D77" s="136"/>
    </row>
    <row r="78" spans="1:4">
      <c r="A78" s="134"/>
      <c r="B78" s="145"/>
      <c r="C78" s="146" t="s">
        <v>2312</v>
      </c>
      <c r="D78" s="136"/>
    </row>
    <row r="79" spans="1:4">
      <c r="A79" s="134"/>
      <c r="B79" s="145"/>
      <c r="C79" s="146" t="s">
        <v>2313</v>
      </c>
      <c r="D79" s="136"/>
    </row>
    <row r="80" spans="1:4">
      <c r="A80" s="134"/>
      <c r="B80" s="147"/>
      <c r="C80" s="148" t="s">
        <v>2314</v>
      </c>
      <c r="D80" s="138"/>
    </row>
    <row r="81" spans="1:4">
      <c r="A81" s="134"/>
      <c r="B81" s="143" t="s">
        <v>2315</v>
      </c>
      <c r="C81" s="144" t="s">
        <v>2316</v>
      </c>
      <c r="D81" s="133"/>
    </row>
    <row r="82" spans="1:4">
      <c r="A82" s="134"/>
      <c r="B82" s="145"/>
      <c r="C82" s="146" t="s">
        <v>2317</v>
      </c>
      <c r="D82" s="136"/>
    </row>
    <row r="83" spans="1:4">
      <c r="A83" s="134"/>
      <c r="B83" s="147"/>
      <c r="C83" s="148" t="s">
        <v>2318</v>
      </c>
      <c r="D83" s="138"/>
    </row>
    <row r="84" spans="1:4">
      <c r="A84" s="134"/>
      <c r="B84" s="143" t="s">
        <v>2319</v>
      </c>
      <c r="C84" s="144" t="s">
        <v>2320</v>
      </c>
      <c r="D84" s="133"/>
    </row>
    <row r="85" spans="1:4">
      <c r="A85" s="134"/>
      <c r="B85" s="145" t="s">
        <v>2321</v>
      </c>
      <c r="C85" s="146" t="s">
        <v>2322</v>
      </c>
      <c r="D85" s="136"/>
    </row>
    <row r="86" spans="1:4">
      <c r="A86" s="134"/>
      <c r="B86" s="145"/>
      <c r="C86" s="146" t="s">
        <v>2323</v>
      </c>
      <c r="D86" s="136"/>
    </row>
    <row r="87" spans="1:4">
      <c r="A87" s="134"/>
      <c r="B87" s="147"/>
      <c r="C87" s="148" t="s">
        <v>2324</v>
      </c>
      <c r="D87" s="138"/>
    </row>
    <row r="88" spans="1:4">
      <c r="A88" s="134"/>
      <c r="B88" s="143" t="s">
        <v>2325</v>
      </c>
      <c r="C88" s="144" t="s">
        <v>2326</v>
      </c>
      <c r="D88" s="133"/>
    </row>
    <row r="89" spans="1:4">
      <c r="A89" s="134"/>
      <c r="B89" s="145"/>
      <c r="C89" s="146" t="s">
        <v>2327</v>
      </c>
      <c r="D89" s="136"/>
    </row>
    <row r="90" spans="1:4">
      <c r="A90" s="134"/>
      <c r="B90" s="147"/>
      <c r="C90" s="148" t="s">
        <v>2328</v>
      </c>
      <c r="D90" s="138"/>
    </row>
    <row r="91" spans="1:4">
      <c r="A91" s="134"/>
      <c r="B91" s="143" t="s">
        <v>2329</v>
      </c>
      <c r="C91" s="144" t="s">
        <v>2330</v>
      </c>
      <c r="D91" s="133"/>
    </row>
    <row r="92" spans="1:4">
      <c r="A92" s="134"/>
      <c r="B92" s="145" t="s">
        <v>2331</v>
      </c>
      <c r="C92" s="146" t="s">
        <v>2332</v>
      </c>
      <c r="D92" s="136"/>
    </row>
    <row r="93" spans="1:4">
      <c r="A93" s="134"/>
      <c r="B93" s="147"/>
      <c r="C93" s="148" t="s">
        <v>2333</v>
      </c>
      <c r="D93" s="138"/>
    </row>
    <row r="94" spans="1:4">
      <c r="A94" s="134"/>
      <c r="B94" s="143" t="s">
        <v>2334</v>
      </c>
      <c r="C94" s="144" t="s">
        <v>2335</v>
      </c>
      <c r="D94" s="133"/>
    </row>
    <row r="95" spans="1:4">
      <c r="A95" s="134"/>
      <c r="B95" s="147"/>
      <c r="C95" s="148" t="s">
        <v>2336</v>
      </c>
      <c r="D95" s="138"/>
    </row>
    <row r="96" spans="1:4">
      <c r="A96" s="134"/>
      <c r="B96" s="143" t="s">
        <v>2337</v>
      </c>
      <c r="C96" s="144" t="s">
        <v>2338</v>
      </c>
      <c r="D96" s="133"/>
    </row>
    <row r="97" spans="1:4">
      <c r="A97" s="134"/>
      <c r="B97" s="145"/>
      <c r="C97" s="146" t="s">
        <v>2339</v>
      </c>
      <c r="D97" s="136"/>
    </row>
    <row r="98" spans="1:4">
      <c r="A98" s="134"/>
      <c r="B98" s="147"/>
      <c r="C98" s="148" t="s">
        <v>2340</v>
      </c>
      <c r="D98" s="138"/>
    </row>
    <row r="99" spans="1:4">
      <c r="A99" s="134"/>
      <c r="B99" s="143" t="s">
        <v>2341</v>
      </c>
      <c r="C99" s="144" t="s">
        <v>2342</v>
      </c>
      <c r="D99" s="133"/>
    </row>
    <row r="100" spans="1:4">
      <c r="A100" s="134"/>
      <c r="B100" s="147"/>
      <c r="C100" s="148" t="s">
        <v>2343</v>
      </c>
      <c r="D100" s="138"/>
    </row>
    <row r="101" spans="1:4">
      <c r="A101" s="134"/>
      <c r="B101" s="143" t="s">
        <v>2344</v>
      </c>
      <c r="C101" s="144" t="s">
        <v>2345</v>
      </c>
      <c r="D101" s="133"/>
    </row>
    <row r="102" spans="1:4">
      <c r="A102" s="134"/>
      <c r="B102" s="145"/>
      <c r="C102" s="146" t="s">
        <v>2346</v>
      </c>
      <c r="D102" s="136"/>
    </row>
    <row r="103" spans="1:4">
      <c r="A103" s="134"/>
      <c r="B103" s="145"/>
      <c r="C103" s="146" t="s">
        <v>2347</v>
      </c>
      <c r="D103" s="136"/>
    </row>
    <row r="104" spans="1:4">
      <c r="A104" s="134"/>
      <c r="B104" s="145"/>
      <c r="C104" s="146" t="s">
        <v>2348</v>
      </c>
      <c r="D104" s="136"/>
    </row>
    <row r="105" spans="1:4">
      <c r="A105" s="134"/>
      <c r="B105" s="145"/>
      <c r="C105" s="146" t="s">
        <v>2349</v>
      </c>
      <c r="D105" s="136"/>
    </row>
    <row r="106" spans="1:4">
      <c r="A106" s="134"/>
      <c r="B106" s="145"/>
      <c r="C106" s="146" t="s">
        <v>2350</v>
      </c>
      <c r="D106" s="136"/>
    </row>
    <row r="107" spans="1:4">
      <c r="A107" s="134"/>
      <c r="B107" s="145"/>
      <c r="C107" s="146" t="s">
        <v>2351</v>
      </c>
      <c r="D107" s="136"/>
    </row>
    <row r="108" spans="1:4">
      <c r="A108" s="134"/>
      <c r="B108" s="147"/>
      <c r="C108" s="148" t="s">
        <v>2352</v>
      </c>
      <c r="D108" s="138"/>
    </row>
    <row r="109" spans="1:4">
      <c r="A109" s="134"/>
      <c r="B109" s="143" t="s">
        <v>2353</v>
      </c>
      <c r="C109" s="144" t="s">
        <v>2354</v>
      </c>
      <c r="D109" s="133"/>
    </row>
    <row r="110" spans="1:4">
      <c r="A110" s="142"/>
      <c r="B110" s="147"/>
      <c r="C110" s="148" t="s">
        <v>2355</v>
      </c>
      <c r="D110" s="138"/>
    </row>
  </sheetData>
  <sheetProtection algorithmName="SHA-512" hashValue="48/SrvmIFU1EnmxfD+5RFqbVAQOujfDZUyp+aSNGE6IckZnfMimI0ioIITBerlGCEj/AVdSjnmG4SmMIoS03kQ==" saltValue="OaYVWf7LxYns30/ZvnV61A==" spinCount="100000" sheet="1" objects="1" scenarios="1"/>
  <mergeCells count="1">
    <mergeCell ref="C2:D2"/>
  </mergeCells>
  <phoneticPr fontId="13"/>
  <pageMargins left="0.70866141732283472" right="0.59" top="0.74803149606299213" bottom="0.43307086614173229" header="0.31496062992125984" footer="0.31496062992125984"/>
  <pageSetup paperSize="9" scale="92" orientation="portrait" r:id="rId1"/>
  <rowBreaks count="1" manualBreakCount="1">
    <brk id="4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B9ECC3-AA5C-4441-90C0-3D6110C75F05}">
  <sheetPr codeName="Sheet3">
    <tabColor rgb="FFFFC000"/>
  </sheetPr>
  <dimension ref="A1:P31"/>
  <sheetViews>
    <sheetView workbookViewId="0"/>
  </sheetViews>
  <sheetFormatPr defaultColWidth="9" defaultRowHeight="13.5"/>
  <cols>
    <col min="1" max="1" width="0.875" style="209" customWidth="1"/>
    <col min="2" max="2" width="1.875" style="209" customWidth="1"/>
    <col min="3" max="3" width="27.875" style="209" bestFit="1" customWidth="1"/>
    <col min="4" max="4" width="9.5" style="209" customWidth="1"/>
    <col min="5" max="5" width="2.375" style="209" customWidth="1"/>
    <col min="6" max="6" width="10" style="209" customWidth="1"/>
    <col min="7" max="7" width="2.375" style="209" customWidth="1"/>
    <col min="8" max="8" width="10" style="209" customWidth="1"/>
    <col min="9" max="9" width="2.375" style="209" customWidth="1"/>
    <col min="10" max="10" width="5.875" style="209" customWidth="1"/>
    <col min="11" max="11" width="3.375" style="209" bestFit="1" customWidth="1"/>
    <col min="12" max="12" width="5.875" style="209" customWidth="1"/>
    <col min="13" max="13" width="3.375" style="209" bestFit="1" customWidth="1"/>
    <col min="14" max="14" width="1.625" style="209" customWidth="1"/>
    <col min="15" max="15" width="80.625" style="209" customWidth="1"/>
    <col min="16" max="16" width="9.5" style="209" bestFit="1" customWidth="1"/>
    <col min="17" max="16384" width="9" style="209"/>
  </cols>
  <sheetData>
    <row r="1" spans="1:16" ht="16.5" customHeight="1">
      <c r="A1" s="207"/>
      <c r="B1" s="207"/>
      <c r="C1" s="207"/>
      <c r="D1" s="207"/>
      <c r="E1" s="207"/>
      <c r="F1" s="207"/>
      <c r="G1" s="207"/>
      <c r="H1" s="207"/>
      <c r="I1" s="207"/>
      <c r="J1" s="207"/>
      <c r="K1" s="207"/>
      <c r="L1" s="207"/>
      <c r="M1" s="207"/>
      <c r="N1" s="207"/>
      <c r="O1" s="208" t="s">
        <v>2484</v>
      </c>
    </row>
    <row r="2" spans="1:16" ht="8.25" customHeight="1" thickBot="1">
      <c r="A2" s="207"/>
      <c r="B2" s="207"/>
      <c r="C2" s="207"/>
      <c r="D2" s="207"/>
      <c r="E2" s="207"/>
      <c r="F2" s="207"/>
      <c r="G2" s="207"/>
      <c r="H2" s="207"/>
      <c r="I2" s="207"/>
      <c r="J2" s="207"/>
      <c r="K2" s="207"/>
      <c r="L2" s="207"/>
      <c r="M2" s="207"/>
      <c r="N2" s="207"/>
      <c r="O2" s="210"/>
    </row>
    <row r="3" spans="1:16" ht="14.25" thickBot="1">
      <c r="A3" s="207"/>
      <c r="B3" s="207"/>
      <c r="C3" s="207"/>
      <c r="D3" s="207"/>
      <c r="E3" s="207"/>
      <c r="F3" s="207"/>
      <c r="G3" s="207"/>
      <c r="H3" s="211">
        <v>2025</v>
      </c>
      <c r="I3" s="207" t="s">
        <v>43</v>
      </c>
      <c r="J3" s="32"/>
      <c r="K3" s="209" t="s">
        <v>42</v>
      </c>
      <c r="L3" s="32"/>
      <c r="M3" s="207" t="s">
        <v>41</v>
      </c>
      <c r="N3" s="207"/>
      <c r="O3" s="212" t="s">
        <v>1865</v>
      </c>
      <c r="P3" s="213"/>
    </row>
    <row r="4" spans="1:16" s="215" customFormat="1" ht="15" customHeight="1">
      <c r="A4" s="214"/>
      <c r="B4" s="214"/>
      <c r="C4" s="214"/>
      <c r="D4" s="214"/>
      <c r="E4" s="214"/>
      <c r="F4" s="214"/>
      <c r="G4" s="214"/>
      <c r="H4" s="214"/>
      <c r="I4" s="214"/>
      <c r="J4" s="214"/>
      <c r="K4" s="214"/>
      <c r="L4" s="214"/>
      <c r="M4" s="214"/>
      <c r="N4" s="214"/>
      <c r="O4" s="214"/>
    </row>
    <row r="5" spans="1:16" s="215" customFormat="1" ht="15" customHeight="1">
      <c r="A5" s="214"/>
      <c r="B5" s="214"/>
      <c r="C5" s="216" t="s">
        <v>40</v>
      </c>
      <c r="D5" s="214"/>
      <c r="E5" s="214"/>
      <c r="F5" s="214"/>
      <c r="G5" s="214"/>
      <c r="H5" s="214"/>
      <c r="I5" s="214"/>
      <c r="J5" s="214"/>
      <c r="K5" s="214"/>
      <c r="L5" s="214"/>
      <c r="M5" s="214"/>
      <c r="N5" s="214"/>
      <c r="O5" s="214"/>
    </row>
    <row r="6" spans="1:16" s="215" customFormat="1" ht="13.5" customHeight="1" thickBot="1">
      <c r="A6" s="214"/>
      <c r="B6" s="214"/>
      <c r="C6" s="217"/>
      <c r="D6" s="217"/>
      <c r="E6" s="217"/>
      <c r="F6" s="217"/>
      <c r="G6" s="217"/>
      <c r="H6" s="217"/>
      <c r="I6" s="217"/>
      <c r="J6" s="217"/>
      <c r="K6" s="217"/>
      <c r="L6" s="217"/>
      <c r="M6" s="217"/>
      <c r="N6" s="217"/>
      <c r="O6" s="214"/>
    </row>
    <row r="7" spans="1:16" s="215" customFormat="1" ht="30" customHeight="1">
      <c r="A7" s="214"/>
      <c r="B7" s="214"/>
      <c r="C7" s="217"/>
      <c r="D7" s="218" t="s">
        <v>39</v>
      </c>
      <c r="E7" s="217"/>
      <c r="F7" s="695" t="s">
        <v>39</v>
      </c>
      <c r="G7" s="696"/>
      <c r="H7" s="697"/>
      <c r="I7" s="698"/>
      <c r="J7" s="698"/>
      <c r="K7" s="698"/>
      <c r="L7" s="698"/>
      <c r="M7" s="699"/>
      <c r="N7" s="217"/>
      <c r="O7" s="214"/>
    </row>
    <row r="8" spans="1:16" s="215" customFormat="1" ht="30" customHeight="1">
      <c r="A8" s="214"/>
      <c r="B8" s="214"/>
      <c r="C8" s="217"/>
      <c r="D8" s="218"/>
      <c r="E8" s="217"/>
      <c r="F8" s="700" t="s">
        <v>1426</v>
      </c>
      <c r="G8" s="701"/>
      <c r="H8" s="702" t="str">
        <f>IFERROR(VLOOKUP(報_はじめに!$J$2,報告書事業者リスト!$A$5:$L$1001,2,FALSE),"")</f>
        <v/>
      </c>
      <c r="I8" s="703"/>
      <c r="J8" s="703"/>
      <c r="K8" s="703"/>
      <c r="L8" s="703"/>
      <c r="M8" s="704"/>
      <c r="N8" s="217"/>
      <c r="O8" s="219" t="s">
        <v>1938</v>
      </c>
    </row>
    <row r="9" spans="1:16" s="215" customFormat="1" ht="30" customHeight="1">
      <c r="A9" s="214"/>
      <c r="B9" s="214"/>
      <c r="C9" s="214"/>
      <c r="D9" s="218" t="s">
        <v>38</v>
      </c>
      <c r="E9" s="214"/>
      <c r="F9" s="700" t="s">
        <v>1710</v>
      </c>
      <c r="G9" s="701"/>
      <c r="H9" s="702"/>
      <c r="I9" s="703"/>
      <c r="J9" s="703"/>
      <c r="K9" s="703"/>
      <c r="L9" s="703"/>
      <c r="M9" s="704"/>
      <c r="N9" s="214"/>
      <c r="O9" s="705"/>
    </row>
    <row r="10" spans="1:16" s="215" customFormat="1" ht="30" customHeight="1" thickBot="1">
      <c r="A10" s="214"/>
      <c r="B10" s="214"/>
      <c r="C10" s="214"/>
      <c r="D10" s="218"/>
      <c r="E10" s="214"/>
      <c r="F10" s="708" t="s">
        <v>1711</v>
      </c>
      <c r="G10" s="709"/>
      <c r="H10" s="710"/>
      <c r="I10" s="711"/>
      <c r="J10" s="711"/>
      <c r="K10" s="711"/>
      <c r="L10" s="711"/>
      <c r="M10" s="712"/>
      <c r="N10" s="214"/>
      <c r="O10" s="705"/>
    </row>
    <row r="11" spans="1:16">
      <c r="A11" s="207"/>
      <c r="B11" s="207"/>
      <c r="C11" s="207"/>
      <c r="D11" s="713" t="s">
        <v>1712</v>
      </c>
      <c r="E11" s="713"/>
      <c r="F11" s="713"/>
      <c r="G11" s="713"/>
      <c r="H11" s="713"/>
      <c r="I11" s="713"/>
      <c r="J11" s="713"/>
      <c r="K11" s="713"/>
      <c r="L11" s="713"/>
      <c r="M11" s="713"/>
      <c r="N11" s="207"/>
      <c r="O11" s="220"/>
    </row>
    <row r="12" spans="1:16">
      <c r="A12" s="207"/>
      <c r="B12" s="207"/>
      <c r="C12" s="207"/>
      <c r="D12" s="221"/>
      <c r="E12" s="221"/>
      <c r="F12" s="221"/>
      <c r="G12" s="221"/>
      <c r="H12" s="221"/>
      <c r="I12" s="221"/>
      <c r="J12" s="221"/>
      <c r="K12" s="221"/>
      <c r="L12" s="221"/>
      <c r="M12" s="221"/>
      <c r="N12" s="207"/>
      <c r="O12" s="220"/>
    </row>
    <row r="13" spans="1:16">
      <c r="A13" s="207"/>
      <c r="B13" s="207"/>
      <c r="C13" s="207"/>
      <c r="D13" s="221"/>
      <c r="E13" s="221"/>
      <c r="F13" s="221"/>
      <c r="G13" s="221"/>
      <c r="H13" s="221"/>
      <c r="I13" s="221"/>
      <c r="J13" s="221"/>
      <c r="K13" s="221"/>
      <c r="L13" s="221"/>
      <c r="M13" s="221"/>
      <c r="N13" s="207"/>
      <c r="O13" s="220"/>
    </row>
    <row r="14" spans="1:16">
      <c r="A14" s="207"/>
      <c r="B14" s="207"/>
      <c r="C14" s="207"/>
      <c r="D14" s="207"/>
      <c r="E14" s="207"/>
      <c r="F14" s="207"/>
      <c r="G14" s="207"/>
      <c r="H14" s="207"/>
      <c r="I14" s="207"/>
      <c r="J14" s="207"/>
      <c r="K14" s="207"/>
      <c r="L14" s="207"/>
      <c r="M14" s="207"/>
      <c r="N14" s="207"/>
      <c r="O14" s="220"/>
    </row>
    <row r="15" spans="1:16" ht="24">
      <c r="A15" s="207"/>
      <c r="B15" s="207"/>
      <c r="C15" s="714" t="s">
        <v>1713</v>
      </c>
      <c r="D15" s="714"/>
      <c r="E15" s="714"/>
      <c r="F15" s="714"/>
      <c r="G15" s="714"/>
      <c r="H15" s="714"/>
      <c r="I15" s="714"/>
      <c r="J15" s="714"/>
      <c r="K15" s="714"/>
      <c r="L15" s="714"/>
      <c r="M15" s="714"/>
      <c r="N15" s="207"/>
      <c r="O15" s="220"/>
    </row>
    <row r="16" spans="1:16">
      <c r="A16" s="207"/>
      <c r="B16" s="207"/>
      <c r="C16" s="207"/>
      <c r="D16" s="207"/>
      <c r="E16" s="207"/>
      <c r="F16" s="207"/>
      <c r="G16" s="207"/>
      <c r="H16" s="207"/>
      <c r="I16" s="207"/>
      <c r="J16" s="207"/>
      <c r="K16" s="207"/>
      <c r="L16" s="207"/>
      <c r="M16" s="207"/>
      <c r="N16" s="207"/>
      <c r="O16" s="220"/>
    </row>
    <row r="17" spans="1:15">
      <c r="A17" s="207"/>
      <c r="B17" s="207"/>
      <c r="C17" s="207"/>
      <c r="D17" s="207"/>
      <c r="E17" s="207"/>
      <c r="F17" s="207"/>
      <c r="G17" s="207"/>
      <c r="H17" s="207"/>
      <c r="I17" s="207"/>
      <c r="J17" s="207"/>
      <c r="K17" s="207"/>
      <c r="L17" s="207"/>
      <c r="M17" s="207"/>
      <c r="N17" s="207"/>
      <c r="O17" s="220"/>
    </row>
    <row r="18" spans="1:15">
      <c r="A18" s="207"/>
      <c r="B18" s="207"/>
      <c r="C18" s="207"/>
      <c r="D18" s="207"/>
      <c r="E18" s="207"/>
      <c r="F18" s="207"/>
      <c r="G18" s="207"/>
      <c r="H18" s="207"/>
      <c r="I18" s="207"/>
      <c r="J18" s="207"/>
      <c r="K18" s="207"/>
      <c r="L18" s="207"/>
      <c r="M18" s="207"/>
      <c r="N18" s="207"/>
      <c r="O18" s="220"/>
    </row>
    <row r="19" spans="1:15" ht="34.5" customHeight="1">
      <c r="A19" s="207"/>
      <c r="B19" s="207"/>
      <c r="C19" s="715" t="s">
        <v>2370</v>
      </c>
      <c r="D19" s="715"/>
      <c r="E19" s="715"/>
      <c r="F19" s="715"/>
      <c r="G19" s="715"/>
      <c r="H19" s="715"/>
      <c r="I19" s="715"/>
      <c r="J19" s="715"/>
      <c r="K19" s="715"/>
      <c r="L19" s="715"/>
      <c r="M19" s="715"/>
      <c r="N19" s="207"/>
      <c r="O19" s="220"/>
    </row>
    <row r="20" spans="1:15" ht="14.25" thickBot="1">
      <c r="A20" s="207"/>
      <c r="B20" s="207"/>
      <c r="C20" s="207"/>
      <c r="D20" s="207"/>
      <c r="E20" s="207"/>
      <c r="F20" s="207"/>
      <c r="G20" s="207"/>
      <c r="H20" s="207"/>
      <c r="I20" s="207"/>
      <c r="J20" s="207"/>
      <c r="K20" s="207"/>
      <c r="L20" s="207"/>
      <c r="M20" s="207"/>
      <c r="N20" s="207"/>
      <c r="O20" s="220"/>
    </row>
    <row r="21" spans="1:15" ht="39.75" customHeight="1">
      <c r="A21" s="207"/>
      <c r="B21" s="207"/>
      <c r="C21" s="222" t="s">
        <v>37</v>
      </c>
      <c r="D21" s="722" t="str">
        <f>IF(H8="","",H8)</f>
        <v/>
      </c>
      <c r="E21" s="722"/>
      <c r="F21" s="722"/>
      <c r="G21" s="722"/>
      <c r="H21" s="722"/>
      <c r="I21" s="722"/>
      <c r="J21" s="722"/>
      <c r="K21" s="722"/>
      <c r="L21" s="722"/>
      <c r="M21" s="723"/>
      <c r="N21" s="207"/>
      <c r="O21" s="223"/>
    </row>
    <row r="22" spans="1:15" ht="39.75" customHeight="1">
      <c r="A22" s="207"/>
      <c r="B22" s="207"/>
      <c r="C22" s="224" t="s">
        <v>36</v>
      </c>
      <c r="D22" s="724" t="str">
        <f>IF(H7="","",H7)</f>
        <v/>
      </c>
      <c r="E22" s="724"/>
      <c r="F22" s="724"/>
      <c r="G22" s="724"/>
      <c r="H22" s="724"/>
      <c r="I22" s="724"/>
      <c r="J22" s="724"/>
      <c r="K22" s="724"/>
      <c r="L22" s="724"/>
      <c r="M22" s="725"/>
      <c r="N22" s="207"/>
      <c r="O22" s="220"/>
    </row>
    <row r="23" spans="1:15" ht="39.75" customHeight="1">
      <c r="A23" s="207"/>
      <c r="B23" s="207"/>
      <c r="C23" s="224" t="s">
        <v>44</v>
      </c>
      <c r="D23" s="726" t="s">
        <v>35</v>
      </c>
      <c r="E23" s="726"/>
      <c r="F23" s="726"/>
      <c r="G23" s="726"/>
      <c r="H23" s="726"/>
      <c r="I23" s="726"/>
      <c r="J23" s="726"/>
      <c r="K23" s="726"/>
      <c r="L23" s="726"/>
      <c r="M23" s="727"/>
      <c r="N23" s="207"/>
      <c r="O23" s="220"/>
    </row>
    <row r="24" spans="1:15" ht="81" customHeight="1">
      <c r="A24" s="207"/>
      <c r="B24" s="207"/>
      <c r="C24" s="728" t="s">
        <v>2111</v>
      </c>
      <c r="D24" s="730"/>
      <c r="E24" s="730"/>
      <c r="F24" s="730"/>
      <c r="G24" s="730"/>
      <c r="H24" s="730"/>
      <c r="I24" s="730"/>
      <c r="J24" s="730"/>
      <c r="K24" s="730"/>
      <c r="L24" s="730"/>
      <c r="M24" s="731"/>
      <c r="N24" s="207"/>
      <c r="O24" s="705" t="s">
        <v>2363</v>
      </c>
    </row>
    <row r="25" spans="1:15" ht="29.25" customHeight="1">
      <c r="A25" s="207"/>
      <c r="B25" s="207"/>
      <c r="C25" s="729"/>
      <c r="D25" s="225" t="s">
        <v>1714</v>
      </c>
      <c r="E25" s="707"/>
      <c r="F25" s="707"/>
      <c r="G25" s="707"/>
      <c r="H25" s="707"/>
      <c r="I25" s="707"/>
      <c r="J25" s="707"/>
      <c r="K25" s="707"/>
      <c r="L25" s="707"/>
      <c r="M25" s="226" t="s">
        <v>33</v>
      </c>
      <c r="N25" s="207"/>
      <c r="O25" s="706"/>
    </row>
    <row r="26" spans="1:15" ht="36" customHeight="1" thickBot="1">
      <c r="A26" s="207"/>
      <c r="B26" s="207"/>
      <c r="C26" s="227" t="s">
        <v>2110</v>
      </c>
      <c r="D26" s="716"/>
      <c r="E26" s="717"/>
      <c r="F26" s="717"/>
      <c r="G26" s="717"/>
      <c r="H26" s="717"/>
      <c r="I26" s="717"/>
      <c r="J26" s="717"/>
      <c r="K26" s="717"/>
      <c r="L26" s="717"/>
      <c r="M26" s="718"/>
      <c r="N26" s="207"/>
      <c r="O26" s="220"/>
    </row>
    <row r="27" spans="1:15" ht="88.5" customHeight="1" thickBot="1">
      <c r="A27" s="207"/>
      <c r="B27" s="207"/>
      <c r="C27" s="719" t="s">
        <v>1715</v>
      </c>
      <c r="D27" s="720"/>
      <c r="E27" s="720"/>
      <c r="F27" s="720"/>
      <c r="G27" s="720"/>
      <c r="H27" s="720"/>
      <c r="I27" s="720"/>
      <c r="J27" s="720"/>
      <c r="K27" s="720"/>
      <c r="L27" s="720"/>
      <c r="M27" s="721"/>
      <c r="N27" s="207"/>
      <c r="O27" s="220"/>
    </row>
    <row r="28" spans="1:15" ht="4.5" customHeight="1">
      <c r="A28" s="207"/>
      <c r="B28" s="207"/>
      <c r="C28" s="207"/>
      <c r="D28" s="207"/>
      <c r="E28" s="207"/>
      <c r="F28" s="207"/>
      <c r="G28" s="207"/>
      <c r="H28" s="207"/>
      <c r="I28" s="207"/>
      <c r="J28" s="207"/>
      <c r="K28" s="207"/>
      <c r="L28" s="207"/>
      <c r="M28" s="207"/>
      <c r="N28" s="207"/>
      <c r="O28" s="207"/>
    </row>
    <row r="31" spans="1:15">
      <c r="C31" s="228"/>
    </row>
  </sheetData>
  <sheetProtection algorithmName="SHA-512" hashValue="ODOMNwShAZjxp/sLTGeTE1MpKVRNqsWz6WPLcqwgPMmoTZFwa2Od4uFzT+b8xhtjr6D5LDszLz32W8MjNNBVoA==" saltValue="23P65FSbmjTM6oViFqxLxg==" spinCount="100000" sheet="1" formatCells="0"/>
  <mergeCells count="21">
    <mergeCell ref="D26:M26"/>
    <mergeCell ref="C27:M27"/>
    <mergeCell ref="D21:M21"/>
    <mergeCell ref="D22:M22"/>
    <mergeCell ref="D23:M23"/>
    <mergeCell ref="C24:C25"/>
    <mergeCell ref="D24:M24"/>
    <mergeCell ref="O24:O25"/>
    <mergeCell ref="E25:L25"/>
    <mergeCell ref="O9:O10"/>
    <mergeCell ref="F10:G10"/>
    <mergeCell ref="H10:M10"/>
    <mergeCell ref="D11:M11"/>
    <mergeCell ref="C15:M15"/>
    <mergeCell ref="C19:M19"/>
    <mergeCell ref="F7:G7"/>
    <mergeCell ref="H7:M7"/>
    <mergeCell ref="F8:G8"/>
    <mergeCell ref="H8:M8"/>
    <mergeCell ref="F9:G9"/>
    <mergeCell ref="H9:M9"/>
  </mergeCells>
  <phoneticPr fontId="13"/>
  <conditionalFormatting sqref="D21">
    <cfRule type="containsBlanks" dxfId="60" priority="2">
      <formula>LEN(TRIM(D21))=0</formula>
    </cfRule>
  </conditionalFormatting>
  <conditionalFormatting sqref="H8">
    <cfRule type="containsBlanks" dxfId="59" priority="3">
      <formula>LEN(TRIM(H8))=0</formula>
    </cfRule>
  </conditionalFormatting>
  <conditionalFormatting sqref="J3 L3 H7 H9:M10 D22 D24 E25 D26">
    <cfRule type="containsBlanks" dxfId="58" priority="1">
      <formula>LEN(TRIM(D3))=0</formula>
    </cfRule>
  </conditionalFormatting>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3">
    <tabColor rgb="FFFFC000"/>
  </sheetPr>
  <dimension ref="A1:M944"/>
  <sheetViews>
    <sheetView workbookViewId="0"/>
  </sheetViews>
  <sheetFormatPr defaultRowHeight="18" customHeight="1"/>
  <cols>
    <col min="2" max="2" width="26.875" customWidth="1"/>
  </cols>
  <sheetData>
    <row r="1" spans="1:13" ht="13.5" customHeight="1">
      <c r="A1" s="11" t="s">
        <v>1923</v>
      </c>
      <c r="B1" s="11"/>
    </row>
    <row r="2" spans="1:13" s="4" customFormat="1" ht="18" customHeight="1">
      <c r="A2" s="1203" t="s">
        <v>330</v>
      </c>
      <c r="B2" s="1205" t="s">
        <v>76</v>
      </c>
      <c r="C2" s="1207" t="s">
        <v>1922</v>
      </c>
      <c r="D2" s="1207"/>
      <c r="E2" s="1207"/>
      <c r="F2" s="1207"/>
      <c r="G2" s="1207"/>
      <c r="H2" s="1207"/>
      <c r="I2" s="1207"/>
      <c r="J2" s="1207"/>
      <c r="K2" s="1207"/>
      <c r="L2" s="1207"/>
      <c r="M2" s="20"/>
    </row>
    <row r="3" spans="1:13" s="5" customFormat="1" ht="36" customHeight="1">
      <c r="A3" s="1204"/>
      <c r="B3" s="1206"/>
      <c r="C3" s="27" t="s">
        <v>329</v>
      </c>
      <c r="D3" s="28" t="s">
        <v>1670</v>
      </c>
      <c r="E3" s="28" t="s">
        <v>1671</v>
      </c>
      <c r="F3" s="27" t="s">
        <v>1672</v>
      </c>
      <c r="G3" s="27" t="s">
        <v>328</v>
      </c>
      <c r="H3" s="29" t="s">
        <v>1247</v>
      </c>
      <c r="I3" s="27" t="s">
        <v>1248</v>
      </c>
      <c r="J3" s="27" t="s">
        <v>1249</v>
      </c>
      <c r="K3" s="27" t="s">
        <v>327</v>
      </c>
      <c r="L3" s="27" t="s">
        <v>1250</v>
      </c>
      <c r="M3" s="20"/>
    </row>
    <row r="4" spans="1:13" s="5" customFormat="1" ht="22.15" customHeight="1">
      <c r="A4" s="22"/>
      <c r="B4" s="23" t="s">
        <v>1889</v>
      </c>
      <c r="C4" s="24">
        <v>128</v>
      </c>
      <c r="D4" s="24">
        <v>130</v>
      </c>
      <c r="E4" s="24">
        <v>133</v>
      </c>
      <c r="F4" s="24">
        <v>135</v>
      </c>
      <c r="G4" s="24">
        <v>141</v>
      </c>
      <c r="H4" s="25">
        <v>142</v>
      </c>
      <c r="I4" s="24">
        <v>145</v>
      </c>
      <c r="J4" s="24">
        <v>146</v>
      </c>
      <c r="K4" s="24">
        <v>150</v>
      </c>
      <c r="L4" s="24">
        <v>151</v>
      </c>
      <c r="M4" s="20"/>
    </row>
    <row r="5" spans="1:13" s="5" customFormat="1" ht="21" customHeight="1">
      <c r="A5" s="22"/>
      <c r="B5" s="23" t="s">
        <v>1890</v>
      </c>
      <c r="C5" s="24">
        <v>2</v>
      </c>
      <c r="D5" s="24">
        <v>3</v>
      </c>
      <c r="E5" s="24">
        <v>3</v>
      </c>
      <c r="F5" s="24">
        <v>3</v>
      </c>
      <c r="G5" s="24">
        <v>1</v>
      </c>
      <c r="H5" s="25">
        <v>4</v>
      </c>
      <c r="I5" s="24">
        <v>1</v>
      </c>
      <c r="J5" s="24">
        <v>4</v>
      </c>
      <c r="K5" s="24">
        <v>1</v>
      </c>
      <c r="L5" s="24">
        <v>4</v>
      </c>
      <c r="M5" s="20"/>
    </row>
    <row r="6" spans="1:13" ht="13.5">
      <c r="A6" s="3" t="s">
        <v>266</v>
      </c>
      <c r="B6" s="3" t="s">
        <v>2</v>
      </c>
      <c r="C6" s="3" t="s">
        <v>2</v>
      </c>
      <c r="D6" s="3" t="s">
        <v>2</v>
      </c>
      <c r="E6" s="3" t="s">
        <v>2</v>
      </c>
      <c r="F6" s="3" t="s">
        <v>2</v>
      </c>
      <c r="G6" s="3" t="s">
        <v>2</v>
      </c>
      <c r="H6" s="21" t="s">
        <v>2</v>
      </c>
      <c r="I6" s="3" t="s">
        <v>2</v>
      </c>
      <c r="J6" s="21" t="s">
        <v>2</v>
      </c>
      <c r="K6" s="3" t="s">
        <v>2</v>
      </c>
      <c r="L6" s="21" t="s">
        <v>2</v>
      </c>
    </row>
    <row r="7" spans="1:13" ht="13.5">
      <c r="A7" s="3" t="s">
        <v>312</v>
      </c>
      <c r="B7" s="3" t="s">
        <v>311</v>
      </c>
      <c r="C7" s="3" t="s">
        <v>2</v>
      </c>
      <c r="D7" s="3" t="s">
        <v>2</v>
      </c>
      <c r="E7" s="3" t="s">
        <v>2</v>
      </c>
      <c r="F7" s="3" t="s">
        <v>2</v>
      </c>
      <c r="G7" s="3" t="s">
        <v>2</v>
      </c>
      <c r="H7" s="21" t="s">
        <v>2</v>
      </c>
      <c r="I7" s="3" t="s">
        <v>2</v>
      </c>
      <c r="J7" s="21" t="s">
        <v>2</v>
      </c>
      <c r="K7" s="3" t="s">
        <v>2</v>
      </c>
      <c r="L7" s="21" t="s">
        <v>2</v>
      </c>
    </row>
    <row r="8" spans="1:13" ht="13.5">
      <c r="A8" s="3" t="s">
        <v>93</v>
      </c>
      <c r="B8" s="3" t="s">
        <v>92</v>
      </c>
      <c r="C8" s="3">
        <v>0.72</v>
      </c>
      <c r="D8" s="3">
        <v>0.46800000000000003</v>
      </c>
      <c r="E8" s="3" t="s">
        <v>2</v>
      </c>
      <c r="F8" s="3">
        <v>0</v>
      </c>
      <c r="G8" s="3">
        <v>0</v>
      </c>
      <c r="H8" s="21">
        <v>0</v>
      </c>
      <c r="I8" s="3">
        <v>0</v>
      </c>
      <c r="J8" s="21">
        <v>0</v>
      </c>
      <c r="K8" s="3">
        <v>0</v>
      </c>
      <c r="L8" s="21">
        <v>0</v>
      </c>
    </row>
    <row r="9" spans="1:13" ht="13.5">
      <c r="A9" s="3" t="s">
        <v>309</v>
      </c>
      <c r="B9" s="3" t="s">
        <v>1255</v>
      </c>
      <c r="C9" s="3">
        <v>24.91</v>
      </c>
      <c r="D9" s="3">
        <v>0.48299999999999998</v>
      </c>
      <c r="E9" s="3" t="s">
        <v>2</v>
      </c>
      <c r="F9" s="3">
        <v>0.371</v>
      </c>
      <c r="G9" s="3">
        <v>0</v>
      </c>
      <c r="H9" s="21">
        <v>0</v>
      </c>
      <c r="I9" s="3">
        <v>0</v>
      </c>
      <c r="J9" s="21">
        <v>0</v>
      </c>
      <c r="K9" s="3">
        <v>0</v>
      </c>
      <c r="L9" s="21">
        <v>0</v>
      </c>
    </row>
    <row r="10" spans="1:13" ht="13.5">
      <c r="A10" s="3" t="s">
        <v>310</v>
      </c>
      <c r="B10" s="3" t="s">
        <v>2</v>
      </c>
      <c r="C10" s="3" t="s">
        <v>2</v>
      </c>
      <c r="D10" s="3" t="s">
        <v>2</v>
      </c>
      <c r="E10" s="3" t="s">
        <v>2</v>
      </c>
      <c r="F10" s="3" t="s">
        <v>2</v>
      </c>
      <c r="G10" s="3" t="s">
        <v>2</v>
      </c>
      <c r="H10" s="21" t="s">
        <v>2</v>
      </c>
      <c r="I10" s="3" t="s">
        <v>2</v>
      </c>
      <c r="J10" s="21" t="s">
        <v>2</v>
      </c>
      <c r="K10" s="3" t="s">
        <v>2</v>
      </c>
      <c r="L10" s="21" t="s">
        <v>2</v>
      </c>
    </row>
    <row r="11" spans="1:13" ht="13.5">
      <c r="A11" s="3" t="s">
        <v>495</v>
      </c>
      <c r="B11" s="3" t="s">
        <v>864</v>
      </c>
      <c r="C11" s="3">
        <v>42.6</v>
      </c>
      <c r="D11" s="3">
        <v>0.47499999999999998</v>
      </c>
      <c r="E11" s="3" t="s">
        <v>2</v>
      </c>
      <c r="F11" s="3">
        <v>0.52</v>
      </c>
      <c r="G11" s="3">
        <v>4993.1000000000004</v>
      </c>
      <c r="H11" s="21">
        <v>5.5599999999999997E-2</v>
      </c>
      <c r="I11" s="3">
        <v>4993.1000000000004</v>
      </c>
      <c r="J11" s="21">
        <v>5.5599999999999997E-2</v>
      </c>
      <c r="K11" s="3">
        <v>0</v>
      </c>
      <c r="L11" s="21">
        <v>0</v>
      </c>
    </row>
    <row r="12" spans="1:13" ht="13.5">
      <c r="A12" s="3" t="s">
        <v>334</v>
      </c>
      <c r="B12" s="3" t="s">
        <v>496</v>
      </c>
      <c r="C12" s="3" t="s">
        <v>2</v>
      </c>
      <c r="D12" s="3" t="s">
        <v>2</v>
      </c>
      <c r="E12" s="3" t="s">
        <v>2</v>
      </c>
      <c r="F12" s="3" t="s">
        <v>2</v>
      </c>
      <c r="G12" s="3" t="s">
        <v>2</v>
      </c>
      <c r="H12" s="21" t="s">
        <v>2</v>
      </c>
      <c r="I12" s="3" t="s">
        <v>2</v>
      </c>
      <c r="J12" s="21" t="s">
        <v>2</v>
      </c>
      <c r="K12" s="3" t="s">
        <v>2</v>
      </c>
      <c r="L12" s="21" t="s">
        <v>2</v>
      </c>
    </row>
    <row r="13" spans="1:13" ht="13.5">
      <c r="A13" s="3" t="s">
        <v>316</v>
      </c>
      <c r="B13" s="3" t="s">
        <v>315</v>
      </c>
      <c r="C13" s="3">
        <v>0.74</v>
      </c>
      <c r="D13" s="3">
        <v>0.48799999999999999</v>
      </c>
      <c r="E13" s="3" t="s">
        <v>2</v>
      </c>
      <c r="F13" s="3">
        <v>0.436</v>
      </c>
      <c r="G13" s="3">
        <v>0</v>
      </c>
      <c r="H13" s="21">
        <v>0</v>
      </c>
      <c r="I13" s="3">
        <v>0</v>
      </c>
      <c r="J13" s="21">
        <v>0</v>
      </c>
      <c r="K13" s="3">
        <v>0</v>
      </c>
      <c r="L13" s="21">
        <v>0</v>
      </c>
    </row>
    <row r="14" spans="1:13" ht="13.5">
      <c r="A14" s="3" t="s">
        <v>275</v>
      </c>
      <c r="B14" s="3" t="s">
        <v>274</v>
      </c>
      <c r="C14" s="3">
        <v>670.77</v>
      </c>
      <c r="D14" s="3">
        <v>0.38100000000000001</v>
      </c>
      <c r="E14" s="3">
        <v>0.23799999999999999</v>
      </c>
      <c r="F14" s="3">
        <v>0.33800000000000002</v>
      </c>
      <c r="G14" s="3">
        <v>17958.7</v>
      </c>
      <c r="H14" s="21">
        <v>1.0200000000000001E-2</v>
      </c>
      <c r="I14" s="3">
        <v>9831.7999999999993</v>
      </c>
      <c r="J14" s="21">
        <v>5.5999999999999999E-3</v>
      </c>
      <c r="K14" s="3">
        <v>77903.8</v>
      </c>
      <c r="L14" s="21">
        <v>4.4299999999999999E-2</v>
      </c>
    </row>
    <row r="15" spans="1:13" ht="13.5">
      <c r="A15" s="3" t="s">
        <v>84</v>
      </c>
      <c r="B15" s="3" t="s">
        <v>2</v>
      </c>
      <c r="C15" s="3" t="s">
        <v>2</v>
      </c>
      <c r="D15" s="3" t="s">
        <v>2</v>
      </c>
      <c r="E15" s="3" t="s">
        <v>2</v>
      </c>
      <c r="F15" s="3" t="s">
        <v>2</v>
      </c>
      <c r="G15" s="3" t="s">
        <v>2</v>
      </c>
      <c r="H15" s="21" t="s">
        <v>2</v>
      </c>
      <c r="I15" s="3" t="s">
        <v>2</v>
      </c>
      <c r="J15" s="21" t="s">
        <v>2</v>
      </c>
      <c r="K15" s="3" t="s">
        <v>2</v>
      </c>
      <c r="L15" s="21" t="s">
        <v>2</v>
      </c>
    </row>
    <row r="16" spans="1:13" ht="13.5">
      <c r="A16" s="3" t="s">
        <v>335</v>
      </c>
      <c r="B16" s="3" t="s">
        <v>497</v>
      </c>
      <c r="C16" s="3">
        <v>7.0000000000000007E-2</v>
      </c>
      <c r="D16" s="3">
        <v>0.55000000000000004</v>
      </c>
      <c r="E16" s="3" t="s">
        <v>2</v>
      </c>
      <c r="F16" s="3">
        <v>0.64400000000000002</v>
      </c>
      <c r="G16" s="3">
        <v>0</v>
      </c>
      <c r="H16" s="21">
        <v>0</v>
      </c>
      <c r="I16" s="3">
        <v>0</v>
      </c>
      <c r="J16" s="21">
        <v>0</v>
      </c>
      <c r="K16" s="3">
        <v>0</v>
      </c>
      <c r="L16" s="21">
        <v>0</v>
      </c>
    </row>
    <row r="17" spans="1:12" ht="13.5">
      <c r="A17" s="3" t="s">
        <v>203</v>
      </c>
      <c r="B17" s="3" t="s">
        <v>1097</v>
      </c>
      <c r="C17" s="3">
        <v>132.53</v>
      </c>
      <c r="D17" s="3">
        <v>0.60599999999999998</v>
      </c>
      <c r="E17" s="3">
        <v>0.247</v>
      </c>
      <c r="F17" s="3">
        <v>0.96699999999999997</v>
      </c>
      <c r="G17" s="3">
        <v>35614.400000000001</v>
      </c>
      <c r="H17" s="21">
        <v>0.16289999999999999</v>
      </c>
      <c r="I17" s="3">
        <v>31254.400000000001</v>
      </c>
      <c r="J17" s="21">
        <v>0.14299999999999999</v>
      </c>
      <c r="K17" s="3">
        <v>5817.7</v>
      </c>
      <c r="L17" s="21">
        <v>2.6599999999999999E-2</v>
      </c>
    </row>
    <row r="18" spans="1:12" ht="13.5">
      <c r="A18" s="3" t="s">
        <v>336</v>
      </c>
      <c r="B18" s="3" t="s">
        <v>865</v>
      </c>
      <c r="C18" s="3" t="s">
        <v>2</v>
      </c>
      <c r="D18" s="3" t="s">
        <v>2</v>
      </c>
      <c r="E18" s="3" t="s">
        <v>2</v>
      </c>
      <c r="F18" s="3" t="s">
        <v>2</v>
      </c>
      <c r="G18" s="3" t="s">
        <v>2</v>
      </c>
      <c r="H18" s="21" t="s">
        <v>2</v>
      </c>
      <c r="I18" s="3" t="s">
        <v>2</v>
      </c>
      <c r="J18" s="21" t="s">
        <v>2</v>
      </c>
      <c r="K18" s="3" t="s">
        <v>2</v>
      </c>
      <c r="L18" s="21" t="s">
        <v>2</v>
      </c>
    </row>
    <row r="19" spans="1:12" ht="13.5">
      <c r="A19" s="3" t="s">
        <v>281</v>
      </c>
      <c r="B19" s="3" t="s">
        <v>280</v>
      </c>
      <c r="C19" s="3">
        <v>18.5</v>
      </c>
      <c r="D19" s="3">
        <v>0.26</v>
      </c>
      <c r="E19" s="3">
        <v>0.34100000000000003</v>
      </c>
      <c r="F19" s="3">
        <v>0.503</v>
      </c>
      <c r="G19" s="3">
        <v>12419.3</v>
      </c>
      <c r="H19" s="21">
        <v>0.17430000000000001</v>
      </c>
      <c r="I19" s="3">
        <v>12419.3</v>
      </c>
      <c r="J19" s="21">
        <v>0.17430000000000001</v>
      </c>
      <c r="K19" s="3">
        <v>0</v>
      </c>
      <c r="L19" s="21">
        <v>0</v>
      </c>
    </row>
    <row r="20" spans="1:12" ht="13.5">
      <c r="A20" s="3" t="s">
        <v>234</v>
      </c>
      <c r="B20" s="3" t="s">
        <v>1542</v>
      </c>
      <c r="C20" s="3">
        <v>25.59</v>
      </c>
      <c r="D20" s="3">
        <v>0.61299999999999999</v>
      </c>
      <c r="E20" s="3" t="s">
        <v>2</v>
      </c>
      <c r="F20" s="3">
        <v>0.58499999999999996</v>
      </c>
      <c r="G20" s="3">
        <v>0</v>
      </c>
      <c r="H20" s="21">
        <v>0</v>
      </c>
      <c r="I20" s="3">
        <v>0</v>
      </c>
      <c r="J20" s="21">
        <v>0</v>
      </c>
      <c r="K20" s="3">
        <v>0</v>
      </c>
      <c r="L20" s="21">
        <v>0</v>
      </c>
    </row>
    <row r="21" spans="1:12" ht="13.5">
      <c r="A21" s="3" t="s">
        <v>105</v>
      </c>
      <c r="B21" s="3" t="s">
        <v>104</v>
      </c>
      <c r="C21" s="3">
        <v>260.45</v>
      </c>
      <c r="D21" s="3">
        <v>0.47399999999999998</v>
      </c>
      <c r="E21" s="3">
        <v>0.53700000000000003</v>
      </c>
      <c r="F21" s="3">
        <v>0.48099999999999998</v>
      </c>
      <c r="G21" s="3">
        <v>35516.300000000003</v>
      </c>
      <c r="H21" s="21">
        <v>6.4600000000000005E-2</v>
      </c>
      <c r="I21" s="3">
        <v>18713.900000000001</v>
      </c>
      <c r="J21" s="21">
        <v>3.4000000000000002E-2</v>
      </c>
      <c r="K21" s="3">
        <v>5340.5</v>
      </c>
      <c r="L21" s="21">
        <v>9.7000000000000003E-3</v>
      </c>
    </row>
    <row r="22" spans="1:12" ht="13.5">
      <c r="A22" s="3" t="s">
        <v>498</v>
      </c>
      <c r="B22" s="3" t="s">
        <v>1543</v>
      </c>
      <c r="C22" s="3">
        <v>0.53</v>
      </c>
      <c r="D22" s="3">
        <v>0.47899999999999998</v>
      </c>
      <c r="E22" s="3" t="s">
        <v>2</v>
      </c>
      <c r="F22" s="3">
        <v>0.16900000000000001</v>
      </c>
      <c r="G22" s="3">
        <v>14.4</v>
      </c>
      <c r="H22" s="21">
        <v>1.29E-2</v>
      </c>
      <c r="I22" s="3">
        <v>0</v>
      </c>
      <c r="J22" s="21">
        <v>0</v>
      </c>
      <c r="K22" s="3">
        <v>0</v>
      </c>
      <c r="L22" s="21">
        <v>0</v>
      </c>
    </row>
    <row r="23" spans="1:12" ht="13.5">
      <c r="A23" s="3" t="s">
        <v>337</v>
      </c>
      <c r="B23" s="3" t="s">
        <v>499</v>
      </c>
      <c r="C23" s="3">
        <v>1.35</v>
      </c>
      <c r="D23" s="3">
        <v>0.52100000000000002</v>
      </c>
      <c r="E23" s="3" t="s">
        <v>2</v>
      </c>
      <c r="F23" s="3">
        <v>0.58599999999999997</v>
      </c>
      <c r="G23" s="3">
        <v>0</v>
      </c>
      <c r="H23" s="21">
        <v>0</v>
      </c>
      <c r="I23" s="3">
        <v>0</v>
      </c>
      <c r="J23" s="21">
        <v>0</v>
      </c>
      <c r="K23" s="3">
        <v>0</v>
      </c>
      <c r="L23" s="21">
        <v>0</v>
      </c>
    </row>
    <row r="24" spans="1:12" ht="13.5">
      <c r="A24" s="3" t="s">
        <v>141</v>
      </c>
      <c r="B24" s="3" t="s">
        <v>140</v>
      </c>
      <c r="C24" s="3">
        <v>151.38999999999999</v>
      </c>
      <c r="D24" s="3">
        <v>0.46700000000000003</v>
      </c>
      <c r="E24" s="3">
        <v>0.42</v>
      </c>
      <c r="F24" s="3">
        <v>0.40300000000000002</v>
      </c>
      <c r="G24" s="3">
        <v>408.4</v>
      </c>
      <c r="H24" s="21">
        <v>1.2999999999999999E-3</v>
      </c>
      <c r="I24" s="3">
        <v>408.4</v>
      </c>
      <c r="J24" s="21">
        <v>1.2999999999999999E-3</v>
      </c>
      <c r="K24" s="3">
        <v>0</v>
      </c>
      <c r="L24" s="21">
        <v>0</v>
      </c>
    </row>
    <row r="25" spans="1:12" ht="13.5">
      <c r="A25" s="3" t="s">
        <v>170</v>
      </c>
      <c r="B25" s="3" t="s">
        <v>169</v>
      </c>
      <c r="C25" s="3">
        <v>56.27</v>
      </c>
      <c r="D25" s="3">
        <v>0.48099999999999998</v>
      </c>
      <c r="E25" s="3" t="s">
        <v>2</v>
      </c>
      <c r="F25" s="3">
        <v>0.47399999999999998</v>
      </c>
      <c r="G25" s="3">
        <v>0</v>
      </c>
      <c r="H25" s="21">
        <v>0</v>
      </c>
      <c r="I25" s="3">
        <v>0</v>
      </c>
      <c r="J25" s="21">
        <v>0</v>
      </c>
      <c r="K25" s="3">
        <v>0</v>
      </c>
      <c r="L25" s="21">
        <v>0</v>
      </c>
    </row>
    <row r="26" spans="1:12" ht="13.5">
      <c r="A26" s="3" t="s">
        <v>86</v>
      </c>
      <c r="B26" s="3" t="s">
        <v>85</v>
      </c>
      <c r="C26" s="3">
        <v>82.82</v>
      </c>
      <c r="D26" s="3">
        <v>0.50900000000000001</v>
      </c>
      <c r="E26" s="3" t="s">
        <v>2</v>
      </c>
      <c r="F26" s="3">
        <v>1.161</v>
      </c>
      <c r="G26" s="3">
        <v>11142.5</v>
      </c>
      <c r="H26" s="21">
        <v>6.8500000000000005E-2</v>
      </c>
      <c r="I26" s="3">
        <v>10884.7</v>
      </c>
      <c r="J26" s="21">
        <v>6.6900000000000001E-2</v>
      </c>
      <c r="K26" s="3">
        <v>0</v>
      </c>
      <c r="L26" s="21">
        <v>0</v>
      </c>
    </row>
    <row r="27" spans="1:12" ht="13.5">
      <c r="A27" s="3" t="s">
        <v>224</v>
      </c>
      <c r="B27" s="3" t="s">
        <v>2</v>
      </c>
      <c r="C27" s="3" t="s">
        <v>2</v>
      </c>
      <c r="D27" s="3" t="s">
        <v>2</v>
      </c>
      <c r="E27" s="3" t="s">
        <v>2</v>
      </c>
      <c r="F27" s="3" t="s">
        <v>2</v>
      </c>
      <c r="G27" s="3" t="s">
        <v>2</v>
      </c>
      <c r="H27" s="21" t="s">
        <v>2</v>
      </c>
      <c r="I27" s="3" t="s">
        <v>2</v>
      </c>
      <c r="J27" s="21" t="s">
        <v>2</v>
      </c>
      <c r="K27" s="3" t="s">
        <v>2</v>
      </c>
      <c r="L27" s="21" t="s">
        <v>2</v>
      </c>
    </row>
    <row r="28" spans="1:12" ht="13.5">
      <c r="A28" s="3" t="s">
        <v>338</v>
      </c>
      <c r="B28" s="3" t="s">
        <v>1891</v>
      </c>
      <c r="C28" s="3" t="s">
        <v>2</v>
      </c>
      <c r="D28" s="3" t="s">
        <v>2</v>
      </c>
      <c r="E28" s="3" t="s">
        <v>2</v>
      </c>
      <c r="F28" s="3" t="s">
        <v>2</v>
      </c>
      <c r="G28" s="3" t="s">
        <v>2</v>
      </c>
      <c r="H28" s="21" t="s">
        <v>2</v>
      </c>
      <c r="I28" s="3" t="s">
        <v>2</v>
      </c>
      <c r="J28" s="21" t="s">
        <v>2</v>
      </c>
      <c r="K28" s="3" t="s">
        <v>2</v>
      </c>
      <c r="L28" s="21" t="s">
        <v>2</v>
      </c>
    </row>
    <row r="29" spans="1:12" ht="13.5">
      <c r="A29" s="3" t="s">
        <v>339</v>
      </c>
      <c r="B29" s="3" t="s">
        <v>500</v>
      </c>
      <c r="C29" s="3">
        <v>0</v>
      </c>
      <c r="D29" s="3">
        <v>0.42699999999999999</v>
      </c>
      <c r="E29" s="3">
        <v>0.34300000000000003</v>
      </c>
      <c r="F29" s="3">
        <v>0.47</v>
      </c>
      <c r="G29" s="3">
        <v>0</v>
      </c>
      <c r="H29" s="21">
        <v>2.5000000000000001E-3</v>
      </c>
      <c r="I29" s="3">
        <v>0</v>
      </c>
      <c r="J29" s="21">
        <v>0</v>
      </c>
      <c r="K29" s="3">
        <v>0</v>
      </c>
      <c r="L29" s="21">
        <v>0</v>
      </c>
    </row>
    <row r="30" spans="1:12" ht="13.5">
      <c r="A30" s="3" t="s">
        <v>271</v>
      </c>
      <c r="B30" s="3" t="s">
        <v>270</v>
      </c>
      <c r="C30" s="3">
        <v>2.42</v>
      </c>
      <c r="D30" s="3">
        <v>0.17199999999999999</v>
      </c>
      <c r="E30" s="3">
        <v>0</v>
      </c>
      <c r="F30" s="3">
        <v>0.312</v>
      </c>
      <c r="G30" s="3">
        <v>4807</v>
      </c>
      <c r="H30" s="21">
        <v>0.34179999999999999</v>
      </c>
      <c r="I30" s="3">
        <v>3837.7</v>
      </c>
      <c r="J30" s="21">
        <v>0.27289999999999998</v>
      </c>
      <c r="K30" s="3">
        <v>3820.4</v>
      </c>
      <c r="L30" s="21">
        <v>0.2717</v>
      </c>
    </row>
    <row r="31" spans="1:12" ht="13.5">
      <c r="A31" s="3" t="s">
        <v>161</v>
      </c>
      <c r="B31" s="3" t="s">
        <v>160</v>
      </c>
      <c r="C31" s="3">
        <v>14.68</v>
      </c>
      <c r="D31" s="3">
        <v>7.0000000000000007E-2</v>
      </c>
      <c r="E31" s="3">
        <v>0</v>
      </c>
      <c r="F31" s="3">
        <v>1.4999999999999999E-2</v>
      </c>
      <c r="G31" s="3">
        <v>70281.7</v>
      </c>
      <c r="H31" s="21">
        <v>0.3362</v>
      </c>
      <c r="I31" s="3">
        <v>35.700000000000003</v>
      </c>
      <c r="J31" s="21">
        <v>2.0000000000000001E-4</v>
      </c>
      <c r="K31" s="3">
        <v>117936</v>
      </c>
      <c r="L31" s="21">
        <v>0.56410000000000005</v>
      </c>
    </row>
    <row r="32" spans="1:12" ht="13.5">
      <c r="A32" s="3" t="s">
        <v>185</v>
      </c>
      <c r="B32" s="3" t="s">
        <v>184</v>
      </c>
      <c r="C32" s="3">
        <v>4.55</v>
      </c>
      <c r="D32" s="3">
        <v>1.042</v>
      </c>
      <c r="E32" s="3">
        <v>0.38400000000000001</v>
      </c>
      <c r="F32" s="3">
        <v>0.42899999999999999</v>
      </c>
      <c r="G32" s="3">
        <v>442.6</v>
      </c>
      <c r="H32" s="21">
        <v>0.1013</v>
      </c>
      <c r="I32" s="3">
        <v>13.7</v>
      </c>
      <c r="J32" s="21">
        <v>3.0999999999999999E-3</v>
      </c>
      <c r="K32" s="3">
        <v>0</v>
      </c>
      <c r="L32" s="21">
        <v>0</v>
      </c>
    </row>
    <row r="33" spans="1:12" ht="13.5">
      <c r="A33" s="3" t="s">
        <v>307</v>
      </c>
      <c r="B33" s="3" t="s">
        <v>306</v>
      </c>
      <c r="C33" s="3">
        <v>83.77</v>
      </c>
      <c r="D33" s="3">
        <v>0.20200000000000001</v>
      </c>
      <c r="E33" s="3">
        <v>1.9E-2</v>
      </c>
      <c r="F33" s="3">
        <v>0.247</v>
      </c>
      <c r="G33" s="3">
        <v>112129</v>
      </c>
      <c r="H33" s="21">
        <v>0.2707</v>
      </c>
      <c r="I33" s="3">
        <v>109230.5</v>
      </c>
      <c r="J33" s="21">
        <v>0.26369999999999999</v>
      </c>
      <c r="K33" s="3">
        <v>22238.3</v>
      </c>
      <c r="L33" s="21">
        <v>5.3699999999999998E-2</v>
      </c>
    </row>
    <row r="34" spans="1:12" ht="13.5">
      <c r="A34" s="3" t="s">
        <v>118</v>
      </c>
      <c r="B34" s="3" t="s">
        <v>2</v>
      </c>
      <c r="C34" s="3" t="s">
        <v>2</v>
      </c>
      <c r="D34" s="3" t="s">
        <v>2</v>
      </c>
      <c r="E34" s="3" t="s">
        <v>2</v>
      </c>
      <c r="F34" s="3" t="s">
        <v>2</v>
      </c>
      <c r="G34" s="3" t="s">
        <v>2</v>
      </c>
      <c r="H34" s="21" t="s">
        <v>2</v>
      </c>
      <c r="I34" s="3" t="s">
        <v>2</v>
      </c>
      <c r="J34" s="21" t="s">
        <v>2</v>
      </c>
      <c r="K34" s="3" t="s">
        <v>2</v>
      </c>
      <c r="L34" s="21" t="s">
        <v>2</v>
      </c>
    </row>
    <row r="35" spans="1:12" ht="13.5">
      <c r="A35" s="3" t="s">
        <v>866</v>
      </c>
      <c r="B35" s="3" t="s">
        <v>2</v>
      </c>
      <c r="C35" s="3" t="s">
        <v>2</v>
      </c>
      <c r="D35" s="3" t="s">
        <v>2</v>
      </c>
      <c r="E35" s="3" t="s">
        <v>2</v>
      </c>
      <c r="F35" s="3" t="s">
        <v>2</v>
      </c>
      <c r="G35" s="3" t="s">
        <v>2</v>
      </c>
      <c r="H35" s="21" t="s">
        <v>2</v>
      </c>
      <c r="I35" s="3" t="s">
        <v>2</v>
      </c>
      <c r="J35" s="21" t="s">
        <v>2</v>
      </c>
      <c r="K35" s="3" t="s">
        <v>2</v>
      </c>
      <c r="L35" s="21" t="s">
        <v>2</v>
      </c>
    </row>
    <row r="36" spans="1:12" ht="13.5">
      <c r="A36" s="3" t="s">
        <v>202</v>
      </c>
      <c r="B36" s="3" t="s">
        <v>201</v>
      </c>
      <c r="C36" s="3">
        <v>4.88</v>
      </c>
      <c r="D36" s="3">
        <v>0.44500000000000001</v>
      </c>
      <c r="E36" s="3" t="s">
        <v>2</v>
      </c>
      <c r="F36" s="3">
        <v>0.42899999999999999</v>
      </c>
      <c r="G36" s="3">
        <v>0</v>
      </c>
      <c r="H36" s="21">
        <v>0</v>
      </c>
      <c r="I36" s="3">
        <v>0</v>
      </c>
      <c r="J36" s="21">
        <v>0</v>
      </c>
      <c r="K36" s="3">
        <v>0</v>
      </c>
      <c r="L36" s="21">
        <v>0</v>
      </c>
    </row>
    <row r="37" spans="1:12" ht="13.5">
      <c r="A37" s="3" t="s">
        <v>172</v>
      </c>
      <c r="B37" s="3" t="s">
        <v>1098</v>
      </c>
      <c r="C37" s="3">
        <v>0.1</v>
      </c>
      <c r="D37" s="3">
        <v>0.19</v>
      </c>
      <c r="E37" s="3" t="s">
        <v>2</v>
      </c>
      <c r="F37" s="3">
        <v>0.13800000000000001</v>
      </c>
      <c r="G37" s="3">
        <v>0</v>
      </c>
      <c r="H37" s="21">
        <v>0</v>
      </c>
      <c r="I37" s="3">
        <v>0</v>
      </c>
      <c r="J37" s="21">
        <v>0</v>
      </c>
      <c r="K37" s="3">
        <v>0</v>
      </c>
      <c r="L37" s="21">
        <v>0</v>
      </c>
    </row>
    <row r="38" spans="1:12" ht="13.5">
      <c r="A38" s="3" t="s">
        <v>340</v>
      </c>
      <c r="B38" s="3" t="s">
        <v>501</v>
      </c>
      <c r="C38" s="3" t="s">
        <v>2</v>
      </c>
      <c r="D38" s="3" t="s">
        <v>2</v>
      </c>
      <c r="E38" s="3" t="s">
        <v>2</v>
      </c>
      <c r="F38" s="3" t="s">
        <v>2</v>
      </c>
      <c r="G38" s="3" t="s">
        <v>2</v>
      </c>
      <c r="H38" s="21" t="s">
        <v>2</v>
      </c>
      <c r="I38" s="3" t="s">
        <v>2</v>
      </c>
      <c r="J38" s="21" t="s">
        <v>2</v>
      </c>
      <c r="K38" s="3" t="s">
        <v>2</v>
      </c>
      <c r="L38" s="21" t="s">
        <v>2</v>
      </c>
    </row>
    <row r="39" spans="1:12" ht="13.5">
      <c r="A39" s="3" t="s">
        <v>341</v>
      </c>
      <c r="B39" s="3" t="s">
        <v>502</v>
      </c>
      <c r="C39" s="3" t="s">
        <v>2</v>
      </c>
      <c r="D39" s="3" t="s">
        <v>2</v>
      </c>
      <c r="E39" s="3" t="s">
        <v>2</v>
      </c>
      <c r="F39" s="3" t="s">
        <v>2</v>
      </c>
      <c r="G39" s="3" t="s">
        <v>2</v>
      </c>
      <c r="H39" s="21" t="s">
        <v>2</v>
      </c>
      <c r="I39" s="3" t="s">
        <v>2</v>
      </c>
      <c r="J39" s="21" t="s">
        <v>2</v>
      </c>
      <c r="K39" s="3" t="s">
        <v>2</v>
      </c>
      <c r="L39" s="21" t="s">
        <v>2</v>
      </c>
    </row>
    <row r="40" spans="1:12" ht="13.5">
      <c r="A40" s="3" t="s">
        <v>189</v>
      </c>
      <c r="B40" s="3" t="s">
        <v>1427</v>
      </c>
      <c r="C40" s="3">
        <v>0</v>
      </c>
      <c r="D40" s="3">
        <v>0.42899999999999999</v>
      </c>
      <c r="E40" s="3">
        <v>0.92400000000000004</v>
      </c>
      <c r="F40" s="3">
        <v>0.42899999999999999</v>
      </c>
      <c r="G40" s="3">
        <v>16034.3</v>
      </c>
      <c r="H40" s="21">
        <v>0.24979999999999999</v>
      </c>
      <c r="I40" s="3">
        <v>15764</v>
      </c>
      <c r="J40" s="21">
        <v>0.24560000000000001</v>
      </c>
      <c r="K40" s="3">
        <v>0</v>
      </c>
      <c r="L40" s="21">
        <v>0</v>
      </c>
    </row>
    <row r="41" spans="1:12" ht="13.5">
      <c r="A41" s="3" t="s">
        <v>342</v>
      </c>
      <c r="B41" s="3" t="s">
        <v>503</v>
      </c>
      <c r="C41" s="3" t="s">
        <v>2</v>
      </c>
      <c r="D41" s="3" t="s">
        <v>2</v>
      </c>
      <c r="E41" s="3" t="s">
        <v>2</v>
      </c>
      <c r="F41" s="3" t="s">
        <v>2</v>
      </c>
      <c r="G41" s="3" t="s">
        <v>2</v>
      </c>
      <c r="H41" s="21" t="s">
        <v>2</v>
      </c>
      <c r="I41" s="3" t="s">
        <v>2</v>
      </c>
      <c r="J41" s="21" t="s">
        <v>2</v>
      </c>
      <c r="K41" s="3" t="s">
        <v>2</v>
      </c>
      <c r="L41" s="21" t="s">
        <v>2</v>
      </c>
    </row>
    <row r="42" spans="1:12" ht="13.5">
      <c r="A42" s="3" t="s">
        <v>294</v>
      </c>
      <c r="B42" s="3" t="s">
        <v>2</v>
      </c>
      <c r="C42" s="3" t="s">
        <v>2</v>
      </c>
      <c r="D42" s="3" t="s">
        <v>2</v>
      </c>
      <c r="E42" s="3" t="s">
        <v>2</v>
      </c>
      <c r="F42" s="3" t="s">
        <v>2</v>
      </c>
      <c r="G42" s="3" t="s">
        <v>2</v>
      </c>
      <c r="H42" s="21" t="s">
        <v>2</v>
      </c>
      <c r="I42" s="3" t="s">
        <v>2</v>
      </c>
      <c r="J42" s="21" t="s">
        <v>2</v>
      </c>
      <c r="K42" s="3" t="s">
        <v>2</v>
      </c>
      <c r="L42" s="21" t="s">
        <v>2</v>
      </c>
    </row>
    <row r="43" spans="1:12" ht="13.5">
      <c r="A43" s="3" t="s">
        <v>867</v>
      </c>
      <c r="B43" s="3" t="s">
        <v>2</v>
      </c>
      <c r="C43" s="3" t="s">
        <v>2</v>
      </c>
      <c r="D43" s="3" t="s">
        <v>2</v>
      </c>
      <c r="E43" s="3" t="s">
        <v>2</v>
      </c>
      <c r="F43" s="3" t="s">
        <v>2</v>
      </c>
      <c r="G43" s="3" t="s">
        <v>2</v>
      </c>
      <c r="H43" s="21" t="s">
        <v>2</v>
      </c>
      <c r="I43" s="3" t="s">
        <v>2</v>
      </c>
      <c r="J43" s="21" t="s">
        <v>2</v>
      </c>
      <c r="K43" s="3" t="s">
        <v>2</v>
      </c>
      <c r="L43" s="21" t="s">
        <v>2</v>
      </c>
    </row>
    <row r="44" spans="1:12" ht="13.5">
      <c r="A44" s="3" t="s">
        <v>343</v>
      </c>
      <c r="B44" s="3" t="s">
        <v>506</v>
      </c>
      <c r="C44" s="3" t="s">
        <v>2</v>
      </c>
      <c r="D44" s="3" t="s">
        <v>2</v>
      </c>
      <c r="E44" s="3" t="s">
        <v>2</v>
      </c>
      <c r="F44" s="3" t="s">
        <v>2</v>
      </c>
      <c r="G44" s="3" t="s">
        <v>2</v>
      </c>
      <c r="H44" s="21" t="s">
        <v>2</v>
      </c>
      <c r="I44" s="3" t="s">
        <v>2</v>
      </c>
      <c r="J44" s="21" t="s">
        <v>2</v>
      </c>
      <c r="K44" s="3" t="s">
        <v>2</v>
      </c>
      <c r="L44" s="21" t="s">
        <v>2</v>
      </c>
    </row>
    <row r="45" spans="1:12" ht="13.5">
      <c r="A45" s="3" t="s">
        <v>504</v>
      </c>
      <c r="B45" s="3" t="s">
        <v>1428</v>
      </c>
      <c r="C45" s="3">
        <v>0.15</v>
      </c>
      <c r="D45" s="3">
        <v>0.66400000000000003</v>
      </c>
      <c r="E45" s="3" t="s">
        <v>2</v>
      </c>
      <c r="F45" s="3">
        <v>0.61199999999999999</v>
      </c>
      <c r="G45" s="3">
        <v>0</v>
      </c>
      <c r="H45" s="21">
        <v>0</v>
      </c>
      <c r="I45" s="3">
        <v>0</v>
      </c>
      <c r="J45" s="21">
        <v>0</v>
      </c>
      <c r="K45" s="3">
        <v>0</v>
      </c>
      <c r="L45" s="21">
        <v>0</v>
      </c>
    </row>
    <row r="46" spans="1:12" ht="13.5">
      <c r="A46" s="3" t="s">
        <v>505</v>
      </c>
      <c r="B46" s="3" t="s">
        <v>1626</v>
      </c>
      <c r="C46" s="3" t="s">
        <v>2</v>
      </c>
      <c r="D46" s="3" t="s">
        <v>2</v>
      </c>
      <c r="E46" s="3" t="s">
        <v>2</v>
      </c>
      <c r="F46" s="3" t="s">
        <v>2</v>
      </c>
      <c r="G46" s="3" t="s">
        <v>2</v>
      </c>
      <c r="H46" s="21" t="s">
        <v>2</v>
      </c>
      <c r="I46" s="3" t="s">
        <v>2</v>
      </c>
      <c r="J46" s="21" t="s">
        <v>2</v>
      </c>
      <c r="K46" s="3" t="s">
        <v>2</v>
      </c>
      <c r="L46" s="21" t="s">
        <v>2</v>
      </c>
    </row>
    <row r="47" spans="1:12" ht="13.5">
      <c r="A47" s="3" t="s">
        <v>344</v>
      </c>
      <c r="B47" s="3" t="s">
        <v>507</v>
      </c>
      <c r="C47" s="3" t="s">
        <v>2</v>
      </c>
      <c r="D47" s="3" t="s">
        <v>2</v>
      </c>
      <c r="E47" s="3" t="s">
        <v>2</v>
      </c>
      <c r="F47" s="3" t="s">
        <v>2</v>
      </c>
      <c r="G47" s="3" t="s">
        <v>2</v>
      </c>
      <c r="H47" s="21" t="s">
        <v>2</v>
      </c>
      <c r="I47" s="3" t="s">
        <v>2</v>
      </c>
      <c r="J47" s="21" t="s">
        <v>2</v>
      </c>
      <c r="K47" s="3" t="s">
        <v>2</v>
      </c>
      <c r="L47" s="21" t="s">
        <v>2</v>
      </c>
    </row>
    <row r="48" spans="1:12" ht="13.5">
      <c r="A48" s="3" t="s">
        <v>305</v>
      </c>
      <c r="B48" s="3" t="s">
        <v>304</v>
      </c>
      <c r="C48" s="3">
        <v>0</v>
      </c>
      <c r="D48" s="3">
        <v>0.42899999999999999</v>
      </c>
      <c r="E48" s="3">
        <v>0.79300000000000004</v>
      </c>
      <c r="F48" s="3">
        <v>0.42899999999999999</v>
      </c>
      <c r="G48" s="3">
        <v>1064.8</v>
      </c>
      <c r="H48" s="21">
        <v>9.7100000000000006E-2</v>
      </c>
      <c r="I48" s="3">
        <v>825.6</v>
      </c>
      <c r="J48" s="21">
        <v>7.5300000000000006E-2</v>
      </c>
      <c r="K48" s="3">
        <v>0</v>
      </c>
      <c r="L48" s="21">
        <v>0</v>
      </c>
    </row>
    <row r="49" spans="1:12" ht="13.5">
      <c r="A49" s="3" t="s">
        <v>868</v>
      </c>
      <c r="B49" s="3" t="s">
        <v>2</v>
      </c>
      <c r="C49" s="3" t="s">
        <v>2</v>
      </c>
      <c r="D49" s="3" t="s">
        <v>2</v>
      </c>
      <c r="E49" s="3" t="s">
        <v>2</v>
      </c>
      <c r="F49" s="3" t="s">
        <v>2</v>
      </c>
      <c r="G49" s="3" t="s">
        <v>2</v>
      </c>
      <c r="H49" s="21" t="s">
        <v>2</v>
      </c>
      <c r="I49" s="3" t="s">
        <v>2</v>
      </c>
      <c r="J49" s="21" t="s">
        <v>2</v>
      </c>
      <c r="K49" s="3" t="s">
        <v>2</v>
      </c>
      <c r="L49" s="21" t="s">
        <v>2</v>
      </c>
    </row>
    <row r="50" spans="1:12" ht="13.5">
      <c r="A50" s="3" t="s">
        <v>124</v>
      </c>
      <c r="B50" s="3" t="s">
        <v>123</v>
      </c>
      <c r="C50" s="3">
        <v>16.57</v>
      </c>
      <c r="D50" s="3">
        <v>0.30299999999999999</v>
      </c>
      <c r="E50" s="3">
        <v>5.0000000000000001E-3</v>
      </c>
      <c r="F50" s="3">
        <v>0.39</v>
      </c>
      <c r="G50" s="3">
        <v>10235.5</v>
      </c>
      <c r="H50" s="21">
        <v>0.18720000000000001</v>
      </c>
      <c r="I50" s="3">
        <v>9362.5</v>
      </c>
      <c r="J50" s="21">
        <v>0.17119999999999999</v>
      </c>
      <c r="K50" s="3">
        <v>11097.6</v>
      </c>
      <c r="L50" s="21">
        <v>0.2029</v>
      </c>
    </row>
    <row r="51" spans="1:12" ht="13.5">
      <c r="A51" s="3" t="s">
        <v>183</v>
      </c>
      <c r="B51" s="3" t="s">
        <v>182</v>
      </c>
      <c r="C51" s="3">
        <v>7.0000000000000007E-2</v>
      </c>
      <c r="D51" s="3">
        <v>0.46500000000000002</v>
      </c>
      <c r="E51" s="3" t="s">
        <v>2</v>
      </c>
      <c r="F51" s="3">
        <v>0.41299999999999998</v>
      </c>
      <c r="G51" s="3">
        <v>0</v>
      </c>
      <c r="H51" s="21">
        <v>0</v>
      </c>
      <c r="I51" s="3">
        <v>0</v>
      </c>
      <c r="J51" s="21">
        <v>0</v>
      </c>
      <c r="K51" s="3">
        <v>0</v>
      </c>
      <c r="L51" s="21">
        <v>0</v>
      </c>
    </row>
    <row r="52" spans="1:12" ht="13.5">
      <c r="A52" s="3" t="s">
        <v>869</v>
      </c>
      <c r="B52" s="3" t="s">
        <v>2</v>
      </c>
      <c r="C52" s="3" t="s">
        <v>2</v>
      </c>
      <c r="D52" s="3" t="s">
        <v>2</v>
      </c>
      <c r="E52" s="3" t="s">
        <v>2</v>
      </c>
      <c r="F52" s="3" t="s">
        <v>2</v>
      </c>
      <c r="G52" s="3" t="s">
        <v>2</v>
      </c>
      <c r="H52" s="21" t="s">
        <v>2</v>
      </c>
      <c r="I52" s="3" t="s">
        <v>2</v>
      </c>
      <c r="J52" s="21" t="s">
        <v>2</v>
      </c>
      <c r="K52" s="3" t="s">
        <v>2</v>
      </c>
      <c r="L52" s="21" t="s">
        <v>2</v>
      </c>
    </row>
    <row r="53" spans="1:12" ht="13.5">
      <c r="A53" s="3" t="s">
        <v>256</v>
      </c>
      <c r="B53" s="3" t="s">
        <v>255</v>
      </c>
      <c r="C53" s="3" t="s">
        <v>2</v>
      </c>
      <c r="D53" s="3" t="s">
        <v>2</v>
      </c>
      <c r="E53" s="3" t="s">
        <v>2</v>
      </c>
      <c r="F53" s="3" t="s">
        <v>2</v>
      </c>
      <c r="G53" s="3" t="s">
        <v>2</v>
      </c>
      <c r="H53" s="21" t="s">
        <v>2</v>
      </c>
      <c r="I53" s="3" t="s">
        <v>2</v>
      </c>
      <c r="J53" s="21" t="s">
        <v>2</v>
      </c>
      <c r="K53" s="3" t="s">
        <v>2</v>
      </c>
      <c r="L53" s="21" t="s">
        <v>2</v>
      </c>
    </row>
    <row r="54" spans="1:12" ht="13.5">
      <c r="A54" s="3" t="s">
        <v>265</v>
      </c>
      <c r="B54" s="3" t="s">
        <v>264</v>
      </c>
      <c r="C54" s="3">
        <v>20.72</v>
      </c>
      <c r="D54" s="3">
        <v>0.40400000000000003</v>
      </c>
      <c r="E54" s="3">
        <v>0.377</v>
      </c>
      <c r="F54" s="3">
        <v>0.439</v>
      </c>
      <c r="G54" s="3">
        <v>0</v>
      </c>
      <c r="H54" s="21">
        <v>0</v>
      </c>
      <c r="I54" s="3">
        <v>0</v>
      </c>
      <c r="J54" s="21">
        <v>0</v>
      </c>
      <c r="K54" s="3">
        <v>0</v>
      </c>
      <c r="L54" s="21">
        <v>0</v>
      </c>
    </row>
    <row r="55" spans="1:12" ht="13.5">
      <c r="A55" s="3" t="s">
        <v>225</v>
      </c>
      <c r="B55" s="3" t="s">
        <v>1892</v>
      </c>
      <c r="C55" s="3">
        <v>457.68</v>
      </c>
      <c r="D55" s="3">
        <v>0.45600000000000002</v>
      </c>
      <c r="E55" s="3">
        <v>0.187</v>
      </c>
      <c r="F55" s="3">
        <v>0.51100000000000001</v>
      </c>
      <c r="G55" s="3">
        <v>119561.1</v>
      </c>
      <c r="H55" s="21">
        <v>0.1192</v>
      </c>
      <c r="I55" s="3">
        <v>49238.2</v>
      </c>
      <c r="J55" s="21">
        <v>4.9099999999999998E-2</v>
      </c>
      <c r="K55" s="3">
        <v>0</v>
      </c>
      <c r="L55" s="21">
        <v>0</v>
      </c>
    </row>
    <row r="56" spans="1:12" ht="13.5">
      <c r="A56" s="3" t="s">
        <v>345</v>
      </c>
      <c r="B56" s="3" t="s">
        <v>508</v>
      </c>
      <c r="C56" s="3" t="s">
        <v>2</v>
      </c>
      <c r="D56" s="3" t="s">
        <v>2</v>
      </c>
      <c r="E56" s="3" t="s">
        <v>2</v>
      </c>
      <c r="F56" s="3" t="s">
        <v>2</v>
      </c>
      <c r="G56" s="3" t="s">
        <v>2</v>
      </c>
      <c r="H56" s="21" t="s">
        <v>2</v>
      </c>
      <c r="I56" s="3" t="s">
        <v>2</v>
      </c>
      <c r="J56" s="21" t="s">
        <v>2</v>
      </c>
      <c r="K56" s="3" t="s">
        <v>2</v>
      </c>
      <c r="L56" s="21" t="s">
        <v>2</v>
      </c>
    </row>
    <row r="57" spans="1:12" ht="13.5">
      <c r="A57" s="3" t="s">
        <v>108</v>
      </c>
      <c r="B57" s="3" t="s">
        <v>107</v>
      </c>
      <c r="C57" s="3">
        <v>19.48</v>
      </c>
      <c r="D57" s="3">
        <v>0.60599999999999998</v>
      </c>
      <c r="E57" s="3" t="s">
        <v>2</v>
      </c>
      <c r="F57" s="3">
        <v>0.82499999999999996</v>
      </c>
      <c r="G57" s="3">
        <v>0</v>
      </c>
      <c r="H57" s="21">
        <v>0</v>
      </c>
      <c r="I57" s="3">
        <v>0</v>
      </c>
      <c r="J57" s="21">
        <v>0</v>
      </c>
      <c r="K57" s="3">
        <v>0</v>
      </c>
      <c r="L57" s="21">
        <v>0</v>
      </c>
    </row>
    <row r="58" spans="1:12" ht="13.5">
      <c r="A58" s="3" t="s">
        <v>254</v>
      </c>
      <c r="B58" s="3" t="s">
        <v>253</v>
      </c>
      <c r="C58" s="3">
        <v>42.49</v>
      </c>
      <c r="D58" s="3">
        <v>0.27500000000000002</v>
      </c>
      <c r="E58" s="3">
        <v>0.104</v>
      </c>
      <c r="F58" s="3">
        <v>0.69199999999999995</v>
      </c>
      <c r="G58" s="3">
        <v>48908.4</v>
      </c>
      <c r="H58" s="21">
        <v>0.316</v>
      </c>
      <c r="I58" s="3">
        <v>48624.7</v>
      </c>
      <c r="J58" s="21">
        <v>0.31419999999999998</v>
      </c>
      <c r="K58" s="3">
        <v>126.9</v>
      </c>
      <c r="L58" s="21">
        <v>8.0000000000000004E-4</v>
      </c>
    </row>
    <row r="59" spans="1:12" ht="13.5">
      <c r="A59" s="3" t="s">
        <v>279</v>
      </c>
      <c r="B59" s="3" t="s">
        <v>278</v>
      </c>
      <c r="C59" s="3">
        <v>0.52</v>
      </c>
      <c r="D59" s="3">
        <v>0.19</v>
      </c>
      <c r="E59" s="3" t="s">
        <v>2</v>
      </c>
      <c r="F59" s="3">
        <v>0.13800000000000001</v>
      </c>
      <c r="G59" s="3">
        <v>0</v>
      </c>
      <c r="H59" s="21">
        <v>0</v>
      </c>
      <c r="I59" s="3">
        <v>0</v>
      </c>
      <c r="J59" s="21">
        <v>0</v>
      </c>
      <c r="K59" s="3">
        <v>0</v>
      </c>
      <c r="L59" s="21">
        <v>0</v>
      </c>
    </row>
    <row r="60" spans="1:12" ht="13.5">
      <c r="A60" s="3" t="s">
        <v>98</v>
      </c>
      <c r="B60" s="3" t="s">
        <v>1429</v>
      </c>
      <c r="C60" s="3">
        <v>11.43</v>
      </c>
      <c r="D60" s="3">
        <v>5.8999999999999997E-2</v>
      </c>
      <c r="E60" s="3">
        <v>0</v>
      </c>
      <c r="F60" s="3">
        <v>0</v>
      </c>
      <c r="G60" s="3">
        <v>167304.5</v>
      </c>
      <c r="H60" s="21">
        <v>0.86080000000000001</v>
      </c>
      <c r="I60" s="3">
        <v>149693.5</v>
      </c>
      <c r="J60" s="21">
        <v>0.7702</v>
      </c>
      <c r="K60" s="3">
        <v>2405.5</v>
      </c>
      <c r="L60" s="21">
        <v>1.24E-2</v>
      </c>
    </row>
    <row r="61" spans="1:12" ht="13.5">
      <c r="A61" s="3" t="s">
        <v>237</v>
      </c>
      <c r="B61" s="3" t="s">
        <v>870</v>
      </c>
      <c r="C61" s="3">
        <v>48.38</v>
      </c>
      <c r="D61" s="3">
        <v>0.44900000000000001</v>
      </c>
      <c r="E61" s="3" t="s">
        <v>2</v>
      </c>
      <c r="F61" s="3">
        <v>0.52400000000000002</v>
      </c>
      <c r="G61" s="3">
        <v>7969.3</v>
      </c>
      <c r="H61" s="21">
        <v>7.3899999999999993E-2</v>
      </c>
      <c r="I61" s="3">
        <v>7033.9</v>
      </c>
      <c r="J61" s="21">
        <v>6.5199999999999994E-2</v>
      </c>
      <c r="K61" s="3">
        <v>0</v>
      </c>
      <c r="L61" s="21">
        <v>0</v>
      </c>
    </row>
    <row r="62" spans="1:12" ht="13.5">
      <c r="A62" s="3" t="s">
        <v>233</v>
      </c>
      <c r="B62" s="3" t="s">
        <v>232</v>
      </c>
      <c r="C62" s="3">
        <v>1.49</v>
      </c>
      <c r="D62" s="3">
        <v>0.182</v>
      </c>
      <c r="E62" s="3" t="s">
        <v>2</v>
      </c>
      <c r="F62" s="3">
        <v>0.215</v>
      </c>
      <c r="G62" s="3">
        <v>0</v>
      </c>
      <c r="H62" s="21">
        <v>0</v>
      </c>
      <c r="I62" s="3">
        <v>0</v>
      </c>
      <c r="J62" s="21">
        <v>0</v>
      </c>
      <c r="K62" s="3">
        <v>0</v>
      </c>
      <c r="L62" s="21">
        <v>0</v>
      </c>
    </row>
    <row r="63" spans="1:12" ht="13.5">
      <c r="A63" s="3" t="s">
        <v>346</v>
      </c>
      <c r="B63" s="3" t="s">
        <v>509</v>
      </c>
      <c r="C63" s="3" t="s">
        <v>2</v>
      </c>
      <c r="D63" s="3" t="s">
        <v>2</v>
      </c>
      <c r="E63" s="3" t="s">
        <v>2</v>
      </c>
      <c r="F63" s="3" t="s">
        <v>2</v>
      </c>
      <c r="G63" s="3" t="s">
        <v>2</v>
      </c>
      <c r="H63" s="21" t="s">
        <v>2</v>
      </c>
      <c r="I63" s="3" t="s">
        <v>2</v>
      </c>
      <c r="J63" s="21" t="s">
        <v>2</v>
      </c>
      <c r="K63" s="3" t="s">
        <v>2</v>
      </c>
      <c r="L63" s="21" t="s">
        <v>2</v>
      </c>
    </row>
    <row r="64" spans="1:12" ht="13.5">
      <c r="A64" s="3" t="s">
        <v>871</v>
      </c>
      <c r="B64" s="3" t="s">
        <v>2</v>
      </c>
      <c r="C64" s="3" t="s">
        <v>2</v>
      </c>
      <c r="D64" s="3" t="s">
        <v>2</v>
      </c>
      <c r="E64" s="3" t="s">
        <v>2</v>
      </c>
      <c r="F64" s="3" t="s">
        <v>2</v>
      </c>
      <c r="G64" s="3" t="s">
        <v>2</v>
      </c>
      <c r="H64" s="21" t="s">
        <v>2</v>
      </c>
      <c r="I64" s="3" t="s">
        <v>2</v>
      </c>
      <c r="J64" s="21" t="s">
        <v>2</v>
      </c>
      <c r="K64" s="3" t="s">
        <v>2</v>
      </c>
      <c r="L64" s="21" t="s">
        <v>2</v>
      </c>
    </row>
    <row r="65" spans="1:12" ht="13.5">
      <c r="A65" s="3" t="s">
        <v>323</v>
      </c>
      <c r="B65" s="3" t="s">
        <v>322</v>
      </c>
      <c r="C65" s="3">
        <v>22.94</v>
      </c>
      <c r="D65" s="3">
        <v>0.504</v>
      </c>
      <c r="E65" s="3" t="s">
        <v>2</v>
      </c>
      <c r="F65" s="3">
        <v>0.495</v>
      </c>
      <c r="G65" s="3">
        <v>237.4</v>
      </c>
      <c r="H65" s="21">
        <v>5.1999999999999998E-3</v>
      </c>
      <c r="I65" s="3">
        <v>0</v>
      </c>
      <c r="J65" s="21">
        <v>0</v>
      </c>
      <c r="K65" s="3">
        <v>0</v>
      </c>
      <c r="L65" s="21">
        <v>0</v>
      </c>
    </row>
    <row r="66" spans="1:12" ht="13.5">
      <c r="A66" s="3" t="s">
        <v>231</v>
      </c>
      <c r="B66" s="3" t="s">
        <v>230</v>
      </c>
      <c r="C66" s="3">
        <v>15.62</v>
      </c>
      <c r="D66" s="3">
        <v>0.08</v>
      </c>
      <c r="E66" s="3">
        <v>0.30099999999999999</v>
      </c>
      <c r="F66" s="3">
        <v>0.52600000000000002</v>
      </c>
      <c r="G66" s="3">
        <v>23565.4</v>
      </c>
      <c r="H66" s="21">
        <v>0.1203</v>
      </c>
      <c r="I66" s="3">
        <v>21900.1</v>
      </c>
      <c r="J66" s="21">
        <v>0.1118</v>
      </c>
      <c r="K66" s="3">
        <v>0</v>
      </c>
      <c r="L66" s="21">
        <v>0</v>
      </c>
    </row>
    <row r="67" spans="1:12" ht="13.5">
      <c r="A67" s="3" t="s">
        <v>91</v>
      </c>
      <c r="B67" s="3" t="s">
        <v>90</v>
      </c>
      <c r="C67" s="3">
        <v>22.26</v>
      </c>
      <c r="D67" s="3">
        <v>0.39400000000000002</v>
      </c>
      <c r="E67" s="3" t="s">
        <v>2</v>
      </c>
      <c r="F67" s="3">
        <v>0.40100000000000002</v>
      </c>
      <c r="G67" s="3">
        <v>0</v>
      </c>
      <c r="H67" s="21">
        <v>0</v>
      </c>
      <c r="I67" s="3">
        <v>0</v>
      </c>
      <c r="J67" s="21">
        <v>0</v>
      </c>
      <c r="K67" s="3">
        <v>0</v>
      </c>
      <c r="L67" s="21">
        <v>0</v>
      </c>
    </row>
    <row r="68" spans="1:12" ht="13.5">
      <c r="A68" s="3" t="s">
        <v>273</v>
      </c>
      <c r="B68" s="3" t="s">
        <v>272</v>
      </c>
      <c r="C68" s="3">
        <v>3.39</v>
      </c>
      <c r="D68" s="3">
        <v>0.49099999999999999</v>
      </c>
      <c r="E68" s="3" t="s">
        <v>2</v>
      </c>
      <c r="F68" s="3">
        <v>0.42899999999999999</v>
      </c>
      <c r="G68" s="3">
        <v>0</v>
      </c>
      <c r="H68" s="21">
        <v>0</v>
      </c>
      <c r="I68" s="3">
        <v>0</v>
      </c>
      <c r="J68" s="21">
        <v>0</v>
      </c>
      <c r="K68" s="3">
        <v>0</v>
      </c>
      <c r="L68" s="21">
        <v>0</v>
      </c>
    </row>
    <row r="69" spans="1:12" ht="13.5">
      <c r="A69" s="3" t="s">
        <v>159</v>
      </c>
      <c r="B69" s="3" t="s">
        <v>158</v>
      </c>
      <c r="C69" s="3">
        <v>2676.7</v>
      </c>
      <c r="D69" s="3">
        <v>0.4</v>
      </c>
      <c r="E69" s="3">
        <v>0.32300000000000001</v>
      </c>
      <c r="F69" s="3">
        <v>0.32400000000000001</v>
      </c>
      <c r="G69" s="3">
        <v>91336.3</v>
      </c>
      <c r="H69" s="21">
        <v>1.37E-2</v>
      </c>
      <c r="I69" s="3">
        <v>37621.1</v>
      </c>
      <c r="J69" s="21">
        <v>5.5999999999999999E-3</v>
      </c>
      <c r="K69" s="3">
        <v>92071.2</v>
      </c>
      <c r="L69" s="21">
        <v>1.38E-2</v>
      </c>
    </row>
    <row r="70" spans="1:12" ht="13.5">
      <c r="A70" s="3" t="s">
        <v>347</v>
      </c>
      <c r="B70" s="3" t="s">
        <v>510</v>
      </c>
      <c r="C70" s="3">
        <v>0.04</v>
      </c>
      <c r="D70" s="3">
        <v>0.246</v>
      </c>
      <c r="E70" s="3" t="s">
        <v>2</v>
      </c>
      <c r="F70" s="3">
        <v>0.374</v>
      </c>
      <c r="G70" s="3">
        <v>79.099999999999994</v>
      </c>
      <c r="H70" s="21">
        <v>0.43959999999999999</v>
      </c>
      <c r="I70" s="3">
        <v>79.099999999999994</v>
      </c>
      <c r="J70" s="21">
        <v>0.43959999999999999</v>
      </c>
      <c r="K70" s="3">
        <v>0</v>
      </c>
      <c r="L70" s="21">
        <v>0</v>
      </c>
    </row>
    <row r="71" spans="1:12" ht="13.5">
      <c r="A71" s="3" t="s">
        <v>258</v>
      </c>
      <c r="B71" s="3" t="s">
        <v>257</v>
      </c>
      <c r="C71" s="3">
        <v>7.44</v>
      </c>
      <c r="D71" s="3">
        <v>0.30199999999999999</v>
      </c>
      <c r="E71" s="3" t="s">
        <v>2</v>
      </c>
      <c r="F71" s="3">
        <v>0.315</v>
      </c>
      <c r="G71" s="3">
        <v>3752.9</v>
      </c>
      <c r="H71" s="21">
        <v>0.1522</v>
      </c>
      <c r="I71" s="3">
        <v>3752.9</v>
      </c>
      <c r="J71" s="21">
        <v>0.1522</v>
      </c>
      <c r="K71" s="3">
        <v>0</v>
      </c>
      <c r="L71" s="21">
        <v>0</v>
      </c>
    </row>
    <row r="72" spans="1:12" ht="13.5">
      <c r="A72" s="3" t="s">
        <v>314</v>
      </c>
      <c r="B72" s="3" t="s">
        <v>313</v>
      </c>
      <c r="C72" s="3">
        <v>21.23</v>
      </c>
      <c r="D72" s="3">
        <v>0.51800000000000002</v>
      </c>
      <c r="E72" s="3" t="s">
        <v>2</v>
      </c>
      <c r="F72" s="3">
        <v>0.51100000000000001</v>
      </c>
      <c r="G72" s="3">
        <v>0</v>
      </c>
      <c r="H72" s="21">
        <v>0</v>
      </c>
      <c r="I72" s="3">
        <v>0</v>
      </c>
      <c r="J72" s="21">
        <v>0</v>
      </c>
      <c r="K72" s="3">
        <v>0</v>
      </c>
      <c r="L72" s="21">
        <v>0</v>
      </c>
    </row>
    <row r="73" spans="1:12" ht="13.5">
      <c r="A73" s="3" t="s">
        <v>303</v>
      </c>
      <c r="B73" s="3" t="s">
        <v>872</v>
      </c>
      <c r="C73" s="3">
        <v>5.77</v>
      </c>
      <c r="D73" s="3">
        <v>0.47599999999999998</v>
      </c>
      <c r="E73" s="3" t="s">
        <v>2</v>
      </c>
      <c r="F73" s="3">
        <v>0.42399999999999999</v>
      </c>
      <c r="G73" s="3">
        <v>0</v>
      </c>
      <c r="H73" s="21">
        <v>0</v>
      </c>
      <c r="I73" s="3">
        <v>0</v>
      </c>
      <c r="J73" s="21">
        <v>0</v>
      </c>
      <c r="K73" s="3">
        <v>0</v>
      </c>
      <c r="L73" s="21">
        <v>0</v>
      </c>
    </row>
    <row r="74" spans="1:12" ht="13.5">
      <c r="A74" s="3" t="s">
        <v>163</v>
      </c>
      <c r="B74" s="3" t="s">
        <v>162</v>
      </c>
      <c r="C74" s="3">
        <v>211.83</v>
      </c>
      <c r="D74" s="3">
        <v>0.48299999999999998</v>
      </c>
      <c r="E74" s="3" t="s">
        <v>2</v>
      </c>
      <c r="F74" s="3">
        <v>0.106</v>
      </c>
      <c r="G74" s="3">
        <v>5231.6000000000004</v>
      </c>
      <c r="H74" s="21">
        <v>1.1900000000000001E-2</v>
      </c>
      <c r="I74" s="3">
        <v>186.2</v>
      </c>
      <c r="J74" s="21">
        <v>4.0000000000000002E-4</v>
      </c>
      <c r="K74" s="3">
        <v>0</v>
      </c>
      <c r="L74" s="21">
        <v>0</v>
      </c>
    </row>
    <row r="75" spans="1:12" ht="13.5">
      <c r="A75" s="3" t="s">
        <v>260</v>
      </c>
      <c r="B75" s="3" t="s">
        <v>259</v>
      </c>
      <c r="C75" s="3">
        <v>0</v>
      </c>
      <c r="D75" s="3">
        <v>0.42899999999999999</v>
      </c>
      <c r="E75" s="3">
        <v>2.4E-2</v>
      </c>
      <c r="F75" s="3">
        <v>0.42899999999999999</v>
      </c>
      <c r="G75" s="3">
        <v>170.7</v>
      </c>
      <c r="H75" s="21">
        <v>0.53520000000000001</v>
      </c>
      <c r="I75" s="3">
        <v>170.7</v>
      </c>
      <c r="J75" s="21">
        <v>0.53520000000000001</v>
      </c>
      <c r="K75" s="3">
        <v>0</v>
      </c>
      <c r="L75" s="21">
        <v>0</v>
      </c>
    </row>
    <row r="76" spans="1:12" ht="13.5">
      <c r="A76" s="3" t="s">
        <v>302</v>
      </c>
      <c r="B76" s="3" t="s">
        <v>301</v>
      </c>
      <c r="C76" s="3">
        <v>0</v>
      </c>
      <c r="D76" s="3">
        <v>0.42899999999999999</v>
      </c>
      <c r="E76" s="3">
        <v>0.58099999999999996</v>
      </c>
      <c r="F76" s="3">
        <v>0.42899999999999999</v>
      </c>
      <c r="G76" s="3">
        <v>60.6</v>
      </c>
      <c r="H76" s="21">
        <v>4.8300000000000003E-2</v>
      </c>
      <c r="I76" s="3">
        <v>47.9</v>
      </c>
      <c r="J76" s="21">
        <v>3.8100000000000002E-2</v>
      </c>
      <c r="K76" s="3">
        <v>0</v>
      </c>
      <c r="L76" s="21">
        <v>0</v>
      </c>
    </row>
    <row r="77" spans="1:12" ht="13.5">
      <c r="A77" s="3" t="s">
        <v>290</v>
      </c>
      <c r="B77" s="3" t="s">
        <v>289</v>
      </c>
      <c r="C77" s="3">
        <v>0.03</v>
      </c>
      <c r="D77" s="3">
        <v>2.4E-2</v>
      </c>
      <c r="E77" s="3" t="s">
        <v>2</v>
      </c>
      <c r="F77" s="3">
        <v>0.33300000000000002</v>
      </c>
      <c r="G77" s="3">
        <v>405.8</v>
      </c>
      <c r="H77" s="21">
        <v>0.33260000000000001</v>
      </c>
      <c r="I77" s="3">
        <v>405.8</v>
      </c>
      <c r="J77" s="21">
        <v>0.33260000000000001</v>
      </c>
      <c r="K77" s="3">
        <v>0</v>
      </c>
      <c r="L77" s="21">
        <v>0</v>
      </c>
    </row>
    <row r="78" spans="1:12" ht="13.5">
      <c r="A78" s="3" t="s">
        <v>300</v>
      </c>
      <c r="B78" s="3" t="s">
        <v>299</v>
      </c>
      <c r="C78" s="3">
        <v>0.01</v>
      </c>
      <c r="D78" s="3">
        <v>0.30299999999999999</v>
      </c>
      <c r="E78" s="3" t="s">
        <v>2</v>
      </c>
      <c r="F78" s="3">
        <v>0.316</v>
      </c>
      <c r="G78" s="3">
        <v>4.8</v>
      </c>
      <c r="H78" s="21">
        <v>0.15</v>
      </c>
      <c r="I78" s="3">
        <v>4.8</v>
      </c>
      <c r="J78" s="21">
        <v>0.15</v>
      </c>
      <c r="K78" s="3">
        <v>0</v>
      </c>
      <c r="L78" s="21">
        <v>0</v>
      </c>
    </row>
    <row r="79" spans="1:12" ht="13.5">
      <c r="A79" s="3" t="s">
        <v>348</v>
      </c>
      <c r="B79" s="3" t="s">
        <v>511</v>
      </c>
      <c r="C79" s="3">
        <v>6.66</v>
      </c>
      <c r="D79" s="3">
        <v>0.46700000000000003</v>
      </c>
      <c r="E79" s="3" t="s">
        <v>2</v>
      </c>
      <c r="F79" s="3">
        <v>0.35299999999999998</v>
      </c>
      <c r="G79" s="3">
        <v>0</v>
      </c>
      <c r="H79" s="21">
        <v>0</v>
      </c>
      <c r="I79" s="3">
        <v>0</v>
      </c>
      <c r="J79" s="21">
        <v>0</v>
      </c>
      <c r="K79" s="3">
        <v>0</v>
      </c>
      <c r="L79" s="21">
        <v>0</v>
      </c>
    </row>
    <row r="80" spans="1:12" ht="13.5">
      <c r="A80" s="3" t="s">
        <v>147</v>
      </c>
      <c r="B80" s="3" t="s">
        <v>873</v>
      </c>
      <c r="C80" s="3">
        <v>0.97</v>
      </c>
      <c r="D80" s="3">
        <v>0.443</v>
      </c>
      <c r="E80" s="3" t="s">
        <v>2</v>
      </c>
      <c r="F80" s="3">
        <v>0.47699999999999998</v>
      </c>
      <c r="G80" s="3">
        <v>359.9</v>
      </c>
      <c r="H80" s="21">
        <v>0.1636</v>
      </c>
      <c r="I80" s="3">
        <v>359.9</v>
      </c>
      <c r="J80" s="21">
        <v>0.1636</v>
      </c>
      <c r="K80" s="3">
        <v>0</v>
      </c>
      <c r="L80" s="21">
        <v>0</v>
      </c>
    </row>
    <row r="81" spans="1:12" ht="13.5">
      <c r="A81" s="3" t="s">
        <v>200</v>
      </c>
      <c r="B81" s="3" t="s">
        <v>874</v>
      </c>
      <c r="C81" s="3">
        <v>61.02</v>
      </c>
      <c r="D81" s="3">
        <v>0.41899999999999998</v>
      </c>
      <c r="E81" s="3">
        <v>0.63200000000000001</v>
      </c>
      <c r="F81" s="3">
        <v>0.52700000000000002</v>
      </c>
      <c r="G81" s="3">
        <v>6549</v>
      </c>
      <c r="H81" s="21">
        <v>4.4999999999999998E-2</v>
      </c>
      <c r="I81" s="3">
        <v>5039.3</v>
      </c>
      <c r="J81" s="21">
        <v>3.4599999999999999E-2</v>
      </c>
      <c r="K81" s="3">
        <v>7037.4</v>
      </c>
      <c r="L81" s="21">
        <v>4.8300000000000003E-2</v>
      </c>
    </row>
    <row r="82" spans="1:12" ht="13.5">
      <c r="A82" s="3" t="s">
        <v>238</v>
      </c>
      <c r="B82" s="3" t="s">
        <v>1544</v>
      </c>
      <c r="C82" s="3">
        <v>212.7</v>
      </c>
      <c r="D82" s="3">
        <v>0.47799999999999998</v>
      </c>
      <c r="E82" s="3">
        <v>0.69099999999999995</v>
      </c>
      <c r="F82" s="3">
        <v>0.38500000000000001</v>
      </c>
      <c r="G82" s="3">
        <v>217.3</v>
      </c>
      <c r="H82" s="21">
        <v>5.0000000000000001E-4</v>
      </c>
      <c r="I82" s="3">
        <v>0</v>
      </c>
      <c r="J82" s="21">
        <v>0</v>
      </c>
      <c r="K82" s="3">
        <v>0</v>
      </c>
      <c r="L82" s="21">
        <v>0</v>
      </c>
    </row>
    <row r="83" spans="1:12" ht="13.5">
      <c r="A83" s="3" t="s">
        <v>109</v>
      </c>
      <c r="B83" s="3" t="s">
        <v>2</v>
      </c>
      <c r="C83" s="3" t="s">
        <v>2</v>
      </c>
      <c r="D83" s="3" t="s">
        <v>2</v>
      </c>
      <c r="E83" s="3" t="s">
        <v>2</v>
      </c>
      <c r="F83" s="3" t="s">
        <v>2</v>
      </c>
      <c r="G83" s="3" t="s">
        <v>2</v>
      </c>
      <c r="H83" s="21" t="s">
        <v>2</v>
      </c>
      <c r="I83" s="3" t="s">
        <v>2</v>
      </c>
      <c r="J83" s="21" t="s">
        <v>2</v>
      </c>
      <c r="K83" s="3" t="s">
        <v>2</v>
      </c>
      <c r="L83" s="21" t="s">
        <v>2</v>
      </c>
    </row>
    <row r="84" spans="1:12" ht="13.5">
      <c r="A84" s="3" t="s">
        <v>298</v>
      </c>
      <c r="B84" s="3" t="s">
        <v>297</v>
      </c>
      <c r="C84" s="3">
        <v>0.1</v>
      </c>
      <c r="D84" s="3">
        <v>0.52700000000000002</v>
      </c>
      <c r="E84" s="3" t="s">
        <v>2</v>
      </c>
      <c r="F84" s="3">
        <v>0.50700000000000001</v>
      </c>
      <c r="G84" s="3">
        <v>0</v>
      </c>
      <c r="H84" s="21">
        <v>0</v>
      </c>
      <c r="I84" s="3">
        <v>0</v>
      </c>
      <c r="J84" s="21">
        <v>0</v>
      </c>
      <c r="K84" s="3">
        <v>0</v>
      </c>
      <c r="L84" s="21">
        <v>0</v>
      </c>
    </row>
    <row r="85" spans="1:12" ht="13.5">
      <c r="A85" s="3" t="s">
        <v>296</v>
      </c>
      <c r="B85" s="3" t="s">
        <v>295</v>
      </c>
      <c r="C85" s="3">
        <v>1.44</v>
      </c>
      <c r="D85" s="3">
        <v>0.51700000000000002</v>
      </c>
      <c r="E85" s="3" t="s">
        <v>2</v>
      </c>
      <c r="F85" s="3">
        <v>0.49099999999999999</v>
      </c>
      <c r="G85" s="3">
        <v>0</v>
      </c>
      <c r="H85" s="21">
        <v>0</v>
      </c>
      <c r="I85" s="3">
        <v>0</v>
      </c>
      <c r="J85" s="21">
        <v>0</v>
      </c>
      <c r="K85" s="3">
        <v>0</v>
      </c>
      <c r="L85" s="21">
        <v>0</v>
      </c>
    </row>
    <row r="86" spans="1:12" ht="13.5">
      <c r="A86" s="3" t="s">
        <v>236</v>
      </c>
      <c r="B86" s="3" t="s">
        <v>235</v>
      </c>
      <c r="C86" s="3">
        <v>1.1399999999999999</v>
      </c>
      <c r="D86" s="3">
        <v>0.29399999999999998</v>
      </c>
      <c r="E86" s="3" t="s">
        <v>2</v>
      </c>
      <c r="F86" s="3">
        <v>0.312</v>
      </c>
      <c r="G86" s="3">
        <v>675.2</v>
      </c>
      <c r="H86" s="21">
        <v>0.1739</v>
      </c>
      <c r="I86" s="3">
        <v>675.2</v>
      </c>
      <c r="J86" s="21">
        <v>0.1739</v>
      </c>
      <c r="K86" s="3">
        <v>0</v>
      </c>
      <c r="L86" s="21">
        <v>0</v>
      </c>
    </row>
    <row r="87" spans="1:12" ht="13.5">
      <c r="A87" s="3" t="s">
        <v>176</v>
      </c>
      <c r="B87" s="3" t="s">
        <v>175</v>
      </c>
      <c r="C87" s="3">
        <v>11.79</v>
      </c>
      <c r="D87" s="3">
        <v>0.2</v>
      </c>
      <c r="E87" s="3">
        <v>0</v>
      </c>
      <c r="F87" s="3">
        <v>0.43</v>
      </c>
      <c r="G87" s="3">
        <v>35935.599999999999</v>
      </c>
      <c r="H87" s="21">
        <v>0.60860000000000003</v>
      </c>
      <c r="I87" s="3">
        <v>32904.800000000003</v>
      </c>
      <c r="J87" s="21">
        <v>0.55730000000000002</v>
      </c>
      <c r="K87" s="3">
        <v>0</v>
      </c>
      <c r="L87" s="21">
        <v>0</v>
      </c>
    </row>
    <row r="88" spans="1:12" ht="13.5">
      <c r="A88" s="3" t="s">
        <v>349</v>
      </c>
      <c r="B88" s="3" t="s">
        <v>512</v>
      </c>
      <c r="C88" s="3" t="s">
        <v>2</v>
      </c>
      <c r="D88" s="3" t="s">
        <v>2</v>
      </c>
      <c r="E88" s="3" t="s">
        <v>2</v>
      </c>
      <c r="F88" s="3" t="s">
        <v>2</v>
      </c>
      <c r="G88" s="3" t="s">
        <v>2</v>
      </c>
      <c r="H88" s="21" t="s">
        <v>2</v>
      </c>
      <c r="I88" s="3" t="s">
        <v>2</v>
      </c>
      <c r="J88" s="21" t="s">
        <v>2</v>
      </c>
      <c r="K88" s="3" t="s">
        <v>2</v>
      </c>
      <c r="L88" s="21" t="s">
        <v>2</v>
      </c>
    </row>
    <row r="89" spans="1:12" ht="13.5">
      <c r="A89" s="3" t="s">
        <v>350</v>
      </c>
      <c r="B89" s="3" t="s">
        <v>513</v>
      </c>
      <c r="C89" s="3" t="s">
        <v>2</v>
      </c>
      <c r="D89" s="3" t="s">
        <v>2</v>
      </c>
      <c r="E89" s="3" t="s">
        <v>2</v>
      </c>
      <c r="F89" s="3" t="s">
        <v>2</v>
      </c>
      <c r="G89" s="3" t="s">
        <v>2</v>
      </c>
      <c r="H89" s="21" t="s">
        <v>2</v>
      </c>
      <c r="I89" s="3" t="s">
        <v>2</v>
      </c>
      <c r="J89" s="21" t="s">
        <v>2</v>
      </c>
      <c r="K89" s="3" t="s">
        <v>2</v>
      </c>
      <c r="L89" s="21" t="s">
        <v>2</v>
      </c>
    </row>
    <row r="90" spans="1:12" ht="13.5">
      <c r="A90" s="3" t="s">
        <v>351</v>
      </c>
      <c r="B90" s="3" t="s">
        <v>514</v>
      </c>
      <c r="C90" s="3" t="s">
        <v>2</v>
      </c>
      <c r="D90" s="3" t="s">
        <v>2</v>
      </c>
      <c r="E90" s="3" t="s">
        <v>2</v>
      </c>
      <c r="F90" s="3" t="s">
        <v>2</v>
      </c>
      <c r="G90" s="3" t="s">
        <v>2</v>
      </c>
      <c r="H90" s="21" t="s">
        <v>2</v>
      </c>
      <c r="I90" s="3" t="s">
        <v>2</v>
      </c>
      <c r="J90" s="21" t="s">
        <v>2</v>
      </c>
      <c r="K90" s="3" t="s">
        <v>2</v>
      </c>
      <c r="L90" s="21" t="s">
        <v>2</v>
      </c>
    </row>
    <row r="91" spans="1:12" ht="13.5">
      <c r="A91" s="3" t="s">
        <v>207</v>
      </c>
      <c r="B91" s="3" t="s">
        <v>206</v>
      </c>
      <c r="C91" s="3">
        <v>35.520000000000003</v>
      </c>
      <c r="D91" s="3">
        <v>0.501</v>
      </c>
      <c r="E91" s="3" t="s">
        <v>2</v>
      </c>
      <c r="F91" s="3">
        <v>0.25700000000000001</v>
      </c>
      <c r="G91" s="3">
        <v>950.4</v>
      </c>
      <c r="H91" s="21">
        <v>1.34E-2</v>
      </c>
      <c r="I91" s="3">
        <v>919.6</v>
      </c>
      <c r="J91" s="21">
        <v>1.2999999999999999E-2</v>
      </c>
      <c r="K91" s="3">
        <v>0</v>
      </c>
      <c r="L91" s="21">
        <v>0</v>
      </c>
    </row>
    <row r="92" spans="1:12" ht="13.5">
      <c r="A92" s="3" t="s">
        <v>208</v>
      </c>
      <c r="B92" s="3" t="s">
        <v>2</v>
      </c>
      <c r="C92" s="3" t="s">
        <v>2</v>
      </c>
      <c r="D92" s="3" t="s">
        <v>2</v>
      </c>
      <c r="E92" s="3" t="s">
        <v>2</v>
      </c>
      <c r="F92" s="3" t="s">
        <v>2</v>
      </c>
      <c r="G92" s="3" t="s">
        <v>2</v>
      </c>
      <c r="H92" s="21" t="s">
        <v>2</v>
      </c>
      <c r="I92" s="3" t="s">
        <v>2</v>
      </c>
      <c r="J92" s="21" t="s">
        <v>2</v>
      </c>
      <c r="K92" s="3" t="s">
        <v>2</v>
      </c>
      <c r="L92" s="21" t="s">
        <v>2</v>
      </c>
    </row>
    <row r="93" spans="1:12" ht="13.5">
      <c r="A93" s="3" t="s">
        <v>252</v>
      </c>
      <c r="B93" s="3" t="s">
        <v>1256</v>
      </c>
      <c r="C93" s="3">
        <v>0.71</v>
      </c>
      <c r="D93" s="3">
        <v>0.46400000000000002</v>
      </c>
      <c r="E93" s="3" t="s">
        <v>2</v>
      </c>
      <c r="F93" s="3">
        <v>0.44</v>
      </c>
      <c r="G93" s="3">
        <v>0</v>
      </c>
      <c r="H93" s="21">
        <v>0</v>
      </c>
      <c r="I93" s="3">
        <v>0</v>
      </c>
      <c r="J93" s="21">
        <v>0</v>
      </c>
      <c r="K93" s="3">
        <v>0</v>
      </c>
      <c r="L93" s="21">
        <v>0</v>
      </c>
    </row>
    <row r="94" spans="1:12" ht="13.5">
      <c r="A94" s="3" t="s">
        <v>352</v>
      </c>
      <c r="B94" s="3" t="s">
        <v>515</v>
      </c>
      <c r="C94" s="3">
        <v>0.12</v>
      </c>
      <c r="D94" s="3">
        <v>0.47699999999999998</v>
      </c>
      <c r="E94" s="3" t="s">
        <v>2</v>
      </c>
      <c r="F94" s="3">
        <v>0.42799999999999999</v>
      </c>
      <c r="G94" s="3">
        <v>0</v>
      </c>
      <c r="H94" s="21">
        <v>0</v>
      </c>
      <c r="I94" s="3">
        <v>0</v>
      </c>
      <c r="J94" s="21">
        <v>0</v>
      </c>
      <c r="K94" s="3">
        <v>0</v>
      </c>
      <c r="L94" s="21">
        <v>0</v>
      </c>
    </row>
    <row r="95" spans="1:12" ht="13.5">
      <c r="A95" s="3" t="s">
        <v>89</v>
      </c>
      <c r="B95" s="3" t="s">
        <v>88</v>
      </c>
      <c r="C95" s="3">
        <v>46.8</v>
      </c>
      <c r="D95" s="3">
        <v>0.5</v>
      </c>
      <c r="E95" s="3" t="s">
        <v>2</v>
      </c>
      <c r="F95" s="3">
        <v>0.49</v>
      </c>
      <c r="G95" s="3">
        <v>0</v>
      </c>
      <c r="H95" s="21">
        <v>0</v>
      </c>
      <c r="I95" s="3">
        <v>0</v>
      </c>
      <c r="J95" s="21">
        <v>0</v>
      </c>
      <c r="K95" s="3">
        <v>0</v>
      </c>
      <c r="L95" s="21">
        <v>0</v>
      </c>
    </row>
    <row r="96" spans="1:12" ht="13.5">
      <c r="A96" s="3" t="s">
        <v>353</v>
      </c>
      <c r="B96" s="3" t="s">
        <v>354</v>
      </c>
      <c r="C96" s="3" t="s">
        <v>2</v>
      </c>
      <c r="D96" s="3" t="s">
        <v>2</v>
      </c>
      <c r="E96" s="3" t="s">
        <v>2</v>
      </c>
      <c r="F96" s="3" t="s">
        <v>2</v>
      </c>
      <c r="G96" s="3" t="s">
        <v>2</v>
      </c>
      <c r="H96" s="21" t="s">
        <v>2</v>
      </c>
      <c r="I96" s="3" t="s">
        <v>2</v>
      </c>
      <c r="J96" s="21" t="s">
        <v>2</v>
      </c>
      <c r="K96" s="3" t="s">
        <v>2</v>
      </c>
      <c r="L96" s="21" t="s">
        <v>2</v>
      </c>
    </row>
    <row r="97" spans="1:12" ht="13.5">
      <c r="A97" s="3" t="s">
        <v>355</v>
      </c>
      <c r="B97" s="3" t="s">
        <v>516</v>
      </c>
      <c r="C97" s="3" t="s">
        <v>2</v>
      </c>
      <c r="D97" s="3" t="s">
        <v>2</v>
      </c>
      <c r="E97" s="3" t="s">
        <v>2</v>
      </c>
      <c r="F97" s="3" t="s">
        <v>2</v>
      </c>
      <c r="G97" s="3" t="s">
        <v>2</v>
      </c>
      <c r="H97" s="21" t="s">
        <v>2</v>
      </c>
      <c r="I97" s="3" t="s">
        <v>2</v>
      </c>
      <c r="J97" s="21" t="s">
        <v>2</v>
      </c>
      <c r="K97" s="3" t="s">
        <v>2</v>
      </c>
      <c r="L97" s="21" t="s">
        <v>2</v>
      </c>
    </row>
    <row r="98" spans="1:12" ht="13.5">
      <c r="A98" s="3" t="s">
        <v>138</v>
      </c>
      <c r="B98" s="3" t="s">
        <v>137</v>
      </c>
      <c r="C98" s="3">
        <v>0</v>
      </c>
      <c r="D98" s="3">
        <v>0</v>
      </c>
      <c r="E98" s="3">
        <v>0</v>
      </c>
      <c r="F98" s="3">
        <v>0.253</v>
      </c>
      <c r="G98" s="3">
        <v>284.60000000000002</v>
      </c>
      <c r="H98" s="21">
        <v>0.43719999999999998</v>
      </c>
      <c r="I98" s="3">
        <v>277.60000000000002</v>
      </c>
      <c r="J98" s="21">
        <v>0.42649999999999999</v>
      </c>
      <c r="K98" s="3">
        <v>262.8</v>
      </c>
      <c r="L98" s="21">
        <v>0.4037</v>
      </c>
    </row>
    <row r="99" spans="1:12" ht="13.5">
      <c r="A99" s="3" t="s">
        <v>356</v>
      </c>
      <c r="B99" s="3" t="s">
        <v>2</v>
      </c>
      <c r="C99" s="3" t="s">
        <v>2</v>
      </c>
      <c r="D99" s="3" t="s">
        <v>2</v>
      </c>
      <c r="E99" s="3" t="s">
        <v>2</v>
      </c>
      <c r="F99" s="3" t="s">
        <v>2</v>
      </c>
      <c r="G99" s="3" t="s">
        <v>2</v>
      </c>
      <c r="H99" s="21" t="s">
        <v>2</v>
      </c>
      <c r="I99" s="3" t="s">
        <v>2</v>
      </c>
      <c r="J99" s="21" t="s">
        <v>2</v>
      </c>
      <c r="K99" s="3" t="s">
        <v>2</v>
      </c>
      <c r="L99" s="21" t="s">
        <v>2</v>
      </c>
    </row>
    <row r="100" spans="1:12" ht="13.5">
      <c r="A100" s="3" t="s">
        <v>223</v>
      </c>
      <c r="B100" s="3" t="s">
        <v>2</v>
      </c>
      <c r="C100" s="3" t="s">
        <v>2</v>
      </c>
      <c r="D100" s="3" t="s">
        <v>2</v>
      </c>
      <c r="E100" s="3" t="s">
        <v>2</v>
      </c>
      <c r="F100" s="3" t="s">
        <v>2</v>
      </c>
      <c r="G100" s="3" t="s">
        <v>2</v>
      </c>
      <c r="H100" s="21" t="s">
        <v>2</v>
      </c>
      <c r="I100" s="3" t="s">
        <v>2</v>
      </c>
      <c r="J100" s="21" t="s">
        <v>2</v>
      </c>
      <c r="K100" s="3" t="s">
        <v>2</v>
      </c>
      <c r="L100" s="21" t="s">
        <v>2</v>
      </c>
    </row>
    <row r="101" spans="1:12" ht="13.5">
      <c r="A101" s="3" t="s">
        <v>222</v>
      </c>
      <c r="B101" s="3" t="s">
        <v>2</v>
      </c>
      <c r="C101" s="3" t="s">
        <v>2</v>
      </c>
      <c r="D101" s="3" t="s">
        <v>2</v>
      </c>
      <c r="E101" s="3" t="s">
        <v>2</v>
      </c>
      <c r="F101" s="3" t="s">
        <v>2</v>
      </c>
      <c r="G101" s="3" t="s">
        <v>2</v>
      </c>
      <c r="H101" s="21" t="s">
        <v>2</v>
      </c>
      <c r="I101" s="3" t="s">
        <v>2</v>
      </c>
      <c r="J101" s="21" t="s">
        <v>2</v>
      </c>
      <c r="K101" s="3" t="s">
        <v>2</v>
      </c>
      <c r="L101" s="21" t="s">
        <v>2</v>
      </c>
    </row>
    <row r="102" spans="1:12" ht="13.5">
      <c r="A102" s="3" t="s">
        <v>357</v>
      </c>
      <c r="B102" s="3" t="s">
        <v>2</v>
      </c>
      <c r="C102" s="3" t="s">
        <v>2</v>
      </c>
      <c r="D102" s="3" t="s">
        <v>2</v>
      </c>
      <c r="E102" s="3" t="s">
        <v>2</v>
      </c>
      <c r="F102" s="3" t="s">
        <v>2</v>
      </c>
      <c r="G102" s="3" t="s">
        <v>2</v>
      </c>
      <c r="H102" s="21" t="s">
        <v>2</v>
      </c>
      <c r="I102" s="3" t="s">
        <v>2</v>
      </c>
      <c r="J102" s="21" t="s">
        <v>2</v>
      </c>
      <c r="K102" s="3" t="s">
        <v>2</v>
      </c>
      <c r="L102" s="21" t="s">
        <v>2</v>
      </c>
    </row>
    <row r="103" spans="1:12" ht="13.5">
      <c r="A103" s="3" t="s">
        <v>358</v>
      </c>
      <c r="B103" s="3" t="s">
        <v>517</v>
      </c>
      <c r="C103" s="3" t="s">
        <v>2</v>
      </c>
      <c r="D103" s="3" t="s">
        <v>2</v>
      </c>
      <c r="E103" s="3" t="s">
        <v>2</v>
      </c>
      <c r="F103" s="3" t="s">
        <v>2</v>
      </c>
      <c r="G103" s="3" t="s">
        <v>2</v>
      </c>
      <c r="H103" s="21" t="s">
        <v>2</v>
      </c>
      <c r="I103" s="3" t="s">
        <v>2</v>
      </c>
      <c r="J103" s="21" t="s">
        <v>2</v>
      </c>
      <c r="K103" s="3" t="s">
        <v>2</v>
      </c>
      <c r="L103" s="21" t="s">
        <v>2</v>
      </c>
    </row>
    <row r="104" spans="1:12" ht="13.5">
      <c r="A104" s="3" t="s">
        <v>221</v>
      </c>
      <c r="B104" s="3" t="s">
        <v>2</v>
      </c>
      <c r="C104" s="3" t="s">
        <v>2</v>
      </c>
      <c r="D104" s="3" t="s">
        <v>2</v>
      </c>
      <c r="E104" s="3" t="s">
        <v>2</v>
      </c>
      <c r="F104" s="3" t="s">
        <v>2</v>
      </c>
      <c r="G104" s="3" t="s">
        <v>2</v>
      </c>
      <c r="H104" s="21" t="s">
        <v>2</v>
      </c>
      <c r="I104" s="3" t="s">
        <v>2</v>
      </c>
      <c r="J104" s="21" t="s">
        <v>2</v>
      </c>
      <c r="K104" s="3" t="s">
        <v>2</v>
      </c>
      <c r="L104" s="21" t="s">
        <v>2</v>
      </c>
    </row>
    <row r="105" spans="1:12" ht="13.5">
      <c r="A105" s="3" t="s">
        <v>875</v>
      </c>
      <c r="B105" s="3" t="s">
        <v>2</v>
      </c>
      <c r="C105" s="3" t="s">
        <v>2</v>
      </c>
      <c r="D105" s="3" t="s">
        <v>2</v>
      </c>
      <c r="E105" s="3" t="s">
        <v>2</v>
      </c>
      <c r="F105" s="3" t="s">
        <v>2</v>
      </c>
      <c r="G105" s="3" t="s">
        <v>2</v>
      </c>
      <c r="H105" s="21" t="s">
        <v>2</v>
      </c>
      <c r="I105" s="3" t="s">
        <v>2</v>
      </c>
      <c r="J105" s="21" t="s">
        <v>2</v>
      </c>
      <c r="K105" s="3" t="s">
        <v>2</v>
      </c>
      <c r="L105" s="21" t="s">
        <v>2</v>
      </c>
    </row>
    <row r="106" spans="1:12" ht="13.5">
      <c r="A106" s="3" t="s">
        <v>359</v>
      </c>
      <c r="B106" s="3" t="s">
        <v>2</v>
      </c>
      <c r="C106" s="3" t="s">
        <v>2</v>
      </c>
      <c r="D106" s="3" t="s">
        <v>2</v>
      </c>
      <c r="E106" s="3" t="s">
        <v>2</v>
      </c>
      <c r="F106" s="3" t="s">
        <v>2</v>
      </c>
      <c r="G106" s="3" t="s">
        <v>2</v>
      </c>
      <c r="H106" s="21" t="s">
        <v>2</v>
      </c>
      <c r="I106" s="3" t="s">
        <v>2</v>
      </c>
      <c r="J106" s="21" t="s">
        <v>2</v>
      </c>
      <c r="K106" s="3" t="s">
        <v>2</v>
      </c>
      <c r="L106" s="21" t="s">
        <v>2</v>
      </c>
    </row>
    <row r="107" spans="1:12" ht="13.5">
      <c r="A107" s="3" t="s">
        <v>360</v>
      </c>
      <c r="B107" s="3" t="s">
        <v>2</v>
      </c>
      <c r="C107" s="3" t="s">
        <v>2</v>
      </c>
      <c r="D107" s="3" t="s">
        <v>2</v>
      </c>
      <c r="E107" s="3" t="s">
        <v>2</v>
      </c>
      <c r="F107" s="3" t="s">
        <v>2</v>
      </c>
      <c r="G107" s="3" t="s">
        <v>2</v>
      </c>
      <c r="H107" s="21" t="s">
        <v>2</v>
      </c>
      <c r="I107" s="3" t="s">
        <v>2</v>
      </c>
      <c r="J107" s="21" t="s">
        <v>2</v>
      </c>
      <c r="K107" s="3" t="s">
        <v>2</v>
      </c>
      <c r="L107" s="21" t="s">
        <v>2</v>
      </c>
    </row>
    <row r="108" spans="1:12" ht="13.5">
      <c r="A108" s="3" t="s">
        <v>361</v>
      </c>
      <c r="B108" s="3" t="s">
        <v>1099</v>
      </c>
      <c r="C108" s="3" t="s">
        <v>2</v>
      </c>
      <c r="D108" s="3" t="s">
        <v>2</v>
      </c>
      <c r="E108" s="3" t="s">
        <v>2</v>
      </c>
      <c r="F108" s="3" t="s">
        <v>2</v>
      </c>
      <c r="G108" s="3" t="s">
        <v>2</v>
      </c>
      <c r="H108" s="21" t="s">
        <v>2</v>
      </c>
      <c r="I108" s="3" t="s">
        <v>2</v>
      </c>
      <c r="J108" s="21" t="s">
        <v>2</v>
      </c>
      <c r="K108" s="3" t="s">
        <v>2</v>
      </c>
      <c r="L108" s="21" t="s">
        <v>2</v>
      </c>
    </row>
    <row r="109" spans="1:12" ht="13.5">
      <c r="A109" s="3" t="s">
        <v>362</v>
      </c>
      <c r="B109" s="3" t="s">
        <v>518</v>
      </c>
      <c r="C109" s="3" t="s">
        <v>2</v>
      </c>
      <c r="D109" s="3" t="s">
        <v>2</v>
      </c>
      <c r="E109" s="3" t="s">
        <v>2</v>
      </c>
      <c r="F109" s="3" t="s">
        <v>2</v>
      </c>
      <c r="G109" s="3" t="s">
        <v>2</v>
      </c>
      <c r="H109" s="21" t="s">
        <v>2</v>
      </c>
      <c r="I109" s="3" t="s">
        <v>2</v>
      </c>
      <c r="J109" s="21" t="s">
        <v>2</v>
      </c>
      <c r="K109" s="3" t="s">
        <v>2</v>
      </c>
      <c r="L109" s="21" t="s">
        <v>2</v>
      </c>
    </row>
    <row r="110" spans="1:12" ht="13.5">
      <c r="A110" s="3" t="s">
        <v>363</v>
      </c>
      <c r="B110" s="3" t="s">
        <v>1100</v>
      </c>
      <c r="C110" s="3">
        <v>17.36</v>
      </c>
      <c r="D110" s="3">
        <v>0.503</v>
      </c>
      <c r="E110" s="3" t="s">
        <v>2</v>
      </c>
      <c r="F110" s="3">
        <v>0.40400000000000003</v>
      </c>
      <c r="G110" s="3">
        <v>0</v>
      </c>
      <c r="H110" s="21">
        <v>0</v>
      </c>
      <c r="I110" s="3">
        <v>0</v>
      </c>
      <c r="J110" s="21">
        <v>0</v>
      </c>
      <c r="K110" s="3">
        <v>0</v>
      </c>
      <c r="L110" s="21">
        <v>0</v>
      </c>
    </row>
    <row r="111" spans="1:12" ht="13.5">
      <c r="A111" s="3" t="s">
        <v>220</v>
      </c>
      <c r="B111" s="3" t="s">
        <v>2</v>
      </c>
      <c r="C111" s="3" t="s">
        <v>2</v>
      </c>
      <c r="D111" s="3" t="s">
        <v>2</v>
      </c>
      <c r="E111" s="3" t="s">
        <v>2</v>
      </c>
      <c r="F111" s="3" t="s">
        <v>2</v>
      </c>
      <c r="G111" s="3" t="s">
        <v>2</v>
      </c>
      <c r="H111" s="21" t="s">
        <v>2</v>
      </c>
      <c r="I111" s="3" t="s">
        <v>2</v>
      </c>
      <c r="J111" s="21" t="s">
        <v>2</v>
      </c>
      <c r="K111" s="3" t="s">
        <v>2</v>
      </c>
      <c r="L111" s="21" t="s">
        <v>2</v>
      </c>
    </row>
    <row r="112" spans="1:12" ht="13.5">
      <c r="A112" s="3" t="s">
        <v>364</v>
      </c>
      <c r="B112" s="3" t="s">
        <v>519</v>
      </c>
      <c r="C112" s="3">
        <v>12.44</v>
      </c>
      <c r="D112" s="3">
        <v>0.502</v>
      </c>
      <c r="E112" s="3" t="s">
        <v>2</v>
      </c>
      <c r="F112" s="3">
        <v>0.39900000000000002</v>
      </c>
      <c r="G112" s="3">
        <v>0</v>
      </c>
      <c r="H112" s="21">
        <v>0</v>
      </c>
      <c r="I112" s="3">
        <v>0</v>
      </c>
      <c r="J112" s="21">
        <v>0</v>
      </c>
      <c r="K112" s="3">
        <v>0</v>
      </c>
      <c r="L112" s="21">
        <v>0</v>
      </c>
    </row>
    <row r="113" spans="1:12" ht="13.5">
      <c r="A113" s="3" t="s">
        <v>365</v>
      </c>
      <c r="B113" s="3" t="s">
        <v>2</v>
      </c>
      <c r="C113" s="3" t="s">
        <v>2</v>
      </c>
      <c r="D113" s="3" t="s">
        <v>2</v>
      </c>
      <c r="E113" s="3" t="s">
        <v>2</v>
      </c>
      <c r="F113" s="3" t="s">
        <v>2</v>
      </c>
      <c r="G113" s="3" t="s">
        <v>2</v>
      </c>
      <c r="H113" s="21" t="s">
        <v>2</v>
      </c>
      <c r="I113" s="3" t="s">
        <v>2</v>
      </c>
      <c r="J113" s="21" t="s">
        <v>2</v>
      </c>
      <c r="K113" s="3" t="s">
        <v>2</v>
      </c>
      <c r="L113" s="21" t="s">
        <v>2</v>
      </c>
    </row>
    <row r="114" spans="1:12" ht="13.5">
      <c r="A114" s="3" t="s">
        <v>219</v>
      </c>
      <c r="B114" s="3" t="s">
        <v>2</v>
      </c>
      <c r="C114" s="3" t="s">
        <v>2</v>
      </c>
      <c r="D114" s="3" t="s">
        <v>2</v>
      </c>
      <c r="E114" s="3" t="s">
        <v>2</v>
      </c>
      <c r="F114" s="3" t="s">
        <v>2</v>
      </c>
      <c r="G114" s="3" t="s">
        <v>2</v>
      </c>
      <c r="H114" s="21" t="s">
        <v>2</v>
      </c>
      <c r="I114" s="3" t="s">
        <v>2</v>
      </c>
      <c r="J114" s="21" t="s">
        <v>2</v>
      </c>
      <c r="K114" s="3" t="s">
        <v>2</v>
      </c>
      <c r="L114" s="21" t="s">
        <v>2</v>
      </c>
    </row>
    <row r="115" spans="1:12" ht="13.5">
      <c r="A115" s="3" t="s">
        <v>218</v>
      </c>
      <c r="B115" s="3" t="s">
        <v>217</v>
      </c>
      <c r="C115" s="3">
        <v>437.21</v>
      </c>
      <c r="D115" s="3">
        <v>0.504</v>
      </c>
      <c r="E115" s="3" t="s">
        <v>2</v>
      </c>
      <c r="F115" s="3">
        <v>0.41199999999999998</v>
      </c>
      <c r="G115" s="3">
        <v>0</v>
      </c>
      <c r="H115" s="21">
        <v>0</v>
      </c>
      <c r="I115" s="3">
        <v>0</v>
      </c>
      <c r="J115" s="21">
        <v>0</v>
      </c>
      <c r="K115" s="3">
        <v>0</v>
      </c>
      <c r="L115" s="21">
        <v>0</v>
      </c>
    </row>
    <row r="116" spans="1:12" ht="13.5">
      <c r="A116" s="3" t="s">
        <v>216</v>
      </c>
      <c r="B116" s="3" t="s">
        <v>2</v>
      </c>
      <c r="C116" s="3" t="s">
        <v>2</v>
      </c>
      <c r="D116" s="3" t="s">
        <v>2</v>
      </c>
      <c r="E116" s="3" t="s">
        <v>2</v>
      </c>
      <c r="F116" s="3" t="s">
        <v>2</v>
      </c>
      <c r="G116" s="3" t="s">
        <v>2</v>
      </c>
      <c r="H116" s="21" t="s">
        <v>2</v>
      </c>
      <c r="I116" s="3" t="s">
        <v>2</v>
      </c>
      <c r="J116" s="21" t="s">
        <v>2</v>
      </c>
      <c r="K116" s="3" t="s">
        <v>2</v>
      </c>
      <c r="L116" s="21" t="s">
        <v>2</v>
      </c>
    </row>
    <row r="117" spans="1:12" ht="13.5">
      <c r="A117" s="3" t="s">
        <v>215</v>
      </c>
      <c r="B117" s="3" t="s">
        <v>2</v>
      </c>
      <c r="C117" s="3" t="s">
        <v>2</v>
      </c>
      <c r="D117" s="3" t="s">
        <v>2</v>
      </c>
      <c r="E117" s="3" t="s">
        <v>2</v>
      </c>
      <c r="F117" s="3" t="s">
        <v>2</v>
      </c>
      <c r="G117" s="3" t="s">
        <v>2</v>
      </c>
      <c r="H117" s="21" t="s">
        <v>2</v>
      </c>
      <c r="I117" s="3" t="s">
        <v>2</v>
      </c>
      <c r="J117" s="21" t="s">
        <v>2</v>
      </c>
      <c r="K117" s="3" t="s">
        <v>2</v>
      </c>
      <c r="L117" s="21" t="s">
        <v>2</v>
      </c>
    </row>
    <row r="118" spans="1:12" ht="13.5">
      <c r="A118" s="3" t="s">
        <v>214</v>
      </c>
      <c r="B118" s="3" t="s">
        <v>2</v>
      </c>
      <c r="C118" s="3" t="s">
        <v>2</v>
      </c>
      <c r="D118" s="3" t="s">
        <v>2</v>
      </c>
      <c r="E118" s="3" t="s">
        <v>2</v>
      </c>
      <c r="F118" s="3" t="s">
        <v>2</v>
      </c>
      <c r="G118" s="3" t="s">
        <v>2</v>
      </c>
      <c r="H118" s="21" t="s">
        <v>2</v>
      </c>
      <c r="I118" s="3" t="s">
        <v>2</v>
      </c>
      <c r="J118" s="21" t="s">
        <v>2</v>
      </c>
      <c r="K118" s="3" t="s">
        <v>2</v>
      </c>
      <c r="L118" s="21" t="s">
        <v>2</v>
      </c>
    </row>
    <row r="119" spans="1:12" ht="13.5">
      <c r="A119" s="3" t="s">
        <v>213</v>
      </c>
      <c r="B119" s="3" t="s">
        <v>2</v>
      </c>
      <c r="C119" s="3" t="s">
        <v>2</v>
      </c>
      <c r="D119" s="3" t="s">
        <v>2</v>
      </c>
      <c r="E119" s="3" t="s">
        <v>2</v>
      </c>
      <c r="F119" s="3" t="s">
        <v>2</v>
      </c>
      <c r="G119" s="3" t="s">
        <v>2</v>
      </c>
      <c r="H119" s="21" t="s">
        <v>2</v>
      </c>
      <c r="I119" s="3" t="s">
        <v>2</v>
      </c>
      <c r="J119" s="21" t="s">
        <v>2</v>
      </c>
      <c r="K119" s="3" t="s">
        <v>2</v>
      </c>
      <c r="L119" s="21" t="s">
        <v>2</v>
      </c>
    </row>
    <row r="120" spans="1:12" ht="13.5">
      <c r="A120" s="3" t="s">
        <v>366</v>
      </c>
      <c r="B120" s="3" t="s">
        <v>2</v>
      </c>
      <c r="C120" s="3" t="s">
        <v>2</v>
      </c>
      <c r="D120" s="3" t="s">
        <v>2</v>
      </c>
      <c r="E120" s="3" t="s">
        <v>2</v>
      </c>
      <c r="F120" s="3" t="s">
        <v>2</v>
      </c>
      <c r="G120" s="3" t="s">
        <v>2</v>
      </c>
      <c r="H120" s="21" t="s">
        <v>2</v>
      </c>
      <c r="I120" s="3" t="s">
        <v>2</v>
      </c>
      <c r="J120" s="21" t="s">
        <v>2</v>
      </c>
      <c r="K120" s="3" t="s">
        <v>2</v>
      </c>
      <c r="L120" s="21" t="s">
        <v>2</v>
      </c>
    </row>
    <row r="121" spans="1:12" ht="13.5">
      <c r="A121" s="3" t="s">
        <v>212</v>
      </c>
      <c r="B121" s="3" t="s">
        <v>2</v>
      </c>
      <c r="C121" s="3" t="s">
        <v>2</v>
      </c>
      <c r="D121" s="3" t="s">
        <v>2</v>
      </c>
      <c r="E121" s="3" t="s">
        <v>2</v>
      </c>
      <c r="F121" s="3" t="s">
        <v>2</v>
      </c>
      <c r="G121" s="3" t="s">
        <v>2</v>
      </c>
      <c r="H121" s="21" t="s">
        <v>2</v>
      </c>
      <c r="I121" s="3" t="s">
        <v>2</v>
      </c>
      <c r="J121" s="21" t="s">
        <v>2</v>
      </c>
      <c r="K121" s="3" t="s">
        <v>2</v>
      </c>
      <c r="L121" s="21" t="s">
        <v>2</v>
      </c>
    </row>
    <row r="122" spans="1:12" ht="13.5">
      <c r="A122" s="3" t="s">
        <v>367</v>
      </c>
      <c r="B122" s="3" t="s">
        <v>2</v>
      </c>
      <c r="C122" s="3" t="s">
        <v>2</v>
      </c>
      <c r="D122" s="3" t="s">
        <v>2</v>
      </c>
      <c r="E122" s="3" t="s">
        <v>2</v>
      </c>
      <c r="F122" s="3" t="s">
        <v>2</v>
      </c>
      <c r="G122" s="3" t="s">
        <v>2</v>
      </c>
      <c r="H122" s="21" t="s">
        <v>2</v>
      </c>
      <c r="I122" s="3" t="s">
        <v>2</v>
      </c>
      <c r="J122" s="21" t="s">
        <v>2</v>
      </c>
      <c r="K122" s="3" t="s">
        <v>2</v>
      </c>
      <c r="L122" s="21" t="s">
        <v>2</v>
      </c>
    </row>
    <row r="123" spans="1:12" ht="13.5">
      <c r="A123" s="3" t="s">
        <v>211</v>
      </c>
      <c r="B123" s="3" t="s">
        <v>2</v>
      </c>
      <c r="C123" s="3" t="s">
        <v>2</v>
      </c>
      <c r="D123" s="3" t="s">
        <v>2</v>
      </c>
      <c r="E123" s="3" t="s">
        <v>2</v>
      </c>
      <c r="F123" s="3" t="s">
        <v>2</v>
      </c>
      <c r="G123" s="3" t="s">
        <v>2</v>
      </c>
      <c r="H123" s="21" t="s">
        <v>2</v>
      </c>
      <c r="I123" s="3" t="s">
        <v>2</v>
      </c>
      <c r="J123" s="21" t="s">
        <v>2</v>
      </c>
      <c r="K123" s="3" t="s">
        <v>2</v>
      </c>
      <c r="L123" s="21" t="s">
        <v>2</v>
      </c>
    </row>
    <row r="124" spans="1:12" ht="13.5">
      <c r="A124" s="3" t="s">
        <v>368</v>
      </c>
      <c r="B124" s="3" t="s">
        <v>520</v>
      </c>
      <c r="C124" s="3" t="s">
        <v>2</v>
      </c>
      <c r="D124" s="3" t="s">
        <v>2</v>
      </c>
      <c r="E124" s="3" t="s">
        <v>2</v>
      </c>
      <c r="F124" s="3" t="s">
        <v>2</v>
      </c>
      <c r="G124" s="3" t="s">
        <v>2</v>
      </c>
      <c r="H124" s="21" t="s">
        <v>2</v>
      </c>
      <c r="I124" s="3" t="s">
        <v>2</v>
      </c>
      <c r="J124" s="21" t="s">
        <v>2</v>
      </c>
      <c r="K124" s="3" t="s">
        <v>2</v>
      </c>
      <c r="L124" s="21" t="s">
        <v>2</v>
      </c>
    </row>
    <row r="125" spans="1:12" ht="13.5">
      <c r="A125" s="3" t="s">
        <v>369</v>
      </c>
      <c r="B125" s="3" t="s">
        <v>521</v>
      </c>
      <c r="C125" s="3" t="s">
        <v>2</v>
      </c>
      <c r="D125" s="3" t="s">
        <v>2</v>
      </c>
      <c r="E125" s="3" t="s">
        <v>2</v>
      </c>
      <c r="F125" s="3" t="s">
        <v>2</v>
      </c>
      <c r="G125" s="3" t="s">
        <v>2</v>
      </c>
      <c r="H125" s="21" t="s">
        <v>2</v>
      </c>
      <c r="I125" s="3" t="s">
        <v>2</v>
      </c>
      <c r="J125" s="21" t="s">
        <v>2</v>
      </c>
      <c r="K125" s="3" t="s">
        <v>2</v>
      </c>
      <c r="L125" s="21" t="s">
        <v>2</v>
      </c>
    </row>
    <row r="126" spans="1:12" ht="13.5">
      <c r="A126" s="3" t="s">
        <v>370</v>
      </c>
      <c r="B126" s="3" t="s">
        <v>522</v>
      </c>
      <c r="C126" s="3">
        <v>0.08</v>
      </c>
      <c r="D126" s="3">
        <v>0.52200000000000002</v>
      </c>
      <c r="E126" s="3" t="s">
        <v>2</v>
      </c>
      <c r="F126" s="3">
        <v>0.47</v>
      </c>
      <c r="G126" s="3">
        <v>0</v>
      </c>
      <c r="H126" s="21">
        <v>0</v>
      </c>
      <c r="I126" s="3">
        <v>0</v>
      </c>
      <c r="J126" s="21">
        <v>0</v>
      </c>
      <c r="K126" s="3">
        <v>0</v>
      </c>
      <c r="L126" s="21">
        <v>0</v>
      </c>
    </row>
    <row r="127" spans="1:12" ht="13.5">
      <c r="A127" s="3" t="s">
        <v>325</v>
      </c>
      <c r="B127" s="3" t="s">
        <v>324</v>
      </c>
      <c r="C127" s="3">
        <v>7.86</v>
      </c>
      <c r="D127" s="3">
        <v>0.19600000000000001</v>
      </c>
      <c r="E127" s="3">
        <v>3.4000000000000002E-2</v>
      </c>
      <c r="F127" s="3">
        <v>0.41199999999999998</v>
      </c>
      <c r="G127" s="3">
        <v>10951.5</v>
      </c>
      <c r="H127" s="21">
        <v>0.2737</v>
      </c>
      <c r="I127" s="3">
        <v>3439.3</v>
      </c>
      <c r="J127" s="21">
        <v>8.5999999999999993E-2</v>
      </c>
      <c r="K127" s="3">
        <v>3732.3</v>
      </c>
      <c r="L127" s="21">
        <v>9.3299999999999994E-2</v>
      </c>
    </row>
    <row r="128" spans="1:12" ht="13.5">
      <c r="A128" s="3" t="s">
        <v>128</v>
      </c>
      <c r="B128" s="3" t="s">
        <v>1257</v>
      </c>
      <c r="C128" s="3" t="s">
        <v>2</v>
      </c>
      <c r="D128" s="3" t="s">
        <v>2</v>
      </c>
      <c r="E128" s="3" t="s">
        <v>2</v>
      </c>
      <c r="F128" s="3" t="s">
        <v>2</v>
      </c>
      <c r="G128" s="3" t="s">
        <v>2</v>
      </c>
      <c r="H128" s="21" t="s">
        <v>2</v>
      </c>
      <c r="I128" s="3" t="s">
        <v>2</v>
      </c>
      <c r="J128" s="21" t="s">
        <v>2</v>
      </c>
      <c r="K128" s="3" t="s">
        <v>2</v>
      </c>
      <c r="L128" s="21" t="s">
        <v>2</v>
      </c>
    </row>
    <row r="129" spans="1:12" ht="13.5">
      <c r="A129" s="3" t="s">
        <v>371</v>
      </c>
      <c r="B129" s="3" t="s">
        <v>372</v>
      </c>
      <c r="C129" s="3" t="s">
        <v>2</v>
      </c>
      <c r="D129" s="3" t="s">
        <v>2</v>
      </c>
      <c r="E129" s="3" t="s">
        <v>2</v>
      </c>
      <c r="F129" s="3" t="s">
        <v>2</v>
      </c>
      <c r="G129" s="3" t="s">
        <v>2</v>
      </c>
      <c r="H129" s="21" t="s">
        <v>2</v>
      </c>
      <c r="I129" s="3" t="s">
        <v>2</v>
      </c>
      <c r="J129" s="21" t="s">
        <v>2</v>
      </c>
      <c r="K129" s="3" t="s">
        <v>2</v>
      </c>
      <c r="L129" s="21" t="s">
        <v>2</v>
      </c>
    </row>
    <row r="130" spans="1:12" ht="13.5">
      <c r="A130" s="3" t="s">
        <v>373</v>
      </c>
      <c r="B130" s="3" t="s">
        <v>2</v>
      </c>
      <c r="C130" s="3" t="s">
        <v>2</v>
      </c>
      <c r="D130" s="3" t="s">
        <v>2</v>
      </c>
      <c r="E130" s="3" t="s">
        <v>2</v>
      </c>
      <c r="F130" s="3" t="s">
        <v>2</v>
      </c>
      <c r="G130" s="3" t="s">
        <v>2</v>
      </c>
      <c r="H130" s="21" t="s">
        <v>2</v>
      </c>
      <c r="I130" s="3" t="s">
        <v>2</v>
      </c>
      <c r="J130" s="21" t="s">
        <v>2</v>
      </c>
      <c r="K130" s="3" t="s">
        <v>2</v>
      </c>
      <c r="L130" s="21" t="s">
        <v>2</v>
      </c>
    </row>
    <row r="131" spans="1:12" ht="13.5">
      <c r="A131" s="3" t="s">
        <v>179</v>
      </c>
      <c r="B131" s="3" t="s">
        <v>178</v>
      </c>
      <c r="C131" s="3">
        <v>0</v>
      </c>
      <c r="D131" s="3">
        <v>0</v>
      </c>
      <c r="E131" s="3">
        <v>0</v>
      </c>
      <c r="F131" s="3">
        <v>0</v>
      </c>
      <c r="G131" s="3">
        <v>1793.9</v>
      </c>
      <c r="H131" s="21">
        <v>0.1636</v>
      </c>
      <c r="I131" s="3">
        <v>409</v>
      </c>
      <c r="J131" s="21">
        <v>3.73E-2</v>
      </c>
      <c r="K131" s="3">
        <v>8521.4</v>
      </c>
      <c r="L131" s="21">
        <v>0.77739999999999998</v>
      </c>
    </row>
    <row r="132" spans="1:12" ht="13.5">
      <c r="A132" s="3" t="s">
        <v>195</v>
      </c>
      <c r="B132" s="3" t="s">
        <v>194</v>
      </c>
      <c r="C132" s="3">
        <v>0.08</v>
      </c>
      <c r="D132" s="3">
        <v>0.17899999999999999</v>
      </c>
      <c r="E132" s="3" t="s">
        <v>2</v>
      </c>
      <c r="F132" s="3">
        <v>0.98299999999999998</v>
      </c>
      <c r="G132" s="3">
        <v>231.7</v>
      </c>
      <c r="H132" s="21">
        <v>0.53139999999999998</v>
      </c>
      <c r="I132" s="3">
        <v>125.3</v>
      </c>
      <c r="J132" s="21">
        <v>0.2873</v>
      </c>
      <c r="K132" s="3">
        <v>0</v>
      </c>
      <c r="L132" s="21">
        <v>0</v>
      </c>
    </row>
    <row r="133" spans="1:12" ht="13.5">
      <c r="A133" s="3" t="s">
        <v>103</v>
      </c>
      <c r="B133" s="3" t="s">
        <v>102</v>
      </c>
      <c r="C133" s="3">
        <v>0.03</v>
      </c>
      <c r="D133" s="3">
        <v>0.374</v>
      </c>
      <c r="E133" s="3" t="s">
        <v>2</v>
      </c>
      <c r="F133" s="3">
        <v>0.55900000000000005</v>
      </c>
      <c r="G133" s="3">
        <v>18.5</v>
      </c>
      <c r="H133" s="21">
        <v>0.21490000000000001</v>
      </c>
      <c r="I133" s="3">
        <v>18.5</v>
      </c>
      <c r="J133" s="21">
        <v>0.21490000000000001</v>
      </c>
      <c r="K133" s="3">
        <v>0</v>
      </c>
      <c r="L133" s="21">
        <v>0</v>
      </c>
    </row>
    <row r="134" spans="1:12" ht="13.5">
      <c r="A134" s="3" t="s">
        <v>876</v>
      </c>
      <c r="B134" s="3" t="s">
        <v>2</v>
      </c>
      <c r="C134" s="3" t="s">
        <v>2</v>
      </c>
      <c r="D134" s="3" t="s">
        <v>2</v>
      </c>
      <c r="E134" s="3" t="s">
        <v>2</v>
      </c>
      <c r="F134" s="3" t="s">
        <v>2</v>
      </c>
      <c r="G134" s="3" t="s">
        <v>2</v>
      </c>
      <c r="H134" s="21" t="s">
        <v>2</v>
      </c>
      <c r="I134" s="3" t="s">
        <v>2</v>
      </c>
      <c r="J134" s="21" t="s">
        <v>2</v>
      </c>
      <c r="K134" s="3" t="s">
        <v>2</v>
      </c>
      <c r="L134" s="21" t="s">
        <v>2</v>
      </c>
    </row>
    <row r="135" spans="1:12" ht="13.5">
      <c r="A135" s="3" t="s">
        <v>111</v>
      </c>
      <c r="B135" s="3" t="s">
        <v>110</v>
      </c>
      <c r="C135" s="3">
        <v>160.59</v>
      </c>
      <c r="D135" s="3">
        <v>0.40899999999999997</v>
      </c>
      <c r="E135" s="3">
        <v>0.51</v>
      </c>
      <c r="F135" s="3">
        <v>0.41599999999999998</v>
      </c>
      <c r="G135" s="3">
        <v>64905.599999999999</v>
      </c>
      <c r="H135" s="21">
        <v>0.16539999999999999</v>
      </c>
      <c r="I135" s="3">
        <v>57787.9</v>
      </c>
      <c r="J135" s="21">
        <v>0.14729999999999999</v>
      </c>
      <c r="K135" s="3">
        <v>0</v>
      </c>
      <c r="L135" s="21">
        <v>0</v>
      </c>
    </row>
    <row r="136" spans="1:12" ht="13.5">
      <c r="A136" s="3" t="s">
        <v>286</v>
      </c>
      <c r="B136" s="3" t="s">
        <v>2</v>
      </c>
      <c r="C136" s="3" t="s">
        <v>2</v>
      </c>
      <c r="D136" s="3" t="s">
        <v>2</v>
      </c>
      <c r="E136" s="3" t="s">
        <v>2</v>
      </c>
      <c r="F136" s="3" t="s">
        <v>2</v>
      </c>
      <c r="G136" s="3" t="s">
        <v>2</v>
      </c>
      <c r="H136" s="21" t="s">
        <v>2</v>
      </c>
      <c r="I136" s="3" t="s">
        <v>2</v>
      </c>
      <c r="J136" s="21" t="s">
        <v>2</v>
      </c>
      <c r="K136" s="3" t="s">
        <v>2</v>
      </c>
      <c r="L136" s="21" t="s">
        <v>2</v>
      </c>
    </row>
    <row r="137" spans="1:12" ht="13.5">
      <c r="A137" s="3" t="s">
        <v>523</v>
      </c>
      <c r="B137" s="3" t="s">
        <v>2</v>
      </c>
      <c r="C137" s="3" t="s">
        <v>2</v>
      </c>
      <c r="D137" s="3" t="s">
        <v>2</v>
      </c>
      <c r="E137" s="3" t="s">
        <v>2</v>
      </c>
      <c r="F137" s="3" t="s">
        <v>2</v>
      </c>
      <c r="G137" s="3" t="s">
        <v>2</v>
      </c>
      <c r="H137" s="21" t="s">
        <v>2</v>
      </c>
      <c r="I137" s="3" t="s">
        <v>2</v>
      </c>
      <c r="J137" s="21" t="s">
        <v>2</v>
      </c>
      <c r="K137" s="3" t="s">
        <v>2</v>
      </c>
      <c r="L137" s="21" t="s">
        <v>2</v>
      </c>
    </row>
    <row r="138" spans="1:12" ht="13.5">
      <c r="A138" s="3" t="s">
        <v>374</v>
      </c>
      <c r="B138" s="3" t="s">
        <v>524</v>
      </c>
      <c r="C138" s="3" t="s">
        <v>2</v>
      </c>
      <c r="D138" s="3" t="s">
        <v>2</v>
      </c>
      <c r="E138" s="3" t="s">
        <v>2</v>
      </c>
      <c r="F138" s="3" t="s">
        <v>2</v>
      </c>
      <c r="G138" s="3" t="s">
        <v>2</v>
      </c>
      <c r="H138" s="21" t="s">
        <v>2</v>
      </c>
      <c r="I138" s="3" t="s">
        <v>2</v>
      </c>
      <c r="J138" s="21" t="s">
        <v>2</v>
      </c>
      <c r="K138" s="3" t="s">
        <v>2</v>
      </c>
      <c r="L138" s="21" t="s">
        <v>2</v>
      </c>
    </row>
    <row r="139" spans="1:12" ht="13.5">
      <c r="A139" s="3" t="s">
        <v>126</v>
      </c>
      <c r="B139" s="3" t="s">
        <v>125</v>
      </c>
      <c r="C139" s="3">
        <v>7.84</v>
      </c>
      <c r="D139" s="3">
        <v>0.127</v>
      </c>
      <c r="E139" s="3">
        <v>1.9E-2</v>
      </c>
      <c r="F139" s="3">
        <v>0.155</v>
      </c>
      <c r="G139" s="3">
        <v>21972.2</v>
      </c>
      <c r="H139" s="21">
        <v>0.35570000000000002</v>
      </c>
      <c r="I139" s="3">
        <v>16699</v>
      </c>
      <c r="J139" s="21">
        <v>0.27029999999999998</v>
      </c>
      <c r="K139" s="3">
        <v>24538.799999999999</v>
      </c>
      <c r="L139" s="21">
        <v>0.3972</v>
      </c>
    </row>
    <row r="140" spans="1:12" ht="13.5">
      <c r="A140" s="3" t="s">
        <v>187</v>
      </c>
      <c r="B140" s="3" t="s">
        <v>186</v>
      </c>
      <c r="C140" s="3">
        <v>0.21</v>
      </c>
      <c r="D140" s="3">
        <v>0.30099999999999999</v>
      </c>
      <c r="E140" s="3" t="s">
        <v>2</v>
      </c>
      <c r="F140" s="3">
        <v>0.314</v>
      </c>
      <c r="G140" s="3">
        <v>108.8</v>
      </c>
      <c r="H140" s="21">
        <v>0.15390000000000001</v>
      </c>
      <c r="I140" s="3">
        <v>108.8</v>
      </c>
      <c r="J140" s="21">
        <v>0.15390000000000001</v>
      </c>
      <c r="K140" s="3">
        <v>0</v>
      </c>
      <c r="L140" s="21">
        <v>0</v>
      </c>
    </row>
    <row r="141" spans="1:12" ht="13.5">
      <c r="A141" s="3" t="s">
        <v>135</v>
      </c>
      <c r="B141" s="3" t="s">
        <v>1430</v>
      </c>
      <c r="C141" s="3">
        <v>0.7</v>
      </c>
      <c r="D141" s="3">
        <v>0.55500000000000005</v>
      </c>
      <c r="E141" s="3" t="s">
        <v>2</v>
      </c>
      <c r="F141" s="3">
        <v>0.68</v>
      </c>
      <c r="G141" s="3">
        <v>13.6</v>
      </c>
      <c r="H141" s="21">
        <v>1.0800000000000001E-2</v>
      </c>
      <c r="I141" s="3">
        <v>0</v>
      </c>
      <c r="J141" s="21">
        <v>0</v>
      </c>
      <c r="K141" s="3">
        <v>0</v>
      </c>
      <c r="L141" s="21">
        <v>0</v>
      </c>
    </row>
    <row r="142" spans="1:12" ht="13.5">
      <c r="A142" s="3" t="s">
        <v>320</v>
      </c>
      <c r="B142" s="3" t="s">
        <v>319</v>
      </c>
      <c r="C142" s="3">
        <v>0.61</v>
      </c>
      <c r="D142" s="3">
        <v>0.499</v>
      </c>
      <c r="E142" s="3" t="s">
        <v>2</v>
      </c>
      <c r="F142" s="3">
        <v>0.49199999999999999</v>
      </c>
      <c r="G142" s="3">
        <v>0</v>
      </c>
      <c r="H142" s="21">
        <v>0</v>
      </c>
      <c r="I142" s="3">
        <v>0</v>
      </c>
      <c r="J142" s="21">
        <v>0</v>
      </c>
      <c r="K142" s="3">
        <v>0</v>
      </c>
      <c r="L142" s="21">
        <v>0</v>
      </c>
    </row>
    <row r="143" spans="1:12" ht="13.5">
      <c r="A143" s="3" t="s">
        <v>249</v>
      </c>
      <c r="B143" s="3" t="s">
        <v>248</v>
      </c>
      <c r="C143" s="3">
        <v>465.15</v>
      </c>
      <c r="D143" s="3">
        <v>0.60499999999999998</v>
      </c>
      <c r="E143" s="3">
        <v>0.622</v>
      </c>
      <c r="F143" s="3">
        <v>0.64300000000000002</v>
      </c>
      <c r="G143" s="3">
        <v>5136.5</v>
      </c>
      <c r="H143" s="21">
        <v>6.7000000000000002E-3</v>
      </c>
      <c r="I143" s="3">
        <v>5136.5</v>
      </c>
      <c r="J143" s="21">
        <v>6.7000000000000002E-3</v>
      </c>
      <c r="K143" s="3">
        <v>0</v>
      </c>
      <c r="L143" s="21">
        <v>0</v>
      </c>
    </row>
    <row r="144" spans="1:12" ht="13.5">
      <c r="A144" s="3" t="s">
        <v>525</v>
      </c>
      <c r="B144" s="3" t="s">
        <v>1258</v>
      </c>
      <c r="C144" s="3" t="s">
        <v>2</v>
      </c>
      <c r="D144" s="3" t="s">
        <v>2</v>
      </c>
      <c r="E144" s="3" t="s">
        <v>2</v>
      </c>
      <c r="F144" s="3" t="s">
        <v>2</v>
      </c>
      <c r="G144" s="3" t="s">
        <v>2</v>
      </c>
      <c r="H144" s="21" t="s">
        <v>2</v>
      </c>
      <c r="I144" s="3" t="s">
        <v>2</v>
      </c>
      <c r="J144" s="21" t="s">
        <v>2</v>
      </c>
      <c r="K144" s="3" t="s">
        <v>2</v>
      </c>
      <c r="L144" s="21" t="s">
        <v>2</v>
      </c>
    </row>
    <row r="145" spans="1:12" ht="13.5">
      <c r="A145" s="3" t="s">
        <v>263</v>
      </c>
      <c r="B145" s="3" t="s">
        <v>1545</v>
      </c>
      <c r="C145" s="3">
        <v>52.77</v>
      </c>
      <c r="D145" s="3">
        <v>0.50600000000000001</v>
      </c>
      <c r="E145" s="3">
        <v>0.40799999999999997</v>
      </c>
      <c r="F145" s="3">
        <v>0.50900000000000001</v>
      </c>
      <c r="G145" s="3">
        <v>18.7</v>
      </c>
      <c r="H145" s="21">
        <v>2.0000000000000001E-4</v>
      </c>
      <c r="I145" s="3">
        <v>0</v>
      </c>
      <c r="J145" s="21">
        <v>0</v>
      </c>
      <c r="K145" s="3">
        <v>0</v>
      </c>
      <c r="L145" s="21">
        <v>0</v>
      </c>
    </row>
    <row r="146" spans="1:12" ht="13.5">
      <c r="A146" s="3" t="s">
        <v>375</v>
      </c>
      <c r="B146" s="3" t="s">
        <v>526</v>
      </c>
      <c r="C146" s="3" t="s">
        <v>2</v>
      </c>
      <c r="D146" s="3" t="s">
        <v>2</v>
      </c>
      <c r="E146" s="3" t="s">
        <v>2</v>
      </c>
      <c r="F146" s="3" t="s">
        <v>2</v>
      </c>
      <c r="G146" s="3" t="s">
        <v>2</v>
      </c>
      <c r="H146" s="21" t="s">
        <v>2</v>
      </c>
      <c r="I146" s="3" t="s">
        <v>2</v>
      </c>
      <c r="J146" s="21" t="s">
        <v>2</v>
      </c>
      <c r="K146" s="3" t="s">
        <v>2</v>
      </c>
      <c r="L146" s="21" t="s">
        <v>2</v>
      </c>
    </row>
    <row r="147" spans="1:12" ht="13.5">
      <c r="A147" s="3" t="s">
        <v>376</v>
      </c>
      <c r="B147" s="3" t="s">
        <v>527</v>
      </c>
      <c r="C147" s="3">
        <v>0</v>
      </c>
      <c r="D147" s="3">
        <v>0.30099999999999999</v>
      </c>
      <c r="E147" s="3" t="s">
        <v>2</v>
      </c>
      <c r="F147" s="3">
        <v>0.314</v>
      </c>
      <c r="G147" s="3">
        <v>1.7</v>
      </c>
      <c r="H147" s="21">
        <v>0.15440000000000001</v>
      </c>
      <c r="I147" s="3">
        <v>1.7</v>
      </c>
      <c r="J147" s="21">
        <v>0.15440000000000001</v>
      </c>
      <c r="K147" s="3">
        <v>0</v>
      </c>
      <c r="L147" s="21">
        <v>0</v>
      </c>
    </row>
    <row r="148" spans="1:12" ht="13.5">
      <c r="A148" s="3" t="s">
        <v>101</v>
      </c>
      <c r="B148" s="3" t="s">
        <v>1431</v>
      </c>
      <c r="C148" s="3">
        <v>0.78</v>
      </c>
      <c r="D148" s="3">
        <v>0.34200000000000003</v>
      </c>
      <c r="E148" s="3" t="s">
        <v>2</v>
      </c>
      <c r="F148" s="3">
        <v>0.17699999999999999</v>
      </c>
      <c r="G148" s="3">
        <v>797.9</v>
      </c>
      <c r="H148" s="21">
        <v>0.35160000000000002</v>
      </c>
      <c r="I148" s="3">
        <v>0</v>
      </c>
      <c r="J148" s="21">
        <v>0</v>
      </c>
      <c r="K148" s="3">
        <v>0</v>
      </c>
      <c r="L148" s="21">
        <v>0</v>
      </c>
    </row>
    <row r="149" spans="1:12" ht="13.5">
      <c r="A149" s="3" t="s">
        <v>377</v>
      </c>
      <c r="B149" s="3" t="s">
        <v>528</v>
      </c>
      <c r="C149" s="3" t="s">
        <v>2</v>
      </c>
      <c r="D149" s="3" t="s">
        <v>2</v>
      </c>
      <c r="E149" s="3" t="s">
        <v>2</v>
      </c>
      <c r="F149" s="3" t="s">
        <v>2</v>
      </c>
      <c r="G149" s="3" t="s">
        <v>2</v>
      </c>
      <c r="H149" s="21" t="s">
        <v>2</v>
      </c>
      <c r="I149" s="3" t="s">
        <v>2</v>
      </c>
      <c r="J149" s="21" t="s">
        <v>2</v>
      </c>
      <c r="K149" s="3" t="s">
        <v>2</v>
      </c>
      <c r="L149" s="21" t="s">
        <v>2</v>
      </c>
    </row>
    <row r="150" spans="1:12" ht="13.5">
      <c r="A150" s="3" t="s">
        <v>378</v>
      </c>
      <c r="B150" s="3" t="s">
        <v>529</v>
      </c>
      <c r="C150" s="3" t="s">
        <v>2</v>
      </c>
      <c r="D150" s="3" t="s">
        <v>2</v>
      </c>
      <c r="E150" s="3" t="s">
        <v>2</v>
      </c>
      <c r="F150" s="3" t="s">
        <v>2</v>
      </c>
      <c r="G150" s="3" t="s">
        <v>2</v>
      </c>
      <c r="H150" s="21" t="s">
        <v>2</v>
      </c>
      <c r="I150" s="3" t="s">
        <v>2</v>
      </c>
      <c r="J150" s="21" t="s">
        <v>2</v>
      </c>
      <c r="K150" s="3" t="s">
        <v>2</v>
      </c>
      <c r="L150" s="21" t="s">
        <v>2</v>
      </c>
    </row>
    <row r="151" spans="1:12" ht="13.5">
      <c r="A151" s="3" t="s">
        <v>379</v>
      </c>
      <c r="B151" s="3" t="s">
        <v>530</v>
      </c>
      <c r="C151" s="3" t="s">
        <v>2</v>
      </c>
      <c r="D151" s="3" t="s">
        <v>2</v>
      </c>
      <c r="E151" s="3" t="s">
        <v>2</v>
      </c>
      <c r="F151" s="3" t="s">
        <v>2</v>
      </c>
      <c r="G151" s="3" t="s">
        <v>2</v>
      </c>
      <c r="H151" s="21" t="s">
        <v>2</v>
      </c>
      <c r="I151" s="3" t="s">
        <v>2</v>
      </c>
      <c r="J151" s="21" t="s">
        <v>2</v>
      </c>
      <c r="K151" s="3" t="s">
        <v>2</v>
      </c>
      <c r="L151" s="21" t="s">
        <v>2</v>
      </c>
    </row>
    <row r="152" spans="1:12" ht="13.5">
      <c r="A152" s="3" t="s">
        <v>380</v>
      </c>
      <c r="B152" s="3" t="s">
        <v>531</v>
      </c>
      <c r="C152" s="3" t="s">
        <v>2</v>
      </c>
      <c r="D152" s="3" t="s">
        <v>2</v>
      </c>
      <c r="E152" s="3" t="s">
        <v>2</v>
      </c>
      <c r="F152" s="3" t="s">
        <v>2</v>
      </c>
      <c r="G152" s="3" t="s">
        <v>2</v>
      </c>
      <c r="H152" s="21" t="s">
        <v>2</v>
      </c>
      <c r="I152" s="3" t="s">
        <v>2</v>
      </c>
      <c r="J152" s="21" t="s">
        <v>2</v>
      </c>
      <c r="K152" s="3" t="s">
        <v>2</v>
      </c>
      <c r="L152" s="21" t="s">
        <v>2</v>
      </c>
    </row>
    <row r="153" spans="1:12" ht="13.5">
      <c r="A153" s="3" t="s">
        <v>877</v>
      </c>
      <c r="B153" s="3" t="s">
        <v>2</v>
      </c>
      <c r="C153" s="3" t="s">
        <v>2</v>
      </c>
      <c r="D153" s="3" t="s">
        <v>2</v>
      </c>
      <c r="E153" s="3" t="s">
        <v>2</v>
      </c>
      <c r="F153" s="3" t="s">
        <v>2</v>
      </c>
      <c r="G153" s="3" t="s">
        <v>2</v>
      </c>
      <c r="H153" s="21" t="s">
        <v>2</v>
      </c>
      <c r="I153" s="3" t="s">
        <v>2</v>
      </c>
      <c r="J153" s="21" t="s">
        <v>2</v>
      </c>
      <c r="K153" s="3" t="s">
        <v>2</v>
      </c>
      <c r="L153" s="21" t="s">
        <v>2</v>
      </c>
    </row>
    <row r="154" spans="1:12" ht="13.5">
      <c r="A154" s="3" t="s">
        <v>242</v>
      </c>
      <c r="B154" s="3" t="s">
        <v>241</v>
      </c>
      <c r="C154" s="3">
        <v>64.23</v>
      </c>
      <c r="D154" s="3">
        <v>0.42899999999999999</v>
      </c>
      <c r="E154" s="3" t="s">
        <v>2</v>
      </c>
      <c r="F154" s="3">
        <v>0.42899999999999999</v>
      </c>
      <c r="G154" s="3">
        <v>41.3</v>
      </c>
      <c r="H154" s="21">
        <v>1E-3</v>
      </c>
      <c r="I154" s="3">
        <v>0</v>
      </c>
      <c r="J154" s="21">
        <v>0</v>
      </c>
      <c r="K154" s="3">
        <v>0</v>
      </c>
      <c r="L154" s="21">
        <v>0</v>
      </c>
    </row>
    <row r="155" spans="1:12" ht="13.5">
      <c r="A155" s="3" t="s">
        <v>381</v>
      </c>
      <c r="B155" s="3" t="s">
        <v>532</v>
      </c>
      <c r="C155" s="3" t="s">
        <v>2</v>
      </c>
      <c r="D155" s="3" t="s">
        <v>2</v>
      </c>
      <c r="E155" s="3" t="s">
        <v>2</v>
      </c>
      <c r="F155" s="3" t="s">
        <v>2</v>
      </c>
      <c r="G155" s="3" t="s">
        <v>2</v>
      </c>
      <c r="H155" s="21" t="s">
        <v>2</v>
      </c>
      <c r="I155" s="3" t="s">
        <v>2</v>
      </c>
      <c r="J155" s="21" t="s">
        <v>2</v>
      </c>
      <c r="K155" s="3" t="s">
        <v>2</v>
      </c>
      <c r="L155" s="21" t="s">
        <v>2</v>
      </c>
    </row>
    <row r="156" spans="1:12" ht="13.5">
      <c r="A156" s="3" t="s">
        <v>148</v>
      </c>
      <c r="B156" s="3" t="s">
        <v>878</v>
      </c>
      <c r="C156" s="3">
        <v>17.68</v>
      </c>
      <c r="D156" s="3">
        <v>0.44400000000000001</v>
      </c>
      <c r="E156" s="3" t="s">
        <v>2</v>
      </c>
      <c r="F156" s="3">
        <v>0.40400000000000003</v>
      </c>
      <c r="G156" s="3">
        <v>176.6</v>
      </c>
      <c r="H156" s="21">
        <v>4.4000000000000003E-3</v>
      </c>
      <c r="I156" s="3">
        <v>0</v>
      </c>
      <c r="J156" s="21">
        <v>0</v>
      </c>
      <c r="K156" s="3">
        <v>0</v>
      </c>
      <c r="L156" s="21">
        <v>0</v>
      </c>
    </row>
    <row r="157" spans="1:12" ht="13.5">
      <c r="A157" s="3" t="s">
        <v>198</v>
      </c>
      <c r="B157" s="3" t="s">
        <v>2</v>
      </c>
      <c r="C157" s="3" t="s">
        <v>2</v>
      </c>
      <c r="D157" s="3" t="s">
        <v>2</v>
      </c>
      <c r="E157" s="3" t="s">
        <v>2</v>
      </c>
      <c r="F157" s="3" t="s">
        <v>2</v>
      </c>
      <c r="G157" s="3" t="s">
        <v>2</v>
      </c>
      <c r="H157" s="21" t="s">
        <v>2</v>
      </c>
      <c r="I157" s="3" t="s">
        <v>2</v>
      </c>
      <c r="J157" s="21" t="s">
        <v>2</v>
      </c>
      <c r="K157" s="3" t="s">
        <v>2</v>
      </c>
      <c r="L157" s="21" t="s">
        <v>2</v>
      </c>
    </row>
    <row r="158" spans="1:12" ht="13.5">
      <c r="A158" s="3" t="s">
        <v>285</v>
      </c>
      <c r="B158" s="3" t="s">
        <v>284</v>
      </c>
      <c r="C158" s="3">
        <v>69.73</v>
      </c>
      <c r="D158" s="3">
        <v>0.34100000000000003</v>
      </c>
      <c r="E158" s="3">
        <v>0.24199999999999999</v>
      </c>
      <c r="F158" s="3">
        <v>0.40899999999999997</v>
      </c>
      <c r="G158" s="3">
        <v>44251</v>
      </c>
      <c r="H158" s="21">
        <v>0.21629999999999999</v>
      </c>
      <c r="I158" s="3">
        <v>44046.6</v>
      </c>
      <c r="J158" s="21">
        <v>0.21529999999999999</v>
      </c>
      <c r="K158" s="3">
        <v>11932.1</v>
      </c>
      <c r="L158" s="21">
        <v>5.8299999999999998E-2</v>
      </c>
    </row>
    <row r="159" spans="1:12" ht="13.5">
      <c r="A159" s="3" t="s">
        <v>533</v>
      </c>
      <c r="B159" s="3" t="s">
        <v>1101</v>
      </c>
      <c r="C159" s="3">
        <v>0.05</v>
      </c>
      <c r="D159" s="3">
        <v>0.5</v>
      </c>
      <c r="E159" s="3" t="s">
        <v>2</v>
      </c>
      <c r="F159" s="3">
        <v>0.56699999999999995</v>
      </c>
      <c r="G159" s="3">
        <v>0</v>
      </c>
      <c r="H159" s="21">
        <v>0</v>
      </c>
      <c r="I159" s="3">
        <v>0</v>
      </c>
      <c r="J159" s="21">
        <v>0</v>
      </c>
      <c r="K159" s="3">
        <v>0</v>
      </c>
      <c r="L159" s="21">
        <v>0</v>
      </c>
    </row>
    <row r="160" spans="1:12" ht="13.5">
      <c r="A160" s="3" t="s">
        <v>382</v>
      </c>
      <c r="B160" s="3" t="s">
        <v>534</v>
      </c>
      <c r="C160" s="3" t="s">
        <v>2</v>
      </c>
      <c r="D160" s="3" t="s">
        <v>2</v>
      </c>
      <c r="E160" s="3" t="s">
        <v>2</v>
      </c>
      <c r="F160" s="3" t="s">
        <v>2</v>
      </c>
      <c r="G160" s="3" t="s">
        <v>2</v>
      </c>
      <c r="H160" s="21" t="s">
        <v>2</v>
      </c>
      <c r="I160" s="3" t="s">
        <v>2</v>
      </c>
      <c r="J160" s="21" t="s">
        <v>2</v>
      </c>
      <c r="K160" s="3" t="s">
        <v>2</v>
      </c>
      <c r="L160" s="21" t="s">
        <v>2</v>
      </c>
    </row>
    <row r="161" spans="1:12" ht="13.5">
      <c r="A161" s="3" t="s">
        <v>269</v>
      </c>
      <c r="B161" s="3" t="s">
        <v>268</v>
      </c>
      <c r="C161" s="3">
        <v>0</v>
      </c>
      <c r="D161" s="3">
        <v>0.42899999999999999</v>
      </c>
      <c r="E161" s="3" t="s">
        <v>2</v>
      </c>
      <c r="F161" s="3">
        <v>0.42899999999999999</v>
      </c>
      <c r="G161" s="3">
        <v>0</v>
      </c>
      <c r="H161" s="21">
        <v>0</v>
      </c>
      <c r="I161" s="3">
        <v>0</v>
      </c>
      <c r="J161" s="21">
        <v>0</v>
      </c>
      <c r="K161" s="3">
        <v>0</v>
      </c>
      <c r="L161" s="21">
        <v>0</v>
      </c>
    </row>
    <row r="162" spans="1:12" ht="13.5">
      <c r="A162" s="3" t="s">
        <v>193</v>
      </c>
      <c r="B162" s="3" t="s">
        <v>192</v>
      </c>
      <c r="C162" s="3">
        <v>0.46</v>
      </c>
      <c r="D162" s="3">
        <v>2.5999999999999999E-2</v>
      </c>
      <c r="E162" s="3" t="s">
        <v>2</v>
      </c>
      <c r="F162" s="3">
        <v>0.41499999999999998</v>
      </c>
      <c r="G162" s="3">
        <v>14624</v>
      </c>
      <c r="H162" s="21">
        <v>0.82250000000000001</v>
      </c>
      <c r="I162" s="3">
        <v>14253</v>
      </c>
      <c r="J162" s="21">
        <v>0.80159999999999998</v>
      </c>
      <c r="K162" s="3">
        <v>0</v>
      </c>
      <c r="L162" s="21">
        <v>0</v>
      </c>
    </row>
    <row r="163" spans="1:12" ht="13.5">
      <c r="A163" s="3" t="s">
        <v>383</v>
      </c>
      <c r="B163" s="3" t="s">
        <v>384</v>
      </c>
      <c r="C163" s="3" t="s">
        <v>2</v>
      </c>
      <c r="D163" s="3" t="s">
        <v>2</v>
      </c>
      <c r="E163" s="3" t="s">
        <v>2</v>
      </c>
      <c r="F163" s="3" t="s">
        <v>2</v>
      </c>
      <c r="G163" s="3" t="s">
        <v>2</v>
      </c>
      <c r="H163" s="21" t="s">
        <v>2</v>
      </c>
      <c r="I163" s="3" t="s">
        <v>2</v>
      </c>
      <c r="J163" s="21" t="s">
        <v>2</v>
      </c>
      <c r="K163" s="3" t="s">
        <v>2</v>
      </c>
      <c r="L163" s="21" t="s">
        <v>2</v>
      </c>
    </row>
    <row r="164" spans="1:12" ht="13.5">
      <c r="A164" s="3" t="s">
        <v>229</v>
      </c>
      <c r="B164" s="3" t="s">
        <v>228</v>
      </c>
      <c r="C164" s="3">
        <v>7.0000000000000007E-2</v>
      </c>
      <c r="D164" s="3">
        <v>0.30299999999999999</v>
      </c>
      <c r="E164" s="3" t="s">
        <v>2</v>
      </c>
      <c r="F164" s="3">
        <v>0.316</v>
      </c>
      <c r="G164" s="3">
        <v>35.6</v>
      </c>
      <c r="H164" s="21">
        <v>0.15</v>
      </c>
      <c r="I164" s="3">
        <v>35.6</v>
      </c>
      <c r="J164" s="21">
        <v>0.15</v>
      </c>
      <c r="K164" s="3">
        <v>0</v>
      </c>
      <c r="L164" s="21">
        <v>0</v>
      </c>
    </row>
    <row r="165" spans="1:12" ht="13.5">
      <c r="A165" s="3" t="s">
        <v>385</v>
      </c>
      <c r="B165" s="3" t="s">
        <v>535</v>
      </c>
      <c r="C165" s="3">
        <v>0.13</v>
      </c>
      <c r="D165" s="3">
        <v>0.35599999999999998</v>
      </c>
      <c r="E165" s="3" t="s">
        <v>2</v>
      </c>
      <c r="F165" s="3">
        <v>0.30399999999999999</v>
      </c>
      <c r="G165" s="3">
        <v>0</v>
      </c>
      <c r="H165" s="21">
        <v>0</v>
      </c>
      <c r="I165" s="3">
        <v>0</v>
      </c>
      <c r="J165" s="21">
        <v>0</v>
      </c>
      <c r="K165" s="3">
        <v>0</v>
      </c>
      <c r="L165" s="21">
        <v>0</v>
      </c>
    </row>
    <row r="166" spans="1:12" ht="13.5">
      <c r="A166" s="3" t="s">
        <v>386</v>
      </c>
      <c r="B166" s="3" t="s">
        <v>536</v>
      </c>
      <c r="C166" s="3" t="s">
        <v>2</v>
      </c>
      <c r="D166" s="3" t="s">
        <v>2</v>
      </c>
      <c r="E166" s="3" t="s">
        <v>2</v>
      </c>
      <c r="F166" s="3" t="s">
        <v>2</v>
      </c>
      <c r="G166" s="3" t="s">
        <v>2</v>
      </c>
      <c r="H166" s="21" t="s">
        <v>2</v>
      </c>
      <c r="I166" s="3" t="s">
        <v>2</v>
      </c>
      <c r="J166" s="21" t="s">
        <v>2</v>
      </c>
      <c r="K166" s="3" t="s">
        <v>2</v>
      </c>
      <c r="L166" s="21" t="s">
        <v>2</v>
      </c>
    </row>
    <row r="167" spans="1:12" ht="13.5">
      <c r="A167" s="3" t="s">
        <v>149</v>
      </c>
      <c r="B167" s="3" t="s">
        <v>1673</v>
      </c>
      <c r="C167" s="3">
        <v>11.7</v>
      </c>
      <c r="D167" s="3">
        <v>0.42499999999999999</v>
      </c>
      <c r="E167" s="3" t="s">
        <v>2</v>
      </c>
      <c r="F167" s="3">
        <v>0.499</v>
      </c>
      <c r="G167" s="3">
        <v>1801.8</v>
      </c>
      <c r="H167" s="21">
        <v>6.5500000000000003E-2</v>
      </c>
      <c r="I167" s="3">
        <v>159.30000000000001</v>
      </c>
      <c r="J167" s="21">
        <v>5.7999999999999996E-3</v>
      </c>
      <c r="K167" s="3">
        <v>0</v>
      </c>
      <c r="L167" s="21">
        <v>0</v>
      </c>
    </row>
    <row r="168" spans="1:12" ht="13.5">
      <c r="A168" s="3" t="s">
        <v>387</v>
      </c>
      <c r="B168" s="3" t="s">
        <v>537</v>
      </c>
      <c r="C168" s="3" t="s">
        <v>2</v>
      </c>
      <c r="D168" s="3" t="s">
        <v>2</v>
      </c>
      <c r="E168" s="3" t="s">
        <v>2</v>
      </c>
      <c r="F168" s="3" t="s">
        <v>2</v>
      </c>
      <c r="G168" s="3" t="s">
        <v>2</v>
      </c>
      <c r="H168" s="21" t="s">
        <v>2</v>
      </c>
      <c r="I168" s="3" t="s">
        <v>2</v>
      </c>
      <c r="J168" s="21" t="s">
        <v>2</v>
      </c>
      <c r="K168" s="3" t="s">
        <v>2</v>
      </c>
      <c r="L168" s="21" t="s">
        <v>2</v>
      </c>
    </row>
    <row r="169" spans="1:12" ht="13.5">
      <c r="A169" s="3" t="s">
        <v>247</v>
      </c>
      <c r="B169" s="3" t="s">
        <v>246</v>
      </c>
      <c r="C169" s="3">
        <v>2.02</v>
      </c>
      <c r="D169" s="3">
        <v>0.30299999999999999</v>
      </c>
      <c r="E169" s="3" t="s">
        <v>2</v>
      </c>
      <c r="F169" s="3">
        <v>0.316</v>
      </c>
      <c r="G169" s="3">
        <v>1003.9</v>
      </c>
      <c r="H169" s="21">
        <v>0.15</v>
      </c>
      <c r="I169" s="3">
        <v>1003.9</v>
      </c>
      <c r="J169" s="21">
        <v>0.15</v>
      </c>
      <c r="K169" s="3">
        <v>0</v>
      </c>
      <c r="L169" s="21">
        <v>0</v>
      </c>
    </row>
    <row r="170" spans="1:12" ht="13.5">
      <c r="A170" s="3" t="s">
        <v>388</v>
      </c>
      <c r="B170" s="3" t="s">
        <v>538</v>
      </c>
      <c r="C170" s="3" t="s">
        <v>2</v>
      </c>
      <c r="D170" s="3" t="s">
        <v>2</v>
      </c>
      <c r="E170" s="3" t="s">
        <v>2</v>
      </c>
      <c r="F170" s="3" t="s">
        <v>2</v>
      </c>
      <c r="G170" s="3" t="s">
        <v>2</v>
      </c>
      <c r="H170" s="21" t="s">
        <v>2</v>
      </c>
      <c r="I170" s="3" t="s">
        <v>2</v>
      </c>
      <c r="J170" s="21" t="s">
        <v>2</v>
      </c>
      <c r="K170" s="3" t="s">
        <v>2</v>
      </c>
      <c r="L170" s="21" t="s">
        <v>2</v>
      </c>
    </row>
    <row r="171" spans="1:12" ht="13.5">
      <c r="A171" s="3" t="s">
        <v>389</v>
      </c>
      <c r="B171" s="3" t="s">
        <v>1674</v>
      </c>
      <c r="C171" s="3">
        <v>7.28</v>
      </c>
      <c r="D171" s="3">
        <v>0.47699999999999998</v>
      </c>
      <c r="E171" s="3" t="s">
        <v>2</v>
      </c>
      <c r="F171" s="3">
        <v>0.55700000000000005</v>
      </c>
      <c r="G171" s="3">
        <v>0</v>
      </c>
      <c r="H171" s="21">
        <v>0</v>
      </c>
      <c r="I171" s="3">
        <v>0</v>
      </c>
      <c r="J171" s="21">
        <v>0</v>
      </c>
      <c r="K171" s="3">
        <v>0</v>
      </c>
      <c r="L171" s="21">
        <v>0</v>
      </c>
    </row>
    <row r="172" spans="1:12" ht="13.5">
      <c r="A172" s="3" t="s">
        <v>390</v>
      </c>
      <c r="B172" s="3" t="s">
        <v>539</v>
      </c>
      <c r="C172" s="3" t="s">
        <v>2</v>
      </c>
      <c r="D172" s="3" t="s">
        <v>2</v>
      </c>
      <c r="E172" s="3" t="s">
        <v>2</v>
      </c>
      <c r="F172" s="3" t="s">
        <v>2</v>
      </c>
      <c r="G172" s="3" t="s">
        <v>2</v>
      </c>
      <c r="H172" s="21" t="s">
        <v>2</v>
      </c>
      <c r="I172" s="3" t="s">
        <v>2</v>
      </c>
      <c r="J172" s="21" t="s">
        <v>2</v>
      </c>
      <c r="K172" s="3" t="s">
        <v>2</v>
      </c>
      <c r="L172" s="21" t="s">
        <v>2</v>
      </c>
    </row>
    <row r="173" spans="1:12" ht="13.5">
      <c r="A173" s="3" t="s">
        <v>391</v>
      </c>
      <c r="B173" s="3" t="s">
        <v>540</v>
      </c>
      <c r="C173" s="3" t="s">
        <v>2</v>
      </c>
      <c r="D173" s="3" t="s">
        <v>2</v>
      </c>
      <c r="E173" s="3" t="s">
        <v>2</v>
      </c>
      <c r="F173" s="3" t="s">
        <v>2</v>
      </c>
      <c r="G173" s="3" t="s">
        <v>2</v>
      </c>
      <c r="H173" s="21" t="s">
        <v>2</v>
      </c>
      <c r="I173" s="3" t="s">
        <v>2</v>
      </c>
      <c r="J173" s="21" t="s">
        <v>2</v>
      </c>
      <c r="K173" s="3" t="s">
        <v>2</v>
      </c>
      <c r="L173" s="21" t="s">
        <v>2</v>
      </c>
    </row>
    <row r="174" spans="1:12" ht="13.5">
      <c r="A174" s="3" t="s">
        <v>97</v>
      </c>
      <c r="B174" s="3" t="s">
        <v>96</v>
      </c>
      <c r="C174" s="3">
        <v>0.03</v>
      </c>
      <c r="D174" s="3">
        <v>6.0000000000000001E-3</v>
      </c>
      <c r="E174" s="3">
        <v>0</v>
      </c>
      <c r="F174" s="3">
        <v>0</v>
      </c>
      <c r="G174" s="3">
        <v>5321</v>
      </c>
      <c r="H174" s="21">
        <v>0.98570000000000002</v>
      </c>
      <c r="I174" s="3">
        <v>435</v>
      </c>
      <c r="J174" s="21">
        <v>8.0600000000000005E-2</v>
      </c>
      <c r="K174" s="3">
        <v>0</v>
      </c>
      <c r="L174" s="21">
        <v>0</v>
      </c>
    </row>
    <row r="175" spans="1:12" ht="13.5">
      <c r="A175" s="3" t="s">
        <v>181</v>
      </c>
      <c r="B175" s="3" t="s">
        <v>180</v>
      </c>
      <c r="C175" s="3">
        <v>98.62</v>
      </c>
      <c r="D175" s="3">
        <v>0.47899999999999998</v>
      </c>
      <c r="E175" s="3" t="s">
        <v>2</v>
      </c>
      <c r="F175" s="3">
        <v>0.42399999999999999</v>
      </c>
      <c r="G175" s="3">
        <v>1110.5</v>
      </c>
      <c r="H175" s="21">
        <v>5.4000000000000003E-3</v>
      </c>
      <c r="I175" s="3">
        <v>740.2</v>
      </c>
      <c r="J175" s="21">
        <v>3.5999999999999999E-3</v>
      </c>
      <c r="K175" s="3">
        <v>0</v>
      </c>
      <c r="L175" s="21">
        <v>0</v>
      </c>
    </row>
    <row r="176" spans="1:12" ht="13.5">
      <c r="A176" s="3" t="s">
        <v>83</v>
      </c>
      <c r="B176" s="3" t="s">
        <v>2</v>
      </c>
      <c r="C176" s="3" t="s">
        <v>2</v>
      </c>
      <c r="D176" s="3" t="s">
        <v>2</v>
      </c>
      <c r="E176" s="3" t="s">
        <v>2</v>
      </c>
      <c r="F176" s="3" t="s">
        <v>2</v>
      </c>
      <c r="G176" s="3" t="s">
        <v>2</v>
      </c>
      <c r="H176" s="21" t="s">
        <v>2</v>
      </c>
      <c r="I176" s="3" t="s">
        <v>2</v>
      </c>
      <c r="J176" s="21" t="s">
        <v>2</v>
      </c>
      <c r="K176" s="3" t="s">
        <v>2</v>
      </c>
      <c r="L176" s="21" t="s">
        <v>2</v>
      </c>
    </row>
    <row r="177" spans="1:12" ht="13.5">
      <c r="A177" s="3" t="s">
        <v>291</v>
      </c>
      <c r="B177" s="3" t="s">
        <v>1627</v>
      </c>
      <c r="C177" s="3">
        <v>48.56</v>
      </c>
      <c r="D177" s="3">
        <v>0.42899999999999999</v>
      </c>
      <c r="E177" s="3" t="s">
        <v>2</v>
      </c>
      <c r="F177" s="3">
        <v>0.32800000000000001</v>
      </c>
      <c r="G177" s="3">
        <v>15.6</v>
      </c>
      <c r="H177" s="21">
        <v>1E-4</v>
      </c>
      <c r="I177" s="3">
        <v>0</v>
      </c>
      <c r="J177" s="21">
        <v>0</v>
      </c>
      <c r="K177" s="3">
        <v>0</v>
      </c>
      <c r="L177" s="21">
        <v>0</v>
      </c>
    </row>
    <row r="178" spans="1:12" ht="13.5">
      <c r="A178" s="3" t="s">
        <v>392</v>
      </c>
      <c r="B178" s="3" t="s">
        <v>541</v>
      </c>
      <c r="C178" s="3" t="s">
        <v>2</v>
      </c>
      <c r="D178" s="3" t="s">
        <v>2</v>
      </c>
      <c r="E178" s="3" t="s">
        <v>2</v>
      </c>
      <c r="F178" s="3" t="s">
        <v>2</v>
      </c>
      <c r="G178" s="3" t="s">
        <v>2</v>
      </c>
      <c r="H178" s="21" t="s">
        <v>2</v>
      </c>
      <c r="I178" s="3" t="s">
        <v>2</v>
      </c>
      <c r="J178" s="21" t="s">
        <v>2</v>
      </c>
      <c r="K178" s="3" t="s">
        <v>2</v>
      </c>
      <c r="L178" s="21" t="s">
        <v>2</v>
      </c>
    </row>
    <row r="179" spans="1:12" ht="13.5">
      <c r="A179" s="3" t="s">
        <v>393</v>
      </c>
      <c r="B179" s="3" t="s">
        <v>2</v>
      </c>
      <c r="C179" s="3" t="s">
        <v>2</v>
      </c>
      <c r="D179" s="3" t="s">
        <v>2</v>
      </c>
      <c r="E179" s="3" t="s">
        <v>2</v>
      </c>
      <c r="F179" s="3" t="s">
        <v>2</v>
      </c>
      <c r="G179" s="3" t="s">
        <v>2</v>
      </c>
      <c r="H179" s="21" t="s">
        <v>2</v>
      </c>
      <c r="I179" s="3" t="s">
        <v>2</v>
      </c>
      <c r="J179" s="21" t="s">
        <v>2</v>
      </c>
      <c r="K179" s="3" t="s">
        <v>2</v>
      </c>
      <c r="L179" s="21" t="s">
        <v>2</v>
      </c>
    </row>
    <row r="180" spans="1:12" ht="13.5">
      <c r="A180" s="3" t="s">
        <v>394</v>
      </c>
      <c r="B180" s="3" t="s">
        <v>542</v>
      </c>
      <c r="C180" s="3">
        <v>0.02</v>
      </c>
      <c r="D180" s="3">
        <v>0.315</v>
      </c>
      <c r="E180" s="3" t="s">
        <v>2</v>
      </c>
      <c r="F180" s="3">
        <v>0.26300000000000001</v>
      </c>
      <c r="G180" s="3">
        <v>0</v>
      </c>
      <c r="H180" s="21">
        <v>0</v>
      </c>
      <c r="I180" s="3">
        <v>0</v>
      </c>
      <c r="J180" s="21">
        <v>0</v>
      </c>
      <c r="K180" s="3">
        <v>0</v>
      </c>
      <c r="L180" s="21">
        <v>0</v>
      </c>
    </row>
    <row r="181" spans="1:12" ht="13.5">
      <c r="A181" s="3" t="s">
        <v>143</v>
      </c>
      <c r="B181" s="3" t="s">
        <v>142</v>
      </c>
      <c r="C181" s="3" t="s">
        <v>2</v>
      </c>
      <c r="D181" s="3" t="s">
        <v>2</v>
      </c>
      <c r="E181" s="3" t="s">
        <v>2</v>
      </c>
      <c r="F181" s="3" t="s">
        <v>2</v>
      </c>
      <c r="G181" s="3" t="s">
        <v>2</v>
      </c>
      <c r="H181" s="21" t="s">
        <v>2</v>
      </c>
      <c r="I181" s="3" t="s">
        <v>2</v>
      </c>
      <c r="J181" s="21" t="s">
        <v>2</v>
      </c>
      <c r="K181" s="3" t="s">
        <v>2</v>
      </c>
      <c r="L181" s="21" t="s">
        <v>2</v>
      </c>
    </row>
    <row r="182" spans="1:12" ht="13.5">
      <c r="A182" s="3" t="s">
        <v>395</v>
      </c>
      <c r="B182" s="3" t="s">
        <v>543</v>
      </c>
      <c r="C182" s="3">
        <v>0.9</v>
      </c>
      <c r="D182" s="3">
        <v>0.43</v>
      </c>
      <c r="E182" s="3" t="s">
        <v>2</v>
      </c>
      <c r="F182" s="3">
        <v>0.377</v>
      </c>
      <c r="G182" s="3">
        <v>0</v>
      </c>
      <c r="H182" s="21">
        <v>0</v>
      </c>
      <c r="I182" s="3">
        <v>0</v>
      </c>
      <c r="J182" s="21">
        <v>0</v>
      </c>
      <c r="K182" s="3">
        <v>0</v>
      </c>
      <c r="L182" s="21">
        <v>0</v>
      </c>
    </row>
    <row r="183" spans="1:12" ht="13.5">
      <c r="A183" s="3" t="s">
        <v>188</v>
      </c>
      <c r="B183" s="3" t="s">
        <v>1259</v>
      </c>
      <c r="C183" s="3">
        <v>0.02</v>
      </c>
      <c r="D183" s="3">
        <v>0.53900000000000003</v>
      </c>
      <c r="E183" s="3" t="s">
        <v>2</v>
      </c>
      <c r="F183" s="3">
        <v>0.63700000000000001</v>
      </c>
      <c r="G183" s="3">
        <v>0</v>
      </c>
      <c r="H183" s="21">
        <v>0</v>
      </c>
      <c r="I183" s="3">
        <v>0</v>
      </c>
      <c r="J183" s="21">
        <v>0</v>
      </c>
      <c r="K183" s="3">
        <v>0</v>
      </c>
      <c r="L183" s="21">
        <v>0</v>
      </c>
    </row>
    <row r="184" spans="1:12" ht="13.5">
      <c r="A184" s="3" t="s">
        <v>317</v>
      </c>
      <c r="B184" s="3" t="s">
        <v>1432</v>
      </c>
      <c r="C184" s="3">
        <v>32.06</v>
      </c>
      <c r="D184" s="3">
        <v>0.42899999999999999</v>
      </c>
      <c r="E184" s="3" t="s">
        <v>2</v>
      </c>
      <c r="F184" s="3">
        <v>0.34399999999999997</v>
      </c>
      <c r="G184" s="3">
        <v>0</v>
      </c>
      <c r="H184" s="21">
        <v>0</v>
      </c>
      <c r="I184" s="3">
        <v>0</v>
      </c>
      <c r="J184" s="21">
        <v>0</v>
      </c>
      <c r="K184" s="3">
        <v>0</v>
      </c>
      <c r="L184" s="21">
        <v>0</v>
      </c>
    </row>
    <row r="185" spans="1:12" ht="13.5">
      <c r="A185" s="3" t="s">
        <v>117</v>
      </c>
      <c r="B185" s="3" t="s">
        <v>1433</v>
      </c>
      <c r="C185" s="3">
        <v>37.86</v>
      </c>
      <c r="D185" s="3">
        <v>0.42899999999999999</v>
      </c>
      <c r="E185" s="3" t="s">
        <v>2</v>
      </c>
      <c r="F185" s="3">
        <v>0.42899999999999999</v>
      </c>
      <c r="G185" s="3">
        <v>0</v>
      </c>
      <c r="H185" s="21">
        <v>0</v>
      </c>
      <c r="I185" s="3">
        <v>0</v>
      </c>
      <c r="J185" s="21">
        <v>0</v>
      </c>
      <c r="K185" s="3">
        <v>0</v>
      </c>
      <c r="L185" s="21">
        <v>0</v>
      </c>
    </row>
    <row r="186" spans="1:12" ht="13.5">
      <c r="A186" s="3" t="s">
        <v>197</v>
      </c>
      <c r="B186" s="3" t="s">
        <v>196</v>
      </c>
      <c r="C186" s="3">
        <v>9.4</v>
      </c>
      <c r="D186" s="3">
        <v>0.47199999999999998</v>
      </c>
      <c r="E186" s="3" t="s">
        <v>2</v>
      </c>
      <c r="F186" s="3">
        <v>0.38200000000000001</v>
      </c>
      <c r="G186" s="3">
        <v>0</v>
      </c>
      <c r="H186" s="21">
        <v>0</v>
      </c>
      <c r="I186" s="3">
        <v>0</v>
      </c>
      <c r="J186" s="21">
        <v>0</v>
      </c>
      <c r="K186" s="3">
        <v>0</v>
      </c>
      <c r="L186" s="21">
        <v>0</v>
      </c>
    </row>
    <row r="187" spans="1:12" ht="13.5">
      <c r="A187" s="3" t="s">
        <v>879</v>
      </c>
      <c r="B187" s="3" t="s">
        <v>2</v>
      </c>
      <c r="C187" s="3" t="s">
        <v>2</v>
      </c>
      <c r="D187" s="3" t="s">
        <v>2</v>
      </c>
      <c r="E187" s="3" t="s">
        <v>2</v>
      </c>
      <c r="F187" s="3" t="s">
        <v>2</v>
      </c>
      <c r="G187" s="3" t="s">
        <v>2</v>
      </c>
      <c r="H187" s="21" t="s">
        <v>2</v>
      </c>
      <c r="I187" s="3" t="s">
        <v>2</v>
      </c>
      <c r="J187" s="21" t="s">
        <v>2</v>
      </c>
      <c r="K187" s="3" t="s">
        <v>2</v>
      </c>
      <c r="L187" s="21" t="s">
        <v>2</v>
      </c>
    </row>
    <row r="188" spans="1:12" ht="13.5">
      <c r="A188" s="3" t="s">
        <v>396</v>
      </c>
      <c r="B188" s="3" t="s">
        <v>1628</v>
      </c>
      <c r="C188" s="3" t="s">
        <v>2</v>
      </c>
      <c r="D188" s="3" t="s">
        <v>2</v>
      </c>
      <c r="E188" s="3" t="s">
        <v>2</v>
      </c>
      <c r="F188" s="3" t="s">
        <v>2</v>
      </c>
      <c r="G188" s="3" t="s">
        <v>2</v>
      </c>
      <c r="H188" s="21" t="s">
        <v>2</v>
      </c>
      <c r="I188" s="3" t="s">
        <v>2</v>
      </c>
      <c r="J188" s="21" t="s">
        <v>2</v>
      </c>
      <c r="K188" s="3" t="s">
        <v>2</v>
      </c>
      <c r="L188" s="21" t="s">
        <v>2</v>
      </c>
    </row>
    <row r="189" spans="1:12" ht="13.5">
      <c r="A189" s="3" t="s">
        <v>82</v>
      </c>
      <c r="B189" s="3" t="s">
        <v>1102</v>
      </c>
      <c r="C189" s="3">
        <v>0.66</v>
      </c>
      <c r="D189" s="3">
        <v>0.47099999999999997</v>
      </c>
      <c r="E189" s="3" t="s">
        <v>2</v>
      </c>
      <c r="F189" s="3">
        <v>0.49</v>
      </c>
      <c r="G189" s="3">
        <v>73.8</v>
      </c>
      <c r="H189" s="21">
        <v>5.3100000000000001E-2</v>
      </c>
      <c r="I189" s="3">
        <v>56.3</v>
      </c>
      <c r="J189" s="21">
        <v>4.0500000000000001E-2</v>
      </c>
      <c r="K189" s="3">
        <v>0</v>
      </c>
      <c r="L189" s="21">
        <v>0</v>
      </c>
    </row>
    <row r="190" spans="1:12" ht="13.5">
      <c r="A190" s="3" t="s">
        <v>130</v>
      </c>
      <c r="B190" s="3" t="s">
        <v>129</v>
      </c>
      <c r="C190" s="3">
        <v>8.34</v>
      </c>
      <c r="D190" s="3">
        <v>0.14699999999999999</v>
      </c>
      <c r="E190" s="3">
        <v>0</v>
      </c>
      <c r="F190" s="3">
        <v>0.47499999999999998</v>
      </c>
      <c r="G190" s="3">
        <v>26681.4</v>
      </c>
      <c r="H190" s="21">
        <v>0.46889999999999998</v>
      </c>
      <c r="I190" s="3">
        <v>20283.5</v>
      </c>
      <c r="J190" s="21">
        <v>0.35639999999999999</v>
      </c>
      <c r="K190" s="3">
        <v>0</v>
      </c>
      <c r="L190" s="21">
        <v>0</v>
      </c>
    </row>
    <row r="191" spans="1:12" ht="13.5">
      <c r="A191" s="3" t="s">
        <v>288</v>
      </c>
      <c r="B191" s="3" t="s">
        <v>287</v>
      </c>
      <c r="C191" s="3">
        <v>353.54</v>
      </c>
      <c r="D191" s="3">
        <v>0.45700000000000002</v>
      </c>
      <c r="E191" s="3" t="s">
        <v>2</v>
      </c>
      <c r="F191" s="3">
        <v>0.52100000000000002</v>
      </c>
      <c r="G191" s="3">
        <v>3642.1</v>
      </c>
      <c r="H191" s="21">
        <v>4.7000000000000002E-3</v>
      </c>
      <c r="I191" s="3">
        <v>3642.1</v>
      </c>
      <c r="J191" s="21">
        <v>4.7000000000000002E-3</v>
      </c>
      <c r="K191" s="3">
        <v>0</v>
      </c>
      <c r="L191" s="21">
        <v>0</v>
      </c>
    </row>
    <row r="192" spans="1:12" ht="13.5">
      <c r="A192" s="3" t="s">
        <v>283</v>
      </c>
      <c r="B192" s="3" t="s">
        <v>880</v>
      </c>
      <c r="C192" s="3">
        <v>64.61</v>
      </c>
      <c r="D192" s="3">
        <v>0.45</v>
      </c>
      <c r="E192" s="3" t="s">
        <v>2</v>
      </c>
      <c r="F192" s="3">
        <v>0.33800000000000002</v>
      </c>
      <c r="G192" s="3">
        <v>1674.6</v>
      </c>
      <c r="H192" s="21">
        <v>1.17E-2</v>
      </c>
      <c r="I192" s="3">
        <v>0</v>
      </c>
      <c r="J192" s="21">
        <v>0</v>
      </c>
      <c r="K192" s="3">
        <v>0</v>
      </c>
      <c r="L192" s="21">
        <v>0</v>
      </c>
    </row>
    <row r="193" spans="1:12" ht="13.5">
      <c r="A193" s="3" t="s">
        <v>397</v>
      </c>
      <c r="B193" s="3" t="s">
        <v>544</v>
      </c>
      <c r="C193" s="3" t="s">
        <v>2</v>
      </c>
      <c r="D193" s="3" t="s">
        <v>2</v>
      </c>
      <c r="E193" s="3" t="s">
        <v>2</v>
      </c>
      <c r="F193" s="3" t="s">
        <v>2</v>
      </c>
      <c r="G193" s="3" t="s">
        <v>2</v>
      </c>
      <c r="H193" s="21" t="s">
        <v>2</v>
      </c>
      <c r="I193" s="3" t="s">
        <v>2</v>
      </c>
      <c r="J193" s="21" t="s">
        <v>2</v>
      </c>
      <c r="K193" s="3" t="s">
        <v>2</v>
      </c>
      <c r="L193" s="21" t="s">
        <v>2</v>
      </c>
    </row>
    <row r="194" spans="1:12" ht="13.5">
      <c r="A194" s="3" t="s">
        <v>398</v>
      </c>
      <c r="B194" s="3" t="s">
        <v>545</v>
      </c>
      <c r="C194" s="3" t="s">
        <v>2</v>
      </c>
      <c r="D194" s="3" t="s">
        <v>2</v>
      </c>
      <c r="E194" s="3" t="s">
        <v>2</v>
      </c>
      <c r="F194" s="3" t="s">
        <v>2</v>
      </c>
      <c r="G194" s="3" t="s">
        <v>2</v>
      </c>
      <c r="H194" s="21" t="s">
        <v>2</v>
      </c>
      <c r="I194" s="3" t="s">
        <v>2</v>
      </c>
      <c r="J194" s="21" t="s">
        <v>2</v>
      </c>
      <c r="K194" s="3" t="s">
        <v>2</v>
      </c>
      <c r="L194" s="21" t="s">
        <v>2</v>
      </c>
    </row>
    <row r="195" spans="1:12" ht="13.5">
      <c r="A195" s="3" t="s">
        <v>399</v>
      </c>
      <c r="B195" s="3" t="s">
        <v>887</v>
      </c>
      <c r="C195" s="3" t="s">
        <v>2</v>
      </c>
      <c r="D195" s="3" t="s">
        <v>2</v>
      </c>
      <c r="E195" s="3" t="s">
        <v>2</v>
      </c>
      <c r="F195" s="3" t="s">
        <v>2</v>
      </c>
      <c r="G195" s="3" t="s">
        <v>2</v>
      </c>
      <c r="H195" s="21" t="s">
        <v>2</v>
      </c>
      <c r="I195" s="3" t="s">
        <v>2</v>
      </c>
      <c r="J195" s="21" t="s">
        <v>2</v>
      </c>
      <c r="K195" s="3" t="s">
        <v>2</v>
      </c>
      <c r="L195" s="21" t="s">
        <v>2</v>
      </c>
    </row>
    <row r="196" spans="1:12" ht="13.5">
      <c r="A196" s="3" t="s">
        <v>400</v>
      </c>
      <c r="B196" s="3" t="s">
        <v>546</v>
      </c>
      <c r="C196" s="3" t="s">
        <v>2</v>
      </c>
      <c r="D196" s="3" t="s">
        <v>2</v>
      </c>
      <c r="E196" s="3" t="s">
        <v>2</v>
      </c>
      <c r="F196" s="3" t="s">
        <v>2</v>
      </c>
      <c r="G196" s="3" t="s">
        <v>2</v>
      </c>
      <c r="H196" s="21" t="s">
        <v>2</v>
      </c>
      <c r="I196" s="3" t="s">
        <v>2</v>
      </c>
      <c r="J196" s="21" t="s">
        <v>2</v>
      </c>
      <c r="K196" s="3" t="s">
        <v>2</v>
      </c>
      <c r="L196" s="21" t="s">
        <v>2</v>
      </c>
    </row>
    <row r="197" spans="1:12" ht="13.5">
      <c r="A197" s="3" t="s">
        <v>401</v>
      </c>
      <c r="B197" s="3" t="s">
        <v>547</v>
      </c>
      <c r="C197" s="3" t="s">
        <v>2</v>
      </c>
      <c r="D197" s="3" t="s">
        <v>2</v>
      </c>
      <c r="E197" s="3" t="s">
        <v>2</v>
      </c>
      <c r="F197" s="3" t="s">
        <v>2</v>
      </c>
      <c r="G197" s="3" t="s">
        <v>2</v>
      </c>
      <c r="H197" s="21" t="s">
        <v>2</v>
      </c>
      <c r="I197" s="3" t="s">
        <v>2</v>
      </c>
      <c r="J197" s="21" t="s">
        <v>2</v>
      </c>
      <c r="K197" s="3" t="s">
        <v>2</v>
      </c>
      <c r="L197" s="21" t="s">
        <v>2</v>
      </c>
    </row>
    <row r="198" spans="1:12" ht="13.5">
      <c r="A198" s="3" t="s">
        <v>245</v>
      </c>
      <c r="B198" s="3" t="s">
        <v>244</v>
      </c>
      <c r="C198" s="3">
        <v>213.57</v>
      </c>
      <c r="D198" s="3">
        <v>0.48399999999999999</v>
      </c>
      <c r="E198" s="3">
        <v>0</v>
      </c>
      <c r="F198" s="3">
        <v>0.47899999999999998</v>
      </c>
      <c r="G198" s="3">
        <v>5400.2</v>
      </c>
      <c r="H198" s="21">
        <v>1.2200000000000001E-2</v>
      </c>
      <c r="I198" s="3">
        <v>3741.1</v>
      </c>
      <c r="J198" s="21">
        <v>8.5000000000000006E-3</v>
      </c>
      <c r="K198" s="3">
        <v>5310</v>
      </c>
      <c r="L198" s="21">
        <v>1.2E-2</v>
      </c>
    </row>
    <row r="199" spans="1:12" ht="13.5">
      <c r="A199" s="3" t="s">
        <v>106</v>
      </c>
      <c r="B199" s="3" t="s">
        <v>2</v>
      </c>
      <c r="C199" s="3" t="s">
        <v>2</v>
      </c>
      <c r="D199" s="3" t="s">
        <v>2</v>
      </c>
      <c r="E199" s="3" t="s">
        <v>2</v>
      </c>
      <c r="F199" s="3" t="s">
        <v>2</v>
      </c>
      <c r="G199" s="3" t="s">
        <v>2</v>
      </c>
      <c r="H199" s="21" t="s">
        <v>2</v>
      </c>
      <c r="I199" s="3" t="s">
        <v>2</v>
      </c>
      <c r="J199" s="21" t="s">
        <v>2</v>
      </c>
      <c r="K199" s="3" t="s">
        <v>2</v>
      </c>
      <c r="L199" s="21" t="s">
        <v>2</v>
      </c>
    </row>
    <row r="200" spans="1:12" ht="13.5">
      <c r="A200" s="3" t="s">
        <v>402</v>
      </c>
      <c r="B200" s="3" t="s">
        <v>549</v>
      </c>
      <c r="C200" s="3" t="s">
        <v>2</v>
      </c>
      <c r="D200" s="3" t="s">
        <v>2</v>
      </c>
      <c r="E200" s="3" t="s">
        <v>2</v>
      </c>
      <c r="F200" s="3" t="s">
        <v>2</v>
      </c>
      <c r="G200" s="3" t="s">
        <v>2</v>
      </c>
      <c r="H200" s="21" t="s">
        <v>2</v>
      </c>
      <c r="I200" s="3" t="s">
        <v>2</v>
      </c>
      <c r="J200" s="21" t="s">
        <v>2</v>
      </c>
      <c r="K200" s="3" t="s">
        <v>2</v>
      </c>
      <c r="L200" s="21" t="s">
        <v>2</v>
      </c>
    </row>
    <row r="201" spans="1:12" ht="13.5">
      <c r="A201" s="3" t="s">
        <v>403</v>
      </c>
      <c r="B201" s="3" t="s">
        <v>550</v>
      </c>
      <c r="C201" s="3">
        <v>0</v>
      </c>
      <c r="D201" s="3">
        <v>0.30299999999999999</v>
      </c>
      <c r="E201" s="3" t="s">
        <v>2</v>
      </c>
      <c r="F201" s="3">
        <v>0.316</v>
      </c>
      <c r="G201" s="3">
        <v>1.9</v>
      </c>
      <c r="H201" s="21">
        <v>0.14990000000000001</v>
      </c>
      <c r="I201" s="3">
        <v>1.9</v>
      </c>
      <c r="J201" s="21">
        <v>0.14990000000000001</v>
      </c>
      <c r="K201" s="3">
        <v>0</v>
      </c>
      <c r="L201" s="21">
        <v>0</v>
      </c>
    </row>
    <row r="202" spans="1:12" ht="13.5">
      <c r="A202" s="3" t="s">
        <v>404</v>
      </c>
      <c r="B202" s="3" t="s">
        <v>551</v>
      </c>
      <c r="C202" s="3" t="s">
        <v>2</v>
      </c>
      <c r="D202" s="3" t="s">
        <v>2</v>
      </c>
      <c r="E202" s="3" t="s">
        <v>2</v>
      </c>
      <c r="F202" s="3" t="s">
        <v>2</v>
      </c>
      <c r="G202" s="3" t="s">
        <v>2</v>
      </c>
      <c r="H202" s="21" t="s">
        <v>2</v>
      </c>
      <c r="I202" s="3" t="s">
        <v>2</v>
      </c>
      <c r="J202" s="21" t="s">
        <v>2</v>
      </c>
      <c r="K202" s="3" t="s">
        <v>2</v>
      </c>
      <c r="L202" s="21" t="s">
        <v>2</v>
      </c>
    </row>
    <row r="203" spans="1:12" ht="13.5">
      <c r="A203" s="3" t="s">
        <v>548</v>
      </c>
      <c r="B203" s="3" t="s">
        <v>1546</v>
      </c>
      <c r="C203" s="3" t="s">
        <v>2</v>
      </c>
      <c r="D203" s="3" t="s">
        <v>2</v>
      </c>
      <c r="E203" s="3" t="s">
        <v>2</v>
      </c>
      <c r="F203" s="3" t="s">
        <v>2</v>
      </c>
      <c r="G203" s="3" t="s">
        <v>2</v>
      </c>
      <c r="H203" s="21" t="s">
        <v>2</v>
      </c>
      <c r="I203" s="3" t="s">
        <v>2</v>
      </c>
      <c r="J203" s="21" t="s">
        <v>2</v>
      </c>
      <c r="K203" s="3" t="s">
        <v>2</v>
      </c>
      <c r="L203" s="21" t="s">
        <v>2</v>
      </c>
    </row>
    <row r="204" spans="1:12" ht="13.5">
      <c r="A204" s="3" t="s">
        <v>405</v>
      </c>
      <c r="B204" s="3" t="s">
        <v>552</v>
      </c>
      <c r="C204" s="3" t="s">
        <v>2</v>
      </c>
      <c r="D204" s="3" t="s">
        <v>2</v>
      </c>
      <c r="E204" s="3" t="s">
        <v>2</v>
      </c>
      <c r="F204" s="3" t="s">
        <v>2</v>
      </c>
      <c r="G204" s="3" t="s">
        <v>2</v>
      </c>
      <c r="H204" s="21" t="s">
        <v>2</v>
      </c>
      <c r="I204" s="3" t="s">
        <v>2</v>
      </c>
      <c r="J204" s="21" t="s">
        <v>2</v>
      </c>
      <c r="K204" s="3" t="s">
        <v>2</v>
      </c>
      <c r="L204" s="21" t="s">
        <v>2</v>
      </c>
    </row>
    <row r="205" spans="1:12" ht="13.5">
      <c r="A205" s="3" t="s">
        <v>277</v>
      </c>
      <c r="B205" s="3" t="s">
        <v>276</v>
      </c>
      <c r="C205" s="3">
        <v>6.12</v>
      </c>
      <c r="D205" s="3">
        <v>0.41399999999999998</v>
      </c>
      <c r="E205" s="3" t="s">
        <v>2</v>
      </c>
      <c r="F205" s="3">
        <v>0.376</v>
      </c>
      <c r="G205" s="3">
        <v>3229.6</v>
      </c>
      <c r="H205" s="21">
        <v>0.21870000000000001</v>
      </c>
      <c r="I205" s="3">
        <v>2135.6999999999998</v>
      </c>
      <c r="J205" s="21">
        <v>0.14460000000000001</v>
      </c>
      <c r="K205" s="3">
        <v>0</v>
      </c>
      <c r="L205" s="21">
        <v>0</v>
      </c>
    </row>
    <row r="206" spans="1:12" ht="13.5">
      <c r="A206" s="3" t="s">
        <v>553</v>
      </c>
      <c r="B206" s="3" t="s">
        <v>1434</v>
      </c>
      <c r="C206" s="3" t="s">
        <v>2</v>
      </c>
      <c r="D206" s="3" t="s">
        <v>2</v>
      </c>
      <c r="E206" s="3" t="s">
        <v>2</v>
      </c>
      <c r="F206" s="3" t="s">
        <v>2</v>
      </c>
      <c r="G206" s="3" t="s">
        <v>2</v>
      </c>
      <c r="H206" s="21" t="s">
        <v>2</v>
      </c>
      <c r="I206" s="3" t="s">
        <v>2</v>
      </c>
      <c r="J206" s="21" t="s">
        <v>2</v>
      </c>
      <c r="K206" s="3" t="s">
        <v>2</v>
      </c>
      <c r="L206" s="21" t="s">
        <v>2</v>
      </c>
    </row>
    <row r="207" spans="1:12" ht="13.5">
      <c r="A207" s="3" t="s">
        <v>227</v>
      </c>
      <c r="B207" s="3" t="s">
        <v>2</v>
      </c>
      <c r="C207" s="3" t="s">
        <v>2</v>
      </c>
      <c r="D207" s="3" t="s">
        <v>2</v>
      </c>
      <c r="E207" s="3" t="s">
        <v>2</v>
      </c>
      <c r="F207" s="3" t="s">
        <v>2</v>
      </c>
      <c r="G207" s="3" t="s">
        <v>2</v>
      </c>
      <c r="H207" s="21" t="s">
        <v>2</v>
      </c>
      <c r="I207" s="3" t="s">
        <v>2</v>
      </c>
      <c r="J207" s="21" t="s">
        <v>2</v>
      </c>
      <c r="K207" s="3" t="s">
        <v>2</v>
      </c>
      <c r="L207" s="21" t="s">
        <v>2</v>
      </c>
    </row>
    <row r="208" spans="1:12" ht="13.5">
      <c r="A208" s="3" t="s">
        <v>177</v>
      </c>
      <c r="B208" s="3" t="s">
        <v>1435</v>
      </c>
      <c r="C208" s="3">
        <v>0.79</v>
      </c>
      <c r="D208" s="3">
        <v>0.39800000000000002</v>
      </c>
      <c r="E208" s="3" t="s">
        <v>2</v>
      </c>
      <c r="F208" s="3">
        <v>0.41199999999999998</v>
      </c>
      <c r="G208" s="3">
        <v>0</v>
      </c>
      <c r="H208" s="21">
        <v>0</v>
      </c>
      <c r="I208" s="3">
        <v>0</v>
      </c>
      <c r="J208" s="21">
        <v>0</v>
      </c>
      <c r="K208" s="3">
        <v>0</v>
      </c>
      <c r="L208" s="21">
        <v>0</v>
      </c>
    </row>
    <row r="209" spans="1:12" ht="13.5">
      <c r="A209" s="3" t="s">
        <v>406</v>
      </c>
      <c r="B209" s="3" t="s">
        <v>554</v>
      </c>
      <c r="C209" s="3" t="s">
        <v>2</v>
      </c>
      <c r="D209" s="3" t="s">
        <v>2</v>
      </c>
      <c r="E209" s="3" t="s">
        <v>2</v>
      </c>
      <c r="F209" s="3" t="s">
        <v>2</v>
      </c>
      <c r="G209" s="3" t="s">
        <v>2</v>
      </c>
      <c r="H209" s="21" t="s">
        <v>2</v>
      </c>
      <c r="I209" s="3" t="s">
        <v>2</v>
      </c>
      <c r="J209" s="21" t="s">
        <v>2</v>
      </c>
      <c r="K209" s="3" t="s">
        <v>2</v>
      </c>
      <c r="L209" s="21" t="s">
        <v>2</v>
      </c>
    </row>
    <row r="210" spans="1:12" ht="13.5">
      <c r="A210" s="3" t="s">
        <v>407</v>
      </c>
      <c r="B210" s="3" t="s">
        <v>2</v>
      </c>
      <c r="C210" s="3" t="s">
        <v>2</v>
      </c>
      <c r="D210" s="3" t="s">
        <v>2</v>
      </c>
      <c r="E210" s="3" t="s">
        <v>2</v>
      </c>
      <c r="F210" s="3" t="s">
        <v>2</v>
      </c>
      <c r="G210" s="3" t="s">
        <v>2</v>
      </c>
      <c r="H210" s="21" t="s">
        <v>2</v>
      </c>
      <c r="I210" s="3" t="s">
        <v>2</v>
      </c>
      <c r="J210" s="21" t="s">
        <v>2</v>
      </c>
      <c r="K210" s="3" t="s">
        <v>2</v>
      </c>
      <c r="L210" s="21" t="s">
        <v>2</v>
      </c>
    </row>
    <row r="211" spans="1:12" ht="13.5">
      <c r="A211" s="3" t="s">
        <v>408</v>
      </c>
      <c r="B211" s="3" t="s">
        <v>555</v>
      </c>
      <c r="C211" s="3">
        <v>0</v>
      </c>
      <c r="D211" s="3">
        <v>0</v>
      </c>
      <c r="E211" s="3">
        <v>0</v>
      </c>
      <c r="F211" s="3">
        <v>0.314</v>
      </c>
      <c r="G211" s="3">
        <v>66</v>
      </c>
      <c r="H211" s="21">
        <v>1</v>
      </c>
      <c r="I211" s="3">
        <v>65.099999999999994</v>
      </c>
      <c r="J211" s="21">
        <v>0.98570000000000002</v>
      </c>
      <c r="K211" s="3">
        <v>0</v>
      </c>
      <c r="L211" s="21">
        <v>0</v>
      </c>
    </row>
    <row r="212" spans="1:12" ht="13.5">
      <c r="A212" s="3" t="s">
        <v>409</v>
      </c>
      <c r="B212" s="3" t="s">
        <v>2</v>
      </c>
      <c r="C212" s="3" t="s">
        <v>2</v>
      </c>
      <c r="D212" s="3" t="s">
        <v>2</v>
      </c>
      <c r="E212" s="3" t="s">
        <v>2</v>
      </c>
      <c r="F212" s="3" t="s">
        <v>2</v>
      </c>
      <c r="G212" s="3" t="s">
        <v>2</v>
      </c>
      <c r="H212" s="21" t="s">
        <v>2</v>
      </c>
      <c r="I212" s="3" t="s">
        <v>2</v>
      </c>
      <c r="J212" s="21" t="s">
        <v>2</v>
      </c>
      <c r="K212" s="3" t="s">
        <v>2</v>
      </c>
      <c r="L212" s="21" t="s">
        <v>2</v>
      </c>
    </row>
    <row r="213" spans="1:12" ht="13.5">
      <c r="A213" s="3" t="s">
        <v>410</v>
      </c>
      <c r="B213" s="3" t="s">
        <v>2</v>
      </c>
      <c r="C213" s="3" t="s">
        <v>2</v>
      </c>
      <c r="D213" s="3" t="s">
        <v>2</v>
      </c>
      <c r="E213" s="3" t="s">
        <v>2</v>
      </c>
      <c r="F213" s="3" t="s">
        <v>2</v>
      </c>
      <c r="G213" s="3" t="s">
        <v>2</v>
      </c>
      <c r="H213" s="21" t="s">
        <v>2</v>
      </c>
      <c r="I213" s="3" t="s">
        <v>2</v>
      </c>
      <c r="J213" s="21" t="s">
        <v>2</v>
      </c>
      <c r="K213" s="3" t="s">
        <v>2</v>
      </c>
      <c r="L213" s="21" t="s">
        <v>2</v>
      </c>
    </row>
    <row r="214" spans="1:12" ht="13.5">
      <c r="A214" s="3" t="s">
        <v>411</v>
      </c>
      <c r="B214" s="3" t="s">
        <v>556</v>
      </c>
      <c r="C214" s="3" t="s">
        <v>2</v>
      </c>
      <c r="D214" s="3" t="s">
        <v>2</v>
      </c>
      <c r="E214" s="3" t="s">
        <v>2</v>
      </c>
      <c r="F214" s="3" t="s">
        <v>2</v>
      </c>
      <c r="G214" s="3" t="s">
        <v>2</v>
      </c>
      <c r="H214" s="21" t="s">
        <v>2</v>
      </c>
      <c r="I214" s="3" t="s">
        <v>2</v>
      </c>
      <c r="J214" s="21" t="s">
        <v>2</v>
      </c>
      <c r="K214" s="3" t="s">
        <v>2</v>
      </c>
      <c r="L214" s="21" t="s">
        <v>2</v>
      </c>
    </row>
    <row r="215" spans="1:12" ht="13.5">
      <c r="A215" s="3" t="s">
        <v>412</v>
      </c>
      <c r="B215" s="3" t="s">
        <v>557</v>
      </c>
      <c r="C215" s="3" t="s">
        <v>2</v>
      </c>
      <c r="D215" s="3" t="s">
        <v>2</v>
      </c>
      <c r="E215" s="3" t="s">
        <v>2</v>
      </c>
      <c r="F215" s="3" t="s">
        <v>2</v>
      </c>
      <c r="G215" s="3" t="s">
        <v>2</v>
      </c>
      <c r="H215" s="21" t="s">
        <v>2</v>
      </c>
      <c r="I215" s="3" t="s">
        <v>2</v>
      </c>
      <c r="J215" s="21" t="s">
        <v>2</v>
      </c>
      <c r="K215" s="3" t="s">
        <v>2</v>
      </c>
      <c r="L215" s="21" t="s">
        <v>2</v>
      </c>
    </row>
    <row r="216" spans="1:12" ht="13.5">
      <c r="A216" s="3" t="s">
        <v>87</v>
      </c>
      <c r="B216" s="3" t="s">
        <v>881</v>
      </c>
      <c r="C216" s="3">
        <v>1.36</v>
      </c>
      <c r="D216" s="3">
        <v>0.46</v>
      </c>
      <c r="E216" s="3" t="s">
        <v>2</v>
      </c>
      <c r="F216" s="3">
        <v>0.40799999999999997</v>
      </c>
      <c r="G216" s="3">
        <v>0</v>
      </c>
      <c r="H216" s="21">
        <v>0</v>
      </c>
      <c r="I216" s="3">
        <v>0</v>
      </c>
      <c r="J216" s="21">
        <v>0</v>
      </c>
      <c r="K216" s="3">
        <v>0</v>
      </c>
      <c r="L216" s="21">
        <v>0</v>
      </c>
    </row>
    <row r="217" spans="1:12" ht="13.5">
      <c r="A217" s="3" t="s">
        <v>558</v>
      </c>
      <c r="B217" s="3" t="s">
        <v>559</v>
      </c>
      <c r="C217" s="3" t="s">
        <v>2</v>
      </c>
      <c r="D217" s="3" t="s">
        <v>2</v>
      </c>
      <c r="E217" s="3" t="s">
        <v>2</v>
      </c>
      <c r="F217" s="3" t="s">
        <v>2</v>
      </c>
      <c r="G217" s="3" t="s">
        <v>2</v>
      </c>
      <c r="H217" s="21" t="s">
        <v>2</v>
      </c>
      <c r="I217" s="3" t="s">
        <v>2</v>
      </c>
      <c r="J217" s="21" t="s">
        <v>2</v>
      </c>
      <c r="K217" s="3" t="s">
        <v>2</v>
      </c>
      <c r="L217" s="21" t="s">
        <v>2</v>
      </c>
    </row>
    <row r="218" spans="1:12" ht="13.5">
      <c r="A218" s="3" t="s">
        <v>95</v>
      </c>
      <c r="B218" s="3" t="s">
        <v>1629</v>
      </c>
      <c r="C218" s="3">
        <v>51.56</v>
      </c>
      <c r="D218" s="3">
        <v>0.497</v>
      </c>
      <c r="E218" s="3" t="s">
        <v>2</v>
      </c>
      <c r="F218" s="3">
        <v>0.503</v>
      </c>
      <c r="G218" s="3">
        <v>0</v>
      </c>
      <c r="H218" s="21">
        <v>0</v>
      </c>
      <c r="I218" s="3">
        <v>0</v>
      </c>
      <c r="J218" s="21">
        <v>0</v>
      </c>
      <c r="K218" s="3">
        <v>0</v>
      </c>
      <c r="L218" s="21">
        <v>0</v>
      </c>
    </row>
    <row r="219" spans="1:12" ht="13.5">
      <c r="A219" s="3" t="s">
        <v>560</v>
      </c>
      <c r="B219" s="3" t="s">
        <v>1547</v>
      </c>
      <c r="C219" s="3" t="s">
        <v>2</v>
      </c>
      <c r="D219" s="3" t="s">
        <v>2</v>
      </c>
      <c r="E219" s="3" t="s">
        <v>2</v>
      </c>
      <c r="F219" s="3" t="s">
        <v>2</v>
      </c>
      <c r="G219" s="3" t="s">
        <v>2</v>
      </c>
      <c r="H219" s="21" t="s">
        <v>2</v>
      </c>
      <c r="I219" s="3" t="s">
        <v>2</v>
      </c>
      <c r="J219" s="21" t="s">
        <v>2</v>
      </c>
      <c r="K219" s="3" t="s">
        <v>2</v>
      </c>
      <c r="L219" s="21" t="s">
        <v>2</v>
      </c>
    </row>
    <row r="220" spans="1:12" ht="13.5">
      <c r="A220" s="3" t="s">
        <v>134</v>
      </c>
      <c r="B220" s="3" t="s">
        <v>133</v>
      </c>
      <c r="C220" s="3" t="s">
        <v>2</v>
      </c>
      <c r="D220" s="3" t="s">
        <v>2</v>
      </c>
      <c r="E220" s="3" t="s">
        <v>2</v>
      </c>
      <c r="F220" s="3" t="s">
        <v>2</v>
      </c>
      <c r="G220" s="3" t="s">
        <v>2</v>
      </c>
      <c r="H220" s="21" t="s">
        <v>2</v>
      </c>
      <c r="I220" s="3" t="s">
        <v>2</v>
      </c>
      <c r="J220" s="21" t="s">
        <v>2</v>
      </c>
      <c r="K220" s="3" t="s">
        <v>2</v>
      </c>
      <c r="L220" s="21" t="s">
        <v>2</v>
      </c>
    </row>
    <row r="221" spans="1:12" ht="13.5">
      <c r="A221" s="3" t="s">
        <v>413</v>
      </c>
      <c r="B221" s="3" t="s">
        <v>561</v>
      </c>
      <c r="C221" s="3" t="s">
        <v>2</v>
      </c>
      <c r="D221" s="3" t="s">
        <v>2</v>
      </c>
      <c r="E221" s="3" t="s">
        <v>2</v>
      </c>
      <c r="F221" s="3" t="s">
        <v>2</v>
      </c>
      <c r="G221" s="3" t="s">
        <v>2</v>
      </c>
      <c r="H221" s="21" t="s">
        <v>2</v>
      </c>
      <c r="I221" s="3" t="s">
        <v>2</v>
      </c>
      <c r="J221" s="21" t="s">
        <v>2</v>
      </c>
      <c r="K221" s="3" t="s">
        <v>2</v>
      </c>
      <c r="L221" s="21" t="s">
        <v>2</v>
      </c>
    </row>
    <row r="222" spans="1:12" ht="13.5">
      <c r="A222" s="3" t="s">
        <v>414</v>
      </c>
      <c r="B222" s="3" t="s">
        <v>562</v>
      </c>
      <c r="C222" s="3" t="s">
        <v>2</v>
      </c>
      <c r="D222" s="3" t="s">
        <v>2</v>
      </c>
      <c r="E222" s="3" t="s">
        <v>2</v>
      </c>
      <c r="F222" s="3" t="s">
        <v>2</v>
      </c>
      <c r="G222" s="3" t="s">
        <v>2</v>
      </c>
      <c r="H222" s="21" t="s">
        <v>2</v>
      </c>
      <c r="I222" s="3" t="s">
        <v>2</v>
      </c>
      <c r="J222" s="21" t="s">
        <v>2</v>
      </c>
      <c r="K222" s="3" t="s">
        <v>2</v>
      </c>
      <c r="L222" s="21" t="s">
        <v>2</v>
      </c>
    </row>
    <row r="223" spans="1:12" ht="13.5">
      <c r="A223" s="3" t="s">
        <v>415</v>
      </c>
      <c r="B223" s="3" t="s">
        <v>563</v>
      </c>
      <c r="C223" s="3">
        <v>0.09</v>
      </c>
      <c r="D223" s="3">
        <v>0.2</v>
      </c>
      <c r="E223" s="3">
        <v>0</v>
      </c>
      <c r="F223" s="3">
        <v>0.34</v>
      </c>
      <c r="G223" s="3">
        <v>225.7</v>
      </c>
      <c r="H223" s="21">
        <v>0.52980000000000005</v>
      </c>
      <c r="I223" s="3">
        <v>104.7</v>
      </c>
      <c r="J223" s="21">
        <v>0.2457</v>
      </c>
      <c r="K223" s="3">
        <v>35.1</v>
      </c>
      <c r="L223" s="21">
        <v>8.2299999999999998E-2</v>
      </c>
    </row>
    <row r="224" spans="1:12" ht="13.5">
      <c r="A224" s="3" t="s">
        <v>150</v>
      </c>
      <c r="B224" s="3" t="s">
        <v>2</v>
      </c>
      <c r="C224" s="3" t="s">
        <v>2</v>
      </c>
      <c r="D224" s="3" t="s">
        <v>2</v>
      </c>
      <c r="E224" s="3" t="s">
        <v>2</v>
      </c>
      <c r="F224" s="3" t="s">
        <v>2</v>
      </c>
      <c r="G224" s="3" t="s">
        <v>2</v>
      </c>
      <c r="H224" s="21" t="s">
        <v>2</v>
      </c>
      <c r="I224" s="3" t="s">
        <v>2</v>
      </c>
      <c r="J224" s="21" t="s">
        <v>2</v>
      </c>
      <c r="K224" s="3" t="s">
        <v>2</v>
      </c>
      <c r="L224" s="21" t="s">
        <v>2</v>
      </c>
    </row>
    <row r="225" spans="1:12" ht="13.5">
      <c r="A225" s="3" t="s">
        <v>145</v>
      </c>
      <c r="B225" s="3" t="s">
        <v>144</v>
      </c>
      <c r="C225" s="3">
        <v>0.42</v>
      </c>
      <c r="D225" s="3">
        <v>0.54500000000000004</v>
      </c>
      <c r="E225" s="3" t="s">
        <v>2</v>
      </c>
      <c r="F225" s="3">
        <v>0.01</v>
      </c>
      <c r="G225" s="3">
        <v>0</v>
      </c>
      <c r="H225" s="21">
        <v>0</v>
      </c>
      <c r="I225" s="3">
        <v>0</v>
      </c>
      <c r="J225" s="21">
        <v>0</v>
      </c>
      <c r="K225" s="3">
        <v>0</v>
      </c>
      <c r="L225" s="21">
        <v>0</v>
      </c>
    </row>
    <row r="226" spans="1:12" ht="13.5">
      <c r="A226" s="3" t="s">
        <v>226</v>
      </c>
      <c r="B226" s="3" t="s">
        <v>1548</v>
      </c>
      <c r="C226" s="3">
        <v>0</v>
      </c>
      <c r="D226" s="3">
        <v>0.42899999999999999</v>
      </c>
      <c r="E226" s="3" t="s">
        <v>2</v>
      </c>
      <c r="F226" s="3">
        <v>0.42899999999999999</v>
      </c>
      <c r="G226" s="3">
        <v>1.9</v>
      </c>
      <c r="H226" s="21">
        <v>0.17899999999999999</v>
      </c>
      <c r="I226" s="3">
        <v>1.9</v>
      </c>
      <c r="J226" s="21">
        <v>0.17899999999999999</v>
      </c>
      <c r="K226" s="3">
        <v>0</v>
      </c>
      <c r="L226" s="21">
        <v>0</v>
      </c>
    </row>
    <row r="227" spans="1:12" ht="13.5">
      <c r="A227" s="3" t="s">
        <v>136</v>
      </c>
      <c r="B227" s="3" t="s">
        <v>1675</v>
      </c>
      <c r="C227" s="3">
        <v>23.55</v>
      </c>
      <c r="D227" s="3">
        <v>0.54800000000000004</v>
      </c>
      <c r="E227" s="3" t="s">
        <v>2</v>
      </c>
      <c r="F227" s="3">
        <v>0.61799999999999999</v>
      </c>
      <c r="G227" s="3">
        <v>0</v>
      </c>
      <c r="H227" s="21">
        <v>0</v>
      </c>
      <c r="I227" s="3">
        <v>0</v>
      </c>
      <c r="J227" s="21">
        <v>0</v>
      </c>
      <c r="K227" s="3">
        <v>0</v>
      </c>
      <c r="L227" s="21">
        <v>0</v>
      </c>
    </row>
    <row r="228" spans="1:12" ht="13.5">
      <c r="A228" s="3" t="s">
        <v>416</v>
      </c>
      <c r="B228" s="3" t="s">
        <v>1893</v>
      </c>
      <c r="C228" s="3" t="s">
        <v>2</v>
      </c>
      <c r="D228" s="3" t="s">
        <v>2</v>
      </c>
      <c r="E228" s="3" t="s">
        <v>2</v>
      </c>
      <c r="F228" s="3" t="s">
        <v>2</v>
      </c>
      <c r="G228" s="3" t="s">
        <v>2</v>
      </c>
      <c r="H228" s="21" t="s">
        <v>2</v>
      </c>
      <c r="I228" s="3" t="s">
        <v>2</v>
      </c>
      <c r="J228" s="21" t="s">
        <v>2</v>
      </c>
      <c r="K228" s="3" t="s">
        <v>2</v>
      </c>
      <c r="L228" s="21" t="s">
        <v>2</v>
      </c>
    </row>
    <row r="229" spans="1:12" ht="13.5">
      <c r="A229" s="3" t="s">
        <v>417</v>
      </c>
      <c r="B229" s="3" t="s">
        <v>2</v>
      </c>
      <c r="C229" s="3" t="s">
        <v>2</v>
      </c>
      <c r="D229" s="3" t="s">
        <v>2</v>
      </c>
      <c r="E229" s="3" t="s">
        <v>2</v>
      </c>
      <c r="F229" s="3" t="s">
        <v>2</v>
      </c>
      <c r="G229" s="3" t="s">
        <v>2</v>
      </c>
      <c r="H229" s="21" t="s">
        <v>2</v>
      </c>
      <c r="I229" s="3" t="s">
        <v>2</v>
      </c>
      <c r="J229" s="21" t="s">
        <v>2</v>
      </c>
      <c r="K229" s="3" t="s">
        <v>2</v>
      </c>
      <c r="L229" s="21" t="s">
        <v>2</v>
      </c>
    </row>
    <row r="230" spans="1:12" ht="13.5">
      <c r="A230" s="3" t="s">
        <v>153</v>
      </c>
      <c r="B230" s="3" t="s">
        <v>882</v>
      </c>
      <c r="C230" s="3" t="s">
        <v>2</v>
      </c>
      <c r="D230" s="3" t="s">
        <v>2</v>
      </c>
      <c r="E230" s="3" t="s">
        <v>2</v>
      </c>
      <c r="F230" s="3" t="s">
        <v>2</v>
      </c>
      <c r="G230" s="3" t="s">
        <v>2</v>
      </c>
      <c r="H230" s="21" t="s">
        <v>2</v>
      </c>
      <c r="I230" s="3" t="s">
        <v>2</v>
      </c>
      <c r="J230" s="21" t="s">
        <v>2</v>
      </c>
      <c r="K230" s="3" t="s">
        <v>2</v>
      </c>
      <c r="L230" s="21" t="s">
        <v>2</v>
      </c>
    </row>
    <row r="231" spans="1:12" ht="13.5">
      <c r="A231" s="3" t="s">
        <v>139</v>
      </c>
      <c r="B231" s="3" t="s">
        <v>1260</v>
      </c>
      <c r="C231" s="3" t="s">
        <v>2</v>
      </c>
      <c r="D231" s="3" t="s">
        <v>2</v>
      </c>
      <c r="E231" s="3" t="s">
        <v>2</v>
      </c>
      <c r="F231" s="3" t="s">
        <v>2</v>
      </c>
      <c r="G231" s="3" t="s">
        <v>2</v>
      </c>
      <c r="H231" s="21" t="s">
        <v>2</v>
      </c>
      <c r="I231" s="3" t="s">
        <v>2</v>
      </c>
      <c r="J231" s="21" t="s">
        <v>2</v>
      </c>
      <c r="K231" s="3" t="s">
        <v>2</v>
      </c>
      <c r="L231" s="21" t="s">
        <v>2</v>
      </c>
    </row>
    <row r="232" spans="1:12" ht="13.5">
      <c r="A232" s="3" t="s">
        <v>418</v>
      </c>
      <c r="B232" s="3" t="s">
        <v>565</v>
      </c>
      <c r="C232" s="3" t="s">
        <v>2</v>
      </c>
      <c r="D232" s="3" t="s">
        <v>2</v>
      </c>
      <c r="E232" s="3" t="s">
        <v>2</v>
      </c>
      <c r="F232" s="3" t="s">
        <v>2</v>
      </c>
      <c r="G232" s="3" t="s">
        <v>2</v>
      </c>
      <c r="H232" s="21" t="s">
        <v>2</v>
      </c>
      <c r="I232" s="3" t="s">
        <v>2</v>
      </c>
      <c r="J232" s="21" t="s">
        <v>2</v>
      </c>
      <c r="K232" s="3" t="s">
        <v>2</v>
      </c>
      <c r="L232" s="21" t="s">
        <v>2</v>
      </c>
    </row>
    <row r="233" spans="1:12" ht="13.5">
      <c r="A233" s="3" t="s">
        <v>419</v>
      </c>
      <c r="B233" s="3" t="s">
        <v>566</v>
      </c>
      <c r="C233" s="3" t="s">
        <v>2</v>
      </c>
      <c r="D233" s="3" t="s">
        <v>2</v>
      </c>
      <c r="E233" s="3" t="s">
        <v>2</v>
      </c>
      <c r="F233" s="3" t="s">
        <v>2</v>
      </c>
      <c r="G233" s="3" t="s">
        <v>2</v>
      </c>
      <c r="H233" s="21" t="s">
        <v>2</v>
      </c>
      <c r="I233" s="3" t="s">
        <v>2</v>
      </c>
      <c r="J233" s="21" t="s">
        <v>2</v>
      </c>
      <c r="K233" s="3" t="s">
        <v>2</v>
      </c>
      <c r="L233" s="21" t="s">
        <v>2</v>
      </c>
    </row>
    <row r="234" spans="1:12" ht="13.5">
      <c r="A234" s="3" t="s">
        <v>564</v>
      </c>
      <c r="B234" s="3" t="s">
        <v>567</v>
      </c>
      <c r="C234" s="3">
        <v>29.14</v>
      </c>
      <c r="D234" s="3">
        <v>8.2000000000000003E-2</v>
      </c>
      <c r="E234" s="3">
        <v>7.0000000000000007E-2</v>
      </c>
      <c r="F234" s="3">
        <v>0.24199999999999999</v>
      </c>
      <c r="G234" s="3">
        <v>147966.20000000001</v>
      </c>
      <c r="H234" s="21">
        <v>0.41649999999999998</v>
      </c>
      <c r="I234" s="3">
        <v>136658.29999999999</v>
      </c>
      <c r="J234" s="21">
        <v>0.38469999999999999</v>
      </c>
      <c r="K234" s="3">
        <v>19685.3</v>
      </c>
      <c r="L234" s="21">
        <v>5.5399999999999998E-2</v>
      </c>
    </row>
    <row r="235" spans="1:12" ht="13.5">
      <c r="A235" s="3" t="s">
        <v>321</v>
      </c>
      <c r="B235" s="3" t="s">
        <v>1261</v>
      </c>
      <c r="C235" s="3">
        <v>15.77</v>
      </c>
      <c r="D235" s="3">
        <v>0.48499999999999999</v>
      </c>
      <c r="E235" s="3" t="s">
        <v>2</v>
      </c>
      <c r="F235" s="3">
        <v>0.65600000000000003</v>
      </c>
      <c r="G235" s="3">
        <v>2895.1</v>
      </c>
      <c r="H235" s="21">
        <v>8.9099999999999999E-2</v>
      </c>
      <c r="I235" s="3">
        <v>1060.4000000000001</v>
      </c>
      <c r="J235" s="21">
        <v>3.2599999999999997E-2</v>
      </c>
      <c r="K235" s="3">
        <v>0</v>
      </c>
      <c r="L235" s="21">
        <v>0</v>
      </c>
    </row>
    <row r="236" spans="1:12" ht="13.5">
      <c r="A236" s="3" t="s">
        <v>420</v>
      </c>
      <c r="B236" s="3" t="s">
        <v>568</v>
      </c>
      <c r="C236" s="3" t="s">
        <v>2</v>
      </c>
      <c r="D236" s="3" t="s">
        <v>2</v>
      </c>
      <c r="E236" s="3" t="s">
        <v>2</v>
      </c>
      <c r="F236" s="3" t="s">
        <v>2</v>
      </c>
      <c r="G236" s="3" t="s">
        <v>2</v>
      </c>
      <c r="H236" s="21" t="s">
        <v>2</v>
      </c>
      <c r="I236" s="3" t="s">
        <v>2</v>
      </c>
      <c r="J236" s="21" t="s">
        <v>2</v>
      </c>
      <c r="K236" s="3" t="s">
        <v>2</v>
      </c>
      <c r="L236" s="21" t="s">
        <v>2</v>
      </c>
    </row>
    <row r="237" spans="1:12" ht="13.5">
      <c r="A237" s="3" t="s">
        <v>421</v>
      </c>
      <c r="B237" s="3" t="s">
        <v>569</v>
      </c>
      <c r="C237" s="3" t="s">
        <v>2</v>
      </c>
      <c r="D237" s="3" t="s">
        <v>2</v>
      </c>
      <c r="E237" s="3" t="s">
        <v>2</v>
      </c>
      <c r="F237" s="3" t="s">
        <v>2</v>
      </c>
      <c r="G237" s="3" t="s">
        <v>2</v>
      </c>
      <c r="H237" s="21" t="s">
        <v>2</v>
      </c>
      <c r="I237" s="3" t="s">
        <v>2</v>
      </c>
      <c r="J237" s="21" t="s">
        <v>2</v>
      </c>
      <c r="K237" s="3" t="s">
        <v>2</v>
      </c>
      <c r="L237" s="21" t="s">
        <v>2</v>
      </c>
    </row>
    <row r="238" spans="1:12" ht="13.5">
      <c r="A238" s="3" t="s">
        <v>422</v>
      </c>
      <c r="B238" s="3" t="s">
        <v>2</v>
      </c>
      <c r="C238" s="3" t="s">
        <v>2</v>
      </c>
      <c r="D238" s="3" t="s">
        <v>2</v>
      </c>
      <c r="E238" s="3" t="s">
        <v>2</v>
      </c>
      <c r="F238" s="3" t="s">
        <v>2</v>
      </c>
      <c r="G238" s="3" t="s">
        <v>2</v>
      </c>
      <c r="H238" s="21" t="s">
        <v>2</v>
      </c>
      <c r="I238" s="3" t="s">
        <v>2</v>
      </c>
      <c r="J238" s="21" t="s">
        <v>2</v>
      </c>
      <c r="K238" s="3" t="s">
        <v>2</v>
      </c>
      <c r="L238" s="21" t="s">
        <v>2</v>
      </c>
    </row>
    <row r="239" spans="1:12" ht="13.5">
      <c r="A239" s="3" t="s">
        <v>423</v>
      </c>
      <c r="B239" s="3" t="s">
        <v>570</v>
      </c>
      <c r="C239" s="3" t="s">
        <v>2</v>
      </c>
      <c r="D239" s="3" t="s">
        <v>2</v>
      </c>
      <c r="E239" s="3" t="s">
        <v>2</v>
      </c>
      <c r="F239" s="3" t="s">
        <v>2</v>
      </c>
      <c r="G239" s="3" t="s">
        <v>2</v>
      </c>
      <c r="H239" s="21" t="s">
        <v>2</v>
      </c>
      <c r="I239" s="3" t="s">
        <v>2</v>
      </c>
      <c r="J239" s="21" t="s">
        <v>2</v>
      </c>
      <c r="K239" s="3" t="s">
        <v>2</v>
      </c>
      <c r="L239" s="21" t="s">
        <v>2</v>
      </c>
    </row>
    <row r="240" spans="1:12" ht="13.5">
      <c r="A240" s="3" t="s">
        <v>424</v>
      </c>
      <c r="B240" s="3" t="s">
        <v>2</v>
      </c>
      <c r="C240" s="3" t="s">
        <v>2</v>
      </c>
      <c r="D240" s="3" t="s">
        <v>2</v>
      </c>
      <c r="E240" s="3" t="s">
        <v>2</v>
      </c>
      <c r="F240" s="3" t="s">
        <v>2</v>
      </c>
      <c r="G240" s="3" t="s">
        <v>2</v>
      </c>
      <c r="H240" s="21" t="s">
        <v>2</v>
      </c>
      <c r="I240" s="3" t="s">
        <v>2</v>
      </c>
      <c r="J240" s="21" t="s">
        <v>2</v>
      </c>
      <c r="K240" s="3" t="s">
        <v>2</v>
      </c>
      <c r="L240" s="21" t="s">
        <v>2</v>
      </c>
    </row>
    <row r="241" spans="1:12" ht="13.5">
      <c r="A241" s="3" t="s">
        <v>425</v>
      </c>
      <c r="B241" s="3" t="s">
        <v>1676</v>
      </c>
      <c r="C241" s="3">
        <v>0.77</v>
      </c>
      <c r="D241" s="3">
        <v>0.51600000000000001</v>
      </c>
      <c r="E241" s="3" t="s">
        <v>2</v>
      </c>
      <c r="F241" s="3">
        <v>0.55600000000000005</v>
      </c>
      <c r="G241" s="3">
        <v>0</v>
      </c>
      <c r="H241" s="21">
        <v>0</v>
      </c>
      <c r="I241" s="3">
        <v>0</v>
      </c>
      <c r="J241" s="21">
        <v>0</v>
      </c>
      <c r="K241" s="3">
        <v>0</v>
      </c>
      <c r="L241" s="21">
        <v>0</v>
      </c>
    </row>
    <row r="242" spans="1:12" ht="13.5">
      <c r="A242" s="3" t="s">
        <v>426</v>
      </c>
      <c r="B242" s="3" t="s">
        <v>571</v>
      </c>
      <c r="C242" s="3" t="s">
        <v>2</v>
      </c>
      <c r="D242" s="3" t="s">
        <v>2</v>
      </c>
      <c r="E242" s="3" t="s">
        <v>2</v>
      </c>
      <c r="F242" s="3" t="s">
        <v>2</v>
      </c>
      <c r="G242" s="3" t="s">
        <v>2</v>
      </c>
      <c r="H242" s="21" t="s">
        <v>2</v>
      </c>
      <c r="I242" s="3" t="s">
        <v>2</v>
      </c>
      <c r="J242" s="21" t="s">
        <v>2</v>
      </c>
      <c r="K242" s="3" t="s">
        <v>2</v>
      </c>
      <c r="L242" s="21" t="s">
        <v>2</v>
      </c>
    </row>
    <row r="243" spans="1:12" ht="13.5">
      <c r="A243" s="3" t="s">
        <v>427</v>
      </c>
      <c r="B243" s="3" t="s">
        <v>1549</v>
      </c>
      <c r="C243" s="3">
        <v>0</v>
      </c>
      <c r="D243" s="3">
        <v>8.9999999999999993E-3</v>
      </c>
      <c r="E243" s="3">
        <v>0</v>
      </c>
      <c r="F243" s="3">
        <v>0.441</v>
      </c>
      <c r="G243" s="3">
        <v>67.599999999999994</v>
      </c>
      <c r="H243" s="21">
        <v>0.98</v>
      </c>
      <c r="I243" s="3">
        <v>0</v>
      </c>
      <c r="J243" s="21">
        <v>0</v>
      </c>
      <c r="K243" s="3">
        <v>0</v>
      </c>
      <c r="L243" s="21">
        <v>0</v>
      </c>
    </row>
    <row r="244" spans="1:12" ht="13.5">
      <c r="A244" s="3" t="s">
        <v>428</v>
      </c>
      <c r="B244" s="3" t="s">
        <v>572</v>
      </c>
      <c r="C244" s="3" t="s">
        <v>2</v>
      </c>
      <c r="D244" s="3" t="s">
        <v>2</v>
      </c>
      <c r="E244" s="3" t="s">
        <v>2</v>
      </c>
      <c r="F244" s="3" t="s">
        <v>2</v>
      </c>
      <c r="G244" s="3" t="s">
        <v>2</v>
      </c>
      <c r="H244" s="21" t="s">
        <v>2</v>
      </c>
      <c r="I244" s="3" t="s">
        <v>2</v>
      </c>
      <c r="J244" s="21" t="s">
        <v>2</v>
      </c>
      <c r="K244" s="3" t="s">
        <v>2</v>
      </c>
      <c r="L244" s="21" t="s">
        <v>2</v>
      </c>
    </row>
    <row r="245" spans="1:12" ht="13.5">
      <c r="A245" s="3" t="s">
        <v>429</v>
      </c>
      <c r="B245" s="3" t="s">
        <v>573</v>
      </c>
      <c r="C245" s="3" t="s">
        <v>2</v>
      </c>
      <c r="D245" s="3" t="s">
        <v>2</v>
      </c>
      <c r="E245" s="3" t="s">
        <v>2</v>
      </c>
      <c r="F245" s="3" t="s">
        <v>2</v>
      </c>
      <c r="G245" s="3" t="s">
        <v>2</v>
      </c>
      <c r="H245" s="21" t="s">
        <v>2</v>
      </c>
      <c r="I245" s="3" t="s">
        <v>2</v>
      </c>
      <c r="J245" s="21" t="s">
        <v>2</v>
      </c>
      <c r="K245" s="3" t="s">
        <v>2</v>
      </c>
      <c r="L245" s="21" t="s">
        <v>2</v>
      </c>
    </row>
    <row r="246" spans="1:12" ht="13.5">
      <c r="A246" s="3" t="s">
        <v>430</v>
      </c>
      <c r="B246" s="3" t="s">
        <v>574</v>
      </c>
      <c r="C246" s="3" t="s">
        <v>2</v>
      </c>
      <c r="D246" s="3" t="s">
        <v>2</v>
      </c>
      <c r="E246" s="3" t="s">
        <v>2</v>
      </c>
      <c r="F246" s="3" t="s">
        <v>2</v>
      </c>
      <c r="G246" s="3" t="s">
        <v>2</v>
      </c>
      <c r="H246" s="21" t="s">
        <v>2</v>
      </c>
      <c r="I246" s="3" t="s">
        <v>2</v>
      </c>
      <c r="J246" s="21" t="s">
        <v>2</v>
      </c>
      <c r="K246" s="3" t="s">
        <v>2</v>
      </c>
      <c r="L246" s="21" t="s">
        <v>2</v>
      </c>
    </row>
    <row r="247" spans="1:12" ht="13.5">
      <c r="A247" s="3" t="s">
        <v>282</v>
      </c>
      <c r="B247" s="3" t="s">
        <v>2</v>
      </c>
      <c r="C247" s="3" t="s">
        <v>2</v>
      </c>
      <c r="D247" s="3" t="s">
        <v>2</v>
      </c>
      <c r="E247" s="3" t="s">
        <v>2</v>
      </c>
      <c r="F247" s="3" t="s">
        <v>2</v>
      </c>
      <c r="G247" s="3" t="s">
        <v>2</v>
      </c>
      <c r="H247" s="21" t="s">
        <v>2</v>
      </c>
      <c r="I247" s="3" t="s">
        <v>2</v>
      </c>
      <c r="J247" s="21" t="s">
        <v>2</v>
      </c>
      <c r="K247" s="3" t="s">
        <v>2</v>
      </c>
      <c r="L247" s="21" t="s">
        <v>2</v>
      </c>
    </row>
    <row r="248" spans="1:12" ht="13.5">
      <c r="A248" s="3" t="s">
        <v>431</v>
      </c>
      <c r="B248" s="3" t="s">
        <v>576</v>
      </c>
      <c r="C248" s="3" t="s">
        <v>2</v>
      </c>
      <c r="D248" s="3" t="s">
        <v>2</v>
      </c>
      <c r="E248" s="3" t="s">
        <v>2</v>
      </c>
      <c r="F248" s="3" t="s">
        <v>2</v>
      </c>
      <c r="G248" s="3" t="s">
        <v>2</v>
      </c>
      <c r="H248" s="21" t="s">
        <v>2</v>
      </c>
      <c r="I248" s="3" t="s">
        <v>2</v>
      </c>
      <c r="J248" s="21" t="s">
        <v>2</v>
      </c>
      <c r="K248" s="3" t="s">
        <v>2</v>
      </c>
      <c r="L248" s="21" t="s">
        <v>2</v>
      </c>
    </row>
    <row r="249" spans="1:12" ht="13.5">
      <c r="A249" s="3" t="s">
        <v>575</v>
      </c>
      <c r="B249" s="3" t="s">
        <v>1550</v>
      </c>
      <c r="C249" s="3" t="s">
        <v>2</v>
      </c>
      <c r="D249" s="3" t="s">
        <v>2</v>
      </c>
      <c r="E249" s="3" t="s">
        <v>2</v>
      </c>
      <c r="F249" s="3" t="s">
        <v>2</v>
      </c>
      <c r="G249" s="3" t="s">
        <v>2</v>
      </c>
      <c r="H249" s="21" t="s">
        <v>2</v>
      </c>
      <c r="I249" s="3" t="s">
        <v>2</v>
      </c>
      <c r="J249" s="21" t="s">
        <v>2</v>
      </c>
      <c r="K249" s="3" t="s">
        <v>2</v>
      </c>
      <c r="L249" s="21" t="s">
        <v>2</v>
      </c>
    </row>
    <row r="250" spans="1:12" ht="13.5">
      <c r="A250" s="3" t="s">
        <v>432</v>
      </c>
      <c r="B250" s="3" t="s">
        <v>577</v>
      </c>
      <c r="C250" s="3" t="s">
        <v>2</v>
      </c>
      <c r="D250" s="3" t="s">
        <v>2</v>
      </c>
      <c r="E250" s="3" t="s">
        <v>2</v>
      </c>
      <c r="F250" s="3" t="s">
        <v>2</v>
      </c>
      <c r="G250" s="3" t="s">
        <v>2</v>
      </c>
      <c r="H250" s="21" t="s">
        <v>2</v>
      </c>
      <c r="I250" s="3" t="s">
        <v>2</v>
      </c>
      <c r="J250" s="21" t="s">
        <v>2</v>
      </c>
      <c r="K250" s="3" t="s">
        <v>2</v>
      </c>
      <c r="L250" s="21" t="s">
        <v>2</v>
      </c>
    </row>
    <row r="251" spans="1:12" ht="13.5">
      <c r="A251" s="3" t="s">
        <v>433</v>
      </c>
      <c r="B251" s="3" t="s">
        <v>578</v>
      </c>
      <c r="C251" s="3" t="s">
        <v>2</v>
      </c>
      <c r="D251" s="3" t="s">
        <v>2</v>
      </c>
      <c r="E251" s="3" t="s">
        <v>2</v>
      </c>
      <c r="F251" s="3" t="s">
        <v>2</v>
      </c>
      <c r="G251" s="3" t="s">
        <v>2</v>
      </c>
      <c r="H251" s="21" t="s">
        <v>2</v>
      </c>
      <c r="I251" s="3" t="s">
        <v>2</v>
      </c>
      <c r="J251" s="21" t="s">
        <v>2</v>
      </c>
      <c r="K251" s="3" t="s">
        <v>2</v>
      </c>
      <c r="L251" s="21" t="s">
        <v>2</v>
      </c>
    </row>
    <row r="252" spans="1:12" ht="13.5">
      <c r="A252" s="3" t="s">
        <v>434</v>
      </c>
      <c r="B252" s="3" t="s">
        <v>2</v>
      </c>
      <c r="C252" s="3" t="s">
        <v>2</v>
      </c>
      <c r="D252" s="3" t="s">
        <v>2</v>
      </c>
      <c r="E252" s="3" t="s">
        <v>2</v>
      </c>
      <c r="F252" s="3" t="s">
        <v>2</v>
      </c>
      <c r="G252" s="3" t="s">
        <v>2</v>
      </c>
      <c r="H252" s="21" t="s">
        <v>2</v>
      </c>
      <c r="I252" s="3" t="s">
        <v>2</v>
      </c>
      <c r="J252" s="21" t="s">
        <v>2</v>
      </c>
      <c r="K252" s="3" t="s">
        <v>2</v>
      </c>
      <c r="L252" s="21" t="s">
        <v>2</v>
      </c>
    </row>
    <row r="253" spans="1:12" ht="13.5">
      <c r="A253" s="3" t="s">
        <v>435</v>
      </c>
      <c r="B253" s="3" t="s">
        <v>579</v>
      </c>
      <c r="C253" s="3" t="s">
        <v>2</v>
      </c>
      <c r="D253" s="3" t="s">
        <v>2</v>
      </c>
      <c r="E253" s="3" t="s">
        <v>2</v>
      </c>
      <c r="F253" s="3" t="s">
        <v>2</v>
      </c>
      <c r="G253" s="3" t="s">
        <v>2</v>
      </c>
      <c r="H253" s="21" t="s">
        <v>2</v>
      </c>
      <c r="I253" s="3" t="s">
        <v>2</v>
      </c>
      <c r="J253" s="21" t="s">
        <v>2</v>
      </c>
      <c r="K253" s="3" t="s">
        <v>2</v>
      </c>
      <c r="L253" s="21" t="s">
        <v>2</v>
      </c>
    </row>
    <row r="254" spans="1:12" ht="13.5">
      <c r="A254" s="3" t="s">
        <v>436</v>
      </c>
      <c r="B254" s="3" t="s">
        <v>2</v>
      </c>
      <c r="C254" s="3" t="s">
        <v>2</v>
      </c>
      <c r="D254" s="3" t="s">
        <v>2</v>
      </c>
      <c r="E254" s="3" t="s">
        <v>2</v>
      </c>
      <c r="F254" s="3" t="s">
        <v>2</v>
      </c>
      <c r="G254" s="3" t="s">
        <v>2</v>
      </c>
      <c r="H254" s="21" t="s">
        <v>2</v>
      </c>
      <c r="I254" s="3" t="s">
        <v>2</v>
      </c>
      <c r="J254" s="21" t="s">
        <v>2</v>
      </c>
      <c r="K254" s="3" t="s">
        <v>2</v>
      </c>
      <c r="L254" s="21" t="s">
        <v>2</v>
      </c>
    </row>
    <row r="255" spans="1:12" ht="13.5">
      <c r="A255" s="3" t="s">
        <v>437</v>
      </c>
      <c r="B255" s="3" t="s">
        <v>580</v>
      </c>
      <c r="C255" s="3">
        <v>0.16</v>
      </c>
      <c r="D255" s="3">
        <v>0.50700000000000001</v>
      </c>
      <c r="E255" s="3" t="s">
        <v>2</v>
      </c>
      <c r="F255" s="3">
        <v>0.46400000000000002</v>
      </c>
      <c r="G255" s="3">
        <v>0</v>
      </c>
      <c r="H255" s="21">
        <v>0</v>
      </c>
      <c r="I255" s="3">
        <v>0</v>
      </c>
      <c r="J255" s="21">
        <v>0</v>
      </c>
      <c r="K255" s="3">
        <v>0</v>
      </c>
      <c r="L255" s="21">
        <v>0</v>
      </c>
    </row>
    <row r="256" spans="1:12" ht="13.5">
      <c r="A256" s="3" t="s">
        <v>113</v>
      </c>
      <c r="B256" s="3" t="s">
        <v>112</v>
      </c>
      <c r="C256" s="3" t="s">
        <v>2</v>
      </c>
      <c r="D256" s="3" t="s">
        <v>2</v>
      </c>
      <c r="E256" s="3" t="s">
        <v>2</v>
      </c>
      <c r="F256" s="3" t="s">
        <v>2</v>
      </c>
      <c r="G256" s="3" t="s">
        <v>2</v>
      </c>
      <c r="H256" s="21" t="s">
        <v>2</v>
      </c>
      <c r="I256" s="3" t="s">
        <v>2</v>
      </c>
      <c r="J256" s="21" t="s">
        <v>2</v>
      </c>
      <c r="K256" s="3" t="s">
        <v>2</v>
      </c>
      <c r="L256" s="21" t="s">
        <v>2</v>
      </c>
    </row>
    <row r="257" spans="1:12" ht="13.5">
      <c r="A257" s="3" t="s">
        <v>438</v>
      </c>
      <c r="B257" s="3" t="s">
        <v>581</v>
      </c>
      <c r="C257" s="3" t="s">
        <v>2</v>
      </c>
      <c r="D257" s="3" t="s">
        <v>2</v>
      </c>
      <c r="E257" s="3" t="s">
        <v>2</v>
      </c>
      <c r="F257" s="3" t="s">
        <v>2</v>
      </c>
      <c r="G257" s="3" t="s">
        <v>2</v>
      </c>
      <c r="H257" s="21" t="s">
        <v>2</v>
      </c>
      <c r="I257" s="3" t="s">
        <v>2</v>
      </c>
      <c r="J257" s="21" t="s">
        <v>2</v>
      </c>
      <c r="K257" s="3" t="s">
        <v>2</v>
      </c>
      <c r="L257" s="21" t="s">
        <v>2</v>
      </c>
    </row>
    <row r="258" spans="1:12" ht="13.5">
      <c r="A258" s="3" t="s">
        <v>308</v>
      </c>
      <c r="B258" s="3" t="s">
        <v>1436</v>
      </c>
      <c r="C258" s="3">
        <v>6.06</v>
      </c>
      <c r="D258" s="3">
        <v>0.42899999999999999</v>
      </c>
      <c r="E258" s="3" t="s">
        <v>2</v>
      </c>
      <c r="F258" s="3">
        <v>0.377</v>
      </c>
      <c r="G258" s="3">
        <v>0</v>
      </c>
      <c r="H258" s="21">
        <v>0</v>
      </c>
      <c r="I258" s="3">
        <v>0</v>
      </c>
      <c r="J258" s="21">
        <v>0</v>
      </c>
      <c r="K258" s="3">
        <v>0</v>
      </c>
      <c r="L258" s="21">
        <v>0</v>
      </c>
    </row>
    <row r="259" spans="1:12" ht="13.5">
      <c r="A259" s="3" t="s">
        <v>439</v>
      </c>
      <c r="B259" s="3" t="s">
        <v>587</v>
      </c>
      <c r="C259" s="3" t="s">
        <v>2</v>
      </c>
      <c r="D259" s="3" t="s">
        <v>2</v>
      </c>
      <c r="E259" s="3" t="s">
        <v>2</v>
      </c>
      <c r="F259" s="3" t="s">
        <v>2</v>
      </c>
      <c r="G259" s="3" t="s">
        <v>2</v>
      </c>
      <c r="H259" s="21" t="s">
        <v>2</v>
      </c>
      <c r="I259" s="3" t="s">
        <v>2</v>
      </c>
      <c r="J259" s="21" t="s">
        <v>2</v>
      </c>
      <c r="K259" s="3" t="s">
        <v>2</v>
      </c>
      <c r="L259" s="21" t="s">
        <v>2</v>
      </c>
    </row>
    <row r="260" spans="1:12" ht="13.5">
      <c r="A260" s="3" t="s">
        <v>582</v>
      </c>
      <c r="B260" s="3" t="s">
        <v>2</v>
      </c>
      <c r="C260" s="3" t="s">
        <v>2</v>
      </c>
      <c r="D260" s="3" t="s">
        <v>2</v>
      </c>
      <c r="E260" s="3" t="s">
        <v>2</v>
      </c>
      <c r="F260" s="3" t="s">
        <v>2</v>
      </c>
      <c r="G260" s="3" t="s">
        <v>2</v>
      </c>
      <c r="H260" s="21" t="s">
        <v>2</v>
      </c>
      <c r="I260" s="3" t="s">
        <v>2</v>
      </c>
      <c r="J260" s="21" t="s">
        <v>2</v>
      </c>
      <c r="K260" s="3" t="s">
        <v>2</v>
      </c>
      <c r="L260" s="21" t="s">
        <v>2</v>
      </c>
    </row>
    <row r="261" spans="1:12" ht="13.5">
      <c r="A261" s="3" t="s">
        <v>440</v>
      </c>
      <c r="B261" s="3" t="s">
        <v>588</v>
      </c>
      <c r="C261" s="3" t="s">
        <v>2</v>
      </c>
      <c r="D261" s="3" t="s">
        <v>2</v>
      </c>
      <c r="E261" s="3" t="s">
        <v>2</v>
      </c>
      <c r="F261" s="3" t="s">
        <v>2</v>
      </c>
      <c r="G261" s="3" t="s">
        <v>2</v>
      </c>
      <c r="H261" s="21" t="s">
        <v>2</v>
      </c>
      <c r="I261" s="3" t="s">
        <v>2</v>
      </c>
      <c r="J261" s="21" t="s">
        <v>2</v>
      </c>
      <c r="K261" s="3" t="s">
        <v>2</v>
      </c>
      <c r="L261" s="21" t="s">
        <v>2</v>
      </c>
    </row>
    <row r="262" spans="1:12" ht="13.5">
      <c r="A262" s="3" t="s">
        <v>441</v>
      </c>
      <c r="B262" s="3" t="s">
        <v>589</v>
      </c>
      <c r="C262" s="3" t="s">
        <v>2</v>
      </c>
      <c r="D262" s="3" t="s">
        <v>2</v>
      </c>
      <c r="E262" s="3" t="s">
        <v>2</v>
      </c>
      <c r="F262" s="3" t="s">
        <v>2</v>
      </c>
      <c r="G262" s="3" t="s">
        <v>2</v>
      </c>
      <c r="H262" s="21" t="s">
        <v>2</v>
      </c>
      <c r="I262" s="3" t="s">
        <v>2</v>
      </c>
      <c r="J262" s="21" t="s">
        <v>2</v>
      </c>
      <c r="K262" s="3" t="s">
        <v>2</v>
      </c>
      <c r="L262" s="21" t="s">
        <v>2</v>
      </c>
    </row>
    <row r="263" spans="1:12" ht="13.5">
      <c r="A263" s="3" t="s">
        <v>442</v>
      </c>
      <c r="B263" s="3" t="s">
        <v>1630</v>
      </c>
      <c r="C263" s="3" t="s">
        <v>2</v>
      </c>
      <c r="D263" s="3" t="s">
        <v>2</v>
      </c>
      <c r="E263" s="3" t="s">
        <v>2</v>
      </c>
      <c r="F263" s="3" t="s">
        <v>2</v>
      </c>
      <c r="G263" s="3" t="s">
        <v>2</v>
      </c>
      <c r="H263" s="21" t="s">
        <v>2</v>
      </c>
      <c r="I263" s="3" t="s">
        <v>2</v>
      </c>
      <c r="J263" s="21" t="s">
        <v>2</v>
      </c>
      <c r="K263" s="3" t="s">
        <v>2</v>
      </c>
      <c r="L263" s="21" t="s">
        <v>2</v>
      </c>
    </row>
    <row r="264" spans="1:12" ht="13.5">
      <c r="A264" s="3" t="s">
        <v>443</v>
      </c>
      <c r="B264" s="3" t="s">
        <v>590</v>
      </c>
      <c r="C264" s="3" t="s">
        <v>2</v>
      </c>
      <c r="D264" s="3" t="s">
        <v>2</v>
      </c>
      <c r="E264" s="3" t="s">
        <v>2</v>
      </c>
      <c r="F264" s="3" t="s">
        <v>2</v>
      </c>
      <c r="G264" s="3" t="s">
        <v>2</v>
      </c>
      <c r="H264" s="21" t="s">
        <v>2</v>
      </c>
      <c r="I264" s="3" t="s">
        <v>2</v>
      </c>
      <c r="J264" s="21" t="s">
        <v>2</v>
      </c>
      <c r="K264" s="3" t="s">
        <v>2</v>
      </c>
      <c r="L264" s="21" t="s">
        <v>2</v>
      </c>
    </row>
    <row r="265" spans="1:12" ht="13.5">
      <c r="A265" s="3" t="s">
        <v>583</v>
      </c>
      <c r="B265" s="3" t="s">
        <v>1551</v>
      </c>
      <c r="C265" s="3">
        <v>0.05</v>
      </c>
      <c r="D265" s="3">
        <v>0.55000000000000004</v>
      </c>
      <c r="E265" s="3" t="s">
        <v>2</v>
      </c>
      <c r="F265" s="3">
        <v>0.498</v>
      </c>
      <c r="G265" s="3">
        <v>0</v>
      </c>
      <c r="H265" s="21">
        <v>0</v>
      </c>
      <c r="I265" s="3">
        <v>0</v>
      </c>
      <c r="J265" s="21">
        <v>0</v>
      </c>
      <c r="K265" s="3">
        <v>0</v>
      </c>
      <c r="L265" s="21">
        <v>0</v>
      </c>
    </row>
    <row r="266" spans="1:12" ht="13.5">
      <c r="A266" s="3" t="s">
        <v>444</v>
      </c>
      <c r="B266" s="3" t="s">
        <v>591</v>
      </c>
      <c r="C266" s="3" t="s">
        <v>2</v>
      </c>
      <c r="D266" s="3" t="s">
        <v>2</v>
      </c>
      <c r="E266" s="3" t="s">
        <v>2</v>
      </c>
      <c r="F266" s="3" t="s">
        <v>2</v>
      </c>
      <c r="G266" s="3" t="s">
        <v>2</v>
      </c>
      <c r="H266" s="21" t="s">
        <v>2</v>
      </c>
      <c r="I266" s="3" t="s">
        <v>2</v>
      </c>
      <c r="J266" s="21" t="s">
        <v>2</v>
      </c>
      <c r="K266" s="3" t="s">
        <v>2</v>
      </c>
      <c r="L266" s="21" t="s">
        <v>2</v>
      </c>
    </row>
    <row r="267" spans="1:12" ht="13.5">
      <c r="A267" s="3" t="s">
        <v>584</v>
      </c>
      <c r="B267" s="3" t="s">
        <v>592</v>
      </c>
      <c r="C267" s="3" t="s">
        <v>2</v>
      </c>
      <c r="D267" s="3" t="s">
        <v>2</v>
      </c>
      <c r="E267" s="3" t="s">
        <v>2</v>
      </c>
      <c r="F267" s="3" t="s">
        <v>2</v>
      </c>
      <c r="G267" s="3" t="s">
        <v>2</v>
      </c>
      <c r="H267" s="21" t="s">
        <v>2</v>
      </c>
      <c r="I267" s="3" t="s">
        <v>2</v>
      </c>
      <c r="J267" s="21" t="s">
        <v>2</v>
      </c>
      <c r="K267" s="3" t="s">
        <v>2</v>
      </c>
      <c r="L267" s="21" t="s">
        <v>2</v>
      </c>
    </row>
    <row r="268" spans="1:12" ht="13.5">
      <c r="A268" s="3" t="s">
        <v>585</v>
      </c>
      <c r="B268" s="3" t="s">
        <v>593</v>
      </c>
      <c r="C268" s="3" t="s">
        <v>2</v>
      </c>
      <c r="D268" s="3" t="s">
        <v>2</v>
      </c>
      <c r="E268" s="3" t="s">
        <v>2</v>
      </c>
      <c r="F268" s="3" t="s">
        <v>2</v>
      </c>
      <c r="G268" s="3" t="s">
        <v>2</v>
      </c>
      <c r="H268" s="21" t="s">
        <v>2</v>
      </c>
      <c r="I268" s="3" t="s">
        <v>2</v>
      </c>
      <c r="J268" s="21" t="s">
        <v>2</v>
      </c>
      <c r="K268" s="3" t="s">
        <v>2</v>
      </c>
      <c r="L268" s="21" t="s">
        <v>2</v>
      </c>
    </row>
    <row r="269" spans="1:12" ht="13.5">
      <c r="A269" s="3" t="s">
        <v>586</v>
      </c>
      <c r="B269" s="3" t="s">
        <v>594</v>
      </c>
      <c r="C269" s="3" t="s">
        <v>2</v>
      </c>
      <c r="D269" s="3" t="s">
        <v>2</v>
      </c>
      <c r="E269" s="3" t="s">
        <v>2</v>
      </c>
      <c r="F269" s="3" t="s">
        <v>2</v>
      </c>
      <c r="G269" s="3" t="s">
        <v>2</v>
      </c>
      <c r="H269" s="21" t="s">
        <v>2</v>
      </c>
      <c r="I269" s="3" t="s">
        <v>2</v>
      </c>
      <c r="J269" s="21" t="s">
        <v>2</v>
      </c>
      <c r="K269" s="3" t="s">
        <v>2</v>
      </c>
      <c r="L269" s="21" t="s">
        <v>2</v>
      </c>
    </row>
    <row r="270" spans="1:12" ht="13.5">
      <c r="A270" s="3" t="s">
        <v>120</v>
      </c>
      <c r="B270" s="3" t="s">
        <v>119</v>
      </c>
      <c r="C270" s="3">
        <v>4.6100000000000003</v>
      </c>
      <c r="D270" s="3">
        <v>0.29699999999999999</v>
      </c>
      <c r="E270" s="3" t="s">
        <v>2</v>
      </c>
      <c r="F270" s="3">
        <v>0.313</v>
      </c>
      <c r="G270" s="3">
        <v>2569.4</v>
      </c>
      <c r="H270" s="21">
        <v>0.16569999999999999</v>
      </c>
      <c r="I270" s="3">
        <v>2569.4</v>
      </c>
      <c r="J270" s="21">
        <v>0.16569999999999999</v>
      </c>
      <c r="K270" s="3">
        <v>0</v>
      </c>
      <c r="L270" s="21">
        <v>0</v>
      </c>
    </row>
    <row r="271" spans="1:12" ht="13.5">
      <c r="A271" s="3" t="s">
        <v>445</v>
      </c>
      <c r="B271" s="3" t="s">
        <v>1631</v>
      </c>
      <c r="C271" s="3" t="s">
        <v>2</v>
      </c>
      <c r="D271" s="3" t="s">
        <v>2</v>
      </c>
      <c r="E271" s="3" t="s">
        <v>2</v>
      </c>
      <c r="F271" s="3" t="s">
        <v>2</v>
      </c>
      <c r="G271" s="3" t="s">
        <v>2</v>
      </c>
      <c r="H271" s="21" t="s">
        <v>2</v>
      </c>
      <c r="I271" s="3" t="s">
        <v>2</v>
      </c>
      <c r="J271" s="21" t="s">
        <v>2</v>
      </c>
      <c r="K271" s="3" t="s">
        <v>2</v>
      </c>
      <c r="L271" s="21" t="s">
        <v>2</v>
      </c>
    </row>
    <row r="272" spans="1:12" ht="13.5">
      <c r="A272" s="3" t="s">
        <v>446</v>
      </c>
      <c r="B272" s="3" t="s">
        <v>595</v>
      </c>
      <c r="C272" s="3">
        <v>38.15</v>
      </c>
      <c r="D272" s="3">
        <v>0.73299999999999998</v>
      </c>
      <c r="E272" s="3" t="s">
        <v>2</v>
      </c>
      <c r="F272" s="3">
        <v>0.71199999999999997</v>
      </c>
      <c r="G272" s="3">
        <v>0</v>
      </c>
      <c r="H272" s="21">
        <v>0</v>
      </c>
      <c r="I272" s="3">
        <v>0</v>
      </c>
      <c r="J272" s="21">
        <v>0</v>
      </c>
      <c r="K272" s="3">
        <v>0</v>
      </c>
      <c r="L272" s="21">
        <v>0</v>
      </c>
    </row>
    <row r="273" spans="1:12" ht="13.5">
      <c r="A273" s="3" t="s">
        <v>152</v>
      </c>
      <c r="B273" s="3" t="s">
        <v>151</v>
      </c>
      <c r="C273" s="3">
        <v>11.49</v>
      </c>
      <c r="D273" s="3">
        <v>0.46</v>
      </c>
      <c r="E273" s="3">
        <v>0</v>
      </c>
      <c r="F273" s="3">
        <v>0.371</v>
      </c>
      <c r="G273" s="3">
        <v>3028.4</v>
      </c>
      <c r="H273" s="21">
        <v>0.12130000000000001</v>
      </c>
      <c r="I273" s="3">
        <v>565.79999999999995</v>
      </c>
      <c r="J273" s="21">
        <v>2.2700000000000001E-2</v>
      </c>
      <c r="K273" s="3">
        <v>0</v>
      </c>
      <c r="L273" s="21">
        <v>0</v>
      </c>
    </row>
    <row r="274" spans="1:12" ht="13.5">
      <c r="A274" s="3" t="s">
        <v>157</v>
      </c>
      <c r="B274" s="3" t="s">
        <v>156</v>
      </c>
      <c r="C274" s="3">
        <v>24380.13</v>
      </c>
      <c r="D274" s="3">
        <v>0.47499999999999998</v>
      </c>
      <c r="E274" s="3">
        <v>0.52400000000000002</v>
      </c>
      <c r="F274" s="3">
        <v>0.40799999999999997</v>
      </c>
      <c r="G274" s="3">
        <v>6926247.5</v>
      </c>
      <c r="H274" s="21">
        <v>0.1351</v>
      </c>
      <c r="I274" s="3">
        <v>3804286</v>
      </c>
      <c r="J274" s="21">
        <v>7.4200000000000002E-2</v>
      </c>
      <c r="K274" s="3">
        <v>587127</v>
      </c>
      <c r="L274" s="21">
        <v>1.14E-2</v>
      </c>
    </row>
    <row r="275" spans="1:12" ht="13.5">
      <c r="A275" s="3" t="s">
        <v>166</v>
      </c>
      <c r="B275" s="3" t="s">
        <v>1103</v>
      </c>
      <c r="C275" s="3">
        <v>48.67</v>
      </c>
      <c r="D275" s="3">
        <v>0.439</v>
      </c>
      <c r="E275" s="3">
        <v>0.50600000000000001</v>
      </c>
      <c r="F275" s="3">
        <v>0.39300000000000002</v>
      </c>
      <c r="G275" s="3">
        <v>17310.900000000001</v>
      </c>
      <c r="H275" s="21">
        <v>0.15609999999999999</v>
      </c>
      <c r="I275" s="3">
        <v>8373.6</v>
      </c>
      <c r="J275" s="21">
        <v>7.5499999999999998E-2</v>
      </c>
      <c r="K275" s="3">
        <v>10.6</v>
      </c>
      <c r="L275" s="21">
        <v>1E-4</v>
      </c>
    </row>
    <row r="276" spans="1:12" ht="13.5">
      <c r="A276" s="3" t="s">
        <v>116</v>
      </c>
      <c r="B276" s="3" t="s">
        <v>115</v>
      </c>
      <c r="C276" s="3">
        <v>81.8</v>
      </c>
      <c r="D276" s="3">
        <v>0.52</v>
      </c>
      <c r="E276" s="3" t="s">
        <v>2</v>
      </c>
      <c r="F276" s="3">
        <v>0.53900000000000003</v>
      </c>
      <c r="G276" s="3">
        <v>0</v>
      </c>
      <c r="H276" s="21">
        <v>0</v>
      </c>
      <c r="I276" s="3">
        <v>0</v>
      </c>
      <c r="J276" s="21">
        <v>0</v>
      </c>
      <c r="K276" s="3">
        <v>0</v>
      </c>
      <c r="L276" s="21">
        <v>0</v>
      </c>
    </row>
    <row r="277" spans="1:12" ht="13.5">
      <c r="A277" s="3" t="s">
        <v>251</v>
      </c>
      <c r="B277" s="3" t="s">
        <v>250</v>
      </c>
      <c r="C277" s="3">
        <v>27.95</v>
      </c>
      <c r="D277" s="3">
        <v>0.32400000000000001</v>
      </c>
      <c r="E277" s="3">
        <v>0.56899999999999995</v>
      </c>
      <c r="F277" s="3">
        <v>0.378</v>
      </c>
      <c r="G277" s="3">
        <v>12372.9</v>
      </c>
      <c r="H277" s="21">
        <v>0.14360000000000001</v>
      </c>
      <c r="I277" s="3">
        <v>3252.7</v>
      </c>
      <c r="J277" s="21">
        <v>3.7699999999999997E-2</v>
      </c>
      <c r="K277" s="3">
        <v>10.8</v>
      </c>
      <c r="L277" s="21">
        <v>1E-4</v>
      </c>
    </row>
    <row r="278" spans="1:12" ht="13.5">
      <c r="A278" s="3" t="s">
        <v>168</v>
      </c>
      <c r="B278" s="3" t="s">
        <v>167</v>
      </c>
      <c r="C278" s="3">
        <v>9.6199999999999992</v>
      </c>
      <c r="D278" s="3">
        <v>0.53900000000000003</v>
      </c>
      <c r="E278" s="3">
        <v>0.68500000000000005</v>
      </c>
      <c r="F278" s="3">
        <v>0.52800000000000002</v>
      </c>
      <c r="G278" s="3">
        <v>3150.4</v>
      </c>
      <c r="H278" s="21">
        <v>0.17649999999999999</v>
      </c>
      <c r="I278" s="3">
        <v>2051.1</v>
      </c>
      <c r="J278" s="21">
        <v>0.1149</v>
      </c>
      <c r="K278" s="3">
        <v>51.8</v>
      </c>
      <c r="L278" s="21">
        <v>2.8999999999999998E-3</v>
      </c>
    </row>
    <row r="279" spans="1:12" ht="13.5">
      <c r="A279" s="3" t="s">
        <v>210</v>
      </c>
      <c r="B279" s="3" t="s">
        <v>209</v>
      </c>
      <c r="C279" s="3">
        <v>38.479999999999997</v>
      </c>
      <c r="D279" s="3">
        <v>0.38</v>
      </c>
      <c r="E279" s="3">
        <v>0.80400000000000005</v>
      </c>
      <c r="F279" s="3">
        <v>0.45100000000000001</v>
      </c>
      <c r="G279" s="3">
        <v>16684.3</v>
      </c>
      <c r="H279" s="21">
        <v>0.16489999999999999</v>
      </c>
      <c r="I279" s="3">
        <v>11346.3</v>
      </c>
      <c r="J279" s="21">
        <v>0.11210000000000001</v>
      </c>
      <c r="K279" s="3">
        <v>124.1</v>
      </c>
      <c r="L279" s="21">
        <v>1.1999999999999999E-3</v>
      </c>
    </row>
    <row r="280" spans="1:12" ht="13.5">
      <c r="A280" s="188" t="s">
        <v>447</v>
      </c>
      <c r="B280" s="188" t="s">
        <v>596</v>
      </c>
      <c r="C280" s="188">
        <v>13.3</v>
      </c>
      <c r="D280" s="188">
        <v>0.253</v>
      </c>
      <c r="E280" s="188" t="s">
        <v>2500</v>
      </c>
      <c r="F280" s="188">
        <v>0.40200000000000002</v>
      </c>
      <c r="G280" s="188" t="s">
        <v>2500</v>
      </c>
      <c r="H280" s="677">
        <v>0.2235</v>
      </c>
      <c r="I280" s="188" t="s">
        <v>2500</v>
      </c>
      <c r="J280" s="677">
        <v>0.1399</v>
      </c>
      <c r="K280" s="188" t="s">
        <v>2500</v>
      </c>
      <c r="L280" s="188" t="s">
        <v>2500</v>
      </c>
    </row>
    <row r="281" spans="1:12" ht="13.5">
      <c r="A281" s="3" t="s">
        <v>448</v>
      </c>
      <c r="B281" s="3" t="s">
        <v>597</v>
      </c>
      <c r="C281" s="3" t="s">
        <v>2</v>
      </c>
      <c r="D281" s="3" t="s">
        <v>2</v>
      </c>
      <c r="E281" s="3" t="s">
        <v>2</v>
      </c>
      <c r="F281" s="3" t="s">
        <v>2</v>
      </c>
      <c r="G281" s="3" t="s">
        <v>2</v>
      </c>
      <c r="H281" s="21" t="s">
        <v>2</v>
      </c>
      <c r="I281" s="3" t="s">
        <v>2</v>
      </c>
      <c r="J281" s="21" t="s">
        <v>2</v>
      </c>
      <c r="K281" s="3" t="s">
        <v>2</v>
      </c>
      <c r="L281" s="21" t="s">
        <v>2</v>
      </c>
    </row>
    <row r="282" spans="1:12" ht="13.5">
      <c r="A282" s="3" t="s">
        <v>449</v>
      </c>
      <c r="B282" s="3" t="s">
        <v>598</v>
      </c>
      <c r="C282" s="3" t="s">
        <v>2</v>
      </c>
      <c r="D282" s="3" t="s">
        <v>2</v>
      </c>
      <c r="E282" s="3" t="s">
        <v>2</v>
      </c>
      <c r="F282" s="3" t="s">
        <v>2</v>
      </c>
      <c r="G282" s="3" t="s">
        <v>2</v>
      </c>
      <c r="H282" s="21" t="s">
        <v>2</v>
      </c>
      <c r="I282" s="3" t="s">
        <v>2</v>
      </c>
      <c r="J282" s="21" t="s">
        <v>2</v>
      </c>
      <c r="K282" s="3" t="s">
        <v>2</v>
      </c>
      <c r="L282" s="21" t="s">
        <v>2</v>
      </c>
    </row>
    <row r="283" spans="1:12" ht="13.5">
      <c r="A283" s="3" t="s">
        <v>174</v>
      </c>
      <c r="B283" s="3" t="s">
        <v>173</v>
      </c>
      <c r="C283" s="3">
        <v>0.12</v>
      </c>
      <c r="D283" s="3">
        <v>0.29299999999999998</v>
      </c>
      <c r="E283" s="3" t="s">
        <v>2</v>
      </c>
      <c r="F283" s="3">
        <v>0.32800000000000001</v>
      </c>
      <c r="G283" s="3">
        <v>84.3</v>
      </c>
      <c r="H283" s="21">
        <v>0.2082</v>
      </c>
      <c r="I283" s="3">
        <v>51.4</v>
      </c>
      <c r="J283" s="21">
        <v>0.12690000000000001</v>
      </c>
      <c r="K283" s="3">
        <v>0</v>
      </c>
      <c r="L283" s="21">
        <v>0</v>
      </c>
    </row>
    <row r="284" spans="1:12" ht="13.5">
      <c r="A284" s="3" t="s">
        <v>114</v>
      </c>
      <c r="B284" s="3" t="s">
        <v>2</v>
      </c>
      <c r="C284" s="3" t="s">
        <v>2</v>
      </c>
      <c r="D284" s="3" t="s">
        <v>2</v>
      </c>
      <c r="E284" s="3" t="s">
        <v>2</v>
      </c>
      <c r="F284" s="3" t="s">
        <v>2</v>
      </c>
      <c r="G284" s="3" t="s">
        <v>2</v>
      </c>
      <c r="H284" s="21" t="s">
        <v>2</v>
      </c>
      <c r="I284" s="3" t="s">
        <v>2</v>
      </c>
      <c r="J284" s="21" t="s">
        <v>2</v>
      </c>
      <c r="K284" s="3" t="s">
        <v>2</v>
      </c>
      <c r="L284" s="21" t="s">
        <v>2</v>
      </c>
    </row>
    <row r="285" spans="1:12" ht="13.5">
      <c r="A285" s="3" t="s">
        <v>599</v>
      </c>
      <c r="B285" s="3" t="s">
        <v>600</v>
      </c>
      <c r="C285" s="3" t="s">
        <v>2</v>
      </c>
      <c r="D285" s="3" t="s">
        <v>2</v>
      </c>
      <c r="E285" s="3" t="s">
        <v>2</v>
      </c>
      <c r="F285" s="3" t="s">
        <v>2</v>
      </c>
      <c r="G285" s="3" t="s">
        <v>2</v>
      </c>
      <c r="H285" s="21" t="s">
        <v>2</v>
      </c>
      <c r="I285" s="3" t="s">
        <v>2</v>
      </c>
      <c r="J285" s="21" t="s">
        <v>2</v>
      </c>
      <c r="K285" s="3" t="s">
        <v>2</v>
      </c>
      <c r="L285" s="21" t="s">
        <v>2</v>
      </c>
    </row>
    <row r="286" spans="1:12" ht="13.5">
      <c r="A286" s="3" t="s">
        <v>326</v>
      </c>
      <c r="B286" s="3" t="s">
        <v>1552</v>
      </c>
      <c r="C286" s="3">
        <v>6.13</v>
      </c>
      <c r="D286" s="3">
        <v>0.54700000000000004</v>
      </c>
      <c r="E286" s="3" t="s">
        <v>2</v>
      </c>
      <c r="F286" s="3">
        <v>0.60199999999999998</v>
      </c>
      <c r="G286" s="3">
        <v>0</v>
      </c>
      <c r="H286" s="21">
        <v>0</v>
      </c>
      <c r="I286" s="3">
        <v>0</v>
      </c>
      <c r="J286" s="21">
        <v>0</v>
      </c>
      <c r="K286" s="3">
        <v>0</v>
      </c>
      <c r="L286" s="21">
        <v>0</v>
      </c>
    </row>
    <row r="287" spans="1:12" ht="13.5">
      <c r="A287" s="3" t="s">
        <v>450</v>
      </c>
      <c r="B287" s="3" t="s">
        <v>2</v>
      </c>
      <c r="C287" s="3" t="s">
        <v>2</v>
      </c>
      <c r="D287" s="3" t="s">
        <v>2</v>
      </c>
      <c r="E287" s="3" t="s">
        <v>2</v>
      </c>
      <c r="F287" s="3" t="s">
        <v>2</v>
      </c>
      <c r="G287" s="3" t="s">
        <v>2</v>
      </c>
      <c r="H287" s="21" t="s">
        <v>2</v>
      </c>
      <c r="I287" s="3" t="s">
        <v>2</v>
      </c>
      <c r="J287" s="21" t="s">
        <v>2</v>
      </c>
      <c r="K287" s="3" t="s">
        <v>2</v>
      </c>
      <c r="L287" s="21" t="s">
        <v>2</v>
      </c>
    </row>
    <row r="288" spans="1:12" ht="13.5">
      <c r="A288" s="3" t="s">
        <v>451</v>
      </c>
      <c r="B288" s="3" t="s">
        <v>602</v>
      </c>
      <c r="C288" s="3" t="s">
        <v>2</v>
      </c>
      <c r="D288" s="3" t="s">
        <v>2</v>
      </c>
      <c r="E288" s="3" t="s">
        <v>2</v>
      </c>
      <c r="F288" s="3" t="s">
        <v>2</v>
      </c>
      <c r="G288" s="3" t="s">
        <v>2</v>
      </c>
      <c r="H288" s="21" t="s">
        <v>2</v>
      </c>
      <c r="I288" s="3" t="s">
        <v>2</v>
      </c>
      <c r="J288" s="21" t="s">
        <v>2</v>
      </c>
      <c r="K288" s="3" t="s">
        <v>2</v>
      </c>
      <c r="L288" s="21" t="s">
        <v>2</v>
      </c>
    </row>
    <row r="289" spans="1:12" ht="13.5">
      <c r="A289" s="3" t="s">
        <v>452</v>
      </c>
      <c r="B289" s="3" t="s">
        <v>1553</v>
      </c>
      <c r="C289" s="3" t="s">
        <v>2</v>
      </c>
      <c r="D289" s="3" t="s">
        <v>2</v>
      </c>
      <c r="E289" s="3" t="s">
        <v>2</v>
      </c>
      <c r="F289" s="3" t="s">
        <v>2</v>
      </c>
      <c r="G289" s="3" t="s">
        <v>2</v>
      </c>
      <c r="H289" s="21" t="s">
        <v>2</v>
      </c>
      <c r="I289" s="3" t="s">
        <v>2</v>
      </c>
      <c r="J289" s="21" t="s">
        <v>2</v>
      </c>
      <c r="K289" s="3" t="s">
        <v>2</v>
      </c>
      <c r="L289" s="21" t="s">
        <v>2</v>
      </c>
    </row>
    <row r="290" spans="1:12" ht="13.5">
      <c r="A290" s="3" t="s">
        <v>601</v>
      </c>
      <c r="B290" s="3" t="s">
        <v>603</v>
      </c>
      <c r="C290" s="3" t="s">
        <v>2</v>
      </c>
      <c r="D290" s="3" t="s">
        <v>2</v>
      </c>
      <c r="E290" s="3" t="s">
        <v>2</v>
      </c>
      <c r="F290" s="3" t="s">
        <v>2</v>
      </c>
      <c r="G290" s="3" t="s">
        <v>2</v>
      </c>
      <c r="H290" s="21" t="s">
        <v>2</v>
      </c>
      <c r="I290" s="3" t="s">
        <v>2</v>
      </c>
      <c r="J290" s="21" t="s">
        <v>2</v>
      </c>
      <c r="K290" s="3" t="s">
        <v>2</v>
      </c>
      <c r="L290" s="21" t="s">
        <v>2</v>
      </c>
    </row>
    <row r="291" spans="1:12" ht="13.5">
      <c r="A291" s="3" t="s">
        <v>262</v>
      </c>
      <c r="B291" s="3" t="s">
        <v>261</v>
      </c>
      <c r="C291" s="3">
        <v>1.26</v>
      </c>
      <c r="D291" s="3">
        <v>0.55500000000000005</v>
      </c>
      <c r="E291" s="3" t="s">
        <v>2</v>
      </c>
      <c r="F291" s="3">
        <v>0.503</v>
      </c>
      <c r="G291" s="3">
        <v>0</v>
      </c>
      <c r="H291" s="21">
        <v>0</v>
      </c>
      <c r="I291" s="3">
        <v>0</v>
      </c>
      <c r="J291" s="21">
        <v>0</v>
      </c>
      <c r="K291" s="3">
        <v>0</v>
      </c>
      <c r="L291" s="21">
        <v>0</v>
      </c>
    </row>
    <row r="292" spans="1:12" ht="13.5">
      <c r="A292" s="3" t="s">
        <v>604</v>
      </c>
      <c r="B292" s="3" t="s">
        <v>605</v>
      </c>
      <c r="C292" s="3" t="s">
        <v>2</v>
      </c>
      <c r="D292" s="3" t="s">
        <v>2</v>
      </c>
      <c r="E292" s="3" t="s">
        <v>2</v>
      </c>
      <c r="F292" s="3" t="s">
        <v>2</v>
      </c>
      <c r="G292" s="3" t="s">
        <v>2</v>
      </c>
      <c r="H292" s="21" t="s">
        <v>2</v>
      </c>
      <c r="I292" s="3" t="s">
        <v>2</v>
      </c>
      <c r="J292" s="21" t="s">
        <v>2</v>
      </c>
      <c r="K292" s="3" t="s">
        <v>2</v>
      </c>
      <c r="L292" s="21" t="s">
        <v>2</v>
      </c>
    </row>
    <row r="293" spans="1:12" ht="13.5">
      <c r="A293" s="3" t="s">
        <v>453</v>
      </c>
      <c r="B293" s="3" t="s">
        <v>606</v>
      </c>
      <c r="C293" s="3" t="s">
        <v>2</v>
      </c>
      <c r="D293" s="3" t="s">
        <v>2</v>
      </c>
      <c r="E293" s="3" t="s">
        <v>2</v>
      </c>
      <c r="F293" s="3" t="s">
        <v>2</v>
      </c>
      <c r="G293" s="3" t="s">
        <v>2</v>
      </c>
      <c r="H293" s="21" t="s">
        <v>2</v>
      </c>
      <c r="I293" s="3" t="s">
        <v>2</v>
      </c>
      <c r="J293" s="21" t="s">
        <v>2</v>
      </c>
      <c r="K293" s="3" t="s">
        <v>2</v>
      </c>
      <c r="L293" s="21" t="s">
        <v>2</v>
      </c>
    </row>
    <row r="294" spans="1:12" ht="13.5">
      <c r="A294" s="3" t="s">
        <v>454</v>
      </c>
      <c r="B294" s="3" t="s">
        <v>2</v>
      </c>
      <c r="C294" s="3" t="s">
        <v>2</v>
      </c>
      <c r="D294" s="3" t="s">
        <v>2</v>
      </c>
      <c r="E294" s="3" t="s">
        <v>2</v>
      </c>
      <c r="F294" s="3" t="s">
        <v>2</v>
      </c>
      <c r="G294" s="3" t="s">
        <v>2</v>
      </c>
      <c r="H294" s="21" t="s">
        <v>2</v>
      </c>
      <c r="I294" s="3" t="s">
        <v>2</v>
      </c>
      <c r="J294" s="21" t="s">
        <v>2</v>
      </c>
      <c r="K294" s="3" t="s">
        <v>2</v>
      </c>
      <c r="L294" s="21" t="s">
        <v>2</v>
      </c>
    </row>
    <row r="295" spans="1:12" ht="13.5">
      <c r="A295" s="3" t="s">
        <v>121</v>
      </c>
      <c r="B295" s="3" t="s">
        <v>2</v>
      </c>
      <c r="C295" s="3" t="s">
        <v>2</v>
      </c>
      <c r="D295" s="3" t="s">
        <v>2</v>
      </c>
      <c r="E295" s="3" t="s">
        <v>2</v>
      </c>
      <c r="F295" s="3" t="s">
        <v>2</v>
      </c>
      <c r="G295" s="3" t="s">
        <v>2</v>
      </c>
      <c r="H295" s="21" t="s">
        <v>2</v>
      </c>
      <c r="I295" s="3" t="s">
        <v>2</v>
      </c>
      <c r="J295" s="21" t="s">
        <v>2</v>
      </c>
      <c r="K295" s="3" t="s">
        <v>2</v>
      </c>
      <c r="L295" s="21" t="s">
        <v>2</v>
      </c>
    </row>
    <row r="296" spans="1:12" ht="13.5">
      <c r="A296" s="3" t="s">
        <v>607</v>
      </c>
      <c r="B296" s="3" t="s">
        <v>1632</v>
      </c>
      <c r="C296" s="3" t="s">
        <v>2</v>
      </c>
      <c r="D296" s="3" t="s">
        <v>2</v>
      </c>
      <c r="E296" s="3" t="s">
        <v>2</v>
      </c>
      <c r="F296" s="3" t="s">
        <v>2</v>
      </c>
      <c r="G296" s="3" t="s">
        <v>2</v>
      </c>
      <c r="H296" s="21" t="s">
        <v>2</v>
      </c>
      <c r="I296" s="3" t="s">
        <v>2</v>
      </c>
      <c r="J296" s="21" t="s">
        <v>2</v>
      </c>
      <c r="K296" s="3" t="s">
        <v>2</v>
      </c>
      <c r="L296" s="21" t="s">
        <v>2</v>
      </c>
    </row>
    <row r="297" spans="1:12" ht="13.5">
      <c r="A297" s="3" t="s">
        <v>455</v>
      </c>
      <c r="B297" s="3" t="s">
        <v>609</v>
      </c>
      <c r="C297" s="3" t="s">
        <v>2</v>
      </c>
      <c r="D297" s="3" t="s">
        <v>2</v>
      </c>
      <c r="E297" s="3" t="s">
        <v>2</v>
      </c>
      <c r="F297" s="3" t="s">
        <v>2</v>
      </c>
      <c r="G297" s="3" t="s">
        <v>2</v>
      </c>
      <c r="H297" s="21" t="s">
        <v>2</v>
      </c>
      <c r="I297" s="3" t="s">
        <v>2</v>
      </c>
      <c r="J297" s="21" t="s">
        <v>2</v>
      </c>
      <c r="K297" s="3" t="s">
        <v>2</v>
      </c>
      <c r="L297" s="21" t="s">
        <v>2</v>
      </c>
    </row>
    <row r="298" spans="1:12" ht="13.5">
      <c r="A298" s="3" t="s">
        <v>608</v>
      </c>
      <c r="B298" s="3" t="s">
        <v>610</v>
      </c>
      <c r="C298" s="3" t="s">
        <v>2</v>
      </c>
      <c r="D298" s="3" t="s">
        <v>2</v>
      </c>
      <c r="E298" s="3" t="s">
        <v>2</v>
      </c>
      <c r="F298" s="3" t="s">
        <v>2</v>
      </c>
      <c r="G298" s="3" t="s">
        <v>2</v>
      </c>
      <c r="H298" s="21" t="s">
        <v>2</v>
      </c>
      <c r="I298" s="3" t="s">
        <v>2</v>
      </c>
      <c r="J298" s="21" t="s">
        <v>2</v>
      </c>
      <c r="K298" s="3" t="s">
        <v>2</v>
      </c>
      <c r="L298" s="21" t="s">
        <v>2</v>
      </c>
    </row>
    <row r="299" spans="1:12" ht="13.5">
      <c r="A299" s="3" t="s">
        <v>456</v>
      </c>
      <c r="B299" s="3" t="s">
        <v>1894</v>
      </c>
      <c r="C299" s="3" t="s">
        <v>2</v>
      </c>
      <c r="D299" s="3" t="s">
        <v>2</v>
      </c>
      <c r="E299" s="3" t="s">
        <v>2</v>
      </c>
      <c r="F299" s="3" t="s">
        <v>2</v>
      </c>
      <c r="G299" s="3" t="s">
        <v>2</v>
      </c>
      <c r="H299" s="21" t="s">
        <v>2</v>
      </c>
      <c r="I299" s="3" t="s">
        <v>2</v>
      </c>
      <c r="J299" s="21" t="s">
        <v>2</v>
      </c>
      <c r="K299" s="3" t="s">
        <v>2</v>
      </c>
      <c r="L299" s="21" t="s">
        <v>2</v>
      </c>
    </row>
    <row r="300" spans="1:12" ht="13.5">
      <c r="A300" s="3" t="s">
        <v>457</v>
      </c>
      <c r="B300" s="3" t="s">
        <v>1104</v>
      </c>
      <c r="C300" s="3" t="s">
        <v>2</v>
      </c>
      <c r="D300" s="3" t="s">
        <v>2</v>
      </c>
      <c r="E300" s="3" t="s">
        <v>2</v>
      </c>
      <c r="F300" s="3" t="s">
        <v>2</v>
      </c>
      <c r="G300" s="3" t="s">
        <v>2</v>
      </c>
      <c r="H300" s="21" t="s">
        <v>2</v>
      </c>
      <c r="I300" s="3" t="s">
        <v>2</v>
      </c>
      <c r="J300" s="21" t="s">
        <v>2</v>
      </c>
      <c r="K300" s="3" t="s">
        <v>2</v>
      </c>
      <c r="L300" s="21" t="s">
        <v>2</v>
      </c>
    </row>
    <row r="301" spans="1:12" ht="13.5">
      <c r="A301" s="3" t="s">
        <v>155</v>
      </c>
      <c r="B301" s="3" t="s">
        <v>154</v>
      </c>
      <c r="C301" s="3">
        <v>0.09</v>
      </c>
      <c r="D301" s="3">
        <v>4.9000000000000002E-2</v>
      </c>
      <c r="E301" s="3">
        <v>0</v>
      </c>
      <c r="F301" s="3">
        <v>0.48799999999999999</v>
      </c>
      <c r="G301" s="3">
        <v>1643.7</v>
      </c>
      <c r="H301" s="21">
        <v>0.90259999999999996</v>
      </c>
      <c r="I301" s="3">
        <v>1643.7</v>
      </c>
      <c r="J301" s="21">
        <v>0.90259999999999996</v>
      </c>
      <c r="K301" s="3">
        <v>0</v>
      </c>
      <c r="L301" s="21">
        <v>0</v>
      </c>
    </row>
    <row r="302" spans="1:12" ht="13.5">
      <c r="A302" s="3" t="s">
        <v>611</v>
      </c>
      <c r="B302" s="3" t="s">
        <v>1895</v>
      </c>
      <c r="C302" s="3" t="s">
        <v>2</v>
      </c>
      <c r="D302" s="3" t="s">
        <v>2</v>
      </c>
      <c r="E302" s="3" t="s">
        <v>2</v>
      </c>
      <c r="F302" s="3" t="s">
        <v>2</v>
      </c>
      <c r="G302" s="3" t="s">
        <v>2</v>
      </c>
      <c r="H302" s="21" t="s">
        <v>2</v>
      </c>
      <c r="I302" s="3" t="s">
        <v>2</v>
      </c>
      <c r="J302" s="21" t="s">
        <v>2</v>
      </c>
      <c r="K302" s="3" t="s">
        <v>2</v>
      </c>
      <c r="L302" s="21" t="s">
        <v>2</v>
      </c>
    </row>
    <row r="303" spans="1:12" ht="13.5">
      <c r="A303" s="3" t="s">
        <v>612</v>
      </c>
      <c r="B303" s="3" t="s">
        <v>2</v>
      </c>
      <c r="C303" s="3" t="s">
        <v>2</v>
      </c>
      <c r="D303" s="3" t="s">
        <v>2</v>
      </c>
      <c r="E303" s="3" t="s">
        <v>2</v>
      </c>
      <c r="F303" s="3" t="s">
        <v>2</v>
      </c>
      <c r="G303" s="3" t="s">
        <v>2</v>
      </c>
      <c r="H303" s="21" t="s">
        <v>2</v>
      </c>
      <c r="I303" s="3" t="s">
        <v>2</v>
      </c>
      <c r="J303" s="21" t="s">
        <v>2</v>
      </c>
      <c r="K303" s="3" t="s">
        <v>2</v>
      </c>
      <c r="L303" s="21" t="s">
        <v>2</v>
      </c>
    </row>
    <row r="304" spans="1:12" ht="13.5">
      <c r="A304" s="3" t="s">
        <v>613</v>
      </c>
      <c r="B304" s="3" t="s">
        <v>2</v>
      </c>
      <c r="C304" s="3" t="s">
        <v>2</v>
      </c>
      <c r="D304" s="3" t="s">
        <v>2</v>
      </c>
      <c r="E304" s="3" t="s">
        <v>2</v>
      </c>
      <c r="F304" s="3" t="s">
        <v>2</v>
      </c>
      <c r="G304" s="3" t="s">
        <v>2</v>
      </c>
      <c r="H304" s="21" t="s">
        <v>2</v>
      </c>
      <c r="I304" s="3" t="s">
        <v>2</v>
      </c>
      <c r="J304" s="21" t="s">
        <v>2</v>
      </c>
      <c r="K304" s="3" t="s">
        <v>2</v>
      </c>
      <c r="L304" s="21" t="s">
        <v>2</v>
      </c>
    </row>
    <row r="305" spans="1:12" ht="13.5">
      <c r="A305" s="3" t="s">
        <v>458</v>
      </c>
      <c r="B305" s="3" t="s">
        <v>618</v>
      </c>
      <c r="C305" s="3">
        <v>18.62</v>
      </c>
      <c r="D305" s="3">
        <v>0.42799999999999999</v>
      </c>
      <c r="E305" s="3" t="s">
        <v>2</v>
      </c>
      <c r="F305" s="3">
        <v>0.44500000000000001</v>
      </c>
      <c r="G305" s="3">
        <v>2121.5</v>
      </c>
      <c r="H305" s="21">
        <v>4.8800000000000003E-2</v>
      </c>
      <c r="I305" s="3">
        <v>0</v>
      </c>
      <c r="J305" s="21">
        <v>0</v>
      </c>
      <c r="K305" s="3">
        <v>0</v>
      </c>
      <c r="L305" s="21">
        <v>0</v>
      </c>
    </row>
    <row r="306" spans="1:12" ht="13.5">
      <c r="A306" s="3" t="s">
        <v>883</v>
      </c>
      <c r="B306" s="3" t="s">
        <v>2</v>
      </c>
      <c r="C306" s="3" t="s">
        <v>2</v>
      </c>
      <c r="D306" s="3" t="s">
        <v>2</v>
      </c>
      <c r="E306" s="3" t="s">
        <v>2</v>
      </c>
      <c r="F306" s="3" t="s">
        <v>2</v>
      </c>
      <c r="G306" s="3" t="s">
        <v>2</v>
      </c>
      <c r="H306" s="21" t="s">
        <v>2</v>
      </c>
      <c r="I306" s="3" t="s">
        <v>2</v>
      </c>
      <c r="J306" s="21" t="s">
        <v>2</v>
      </c>
      <c r="K306" s="3" t="s">
        <v>2</v>
      </c>
      <c r="L306" s="21" t="s">
        <v>2</v>
      </c>
    </row>
    <row r="307" spans="1:12" ht="13.5">
      <c r="A307" s="3" t="s">
        <v>614</v>
      </c>
      <c r="B307" s="3" t="s">
        <v>619</v>
      </c>
      <c r="C307" s="3" t="s">
        <v>2</v>
      </c>
      <c r="D307" s="3" t="s">
        <v>2</v>
      </c>
      <c r="E307" s="3" t="s">
        <v>2</v>
      </c>
      <c r="F307" s="3" t="s">
        <v>2</v>
      </c>
      <c r="G307" s="3" t="s">
        <v>2</v>
      </c>
      <c r="H307" s="21" t="s">
        <v>2</v>
      </c>
      <c r="I307" s="3" t="s">
        <v>2</v>
      </c>
      <c r="J307" s="21" t="s">
        <v>2</v>
      </c>
      <c r="K307" s="3" t="s">
        <v>2</v>
      </c>
      <c r="L307" s="21" t="s">
        <v>2</v>
      </c>
    </row>
    <row r="308" spans="1:12" ht="13.5">
      <c r="A308" s="3" t="s">
        <v>459</v>
      </c>
      <c r="B308" s="3" t="s">
        <v>1554</v>
      </c>
      <c r="C308" s="3">
        <v>0.39</v>
      </c>
      <c r="D308" s="3">
        <v>0.56799999999999995</v>
      </c>
      <c r="E308" s="3" t="s">
        <v>2</v>
      </c>
      <c r="F308" s="3">
        <v>0.66200000000000003</v>
      </c>
      <c r="G308" s="3">
        <v>0</v>
      </c>
      <c r="H308" s="21">
        <v>0</v>
      </c>
      <c r="I308" s="3">
        <v>0</v>
      </c>
      <c r="J308" s="21">
        <v>0</v>
      </c>
      <c r="K308" s="3">
        <v>0</v>
      </c>
      <c r="L308" s="21">
        <v>0</v>
      </c>
    </row>
    <row r="309" spans="1:12" ht="13.5">
      <c r="A309" s="3" t="s">
        <v>615</v>
      </c>
      <c r="B309" s="3" t="s">
        <v>620</v>
      </c>
      <c r="C309" s="3" t="s">
        <v>2</v>
      </c>
      <c r="D309" s="3" t="s">
        <v>2</v>
      </c>
      <c r="E309" s="3" t="s">
        <v>2</v>
      </c>
      <c r="F309" s="3" t="s">
        <v>2</v>
      </c>
      <c r="G309" s="3" t="s">
        <v>2</v>
      </c>
      <c r="H309" s="21" t="s">
        <v>2</v>
      </c>
      <c r="I309" s="3" t="s">
        <v>2</v>
      </c>
      <c r="J309" s="21" t="s">
        <v>2</v>
      </c>
      <c r="K309" s="3" t="s">
        <v>2</v>
      </c>
      <c r="L309" s="21" t="s">
        <v>2</v>
      </c>
    </row>
    <row r="310" spans="1:12" ht="13.5">
      <c r="A310" s="3" t="s">
        <v>460</v>
      </c>
      <c r="B310" s="3" t="s">
        <v>1105</v>
      </c>
      <c r="C310" s="3">
        <v>0.01</v>
      </c>
      <c r="D310" s="3">
        <v>0.48499999999999999</v>
      </c>
      <c r="E310" s="3" t="s">
        <v>2</v>
      </c>
      <c r="F310" s="3">
        <v>0.55000000000000004</v>
      </c>
      <c r="G310" s="3">
        <v>0</v>
      </c>
      <c r="H310" s="21">
        <v>0</v>
      </c>
      <c r="I310" s="3">
        <v>0</v>
      </c>
      <c r="J310" s="21">
        <v>0</v>
      </c>
      <c r="K310" s="3">
        <v>0</v>
      </c>
      <c r="L310" s="21">
        <v>0</v>
      </c>
    </row>
    <row r="311" spans="1:12" ht="13.5">
      <c r="A311" s="3" t="s">
        <v>616</v>
      </c>
      <c r="B311" s="3" t="s">
        <v>1555</v>
      </c>
      <c r="C311" s="3">
        <v>1.43</v>
      </c>
      <c r="D311" s="3">
        <v>0.50600000000000001</v>
      </c>
      <c r="E311" s="3" t="s">
        <v>2</v>
      </c>
      <c r="F311" s="3">
        <v>0.52500000000000002</v>
      </c>
      <c r="G311" s="3">
        <v>0</v>
      </c>
      <c r="H311" s="21">
        <v>0</v>
      </c>
      <c r="I311" s="3">
        <v>0</v>
      </c>
      <c r="J311" s="21">
        <v>0</v>
      </c>
      <c r="K311" s="3">
        <v>0</v>
      </c>
      <c r="L311" s="21">
        <v>0</v>
      </c>
    </row>
    <row r="312" spans="1:12" ht="13.5">
      <c r="A312" s="3" t="s">
        <v>617</v>
      </c>
      <c r="B312" s="3" t="s">
        <v>621</v>
      </c>
      <c r="C312" s="3" t="s">
        <v>2</v>
      </c>
      <c r="D312" s="3" t="s">
        <v>2</v>
      </c>
      <c r="E312" s="3" t="s">
        <v>2</v>
      </c>
      <c r="F312" s="3" t="s">
        <v>2</v>
      </c>
      <c r="G312" s="3" t="s">
        <v>2</v>
      </c>
      <c r="H312" s="21" t="s">
        <v>2</v>
      </c>
      <c r="I312" s="3" t="s">
        <v>2</v>
      </c>
      <c r="J312" s="21" t="s">
        <v>2</v>
      </c>
      <c r="K312" s="3" t="s">
        <v>2</v>
      </c>
      <c r="L312" s="21" t="s">
        <v>2</v>
      </c>
    </row>
    <row r="313" spans="1:12" ht="13.5">
      <c r="A313" s="3" t="s">
        <v>461</v>
      </c>
      <c r="B313" s="3" t="s">
        <v>622</v>
      </c>
      <c r="C313" s="3">
        <v>0.12</v>
      </c>
      <c r="D313" s="3">
        <v>0.186</v>
      </c>
      <c r="E313" s="3">
        <v>0</v>
      </c>
      <c r="F313" s="3">
        <v>0</v>
      </c>
      <c r="G313" s="3">
        <v>187.4</v>
      </c>
      <c r="H313" s="21">
        <v>0.29330000000000001</v>
      </c>
      <c r="I313" s="3">
        <v>35.299999999999997</v>
      </c>
      <c r="J313" s="21">
        <v>5.5300000000000002E-2</v>
      </c>
      <c r="K313" s="3">
        <v>0</v>
      </c>
      <c r="L313" s="21">
        <v>0</v>
      </c>
    </row>
    <row r="314" spans="1:12" ht="13.5">
      <c r="A314" s="3" t="s">
        <v>462</v>
      </c>
      <c r="B314" s="3" t="s">
        <v>1556</v>
      </c>
      <c r="C314" s="3" t="s">
        <v>2</v>
      </c>
      <c r="D314" s="3" t="s">
        <v>2</v>
      </c>
      <c r="E314" s="3" t="s">
        <v>2</v>
      </c>
      <c r="F314" s="3" t="s">
        <v>2</v>
      </c>
      <c r="G314" s="3" t="s">
        <v>2</v>
      </c>
      <c r="H314" s="21" t="s">
        <v>2</v>
      </c>
      <c r="I314" s="3" t="s">
        <v>2</v>
      </c>
      <c r="J314" s="21" t="s">
        <v>2</v>
      </c>
      <c r="K314" s="3" t="s">
        <v>2</v>
      </c>
      <c r="L314" s="21" t="s">
        <v>2</v>
      </c>
    </row>
    <row r="315" spans="1:12" ht="13.5">
      <c r="A315" s="3" t="s">
        <v>191</v>
      </c>
      <c r="B315" s="3" t="s">
        <v>190</v>
      </c>
      <c r="C315" s="3">
        <v>2.94</v>
      </c>
      <c r="D315" s="3">
        <v>0.60299999999999998</v>
      </c>
      <c r="E315" s="3" t="s">
        <v>2</v>
      </c>
      <c r="F315" s="3">
        <v>0.62</v>
      </c>
      <c r="G315" s="3">
        <v>3.2</v>
      </c>
      <c r="H315" s="21">
        <v>5.9999999999999995E-4</v>
      </c>
      <c r="I315" s="3">
        <v>0</v>
      </c>
      <c r="J315" s="21">
        <v>0</v>
      </c>
      <c r="K315" s="3">
        <v>0</v>
      </c>
      <c r="L315" s="21">
        <v>0</v>
      </c>
    </row>
    <row r="316" spans="1:12" ht="13.5">
      <c r="A316" s="3" t="s">
        <v>132</v>
      </c>
      <c r="B316" s="3" t="s">
        <v>131</v>
      </c>
      <c r="C316" s="3">
        <v>158.6</v>
      </c>
      <c r="D316" s="3">
        <v>0.53300000000000003</v>
      </c>
      <c r="E316" s="3" t="s">
        <v>2</v>
      </c>
      <c r="F316" s="3">
        <v>0.628</v>
      </c>
      <c r="G316" s="3">
        <v>0</v>
      </c>
      <c r="H316" s="21">
        <v>0</v>
      </c>
      <c r="I316" s="3">
        <v>0</v>
      </c>
      <c r="J316" s="21">
        <v>0</v>
      </c>
      <c r="K316" s="3">
        <v>0</v>
      </c>
      <c r="L316" s="21">
        <v>0</v>
      </c>
    </row>
    <row r="317" spans="1:12" ht="13.5">
      <c r="A317" s="3" t="s">
        <v>623</v>
      </c>
      <c r="B317" s="3" t="s">
        <v>2</v>
      </c>
      <c r="C317" s="3" t="s">
        <v>2</v>
      </c>
      <c r="D317" s="3" t="s">
        <v>2</v>
      </c>
      <c r="E317" s="3" t="s">
        <v>2</v>
      </c>
      <c r="F317" s="3" t="s">
        <v>2</v>
      </c>
      <c r="G317" s="3" t="s">
        <v>2</v>
      </c>
      <c r="H317" s="21" t="s">
        <v>2</v>
      </c>
      <c r="I317" s="3" t="s">
        <v>2</v>
      </c>
      <c r="J317" s="21" t="s">
        <v>2</v>
      </c>
      <c r="K317" s="3" t="s">
        <v>2</v>
      </c>
      <c r="L317" s="21" t="s">
        <v>2</v>
      </c>
    </row>
    <row r="318" spans="1:12" ht="13.5">
      <c r="A318" s="3" t="s">
        <v>463</v>
      </c>
      <c r="B318" s="3" t="s">
        <v>627</v>
      </c>
      <c r="C318" s="3" t="s">
        <v>2</v>
      </c>
      <c r="D318" s="3" t="s">
        <v>2</v>
      </c>
      <c r="E318" s="3" t="s">
        <v>2</v>
      </c>
      <c r="F318" s="3" t="s">
        <v>2</v>
      </c>
      <c r="G318" s="3" t="s">
        <v>2</v>
      </c>
      <c r="H318" s="21" t="s">
        <v>2</v>
      </c>
      <c r="I318" s="3" t="s">
        <v>2</v>
      </c>
      <c r="J318" s="21" t="s">
        <v>2</v>
      </c>
      <c r="K318" s="3" t="s">
        <v>2</v>
      </c>
      <c r="L318" s="21" t="s">
        <v>2</v>
      </c>
    </row>
    <row r="319" spans="1:12" ht="13.5">
      <c r="A319" s="3" t="s">
        <v>624</v>
      </c>
      <c r="B319" s="3" t="s">
        <v>628</v>
      </c>
      <c r="C319" s="3" t="s">
        <v>2</v>
      </c>
      <c r="D319" s="3" t="s">
        <v>2</v>
      </c>
      <c r="E319" s="3" t="s">
        <v>2</v>
      </c>
      <c r="F319" s="3" t="s">
        <v>2</v>
      </c>
      <c r="G319" s="3" t="s">
        <v>2</v>
      </c>
      <c r="H319" s="21" t="s">
        <v>2</v>
      </c>
      <c r="I319" s="3" t="s">
        <v>2</v>
      </c>
      <c r="J319" s="21" t="s">
        <v>2</v>
      </c>
      <c r="K319" s="3" t="s">
        <v>2</v>
      </c>
      <c r="L319" s="21" t="s">
        <v>2</v>
      </c>
    </row>
    <row r="320" spans="1:12" ht="13.5">
      <c r="A320" s="3" t="s">
        <v>464</v>
      </c>
      <c r="B320" s="3" t="s">
        <v>629</v>
      </c>
      <c r="C320" s="3" t="s">
        <v>2</v>
      </c>
      <c r="D320" s="3" t="s">
        <v>2</v>
      </c>
      <c r="E320" s="3" t="s">
        <v>2</v>
      </c>
      <c r="F320" s="3" t="s">
        <v>2</v>
      </c>
      <c r="G320" s="3" t="s">
        <v>2</v>
      </c>
      <c r="H320" s="21" t="s">
        <v>2</v>
      </c>
      <c r="I320" s="3" t="s">
        <v>2</v>
      </c>
      <c r="J320" s="21" t="s">
        <v>2</v>
      </c>
      <c r="K320" s="3" t="s">
        <v>2</v>
      </c>
      <c r="L320" s="21" t="s">
        <v>2</v>
      </c>
    </row>
    <row r="321" spans="1:12" ht="13.5">
      <c r="A321" s="3" t="s">
        <v>625</v>
      </c>
      <c r="B321" s="3" t="s">
        <v>630</v>
      </c>
      <c r="C321" s="3" t="s">
        <v>2</v>
      </c>
      <c r="D321" s="3" t="s">
        <v>2</v>
      </c>
      <c r="E321" s="3" t="s">
        <v>2</v>
      </c>
      <c r="F321" s="3" t="s">
        <v>2</v>
      </c>
      <c r="G321" s="3" t="s">
        <v>2</v>
      </c>
      <c r="H321" s="21" t="s">
        <v>2</v>
      </c>
      <c r="I321" s="3" t="s">
        <v>2</v>
      </c>
      <c r="J321" s="21" t="s">
        <v>2</v>
      </c>
      <c r="K321" s="3" t="s">
        <v>2</v>
      </c>
      <c r="L321" s="21" t="s">
        <v>2</v>
      </c>
    </row>
    <row r="322" spans="1:12" ht="13.5">
      <c r="A322" s="3" t="s">
        <v>465</v>
      </c>
      <c r="B322" s="3" t="s">
        <v>631</v>
      </c>
      <c r="C322" s="3" t="s">
        <v>2</v>
      </c>
      <c r="D322" s="3" t="s">
        <v>2</v>
      </c>
      <c r="E322" s="3" t="s">
        <v>2</v>
      </c>
      <c r="F322" s="3" t="s">
        <v>2</v>
      </c>
      <c r="G322" s="3" t="s">
        <v>2</v>
      </c>
      <c r="H322" s="21" t="s">
        <v>2</v>
      </c>
      <c r="I322" s="3" t="s">
        <v>2</v>
      </c>
      <c r="J322" s="21" t="s">
        <v>2</v>
      </c>
      <c r="K322" s="3" t="s">
        <v>2</v>
      </c>
      <c r="L322" s="21" t="s">
        <v>2</v>
      </c>
    </row>
    <row r="323" spans="1:12" ht="13.5">
      <c r="A323" s="3" t="s">
        <v>466</v>
      </c>
      <c r="B323" s="3" t="s">
        <v>632</v>
      </c>
      <c r="C323" s="3">
        <v>0.83</v>
      </c>
      <c r="D323" s="3">
        <v>0.47899999999999998</v>
      </c>
      <c r="E323" s="3" t="s">
        <v>2</v>
      </c>
      <c r="F323" s="3">
        <v>0.56599999999999995</v>
      </c>
      <c r="G323" s="3">
        <v>0</v>
      </c>
      <c r="H323" s="21">
        <v>0</v>
      </c>
      <c r="I323" s="3">
        <v>0</v>
      </c>
      <c r="J323" s="21">
        <v>0</v>
      </c>
      <c r="K323" s="3">
        <v>0</v>
      </c>
      <c r="L323" s="21">
        <v>0</v>
      </c>
    </row>
    <row r="324" spans="1:12" ht="13.5">
      <c r="A324" s="3" t="s">
        <v>626</v>
      </c>
      <c r="B324" s="3" t="s">
        <v>1106</v>
      </c>
      <c r="C324" s="3" t="s">
        <v>2</v>
      </c>
      <c r="D324" s="3" t="s">
        <v>2</v>
      </c>
      <c r="E324" s="3" t="s">
        <v>2</v>
      </c>
      <c r="F324" s="3" t="s">
        <v>2</v>
      </c>
      <c r="G324" s="3" t="s">
        <v>2</v>
      </c>
      <c r="H324" s="21" t="s">
        <v>2</v>
      </c>
      <c r="I324" s="3" t="s">
        <v>2</v>
      </c>
      <c r="J324" s="21" t="s">
        <v>2</v>
      </c>
      <c r="K324" s="3" t="s">
        <v>2</v>
      </c>
      <c r="L324" s="21" t="s">
        <v>2</v>
      </c>
    </row>
    <row r="325" spans="1:12" ht="13.5">
      <c r="A325" s="3" t="s">
        <v>243</v>
      </c>
      <c r="B325" s="3" t="s">
        <v>2</v>
      </c>
      <c r="C325" s="3" t="s">
        <v>2</v>
      </c>
      <c r="D325" s="3" t="s">
        <v>2</v>
      </c>
      <c r="E325" s="3" t="s">
        <v>2</v>
      </c>
      <c r="F325" s="3" t="s">
        <v>2</v>
      </c>
      <c r="G325" s="3" t="s">
        <v>2</v>
      </c>
      <c r="H325" s="21" t="s">
        <v>2</v>
      </c>
      <c r="I325" s="3" t="s">
        <v>2</v>
      </c>
      <c r="J325" s="21" t="s">
        <v>2</v>
      </c>
      <c r="K325" s="3" t="s">
        <v>2</v>
      </c>
      <c r="L325" s="21" t="s">
        <v>2</v>
      </c>
    </row>
    <row r="326" spans="1:12" ht="13.5">
      <c r="A326" s="3" t="s">
        <v>633</v>
      </c>
      <c r="B326" s="3" t="s">
        <v>2</v>
      </c>
      <c r="C326" s="3" t="s">
        <v>2</v>
      </c>
      <c r="D326" s="3" t="s">
        <v>2</v>
      </c>
      <c r="E326" s="3" t="s">
        <v>2</v>
      </c>
      <c r="F326" s="3" t="s">
        <v>2</v>
      </c>
      <c r="G326" s="3" t="s">
        <v>2</v>
      </c>
      <c r="H326" s="21" t="s">
        <v>2</v>
      </c>
      <c r="I326" s="3" t="s">
        <v>2</v>
      </c>
      <c r="J326" s="21" t="s">
        <v>2</v>
      </c>
      <c r="K326" s="3" t="s">
        <v>2</v>
      </c>
      <c r="L326" s="21" t="s">
        <v>2</v>
      </c>
    </row>
    <row r="327" spans="1:12" ht="13.5">
      <c r="A327" s="3" t="s">
        <v>884</v>
      </c>
      <c r="B327" s="3" t="s">
        <v>2</v>
      </c>
      <c r="C327" s="3" t="s">
        <v>2</v>
      </c>
      <c r="D327" s="3" t="s">
        <v>2</v>
      </c>
      <c r="E327" s="3" t="s">
        <v>2</v>
      </c>
      <c r="F327" s="3" t="s">
        <v>2</v>
      </c>
      <c r="G327" s="3" t="s">
        <v>2</v>
      </c>
      <c r="H327" s="21" t="s">
        <v>2</v>
      </c>
      <c r="I327" s="3" t="s">
        <v>2</v>
      </c>
      <c r="J327" s="21" t="s">
        <v>2</v>
      </c>
      <c r="K327" s="3" t="s">
        <v>2</v>
      </c>
      <c r="L327" s="21" t="s">
        <v>2</v>
      </c>
    </row>
    <row r="328" spans="1:12" ht="13.5">
      <c r="A328" s="3" t="s">
        <v>467</v>
      </c>
      <c r="B328" s="3" t="s">
        <v>2</v>
      </c>
      <c r="C328" s="3" t="s">
        <v>2</v>
      </c>
      <c r="D328" s="3" t="s">
        <v>2</v>
      </c>
      <c r="E328" s="3" t="s">
        <v>2</v>
      </c>
      <c r="F328" s="3" t="s">
        <v>2</v>
      </c>
      <c r="G328" s="3" t="s">
        <v>2</v>
      </c>
      <c r="H328" s="21" t="s">
        <v>2</v>
      </c>
      <c r="I328" s="3" t="s">
        <v>2</v>
      </c>
      <c r="J328" s="21" t="s">
        <v>2</v>
      </c>
      <c r="K328" s="3" t="s">
        <v>2</v>
      </c>
      <c r="L328" s="21" t="s">
        <v>2</v>
      </c>
    </row>
    <row r="329" spans="1:12" ht="13.5">
      <c r="A329" s="3" t="s">
        <v>468</v>
      </c>
      <c r="B329" s="3" t="s">
        <v>2</v>
      </c>
      <c r="C329" s="3" t="s">
        <v>2</v>
      </c>
      <c r="D329" s="3" t="s">
        <v>2</v>
      </c>
      <c r="E329" s="3" t="s">
        <v>2</v>
      </c>
      <c r="F329" s="3" t="s">
        <v>2</v>
      </c>
      <c r="G329" s="3" t="s">
        <v>2</v>
      </c>
      <c r="H329" s="21" t="s">
        <v>2</v>
      </c>
      <c r="I329" s="3" t="s">
        <v>2</v>
      </c>
      <c r="J329" s="21" t="s">
        <v>2</v>
      </c>
      <c r="K329" s="3" t="s">
        <v>2</v>
      </c>
      <c r="L329" s="21" t="s">
        <v>2</v>
      </c>
    </row>
    <row r="330" spans="1:12" ht="13.5">
      <c r="A330" s="3" t="s">
        <v>634</v>
      </c>
      <c r="B330" s="3" t="s">
        <v>1896</v>
      </c>
      <c r="C330" s="3" t="s">
        <v>2</v>
      </c>
      <c r="D330" s="3" t="s">
        <v>2</v>
      </c>
      <c r="E330" s="3" t="s">
        <v>2</v>
      </c>
      <c r="F330" s="3" t="s">
        <v>2</v>
      </c>
      <c r="G330" s="3" t="s">
        <v>2</v>
      </c>
      <c r="H330" s="21" t="s">
        <v>2</v>
      </c>
      <c r="I330" s="3" t="s">
        <v>2</v>
      </c>
      <c r="J330" s="21" t="s">
        <v>2</v>
      </c>
      <c r="K330" s="3" t="s">
        <v>2</v>
      </c>
      <c r="L330" s="21" t="s">
        <v>2</v>
      </c>
    </row>
    <row r="331" spans="1:12" ht="13.5">
      <c r="A331" s="3" t="s">
        <v>635</v>
      </c>
      <c r="B331" s="3" t="s">
        <v>636</v>
      </c>
      <c r="C331" s="3" t="s">
        <v>2</v>
      </c>
      <c r="D331" s="3" t="s">
        <v>2</v>
      </c>
      <c r="E331" s="3" t="s">
        <v>2</v>
      </c>
      <c r="F331" s="3" t="s">
        <v>2</v>
      </c>
      <c r="G331" s="3" t="s">
        <v>2</v>
      </c>
      <c r="H331" s="21" t="s">
        <v>2</v>
      </c>
      <c r="I331" s="3" t="s">
        <v>2</v>
      </c>
      <c r="J331" s="21" t="s">
        <v>2</v>
      </c>
      <c r="K331" s="3" t="s">
        <v>2</v>
      </c>
      <c r="L331" s="21" t="s">
        <v>2</v>
      </c>
    </row>
    <row r="332" spans="1:12" ht="13.5">
      <c r="A332" s="3" t="s">
        <v>165</v>
      </c>
      <c r="B332" s="3" t="s">
        <v>2</v>
      </c>
      <c r="C332" s="3" t="s">
        <v>2</v>
      </c>
      <c r="D332" s="3" t="s">
        <v>2</v>
      </c>
      <c r="E332" s="3" t="s">
        <v>2</v>
      </c>
      <c r="F332" s="3" t="s">
        <v>2</v>
      </c>
      <c r="G332" s="3" t="s">
        <v>2</v>
      </c>
      <c r="H332" s="21" t="s">
        <v>2</v>
      </c>
      <c r="I332" s="3" t="s">
        <v>2</v>
      </c>
      <c r="J332" s="21" t="s">
        <v>2</v>
      </c>
      <c r="K332" s="3" t="s">
        <v>2</v>
      </c>
      <c r="L332" s="21" t="s">
        <v>2</v>
      </c>
    </row>
    <row r="333" spans="1:12" ht="13.5">
      <c r="A333" s="3" t="s">
        <v>146</v>
      </c>
      <c r="B333" s="3" t="s">
        <v>2</v>
      </c>
      <c r="C333" s="3" t="s">
        <v>2</v>
      </c>
      <c r="D333" s="3" t="s">
        <v>2</v>
      </c>
      <c r="E333" s="3" t="s">
        <v>2</v>
      </c>
      <c r="F333" s="3" t="s">
        <v>2</v>
      </c>
      <c r="G333" s="3" t="s">
        <v>2</v>
      </c>
      <c r="H333" s="21" t="s">
        <v>2</v>
      </c>
      <c r="I333" s="3" t="s">
        <v>2</v>
      </c>
      <c r="J333" s="21" t="s">
        <v>2</v>
      </c>
      <c r="K333" s="3" t="s">
        <v>2</v>
      </c>
      <c r="L333" s="21" t="s">
        <v>2</v>
      </c>
    </row>
    <row r="334" spans="1:12" ht="13.5">
      <c r="A334" s="3" t="s">
        <v>469</v>
      </c>
      <c r="B334" s="3" t="s">
        <v>2</v>
      </c>
      <c r="C334" s="3" t="s">
        <v>2</v>
      </c>
      <c r="D334" s="3" t="s">
        <v>2</v>
      </c>
      <c r="E334" s="3" t="s">
        <v>2</v>
      </c>
      <c r="F334" s="3" t="s">
        <v>2</v>
      </c>
      <c r="G334" s="3" t="s">
        <v>2</v>
      </c>
      <c r="H334" s="21" t="s">
        <v>2</v>
      </c>
      <c r="I334" s="3" t="s">
        <v>2</v>
      </c>
      <c r="J334" s="21" t="s">
        <v>2</v>
      </c>
      <c r="K334" s="3" t="s">
        <v>2</v>
      </c>
      <c r="L334" s="21" t="s">
        <v>2</v>
      </c>
    </row>
    <row r="335" spans="1:12" ht="13.5">
      <c r="A335" s="3" t="s">
        <v>470</v>
      </c>
      <c r="B335" s="3" t="s">
        <v>638</v>
      </c>
      <c r="C335" s="3">
        <v>1.05</v>
      </c>
      <c r="D335" s="3">
        <v>0.54200000000000004</v>
      </c>
      <c r="E335" s="3">
        <v>0.874</v>
      </c>
      <c r="F335" s="3">
        <v>0.61899999999999999</v>
      </c>
      <c r="G335" s="3">
        <v>0</v>
      </c>
      <c r="H335" s="21">
        <v>0</v>
      </c>
      <c r="I335" s="3">
        <v>0</v>
      </c>
      <c r="J335" s="21">
        <v>0</v>
      </c>
      <c r="K335" s="3">
        <v>0</v>
      </c>
      <c r="L335" s="21">
        <v>0</v>
      </c>
    </row>
    <row r="336" spans="1:12" ht="13.5">
      <c r="A336" s="3" t="s">
        <v>471</v>
      </c>
      <c r="B336" s="3" t="s">
        <v>2</v>
      </c>
      <c r="C336" s="3" t="s">
        <v>2</v>
      </c>
      <c r="D336" s="3" t="s">
        <v>2</v>
      </c>
      <c r="E336" s="3" t="s">
        <v>2</v>
      </c>
      <c r="F336" s="3" t="s">
        <v>2</v>
      </c>
      <c r="G336" s="3" t="s">
        <v>2</v>
      </c>
      <c r="H336" s="21" t="s">
        <v>2</v>
      </c>
      <c r="I336" s="3" t="s">
        <v>2</v>
      </c>
      <c r="J336" s="21" t="s">
        <v>2</v>
      </c>
      <c r="K336" s="3" t="s">
        <v>2</v>
      </c>
      <c r="L336" s="21" t="s">
        <v>2</v>
      </c>
    </row>
    <row r="337" spans="1:12" ht="13.5">
      <c r="A337" s="3" t="s">
        <v>637</v>
      </c>
      <c r="B337" s="3" t="s">
        <v>639</v>
      </c>
      <c r="C337" s="3">
        <v>58.45</v>
      </c>
      <c r="D337" s="3">
        <v>0.49399999999999999</v>
      </c>
      <c r="E337" s="3" t="s">
        <v>2</v>
      </c>
      <c r="F337" s="3">
        <v>0.36699999999999999</v>
      </c>
      <c r="G337" s="3">
        <v>0</v>
      </c>
      <c r="H337" s="21">
        <v>0</v>
      </c>
      <c r="I337" s="3">
        <v>0</v>
      </c>
      <c r="J337" s="21">
        <v>0</v>
      </c>
      <c r="K337" s="3">
        <v>0</v>
      </c>
      <c r="L337" s="21">
        <v>0</v>
      </c>
    </row>
    <row r="338" spans="1:12" ht="13.5">
      <c r="A338" s="3" t="s">
        <v>127</v>
      </c>
      <c r="B338" s="3" t="s">
        <v>2</v>
      </c>
      <c r="C338" s="3" t="s">
        <v>2</v>
      </c>
      <c r="D338" s="3" t="s">
        <v>2</v>
      </c>
      <c r="E338" s="3" t="s">
        <v>2</v>
      </c>
      <c r="F338" s="3" t="s">
        <v>2</v>
      </c>
      <c r="G338" s="3" t="s">
        <v>2</v>
      </c>
      <c r="H338" s="21" t="s">
        <v>2</v>
      </c>
      <c r="I338" s="3" t="s">
        <v>2</v>
      </c>
      <c r="J338" s="21" t="s">
        <v>2</v>
      </c>
      <c r="K338" s="3" t="s">
        <v>2</v>
      </c>
      <c r="L338" s="21" t="s">
        <v>2</v>
      </c>
    </row>
    <row r="339" spans="1:12" ht="13.5">
      <c r="A339" s="3" t="s">
        <v>472</v>
      </c>
      <c r="B339" s="3" t="s">
        <v>2</v>
      </c>
      <c r="C339" s="3" t="s">
        <v>2</v>
      </c>
      <c r="D339" s="3" t="s">
        <v>2</v>
      </c>
      <c r="E339" s="3" t="s">
        <v>2</v>
      </c>
      <c r="F339" s="3" t="s">
        <v>2</v>
      </c>
      <c r="G339" s="3" t="s">
        <v>2</v>
      </c>
      <c r="H339" s="21" t="s">
        <v>2</v>
      </c>
      <c r="I339" s="3" t="s">
        <v>2</v>
      </c>
      <c r="J339" s="21" t="s">
        <v>2</v>
      </c>
      <c r="K339" s="3" t="s">
        <v>2</v>
      </c>
      <c r="L339" s="21" t="s">
        <v>2</v>
      </c>
    </row>
    <row r="340" spans="1:12" ht="13.5">
      <c r="A340" s="3" t="s">
        <v>473</v>
      </c>
      <c r="B340" s="3" t="s">
        <v>2</v>
      </c>
      <c r="C340" s="3" t="s">
        <v>2</v>
      </c>
      <c r="D340" s="3" t="s">
        <v>2</v>
      </c>
      <c r="E340" s="3" t="s">
        <v>2</v>
      </c>
      <c r="F340" s="3" t="s">
        <v>2</v>
      </c>
      <c r="G340" s="3" t="s">
        <v>2</v>
      </c>
      <c r="H340" s="21" t="s">
        <v>2</v>
      </c>
      <c r="I340" s="3" t="s">
        <v>2</v>
      </c>
      <c r="J340" s="21" t="s">
        <v>2</v>
      </c>
      <c r="K340" s="3" t="s">
        <v>2</v>
      </c>
      <c r="L340" s="21" t="s">
        <v>2</v>
      </c>
    </row>
    <row r="341" spans="1:12" ht="13.5">
      <c r="A341" s="3" t="s">
        <v>474</v>
      </c>
      <c r="B341" s="3" t="s">
        <v>642</v>
      </c>
      <c r="C341" s="3" t="s">
        <v>2</v>
      </c>
      <c r="D341" s="3" t="s">
        <v>2</v>
      </c>
      <c r="E341" s="3" t="s">
        <v>2</v>
      </c>
      <c r="F341" s="3" t="s">
        <v>2</v>
      </c>
      <c r="G341" s="3" t="s">
        <v>2</v>
      </c>
      <c r="H341" s="21" t="s">
        <v>2</v>
      </c>
      <c r="I341" s="3" t="s">
        <v>2</v>
      </c>
      <c r="J341" s="21" t="s">
        <v>2</v>
      </c>
      <c r="K341" s="3" t="s">
        <v>2</v>
      </c>
      <c r="L341" s="21" t="s">
        <v>2</v>
      </c>
    </row>
    <row r="342" spans="1:12" ht="13.5">
      <c r="A342" s="3" t="s">
        <v>640</v>
      </c>
      <c r="B342" s="3" t="s">
        <v>643</v>
      </c>
      <c r="C342" s="3" t="s">
        <v>2</v>
      </c>
      <c r="D342" s="3" t="s">
        <v>2</v>
      </c>
      <c r="E342" s="3" t="s">
        <v>2</v>
      </c>
      <c r="F342" s="3" t="s">
        <v>2</v>
      </c>
      <c r="G342" s="3" t="s">
        <v>2</v>
      </c>
      <c r="H342" s="21" t="s">
        <v>2</v>
      </c>
      <c r="I342" s="3" t="s">
        <v>2</v>
      </c>
      <c r="J342" s="21" t="s">
        <v>2</v>
      </c>
      <c r="K342" s="3" t="s">
        <v>2</v>
      </c>
      <c r="L342" s="21" t="s">
        <v>2</v>
      </c>
    </row>
    <row r="343" spans="1:12" ht="13.5">
      <c r="A343" s="3" t="s">
        <v>641</v>
      </c>
      <c r="B343" s="3" t="s">
        <v>1437</v>
      </c>
      <c r="C343" s="3">
        <v>1.26</v>
      </c>
      <c r="D343" s="3">
        <v>0.50700000000000001</v>
      </c>
      <c r="E343" s="3" t="s">
        <v>2</v>
      </c>
      <c r="F343" s="3">
        <v>0.45500000000000002</v>
      </c>
      <c r="G343" s="3">
        <v>0</v>
      </c>
      <c r="H343" s="21">
        <v>0</v>
      </c>
      <c r="I343" s="3">
        <v>0</v>
      </c>
      <c r="J343" s="21">
        <v>0</v>
      </c>
      <c r="K343" s="3">
        <v>0</v>
      </c>
      <c r="L343" s="21">
        <v>0</v>
      </c>
    </row>
    <row r="344" spans="1:12" ht="13.5">
      <c r="A344" s="3" t="s">
        <v>475</v>
      </c>
      <c r="B344" s="3" t="s">
        <v>2</v>
      </c>
      <c r="C344" s="3" t="s">
        <v>2</v>
      </c>
      <c r="D344" s="3" t="s">
        <v>2</v>
      </c>
      <c r="E344" s="3" t="s">
        <v>2</v>
      </c>
      <c r="F344" s="3" t="s">
        <v>2</v>
      </c>
      <c r="G344" s="3" t="s">
        <v>2</v>
      </c>
      <c r="H344" s="21" t="s">
        <v>2</v>
      </c>
      <c r="I344" s="3" t="s">
        <v>2</v>
      </c>
      <c r="J344" s="21" t="s">
        <v>2</v>
      </c>
      <c r="K344" s="3" t="s">
        <v>2</v>
      </c>
      <c r="L344" s="21" t="s">
        <v>2</v>
      </c>
    </row>
    <row r="345" spans="1:12" ht="13.5">
      <c r="A345" s="3" t="s">
        <v>293</v>
      </c>
      <c r="B345" s="3" t="s">
        <v>292</v>
      </c>
      <c r="C345" s="3" t="s">
        <v>2</v>
      </c>
      <c r="D345" s="3" t="s">
        <v>2</v>
      </c>
      <c r="E345" s="3" t="s">
        <v>2</v>
      </c>
      <c r="F345" s="3" t="s">
        <v>2</v>
      </c>
      <c r="G345" s="3" t="s">
        <v>2</v>
      </c>
      <c r="H345" s="21" t="s">
        <v>2</v>
      </c>
      <c r="I345" s="3" t="s">
        <v>2</v>
      </c>
      <c r="J345" s="21" t="s">
        <v>2</v>
      </c>
      <c r="K345" s="3" t="s">
        <v>2</v>
      </c>
      <c r="L345" s="21" t="s">
        <v>2</v>
      </c>
    </row>
    <row r="346" spans="1:12" ht="13.5">
      <c r="A346" s="3" t="s">
        <v>644</v>
      </c>
      <c r="B346" s="3" t="s">
        <v>649</v>
      </c>
      <c r="C346" s="3" t="s">
        <v>2</v>
      </c>
      <c r="D346" s="3" t="s">
        <v>2</v>
      </c>
      <c r="E346" s="3" t="s">
        <v>2</v>
      </c>
      <c r="F346" s="3" t="s">
        <v>2</v>
      </c>
      <c r="G346" s="3" t="s">
        <v>2</v>
      </c>
      <c r="H346" s="21" t="s">
        <v>2</v>
      </c>
      <c r="I346" s="3" t="s">
        <v>2</v>
      </c>
      <c r="J346" s="21" t="s">
        <v>2</v>
      </c>
      <c r="K346" s="3" t="s">
        <v>2</v>
      </c>
      <c r="L346" s="21" t="s">
        <v>2</v>
      </c>
    </row>
    <row r="347" spans="1:12" ht="13.5">
      <c r="A347" s="3" t="s">
        <v>476</v>
      </c>
      <c r="B347" s="3" t="s">
        <v>650</v>
      </c>
      <c r="C347" s="3" t="s">
        <v>2</v>
      </c>
      <c r="D347" s="3" t="s">
        <v>2</v>
      </c>
      <c r="E347" s="3" t="s">
        <v>2</v>
      </c>
      <c r="F347" s="3" t="s">
        <v>2</v>
      </c>
      <c r="G347" s="3" t="s">
        <v>2</v>
      </c>
      <c r="H347" s="21" t="s">
        <v>2</v>
      </c>
      <c r="I347" s="3" t="s">
        <v>2</v>
      </c>
      <c r="J347" s="21" t="s">
        <v>2</v>
      </c>
      <c r="K347" s="3" t="s">
        <v>2</v>
      </c>
      <c r="L347" s="21" t="s">
        <v>2</v>
      </c>
    </row>
    <row r="348" spans="1:12" ht="13.5">
      <c r="A348" s="3" t="s">
        <v>645</v>
      </c>
      <c r="B348" s="3" t="s">
        <v>1557</v>
      </c>
      <c r="C348" s="3" t="s">
        <v>2</v>
      </c>
      <c r="D348" s="3" t="s">
        <v>2</v>
      </c>
      <c r="E348" s="3" t="s">
        <v>2</v>
      </c>
      <c r="F348" s="3" t="s">
        <v>2</v>
      </c>
      <c r="G348" s="3" t="s">
        <v>2</v>
      </c>
      <c r="H348" s="21" t="s">
        <v>2</v>
      </c>
      <c r="I348" s="3" t="s">
        <v>2</v>
      </c>
      <c r="J348" s="21" t="s">
        <v>2</v>
      </c>
      <c r="K348" s="3" t="s">
        <v>2</v>
      </c>
      <c r="L348" s="21" t="s">
        <v>2</v>
      </c>
    </row>
    <row r="349" spans="1:12" ht="13.5">
      <c r="A349" s="3" t="s">
        <v>646</v>
      </c>
      <c r="B349" s="3" t="s">
        <v>651</v>
      </c>
      <c r="C349" s="3" t="s">
        <v>2</v>
      </c>
      <c r="D349" s="3" t="s">
        <v>2</v>
      </c>
      <c r="E349" s="3" t="s">
        <v>2</v>
      </c>
      <c r="F349" s="3" t="s">
        <v>2</v>
      </c>
      <c r="G349" s="3" t="s">
        <v>2</v>
      </c>
      <c r="H349" s="21" t="s">
        <v>2</v>
      </c>
      <c r="I349" s="3" t="s">
        <v>2</v>
      </c>
      <c r="J349" s="21" t="s">
        <v>2</v>
      </c>
      <c r="K349" s="3" t="s">
        <v>2</v>
      </c>
      <c r="L349" s="21" t="s">
        <v>2</v>
      </c>
    </row>
    <row r="350" spans="1:12" ht="13.5">
      <c r="A350" s="3" t="s">
        <v>647</v>
      </c>
      <c r="B350" s="3" t="s">
        <v>652</v>
      </c>
      <c r="C350" s="3" t="s">
        <v>2</v>
      </c>
      <c r="D350" s="3" t="s">
        <v>2</v>
      </c>
      <c r="E350" s="3" t="s">
        <v>2</v>
      </c>
      <c r="F350" s="3" t="s">
        <v>2</v>
      </c>
      <c r="G350" s="3" t="s">
        <v>2</v>
      </c>
      <c r="H350" s="21" t="s">
        <v>2</v>
      </c>
      <c r="I350" s="3" t="s">
        <v>2</v>
      </c>
      <c r="J350" s="21" t="s">
        <v>2</v>
      </c>
      <c r="K350" s="3" t="s">
        <v>2</v>
      </c>
      <c r="L350" s="21" t="s">
        <v>2</v>
      </c>
    </row>
    <row r="351" spans="1:12" ht="13.5">
      <c r="A351" s="3" t="s">
        <v>648</v>
      </c>
      <c r="B351" s="3" t="s">
        <v>1633</v>
      </c>
      <c r="C351" s="3" t="s">
        <v>2</v>
      </c>
      <c r="D351" s="3" t="s">
        <v>2</v>
      </c>
      <c r="E351" s="3" t="s">
        <v>2</v>
      </c>
      <c r="F351" s="3" t="s">
        <v>2</v>
      </c>
      <c r="G351" s="3" t="s">
        <v>2</v>
      </c>
      <c r="H351" s="21" t="s">
        <v>2</v>
      </c>
      <c r="I351" s="3" t="s">
        <v>2</v>
      </c>
      <c r="J351" s="21" t="s">
        <v>2</v>
      </c>
      <c r="K351" s="3" t="s">
        <v>2</v>
      </c>
      <c r="L351" s="21" t="s">
        <v>2</v>
      </c>
    </row>
    <row r="352" spans="1:12" ht="13.5">
      <c r="A352" s="3" t="s">
        <v>267</v>
      </c>
      <c r="B352" s="3" t="s">
        <v>2</v>
      </c>
      <c r="C352" s="3" t="s">
        <v>2</v>
      </c>
      <c r="D352" s="3" t="s">
        <v>2</v>
      </c>
      <c r="E352" s="3" t="s">
        <v>2</v>
      </c>
      <c r="F352" s="3" t="s">
        <v>2</v>
      </c>
      <c r="G352" s="3" t="s">
        <v>2</v>
      </c>
      <c r="H352" s="21" t="s">
        <v>2</v>
      </c>
      <c r="I352" s="3" t="s">
        <v>2</v>
      </c>
      <c r="J352" s="21" t="s">
        <v>2</v>
      </c>
      <c r="K352" s="3" t="s">
        <v>2</v>
      </c>
      <c r="L352" s="21" t="s">
        <v>2</v>
      </c>
    </row>
    <row r="353" spans="1:12" ht="13.5">
      <c r="A353" s="3" t="s">
        <v>477</v>
      </c>
      <c r="B353" s="3" t="s">
        <v>653</v>
      </c>
      <c r="C353" s="3" t="s">
        <v>2</v>
      </c>
      <c r="D353" s="3" t="s">
        <v>2</v>
      </c>
      <c r="E353" s="3" t="s">
        <v>2</v>
      </c>
      <c r="F353" s="3" t="s">
        <v>2</v>
      </c>
      <c r="G353" s="3" t="s">
        <v>2</v>
      </c>
      <c r="H353" s="21" t="s">
        <v>2</v>
      </c>
      <c r="I353" s="3" t="s">
        <v>2</v>
      </c>
      <c r="J353" s="21" t="s">
        <v>2</v>
      </c>
      <c r="K353" s="3" t="s">
        <v>2</v>
      </c>
      <c r="L353" s="21" t="s">
        <v>2</v>
      </c>
    </row>
    <row r="354" spans="1:12" ht="13.5">
      <c r="A354" s="3" t="s">
        <v>478</v>
      </c>
      <c r="B354" s="3" t="s">
        <v>654</v>
      </c>
      <c r="C354" s="3">
        <v>7.42</v>
      </c>
      <c r="D354" s="3">
        <v>0.51200000000000001</v>
      </c>
      <c r="E354" s="3" t="s">
        <v>2</v>
      </c>
      <c r="F354" s="3">
        <v>0.53100000000000003</v>
      </c>
      <c r="G354" s="3">
        <v>0</v>
      </c>
      <c r="H354" s="21">
        <v>0</v>
      </c>
      <c r="I354" s="3">
        <v>0</v>
      </c>
      <c r="J354" s="21">
        <v>0</v>
      </c>
      <c r="K354" s="3">
        <v>0</v>
      </c>
      <c r="L354" s="21">
        <v>0</v>
      </c>
    </row>
    <row r="355" spans="1:12" ht="13.5">
      <c r="A355" s="3" t="s">
        <v>479</v>
      </c>
      <c r="B355" s="3" t="s">
        <v>655</v>
      </c>
      <c r="C355" s="3" t="s">
        <v>2</v>
      </c>
      <c r="D355" s="3" t="s">
        <v>2</v>
      </c>
      <c r="E355" s="3" t="s">
        <v>2</v>
      </c>
      <c r="F355" s="3" t="s">
        <v>2</v>
      </c>
      <c r="G355" s="3" t="s">
        <v>2</v>
      </c>
      <c r="H355" s="21" t="s">
        <v>2</v>
      </c>
      <c r="I355" s="3" t="s">
        <v>2</v>
      </c>
      <c r="J355" s="21" t="s">
        <v>2</v>
      </c>
      <c r="K355" s="3" t="s">
        <v>2</v>
      </c>
      <c r="L355" s="21" t="s">
        <v>2</v>
      </c>
    </row>
    <row r="356" spans="1:12" ht="13.5">
      <c r="A356" s="3" t="s">
        <v>480</v>
      </c>
      <c r="B356" s="3" t="s">
        <v>1558</v>
      </c>
      <c r="C356" s="3" t="s">
        <v>2</v>
      </c>
      <c r="D356" s="3" t="s">
        <v>2</v>
      </c>
      <c r="E356" s="3" t="s">
        <v>2</v>
      </c>
      <c r="F356" s="3" t="s">
        <v>2</v>
      </c>
      <c r="G356" s="3" t="s">
        <v>2</v>
      </c>
      <c r="H356" s="21" t="s">
        <v>2</v>
      </c>
      <c r="I356" s="3" t="s">
        <v>2</v>
      </c>
      <c r="J356" s="21" t="s">
        <v>2</v>
      </c>
      <c r="K356" s="3" t="s">
        <v>2</v>
      </c>
      <c r="L356" s="21" t="s">
        <v>2</v>
      </c>
    </row>
    <row r="357" spans="1:12" ht="13.5">
      <c r="A357" s="3" t="s">
        <v>481</v>
      </c>
      <c r="B357" s="3" t="s">
        <v>656</v>
      </c>
      <c r="C357" s="3" t="s">
        <v>2</v>
      </c>
      <c r="D357" s="3" t="s">
        <v>2</v>
      </c>
      <c r="E357" s="3" t="s">
        <v>2</v>
      </c>
      <c r="F357" s="3" t="s">
        <v>2</v>
      </c>
      <c r="G357" s="3" t="s">
        <v>2</v>
      </c>
      <c r="H357" s="21" t="s">
        <v>2</v>
      </c>
      <c r="I357" s="3" t="s">
        <v>2</v>
      </c>
      <c r="J357" s="21" t="s">
        <v>2</v>
      </c>
      <c r="K357" s="3" t="s">
        <v>2</v>
      </c>
      <c r="L357" s="21" t="s">
        <v>2</v>
      </c>
    </row>
    <row r="358" spans="1:12" ht="13.5">
      <c r="A358" s="3" t="s">
        <v>482</v>
      </c>
      <c r="B358" s="3" t="s">
        <v>657</v>
      </c>
      <c r="C358" s="3" t="s">
        <v>2</v>
      </c>
      <c r="D358" s="3" t="s">
        <v>2</v>
      </c>
      <c r="E358" s="3" t="s">
        <v>2</v>
      </c>
      <c r="F358" s="3" t="s">
        <v>2</v>
      </c>
      <c r="G358" s="3" t="s">
        <v>2</v>
      </c>
      <c r="H358" s="21" t="s">
        <v>2</v>
      </c>
      <c r="I358" s="3" t="s">
        <v>2</v>
      </c>
      <c r="J358" s="21" t="s">
        <v>2</v>
      </c>
      <c r="K358" s="3" t="s">
        <v>2</v>
      </c>
      <c r="L358" s="21" t="s">
        <v>2</v>
      </c>
    </row>
    <row r="359" spans="1:12" ht="13.5">
      <c r="A359" s="3" t="s">
        <v>205</v>
      </c>
      <c r="B359" s="3" t="s">
        <v>204</v>
      </c>
      <c r="C359" s="3" t="s">
        <v>2</v>
      </c>
      <c r="D359" s="3" t="s">
        <v>2</v>
      </c>
      <c r="E359" s="3" t="s">
        <v>2</v>
      </c>
      <c r="F359" s="3" t="s">
        <v>2</v>
      </c>
      <c r="G359" s="3" t="s">
        <v>2</v>
      </c>
      <c r="H359" s="21" t="s">
        <v>2</v>
      </c>
      <c r="I359" s="3" t="s">
        <v>2</v>
      </c>
      <c r="J359" s="21" t="s">
        <v>2</v>
      </c>
      <c r="K359" s="3" t="s">
        <v>2</v>
      </c>
      <c r="L359" s="21" t="s">
        <v>2</v>
      </c>
    </row>
    <row r="360" spans="1:12" ht="13.5">
      <c r="A360" s="3" t="s">
        <v>171</v>
      </c>
      <c r="B360" s="3" t="s">
        <v>1677</v>
      </c>
      <c r="C360" s="3">
        <v>8.69</v>
      </c>
      <c r="D360" s="3">
        <v>0.35599999999999998</v>
      </c>
      <c r="E360" s="3" t="s">
        <v>2</v>
      </c>
      <c r="F360" s="3">
        <v>0.249</v>
      </c>
      <c r="G360" s="3">
        <v>0</v>
      </c>
      <c r="H360" s="21">
        <v>0</v>
      </c>
      <c r="I360" s="3">
        <v>0</v>
      </c>
      <c r="J360" s="21">
        <v>0</v>
      </c>
      <c r="K360" s="3">
        <v>0</v>
      </c>
      <c r="L360" s="21">
        <v>0</v>
      </c>
    </row>
    <row r="361" spans="1:12" ht="13.5">
      <c r="A361" s="3" t="s">
        <v>483</v>
      </c>
      <c r="B361" s="3" t="s">
        <v>660</v>
      </c>
      <c r="C361" s="3" t="s">
        <v>2</v>
      </c>
      <c r="D361" s="3" t="s">
        <v>2</v>
      </c>
      <c r="E361" s="3" t="s">
        <v>2</v>
      </c>
      <c r="F361" s="3" t="s">
        <v>2</v>
      </c>
      <c r="G361" s="3" t="s">
        <v>2</v>
      </c>
      <c r="H361" s="21" t="s">
        <v>2</v>
      </c>
      <c r="I361" s="3" t="s">
        <v>2</v>
      </c>
      <c r="J361" s="21" t="s">
        <v>2</v>
      </c>
      <c r="K361" s="3" t="s">
        <v>2</v>
      </c>
      <c r="L361" s="21" t="s">
        <v>2</v>
      </c>
    </row>
    <row r="362" spans="1:12" ht="13.5">
      <c r="A362" s="3" t="s">
        <v>658</v>
      </c>
      <c r="B362" s="3" t="s">
        <v>1438</v>
      </c>
      <c r="C362" s="3" t="s">
        <v>2</v>
      </c>
      <c r="D362" s="3" t="s">
        <v>2</v>
      </c>
      <c r="E362" s="3" t="s">
        <v>2</v>
      </c>
      <c r="F362" s="3" t="s">
        <v>2</v>
      </c>
      <c r="G362" s="3" t="s">
        <v>2</v>
      </c>
      <c r="H362" s="21" t="s">
        <v>2</v>
      </c>
      <c r="I362" s="3" t="s">
        <v>2</v>
      </c>
      <c r="J362" s="21" t="s">
        <v>2</v>
      </c>
      <c r="K362" s="3" t="s">
        <v>2</v>
      </c>
      <c r="L362" s="21" t="s">
        <v>2</v>
      </c>
    </row>
    <row r="363" spans="1:12" ht="13.5">
      <c r="A363" s="3" t="s">
        <v>659</v>
      </c>
      <c r="B363" s="3" t="s">
        <v>661</v>
      </c>
      <c r="C363" s="3" t="s">
        <v>2</v>
      </c>
      <c r="D363" s="3" t="s">
        <v>2</v>
      </c>
      <c r="E363" s="3" t="s">
        <v>2</v>
      </c>
      <c r="F363" s="3" t="s">
        <v>2</v>
      </c>
      <c r="G363" s="3" t="s">
        <v>2</v>
      </c>
      <c r="H363" s="21" t="s">
        <v>2</v>
      </c>
      <c r="I363" s="3" t="s">
        <v>2</v>
      </c>
      <c r="J363" s="21" t="s">
        <v>2</v>
      </c>
      <c r="K363" s="3" t="s">
        <v>2</v>
      </c>
      <c r="L363" s="21" t="s">
        <v>2</v>
      </c>
    </row>
    <row r="364" spans="1:12" ht="13.5">
      <c r="A364" s="3" t="s">
        <v>164</v>
      </c>
      <c r="B364" s="3" t="s">
        <v>2</v>
      </c>
      <c r="C364" s="3" t="s">
        <v>2</v>
      </c>
      <c r="D364" s="3" t="s">
        <v>2</v>
      </c>
      <c r="E364" s="3" t="s">
        <v>2</v>
      </c>
      <c r="F364" s="3" t="s">
        <v>2</v>
      </c>
      <c r="G364" s="3" t="s">
        <v>2</v>
      </c>
      <c r="H364" s="21" t="s">
        <v>2</v>
      </c>
      <c r="I364" s="3" t="s">
        <v>2</v>
      </c>
      <c r="J364" s="21" t="s">
        <v>2</v>
      </c>
      <c r="K364" s="3" t="s">
        <v>2</v>
      </c>
      <c r="L364" s="21" t="s">
        <v>2</v>
      </c>
    </row>
    <row r="365" spans="1:12" ht="13.5">
      <c r="A365" s="3" t="s">
        <v>240</v>
      </c>
      <c r="B365" s="3" t="s">
        <v>239</v>
      </c>
      <c r="C365" s="3" t="s">
        <v>2</v>
      </c>
      <c r="D365" s="3" t="s">
        <v>2</v>
      </c>
      <c r="E365" s="3" t="s">
        <v>2</v>
      </c>
      <c r="F365" s="3" t="s">
        <v>2</v>
      </c>
      <c r="G365" s="3" t="s">
        <v>2</v>
      </c>
      <c r="H365" s="21" t="s">
        <v>2</v>
      </c>
      <c r="I365" s="3" t="s">
        <v>2</v>
      </c>
      <c r="J365" s="21" t="s">
        <v>2</v>
      </c>
      <c r="K365" s="3" t="s">
        <v>2</v>
      </c>
      <c r="L365" s="21" t="s">
        <v>2</v>
      </c>
    </row>
    <row r="366" spans="1:12" ht="13.5">
      <c r="A366" s="3" t="s">
        <v>662</v>
      </c>
      <c r="B366" s="3" t="s">
        <v>2</v>
      </c>
      <c r="C366" s="3" t="s">
        <v>2</v>
      </c>
      <c r="D366" s="3" t="s">
        <v>2</v>
      </c>
      <c r="E366" s="3" t="s">
        <v>2</v>
      </c>
      <c r="F366" s="3" t="s">
        <v>2</v>
      </c>
      <c r="G366" s="3" t="s">
        <v>2</v>
      </c>
      <c r="H366" s="21" t="s">
        <v>2</v>
      </c>
      <c r="I366" s="3" t="s">
        <v>2</v>
      </c>
      <c r="J366" s="21" t="s">
        <v>2</v>
      </c>
      <c r="K366" s="3" t="s">
        <v>2</v>
      </c>
      <c r="L366" s="21" t="s">
        <v>2</v>
      </c>
    </row>
    <row r="367" spans="1:12" ht="13.5">
      <c r="A367" s="3" t="s">
        <v>484</v>
      </c>
      <c r="B367" s="3" t="s">
        <v>1559</v>
      </c>
      <c r="C367" s="3" t="s">
        <v>2</v>
      </c>
      <c r="D367" s="3" t="s">
        <v>2</v>
      </c>
      <c r="E367" s="3" t="s">
        <v>2</v>
      </c>
      <c r="F367" s="3" t="s">
        <v>2</v>
      </c>
      <c r="G367" s="3" t="s">
        <v>2</v>
      </c>
      <c r="H367" s="21" t="s">
        <v>2</v>
      </c>
      <c r="I367" s="3" t="s">
        <v>2</v>
      </c>
      <c r="J367" s="21" t="s">
        <v>2</v>
      </c>
      <c r="K367" s="3" t="s">
        <v>2</v>
      </c>
      <c r="L367" s="21" t="s">
        <v>2</v>
      </c>
    </row>
    <row r="368" spans="1:12" ht="13.5">
      <c r="A368" s="3" t="s">
        <v>663</v>
      </c>
      <c r="B368" s="3" t="s">
        <v>2</v>
      </c>
      <c r="C368" s="3" t="s">
        <v>2</v>
      </c>
      <c r="D368" s="3" t="s">
        <v>2</v>
      </c>
      <c r="E368" s="3" t="s">
        <v>2</v>
      </c>
      <c r="F368" s="3" t="s">
        <v>2</v>
      </c>
      <c r="G368" s="3" t="s">
        <v>2</v>
      </c>
      <c r="H368" s="21" t="s">
        <v>2</v>
      </c>
      <c r="I368" s="3" t="s">
        <v>2</v>
      </c>
      <c r="J368" s="21" t="s">
        <v>2</v>
      </c>
      <c r="K368" s="3" t="s">
        <v>2</v>
      </c>
      <c r="L368" s="21" t="s">
        <v>2</v>
      </c>
    </row>
    <row r="369" spans="1:12" ht="13.5">
      <c r="A369" s="3" t="s">
        <v>485</v>
      </c>
      <c r="B369" s="3" t="s">
        <v>664</v>
      </c>
      <c r="C369" s="3" t="s">
        <v>2</v>
      </c>
      <c r="D369" s="3" t="s">
        <v>2</v>
      </c>
      <c r="E369" s="3" t="s">
        <v>2</v>
      </c>
      <c r="F369" s="3" t="s">
        <v>2</v>
      </c>
      <c r="G369" s="3" t="s">
        <v>2</v>
      </c>
      <c r="H369" s="21" t="s">
        <v>2</v>
      </c>
      <c r="I369" s="3" t="s">
        <v>2</v>
      </c>
      <c r="J369" s="21" t="s">
        <v>2</v>
      </c>
      <c r="K369" s="3" t="s">
        <v>2</v>
      </c>
      <c r="L369" s="21" t="s">
        <v>2</v>
      </c>
    </row>
    <row r="370" spans="1:12" ht="13.5">
      <c r="A370" s="3" t="s">
        <v>199</v>
      </c>
      <c r="B370" s="3" t="s">
        <v>1262</v>
      </c>
      <c r="C370" s="3">
        <v>19.690000000000001</v>
      </c>
      <c r="D370" s="3">
        <v>0.53500000000000003</v>
      </c>
      <c r="E370" s="3" t="s">
        <v>2</v>
      </c>
      <c r="F370" s="3">
        <v>0.47799999999999998</v>
      </c>
      <c r="G370" s="3">
        <v>0</v>
      </c>
      <c r="H370" s="21">
        <v>0</v>
      </c>
      <c r="I370" s="3">
        <v>0</v>
      </c>
      <c r="J370" s="21">
        <v>0</v>
      </c>
      <c r="K370" s="3">
        <v>0</v>
      </c>
      <c r="L370" s="21">
        <v>0</v>
      </c>
    </row>
    <row r="371" spans="1:12" ht="13.5">
      <c r="A371" s="3" t="s">
        <v>486</v>
      </c>
      <c r="B371" s="3" t="s">
        <v>677</v>
      </c>
      <c r="C371" s="3">
        <v>1.69</v>
      </c>
      <c r="D371" s="3">
        <v>0.502</v>
      </c>
      <c r="E371" s="3" t="s">
        <v>2</v>
      </c>
      <c r="F371" s="3">
        <v>0.41499999999999998</v>
      </c>
      <c r="G371" s="3">
        <v>0</v>
      </c>
      <c r="H371" s="21">
        <v>0</v>
      </c>
      <c r="I371" s="3">
        <v>0</v>
      </c>
      <c r="J371" s="21">
        <v>0</v>
      </c>
      <c r="K371" s="3">
        <v>0</v>
      </c>
      <c r="L371" s="21">
        <v>0</v>
      </c>
    </row>
    <row r="372" spans="1:12" ht="13.5">
      <c r="A372" s="3" t="s">
        <v>487</v>
      </c>
      <c r="B372" s="3" t="s">
        <v>678</v>
      </c>
      <c r="C372" s="3" t="s">
        <v>2</v>
      </c>
      <c r="D372" s="3" t="s">
        <v>2</v>
      </c>
      <c r="E372" s="3" t="s">
        <v>2</v>
      </c>
      <c r="F372" s="3" t="s">
        <v>2</v>
      </c>
      <c r="G372" s="3" t="s">
        <v>2</v>
      </c>
      <c r="H372" s="21" t="s">
        <v>2</v>
      </c>
      <c r="I372" s="3" t="s">
        <v>2</v>
      </c>
      <c r="J372" s="21" t="s">
        <v>2</v>
      </c>
      <c r="K372" s="3" t="s">
        <v>2</v>
      </c>
      <c r="L372" s="21" t="s">
        <v>2</v>
      </c>
    </row>
    <row r="373" spans="1:12" ht="13.5">
      <c r="A373" s="3" t="s">
        <v>488</v>
      </c>
      <c r="B373" s="3" t="s">
        <v>679</v>
      </c>
      <c r="C373" s="3">
        <v>5.01</v>
      </c>
      <c r="D373" s="3">
        <v>0.45300000000000001</v>
      </c>
      <c r="E373" s="3" t="s">
        <v>2</v>
      </c>
      <c r="F373" s="3">
        <v>0.39100000000000001</v>
      </c>
      <c r="G373" s="3">
        <v>0</v>
      </c>
      <c r="H373" s="21">
        <v>0</v>
      </c>
      <c r="I373" s="3">
        <v>0</v>
      </c>
      <c r="J373" s="21">
        <v>0</v>
      </c>
      <c r="K373" s="3">
        <v>0</v>
      </c>
      <c r="L373" s="21">
        <v>0</v>
      </c>
    </row>
    <row r="374" spans="1:12" ht="13.5">
      <c r="A374" s="3" t="s">
        <v>665</v>
      </c>
      <c r="B374" s="3" t="s">
        <v>680</v>
      </c>
      <c r="C374" s="3" t="s">
        <v>2</v>
      </c>
      <c r="D374" s="3" t="s">
        <v>2</v>
      </c>
      <c r="E374" s="3" t="s">
        <v>2</v>
      </c>
      <c r="F374" s="3" t="s">
        <v>2</v>
      </c>
      <c r="G374" s="3" t="s">
        <v>2</v>
      </c>
      <c r="H374" s="21" t="s">
        <v>2</v>
      </c>
      <c r="I374" s="3" t="s">
        <v>2</v>
      </c>
      <c r="J374" s="21" t="s">
        <v>2</v>
      </c>
      <c r="K374" s="3" t="s">
        <v>2</v>
      </c>
      <c r="L374" s="21" t="s">
        <v>2</v>
      </c>
    </row>
    <row r="375" spans="1:12" ht="13.5">
      <c r="A375" s="3" t="s">
        <v>666</v>
      </c>
      <c r="B375" s="3" t="s">
        <v>681</v>
      </c>
      <c r="C375" s="3" t="s">
        <v>2</v>
      </c>
      <c r="D375" s="3" t="s">
        <v>2</v>
      </c>
      <c r="E375" s="3" t="s">
        <v>2</v>
      </c>
      <c r="F375" s="3" t="s">
        <v>2</v>
      </c>
      <c r="G375" s="3" t="s">
        <v>2</v>
      </c>
      <c r="H375" s="21" t="s">
        <v>2</v>
      </c>
      <c r="I375" s="3" t="s">
        <v>2</v>
      </c>
      <c r="J375" s="21" t="s">
        <v>2</v>
      </c>
      <c r="K375" s="3" t="s">
        <v>2</v>
      </c>
      <c r="L375" s="21" t="s">
        <v>2</v>
      </c>
    </row>
    <row r="376" spans="1:12" ht="13.5">
      <c r="A376" s="3" t="s">
        <v>489</v>
      </c>
      <c r="B376" s="3" t="s">
        <v>1107</v>
      </c>
      <c r="C376" s="3">
        <v>0.03</v>
      </c>
      <c r="D376" s="3">
        <v>3.7999999999999999E-2</v>
      </c>
      <c r="E376" s="3" t="s">
        <v>2</v>
      </c>
      <c r="F376" s="3">
        <v>0.11</v>
      </c>
      <c r="G376" s="3">
        <v>443.1</v>
      </c>
      <c r="H376" s="21">
        <v>0.60450000000000004</v>
      </c>
      <c r="I376" s="3">
        <v>0</v>
      </c>
      <c r="J376" s="21">
        <v>0</v>
      </c>
      <c r="K376" s="3">
        <v>0</v>
      </c>
      <c r="L376" s="21">
        <v>0</v>
      </c>
    </row>
    <row r="377" spans="1:12" ht="13.5">
      <c r="A377" s="3" t="s">
        <v>490</v>
      </c>
      <c r="B377" s="3" t="s">
        <v>682</v>
      </c>
      <c r="C377" s="3">
        <v>61.22</v>
      </c>
      <c r="D377" s="3">
        <v>0.50600000000000001</v>
      </c>
      <c r="E377" s="3" t="s">
        <v>2</v>
      </c>
      <c r="F377" s="3">
        <v>0.48599999999999999</v>
      </c>
      <c r="G377" s="3">
        <v>0</v>
      </c>
      <c r="H377" s="21">
        <v>0</v>
      </c>
      <c r="I377" s="3">
        <v>0</v>
      </c>
      <c r="J377" s="21">
        <v>0</v>
      </c>
      <c r="K377" s="3">
        <v>0</v>
      </c>
      <c r="L377" s="21">
        <v>0</v>
      </c>
    </row>
    <row r="378" spans="1:12" ht="13.5">
      <c r="A378" s="3" t="s">
        <v>667</v>
      </c>
      <c r="B378" s="3" t="s">
        <v>2</v>
      </c>
      <c r="C378" s="3" t="s">
        <v>2</v>
      </c>
      <c r="D378" s="3" t="s">
        <v>2</v>
      </c>
      <c r="E378" s="3" t="s">
        <v>2</v>
      </c>
      <c r="F378" s="3" t="s">
        <v>2</v>
      </c>
      <c r="G378" s="3" t="s">
        <v>2</v>
      </c>
      <c r="H378" s="21" t="s">
        <v>2</v>
      </c>
      <c r="I378" s="3" t="s">
        <v>2</v>
      </c>
      <c r="J378" s="21" t="s">
        <v>2</v>
      </c>
      <c r="K378" s="3" t="s">
        <v>2</v>
      </c>
      <c r="L378" s="21" t="s">
        <v>2</v>
      </c>
    </row>
    <row r="379" spans="1:12" ht="13.5">
      <c r="A379" s="3" t="s">
        <v>668</v>
      </c>
      <c r="B379" s="3" t="s">
        <v>1634</v>
      </c>
      <c r="C379" s="3" t="s">
        <v>2</v>
      </c>
      <c r="D379" s="3" t="s">
        <v>2</v>
      </c>
      <c r="E379" s="3" t="s">
        <v>2</v>
      </c>
      <c r="F379" s="3" t="s">
        <v>2</v>
      </c>
      <c r="G379" s="3" t="s">
        <v>2</v>
      </c>
      <c r="H379" s="21" t="s">
        <v>2</v>
      </c>
      <c r="I379" s="3" t="s">
        <v>2</v>
      </c>
      <c r="J379" s="21" t="s">
        <v>2</v>
      </c>
      <c r="K379" s="3" t="s">
        <v>2</v>
      </c>
      <c r="L379" s="21" t="s">
        <v>2</v>
      </c>
    </row>
    <row r="380" spans="1:12" ht="13.5">
      <c r="A380" s="3" t="s">
        <v>669</v>
      </c>
      <c r="B380" s="3" t="s">
        <v>2</v>
      </c>
      <c r="C380" s="3" t="s">
        <v>2</v>
      </c>
      <c r="D380" s="3" t="s">
        <v>2</v>
      </c>
      <c r="E380" s="3" t="s">
        <v>2</v>
      </c>
      <c r="F380" s="3" t="s">
        <v>2</v>
      </c>
      <c r="G380" s="3" t="s">
        <v>2</v>
      </c>
      <c r="H380" s="21" t="s">
        <v>2</v>
      </c>
      <c r="I380" s="3" t="s">
        <v>2</v>
      </c>
      <c r="J380" s="21" t="s">
        <v>2</v>
      </c>
      <c r="K380" s="3" t="s">
        <v>2</v>
      </c>
      <c r="L380" s="21" t="s">
        <v>2</v>
      </c>
    </row>
    <row r="381" spans="1:12" ht="13.5">
      <c r="A381" s="3" t="s">
        <v>491</v>
      </c>
      <c r="B381" s="3" t="s">
        <v>683</v>
      </c>
      <c r="C381" s="3" t="s">
        <v>2</v>
      </c>
      <c r="D381" s="3" t="s">
        <v>2</v>
      </c>
      <c r="E381" s="3" t="s">
        <v>2</v>
      </c>
      <c r="F381" s="3" t="s">
        <v>2</v>
      </c>
      <c r="G381" s="3" t="s">
        <v>2</v>
      </c>
      <c r="H381" s="21" t="s">
        <v>2</v>
      </c>
      <c r="I381" s="3" t="s">
        <v>2</v>
      </c>
      <c r="J381" s="21" t="s">
        <v>2</v>
      </c>
      <c r="K381" s="3" t="s">
        <v>2</v>
      </c>
      <c r="L381" s="21" t="s">
        <v>2</v>
      </c>
    </row>
    <row r="382" spans="1:12" ht="13.5">
      <c r="A382" s="3" t="s">
        <v>670</v>
      </c>
      <c r="B382" s="3" t="s">
        <v>684</v>
      </c>
      <c r="C382" s="3" t="s">
        <v>2</v>
      </c>
      <c r="D382" s="3" t="s">
        <v>2</v>
      </c>
      <c r="E382" s="3" t="s">
        <v>2</v>
      </c>
      <c r="F382" s="3" t="s">
        <v>2</v>
      </c>
      <c r="G382" s="3" t="s">
        <v>2</v>
      </c>
      <c r="H382" s="21" t="s">
        <v>2</v>
      </c>
      <c r="I382" s="3" t="s">
        <v>2</v>
      </c>
      <c r="J382" s="21" t="s">
        <v>2</v>
      </c>
      <c r="K382" s="3" t="s">
        <v>2</v>
      </c>
      <c r="L382" s="21" t="s">
        <v>2</v>
      </c>
    </row>
    <row r="383" spans="1:12" ht="13.5">
      <c r="A383" s="3" t="s">
        <v>671</v>
      </c>
      <c r="B383" s="3" t="s">
        <v>685</v>
      </c>
      <c r="C383" s="3" t="s">
        <v>2</v>
      </c>
      <c r="D383" s="3" t="s">
        <v>2</v>
      </c>
      <c r="E383" s="3" t="s">
        <v>2</v>
      </c>
      <c r="F383" s="3" t="s">
        <v>2</v>
      </c>
      <c r="G383" s="3" t="s">
        <v>2</v>
      </c>
      <c r="H383" s="21" t="s">
        <v>2</v>
      </c>
      <c r="I383" s="3" t="s">
        <v>2</v>
      </c>
      <c r="J383" s="21" t="s">
        <v>2</v>
      </c>
      <c r="K383" s="3" t="s">
        <v>2</v>
      </c>
      <c r="L383" s="21" t="s">
        <v>2</v>
      </c>
    </row>
    <row r="384" spans="1:12" ht="13.5">
      <c r="A384" s="3" t="s">
        <v>672</v>
      </c>
      <c r="B384" s="3" t="s">
        <v>1897</v>
      </c>
      <c r="C384" s="3" t="s">
        <v>2</v>
      </c>
      <c r="D384" s="3" t="s">
        <v>2</v>
      </c>
      <c r="E384" s="3" t="s">
        <v>2</v>
      </c>
      <c r="F384" s="3" t="s">
        <v>2</v>
      </c>
      <c r="G384" s="3" t="s">
        <v>2</v>
      </c>
      <c r="H384" s="21" t="s">
        <v>2</v>
      </c>
      <c r="I384" s="3" t="s">
        <v>2</v>
      </c>
      <c r="J384" s="21" t="s">
        <v>2</v>
      </c>
      <c r="K384" s="3" t="s">
        <v>2</v>
      </c>
      <c r="L384" s="21" t="s">
        <v>2</v>
      </c>
    </row>
    <row r="385" spans="1:12" ht="13.5">
      <c r="A385" s="3" t="s">
        <v>673</v>
      </c>
      <c r="B385" s="3" t="s">
        <v>686</v>
      </c>
      <c r="C385" s="3" t="s">
        <v>2</v>
      </c>
      <c r="D385" s="3" t="s">
        <v>2</v>
      </c>
      <c r="E385" s="3" t="s">
        <v>2</v>
      </c>
      <c r="F385" s="3" t="s">
        <v>2</v>
      </c>
      <c r="G385" s="3" t="s">
        <v>2</v>
      </c>
      <c r="H385" s="21" t="s">
        <v>2</v>
      </c>
      <c r="I385" s="3" t="s">
        <v>2</v>
      </c>
      <c r="J385" s="21" t="s">
        <v>2</v>
      </c>
      <c r="K385" s="3" t="s">
        <v>2</v>
      </c>
      <c r="L385" s="21" t="s">
        <v>2</v>
      </c>
    </row>
    <row r="386" spans="1:12" ht="13.5">
      <c r="A386" s="3" t="s">
        <v>674</v>
      </c>
      <c r="B386" s="3" t="s">
        <v>687</v>
      </c>
      <c r="C386" s="3">
        <v>1.0900000000000001</v>
      </c>
      <c r="D386" s="3">
        <v>0.21</v>
      </c>
      <c r="E386" s="3" t="s">
        <v>2</v>
      </c>
      <c r="F386" s="3">
        <v>0.23699999999999999</v>
      </c>
      <c r="G386" s="3">
        <v>2653.6</v>
      </c>
      <c r="H386" s="21">
        <v>0.5111</v>
      </c>
      <c r="I386" s="3">
        <v>0</v>
      </c>
      <c r="J386" s="21">
        <v>0</v>
      </c>
      <c r="K386" s="3">
        <v>0</v>
      </c>
      <c r="L386" s="21">
        <v>0</v>
      </c>
    </row>
    <row r="387" spans="1:12" ht="13.5">
      <c r="A387" s="3" t="s">
        <v>675</v>
      </c>
      <c r="B387" s="3" t="s">
        <v>689</v>
      </c>
      <c r="C387" s="3">
        <v>0.01</v>
      </c>
      <c r="D387" s="3">
        <v>0.438</v>
      </c>
      <c r="E387" s="3" t="s">
        <v>2</v>
      </c>
      <c r="F387" s="3">
        <v>1.2030000000000001</v>
      </c>
      <c r="G387" s="3">
        <v>0</v>
      </c>
      <c r="H387" s="21">
        <v>0</v>
      </c>
      <c r="I387" s="3">
        <v>0</v>
      </c>
      <c r="J387" s="21">
        <v>0</v>
      </c>
      <c r="K387" s="3">
        <v>0</v>
      </c>
      <c r="L387" s="21">
        <v>0</v>
      </c>
    </row>
    <row r="388" spans="1:12" ht="13.5">
      <c r="A388" s="3" t="s">
        <v>676</v>
      </c>
      <c r="B388" s="3" t="s">
        <v>688</v>
      </c>
      <c r="C388" s="3" t="s">
        <v>2</v>
      </c>
      <c r="D388" s="3" t="s">
        <v>2</v>
      </c>
      <c r="E388" s="3" t="s">
        <v>2</v>
      </c>
      <c r="F388" s="3" t="s">
        <v>2</v>
      </c>
      <c r="G388" s="3" t="s">
        <v>2</v>
      </c>
      <c r="H388" s="21" t="s">
        <v>2</v>
      </c>
      <c r="I388" s="3" t="s">
        <v>2</v>
      </c>
      <c r="J388" s="21" t="s">
        <v>2</v>
      </c>
      <c r="K388" s="3" t="s">
        <v>2</v>
      </c>
      <c r="L388" s="21" t="s">
        <v>2</v>
      </c>
    </row>
    <row r="389" spans="1:12" ht="13.5">
      <c r="A389" s="3" t="s">
        <v>122</v>
      </c>
      <c r="B389" s="3" t="s">
        <v>2</v>
      </c>
      <c r="C389" s="3" t="s">
        <v>2</v>
      </c>
      <c r="D389" s="3" t="s">
        <v>2</v>
      </c>
      <c r="E389" s="3" t="s">
        <v>2</v>
      </c>
      <c r="F389" s="3" t="s">
        <v>2</v>
      </c>
      <c r="G389" s="3" t="s">
        <v>2</v>
      </c>
      <c r="H389" s="21" t="s">
        <v>2</v>
      </c>
      <c r="I389" s="3" t="s">
        <v>2</v>
      </c>
      <c r="J389" s="21" t="s">
        <v>2</v>
      </c>
      <c r="K389" s="3" t="s">
        <v>2</v>
      </c>
      <c r="L389" s="21" t="s">
        <v>2</v>
      </c>
    </row>
    <row r="390" spans="1:12" ht="13.5">
      <c r="A390" s="3" t="s">
        <v>691</v>
      </c>
      <c r="B390" s="3" t="s">
        <v>690</v>
      </c>
      <c r="C390" s="3">
        <v>0</v>
      </c>
      <c r="D390" s="3">
        <v>0.50700000000000001</v>
      </c>
      <c r="E390" s="3" t="s">
        <v>2</v>
      </c>
      <c r="F390" s="3">
        <v>0.45500000000000002</v>
      </c>
      <c r="G390" s="3">
        <v>0</v>
      </c>
      <c r="H390" s="21">
        <v>0</v>
      </c>
      <c r="I390" s="3">
        <v>0</v>
      </c>
      <c r="J390" s="21">
        <v>0</v>
      </c>
      <c r="K390" s="3">
        <v>0</v>
      </c>
      <c r="L390" s="21">
        <v>0</v>
      </c>
    </row>
    <row r="391" spans="1:12" ht="13.5">
      <c r="A391" s="3" t="s">
        <v>100</v>
      </c>
      <c r="B391" s="3" t="s">
        <v>99</v>
      </c>
      <c r="C391" s="3">
        <v>4.62</v>
      </c>
      <c r="D391" s="3">
        <v>0.49</v>
      </c>
      <c r="E391" s="3" t="s">
        <v>2</v>
      </c>
      <c r="F391" s="3">
        <v>0.435</v>
      </c>
      <c r="G391" s="3">
        <v>0</v>
      </c>
      <c r="H391" s="21">
        <v>0</v>
      </c>
      <c r="I391" s="3">
        <v>0</v>
      </c>
      <c r="J391" s="21">
        <v>0</v>
      </c>
      <c r="K391" s="3">
        <v>0</v>
      </c>
      <c r="L391" s="21">
        <v>0</v>
      </c>
    </row>
    <row r="392" spans="1:12" ht="13.5">
      <c r="A392" s="3" t="s">
        <v>692</v>
      </c>
      <c r="B392" s="3" t="s">
        <v>693</v>
      </c>
      <c r="C392" s="3" t="s">
        <v>2</v>
      </c>
      <c r="D392" s="3" t="s">
        <v>2</v>
      </c>
      <c r="E392" s="3" t="s">
        <v>2</v>
      </c>
      <c r="F392" s="3" t="s">
        <v>2</v>
      </c>
      <c r="G392" s="3" t="s">
        <v>2</v>
      </c>
      <c r="H392" s="21" t="s">
        <v>2</v>
      </c>
      <c r="I392" s="3" t="s">
        <v>2</v>
      </c>
      <c r="J392" s="21" t="s">
        <v>2</v>
      </c>
      <c r="K392" s="3" t="s">
        <v>2</v>
      </c>
      <c r="L392" s="21" t="s">
        <v>2</v>
      </c>
    </row>
    <row r="393" spans="1:12" ht="13.5">
      <c r="A393" s="3" t="s">
        <v>94</v>
      </c>
      <c r="B393" s="3" t="s">
        <v>1263</v>
      </c>
      <c r="C393" s="3">
        <v>108.43</v>
      </c>
      <c r="D393" s="3">
        <v>0.504</v>
      </c>
      <c r="E393" s="3">
        <v>0.83599999999999997</v>
      </c>
      <c r="F393" s="3">
        <v>0.48799999999999999</v>
      </c>
      <c r="G393" s="3">
        <v>1754.5</v>
      </c>
      <c r="H393" s="21">
        <v>8.2000000000000007E-3</v>
      </c>
      <c r="I393" s="3">
        <v>1750.6</v>
      </c>
      <c r="J393" s="21">
        <v>8.0999999999999996E-3</v>
      </c>
      <c r="K393" s="3">
        <v>0</v>
      </c>
      <c r="L393" s="21">
        <v>0</v>
      </c>
    </row>
    <row r="394" spans="1:12" ht="13.5">
      <c r="A394" s="3" t="s">
        <v>694</v>
      </c>
      <c r="B394" s="3" t="s">
        <v>706</v>
      </c>
      <c r="C394" s="3" t="s">
        <v>2</v>
      </c>
      <c r="D394" s="3" t="s">
        <v>2</v>
      </c>
      <c r="E394" s="3" t="s">
        <v>2</v>
      </c>
      <c r="F394" s="3" t="s">
        <v>2</v>
      </c>
      <c r="G394" s="3" t="s">
        <v>2</v>
      </c>
      <c r="H394" s="21" t="s">
        <v>2</v>
      </c>
      <c r="I394" s="3" t="s">
        <v>2</v>
      </c>
      <c r="J394" s="21" t="s">
        <v>2</v>
      </c>
      <c r="K394" s="3" t="s">
        <v>2</v>
      </c>
      <c r="L394" s="21" t="s">
        <v>2</v>
      </c>
    </row>
    <row r="395" spans="1:12" ht="13.5">
      <c r="A395" s="3" t="s">
        <v>695</v>
      </c>
      <c r="B395" s="3" t="s">
        <v>2</v>
      </c>
      <c r="C395" s="3" t="s">
        <v>2</v>
      </c>
      <c r="D395" s="3" t="s">
        <v>2</v>
      </c>
      <c r="E395" s="3" t="s">
        <v>2</v>
      </c>
      <c r="F395" s="3" t="s">
        <v>2</v>
      </c>
      <c r="G395" s="3" t="s">
        <v>2</v>
      </c>
      <c r="H395" s="21" t="s">
        <v>2</v>
      </c>
      <c r="I395" s="3" t="s">
        <v>2</v>
      </c>
      <c r="J395" s="21" t="s">
        <v>2</v>
      </c>
      <c r="K395" s="3" t="s">
        <v>2</v>
      </c>
      <c r="L395" s="21" t="s">
        <v>2</v>
      </c>
    </row>
    <row r="396" spans="1:12" ht="13.5">
      <c r="A396" s="3" t="s">
        <v>696</v>
      </c>
      <c r="B396" s="3" t="s">
        <v>885</v>
      </c>
      <c r="C396" s="3">
        <v>0.95</v>
      </c>
      <c r="D396" s="3">
        <v>0.47</v>
      </c>
      <c r="E396" s="3" t="s">
        <v>2</v>
      </c>
      <c r="F396" s="3">
        <v>0.46200000000000002</v>
      </c>
      <c r="G396" s="3">
        <v>0</v>
      </c>
      <c r="H396" s="21">
        <v>0</v>
      </c>
      <c r="I396" s="3">
        <v>0</v>
      </c>
      <c r="J396" s="21">
        <v>0</v>
      </c>
      <c r="K396" s="3">
        <v>0</v>
      </c>
      <c r="L396" s="21">
        <v>0</v>
      </c>
    </row>
    <row r="397" spans="1:12" ht="13.5">
      <c r="A397" s="3" t="s">
        <v>697</v>
      </c>
      <c r="B397" s="3" t="s">
        <v>707</v>
      </c>
      <c r="C397" s="3" t="s">
        <v>2</v>
      </c>
      <c r="D397" s="3" t="s">
        <v>2</v>
      </c>
      <c r="E397" s="3" t="s">
        <v>2</v>
      </c>
      <c r="F397" s="3" t="s">
        <v>2</v>
      </c>
      <c r="G397" s="3" t="s">
        <v>2</v>
      </c>
      <c r="H397" s="21" t="s">
        <v>2</v>
      </c>
      <c r="I397" s="3" t="s">
        <v>2</v>
      </c>
      <c r="J397" s="21" t="s">
        <v>2</v>
      </c>
      <c r="K397" s="3" t="s">
        <v>2</v>
      </c>
      <c r="L397" s="21" t="s">
        <v>2</v>
      </c>
    </row>
    <row r="398" spans="1:12" ht="13.5">
      <c r="A398" s="3" t="s">
        <v>698</v>
      </c>
      <c r="B398" s="3" t="s">
        <v>2</v>
      </c>
      <c r="C398" s="3" t="s">
        <v>2</v>
      </c>
      <c r="D398" s="3" t="s">
        <v>2</v>
      </c>
      <c r="E398" s="3" t="s">
        <v>2</v>
      </c>
      <c r="F398" s="3" t="s">
        <v>2</v>
      </c>
      <c r="G398" s="3" t="s">
        <v>2</v>
      </c>
      <c r="H398" s="21" t="s">
        <v>2</v>
      </c>
      <c r="I398" s="3" t="s">
        <v>2</v>
      </c>
      <c r="J398" s="21" t="s">
        <v>2</v>
      </c>
      <c r="K398" s="3" t="s">
        <v>2</v>
      </c>
      <c r="L398" s="21" t="s">
        <v>2</v>
      </c>
    </row>
    <row r="399" spans="1:12" ht="13.5">
      <c r="A399" s="3" t="s">
        <v>699</v>
      </c>
      <c r="B399" s="3" t="s">
        <v>708</v>
      </c>
      <c r="C399" s="3" t="s">
        <v>2</v>
      </c>
      <c r="D399" s="3" t="s">
        <v>2</v>
      </c>
      <c r="E399" s="3" t="s">
        <v>2</v>
      </c>
      <c r="F399" s="3" t="s">
        <v>2</v>
      </c>
      <c r="G399" s="3" t="s">
        <v>2</v>
      </c>
      <c r="H399" s="21" t="s">
        <v>2</v>
      </c>
      <c r="I399" s="3" t="s">
        <v>2</v>
      </c>
      <c r="J399" s="21" t="s">
        <v>2</v>
      </c>
      <c r="K399" s="3" t="s">
        <v>2</v>
      </c>
      <c r="L399" s="21" t="s">
        <v>2</v>
      </c>
    </row>
    <row r="400" spans="1:12" ht="13.5">
      <c r="A400" s="3" t="s">
        <v>700</v>
      </c>
      <c r="B400" s="3" t="s">
        <v>2</v>
      </c>
      <c r="C400" s="3" t="s">
        <v>2</v>
      </c>
      <c r="D400" s="3" t="s">
        <v>2</v>
      </c>
      <c r="E400" s="3" t="s">
        <v>2</v>
      </c>
      <c r="F400" s="3" t="s">
        <v>2</v>
      </c>
      <c r="G400" s="3" t="s">
        <v>2</v>
      </c>
      <c r="H400" s="21" t="s">
        <v>2</v>
      </c>
      <c r="I400" s="3" t="s">
        <v>2</v>
      </c>
      <c r="J400" s="21" t="s">
        <v>2</v>
      </c>
      <c r="K400" s="3" t="s">
        <v>2</v>
      </c>
      <c r="L400" s="21" t="s">
        <v>2</v>
      </c>
    </row>
    <row r="401" spans="1:12" ht="13.5">
      <c r="A401" s="3" t="s">
        <v>701</v>
      </c>
      <c r="B401" s="3" t="s">
        <v>709</v>
      </c>
      <c r="C401" s="3">
        <v>0.66</v>
      </c>
      <c r="D401" s="3">
        <v>0.371</v>
      </c>
      <c r="E401" s="3" t="s">
        <v>2</v>
      </c>
      <c r="F401" s="3">
        <v>0.318</v>
      </c>
      <c r="G401" s="3">
        <v>0</v>
      </c>
      <c r="H401" s="21">
        <v>0</v>
      </c>
      <c r="I401" s="3">
        <v>0</v>
      </c>
      <c r="J401" s="21">
        <v>0</v>
      </c>
      <c r="K401" s="3">
        <v>0</v>
      </c>
      <c r="L401" s="21">
        <v>0</v>
      </c>
    </row>
    <row r="402" spans="1:12" ht="13.5">
      <c r="A402" s="3" t="s">
        <v>702</v>
      </c>
      <c r="B402" s="3" t="s">
        <v>710</v>
      </c>
      <c r="C402" s="3" t="s">
        <v>2</v>
      </c>
      <c r="D402" s="3" t="s">
        <v>2</v>
      </c>
      <c r="E402" s="3" t="s">
        <v>2</v>
      </c>
      <c r="F402" s="3" t="s">
        <v>2</v>
      </c>
      <c r="G402" s="3" t="s">
        <v>2</v>
      </c>
      <c r="H402" s="21" t="s">
        <v>2</v>
      </c>
      <c r="I402" s="3" t="s">
        <v>2</v>
      </c>
      <c r="J402" s="21" t="s">
        <v>2</v>
      </c>
      <c r="K402" s="3" t="s">
        <v>2</v>
      </c>
      <c r="L402" s="21" t="s">
        <v>2</v>
      </c>
    </row>
    <row r="403" spans="1:12" ht="13.5">
      <c r="A403" s="3" t="s">
        <v>703</v>
      </c>
      <c r="B403" s="3" t="s">
        <v>711</v>
      </c>
      <c r="C403" s="3">
        <v>1.08</v>
      </c>
      <c r="D403" s="3">
        <v>0.52200000000000002</v>
      </c>
      <c r="E403" s="3" t="s">
        <v>2</v>
      </c>
      <c r="F403" s="3">
        <v>0.60199999999999998</v>
      </c>
      <c r="G403" s="3">
        <v>0</v>
      </c>
      <c r="H403" s="21">
        <v>0</v>
      </c>
      <c r="I403" s="3">
        <v>0</v>
      </c>
      <c r="J403" s="21">
        <v>0</v>
      </c>
      <c r="K403" s="3">
        <v>0</v>
      </c>
      <c r="L403" s="21">
        <v>0</v>
      </c>
    </row>
    <row r="404" spans="1:12" ht="13.5">
      <c r="A404" s="3" t="s">
        <v>704</v>
      </c>
      <c r="B404" s="3" t="s">
        <v>2</v>
      </c>
      <c r="C404" s="3" t="s">
        <v>2</v>
      </c>
      <c r="D404" s="3" t="s">
        <v>2</v>
      </c>
      <c r="E404" s="3" t="s">
        <v>2</v>
      </c>
      <c r="F404" s="3" t="s">
        <v>2</v>
      </c>
      <c r="G404" s="3" t="s">
        <v>2</v>
      </c>
      <c r="H404" s="21" t="s">
        <v>2</v>
      </c>
      <c r="I404" s="3" t="s">
        <v>2</v>
      </c>
      <c r="J404" s="21" t="s">
        <v>2</v>
      </c>
      <c r="K404" s="3" t="s">
        <v>2</v>
      </c>
      <c r="L404" s="21" t="s">
        <v>2</v>
      </c>
    </row>
    <row r="405" spans="1:12" ht="13.5">
      <c r="A405" s="3" t="s">
        <v>705</v>
      </c>
      <c r="B405" s="3" t="s">
        <v>2</v>
      </c>
      <c r="C405" s="3" t="s">
        <v>2</v>
      </c>
      <c r="D405" s="3" t="s">
        <v>2</v>
      </c>
      <c r="E405" s="3" t="s">
        <v>2</v>
      </c>
      <c r="F405" s="3" t="s">
        <v>2</v>
      </c>
      <c r="G405" s="3" t="s">
        <v>2</v>
      </c>
      <c r="H405" s="21" t="s">
        <v>2</v>
      </c>
      <c r="I405" s="3" t="s">
        <v>2</v>
      </c>
      <c r="J405" s="21" t="s">
        <v>2</v>
      </c>
      <c r="K405" s="3" t="s">
        <v>2</v>
      </c>
      <c r="L405" s="21" t="s">
        <v>2</v>
      </c>
    </row>
    <row r="406" spans="1:12" ht="13.5">
      <c r="A406" s="3" t="s">
        <v>318</v>
      </c>
      <c r="B406" s="3" t="s">
        <v>2</v>
      </c>
      <c r="C406" s="3" t="s">
        <v>2</v>
      </c>
      <c r="D406" s="3" t="s">
        <v>2</v>
      </c>
      <c r="E406" s="3" t="s">
        <v>2</v>
      </c>
      <c r="F406" s="3" t="s">
        <v>2</v>
      </c>
      <c r="G406" s="3" t="s">
        <v>2</v>
      </c>
      <c r="H406" s="21" t="s">
        <v>2</v>
      </c>
      <c r="I406" s="3" t="s">
        <v>2</v>
      </c>
      <c r="J406" s="21" t="s">
        <v>2</v>
      </c>
      <c r="K406" s="3" t="s">
        <v>2</v>
      </c>
      <c r="L406" s="21" t="s">
        <v>2</v>
      </c>
    </row>
    <row r="407" spans="1:12" ht="13.5">
      <c r="A407" s="3" t="s">
        <v>712</v>
      </c>
      <c r="B407" s="3" t="s">
        <v>1678</v>
      </c>
      <c r="C407" s="3" t="s">
        <v>2</v>
      </c>
      <c r="D407" s="3" t="s">
        <v>2</v>
      </c>
      <c r="E407" s="3" t="s">
        <v>2</v>
      </c>
      <c r="F407" s="3" t="s">
        <v>2</v>
      </c>
      <c r="G407" s="3" t="s">
        <v>2</v>
      </c>
      <c r="H407" s="21" t="s">
        <v>2</v>
      </c>
      <c r="I407" s="3" t="s">
        <v>2</v>
      </c>
      <c r="J407" s="21" t="s">
        <v>2</v>
      </c>
      <c r="K407" s="3" t="s">
        <v>2</v>
      </c>
      <c r="L407" s="21" t="s">
        <v>2</v>
      </c>
    </row>
    <row r="408" spans="1:12" ht="13.5">
      <c r="A408" s="3" t="s">
        <v>713</v>
      </c>
      <c r="B408" s="3" t="s">
        <v>806</v>
      </c>
      <c r="C408" s="3" t="s">
        <v>2</v>
      </c>
      <c r="D408" s="3" t="s">
        <v>2</v>
      </c>
      <c r="E408" s="3" t="s">
        <v>2</v>
      </c>
      <c r="F408" s="3" t="s">
        <v>2</v>
      </c>
      <c r="G408" s="3" t="s">
        <v>2</v>
      </c>
      <c r="H408" s="21" t="s">
        <v>2</v>
      </c>
      <c r="I408" s="3" t="s">
        <v>2</v>
      </c>
      <c r="J408" s="21" t="s">
        <v>2</v>
      </c>
      <c r="K408" s="3" t="s">
        <v>2</v>
      </c>
      <c r="L408" s="21" t="s">
        <v>2</v>
      </c>
    </row>
    <row r="409" spans="1:12" ht="13.5">
      <c r="A409" s="3" t="s">
        <v>714</v>
      </c>
      <c r="B409" s="3" t="s">
        <v>2</v>
      </c>
      <c r="C409" s="3" t="s">
        <v>2</v>
      </c>
      <c r="D409" s="3" t="s">
        <v>2</v>
      </c>
      <c r="E409" s="3" t="s">
        <v>2</v>
      </c>
      <c r="F409" s="3" t="s">
        <v>2</v>
      </c>
      <c r="G409" s="3" t="s">
        <v>2</v>
      </c>
      <c r="H409" s="21" t="s">
        <v>2</v>
      </c>
      <c r="I409" s="3" t="s">
        <v>2</v>
      </c>
      <c r="J409" s="21" t="s">
        <v>2</v>
      </c>
      <c r="K409" s="3" t="s">
        <v>2</v>
      </c>
      <c r="L409" s="21" t="s">
        <v>2</v>
      </c>
    </row>
    <row r="410" spans="1:12" ht="13.5">
      <c r="A410" s="3" t="s">
        <v>715</v>
      </c>
      <c r="B410" s="3" t="s">
        <v>1439</v>
      </c>
      <c r="C410" s="3">
        <v>1.32</v>
      </c>
      <c r="D410" s="3">
        <v>0.39300000000000002</v>
      </c>
      <c r="E410" s="3" t="s">
        <v>2</v>
      </c>
      <c r="F410" s="3">
        <v>0.34300000000000003</v>
      </c>
      <c r="G410" s="3">
        <v>83.2</v>
      </c>
      <c r="H410" s="21">
        <v>2.47E-2</v>
      </c>
      <c r="I410" s="3">
        <v>83.2</v>
      </c>
      <c r="J410" s="21">
        <v>2.47E-2</v>
      </c>
      <c r="K410" s="3">
        <v>0</v>
      </c>
      <c r="L410" s="21">
        <v>0</v>
      </c>
    </row>
    <row r="411" spans="1:12" ht="13.5">
      <c r="A411" s="3" t="s">
        <v>716</v>
      </c>
      <c r="B411" s="3" t="s">
        <v>807</v>
      </c>
      <c r="C411" s="3">
        <v>31.86</v>
      </c>
      <c r="D411" s="3">
        <v>0.46500000000000002</v>
      </c>
      <c r="E411" s="3" t="s">
        <v>2</v>
      </c>
      <c r="F411" s="3">
        <v>0.41299999999999998</v>
      </c>
      <c r="G411" s="3">
        <v>0</v>
      </c>
      <c r="H411" s="21">
        <v>0</v>
      </c>
      <c r="I411" s="3">
        <v>0</v>
      </c>
      <c r="J411" s="21">
        <v>0</v>
      </c>
      <c r="K411" s="3">
        <v>0</v>
      </c>
      <c r="L411" s="21">
        <v>0</v>
      </c>
    </row>
    <row r="412" spans="1:12" ht="13.5">
      <c r="A412" s="3" t="s">
        <v>717</v>
      </c>
      <c r="B412" s="3" t="s">
        <v>1635</v>
      </c>
      <c r="C412" s="3" t="s">
        <v>2</v>
      </c>
      <c r="D412" s="3" t="s">
        <v>2</v>
      </c>
      <c r="E412" s="3" t="s">
        <v>2</v>
      </c>
      <c r="F412" s="3" t="s">
        <v>2</v>
      </c>
      <c r="G412" s="3" t="s">
        <v>2</v>
      </c>
      <c r="H412" s="21" t="s">
        <v>2</v>
      </c>
      <c r="I412" s="3" t="s">
        <v>2</v>
      </c>
      <c r="J412" s="21" t="s">
        <v>2</v>
      </c>
      <c r="K412" s="3" t="s">
        <v>2</v>
      </c>
      <c r="L412" s="21" t="s">
        <v>2</v>
      </c>
    </row>
    <row r="413" spans="1:12" ht="13.5">
      <c r="A413" s="3" t="s">
        <v>718</v>
      </c>
      <c r="B413" s="3" t="s">
        <v>2</v>
      </c>
      <c r="C413" s="3" t="s">
        <v>2</v>
      </c>
      <c r="D413" s="3" t="s">
        <v>2</v>
      </c>
      <c r="E413" s="3" t="s">
        <v>2</v>
      </c>
      <c r="F413" s="3" t="s">
        <v>2</v>
      </c>
      <c r="G413" s="3" t="s">
        <v>2</v>
      </c>
      <c r="H413" s="21" t="s">
        <v>2</v>
      </c>
      <c r="I413" s="3" t="s">
        <v>2</v>
      </c>
      <c r="J413" s="21" t="s">
        <v>2</v>
      </c>
      <c r="K413" s="3" t="s">
        <v>2</v>
      </c>
      <c r="L413" s="21" t="s">
        <v>2</v>
      </c>
    </row>
    <row r="414" spans="1:12" ht="13.5">
      <c r="A414" s="3" t="s">
        <v>719</v>
      </c>
      <c r="B414" s="3" t="s">
        <v>1108</v>
      </c>
      <c r="C414" s="3" t="s">
        <v>2</v>
      </c>
      <c r="D414" s="3" t="s">
        <v>2</v>
      </c>
      <c r="E414" s="3" t="s">
        <v>2</v>
      </c>
      <c r="F414" s="3" t="s">
        <v>2</v>
      </c>
      <c r="G414" s="3" t="s">
        <v>2</v>
      </c>
      <c r="H414" s="21" t="s">
        <v>2</v>
      </c>
      <c r="I414" s="3" t="s">
        <v>2</v>
      </c>
      <c r="J414" s="21" t="s">
        <v>2</v>
      </c>
      <c r="K414" s="3" t="s">
        <v>2</v>
      </c>
      <c r="L414" s="21" t="s">
        <v>2</v>
      </c>
    </row>
    <row r="415" spans="1:12" ht="13.5">
      <c r="A415" s="3" t="s">
        <v>720</v>
      </c>
      <c r="B415" s="3" t="s">
        <v>2</v>
      </c>
      <c r="C415" s="3" t="s">
        <v>2</v>
      </c>
      <c r="D415" s="3" t="s">
        <v>2</v>
      </c>
      <c r="E415" s="3" t="s">
        <v>2</v>
      </c>
      <c r="F415" s="3" t="s">
        <v>2</v>
      </c>
      <c r="G415" s="3" t="s">
        <v>2</v>
      </c>
      <c r="H415" s="21" t="s">
        <v>2</v>
      </c>
      <c r="I415" s="3" t="s">
        <v>2</v>
      </c>
      <c r="J415" s="21" t="s">
        <v>2</v>
      </c>
      <c r="K415" s="3" t="s">
        <v>2</v>
      </c>
      <c r="L415" s="21" t="s">
        <v>2</v>
      </c>
    </row>
    <row r="416" spans="1:12" ht="13.5">
      <c r="A416" s="3" t="s">
        <v>721</v>
      </c>
      <c r="B416" s="3" t="s">
        <v>808</v>
      </c>
      <c r="C416" s="3" t="s">
        <v>2</v>
      </c>
      <c r="D416" s="3" t="s">
        <v>2</v>
      </c>
      <c r="E416" s="3" t="s">
        <v>2</v>
      </c>
      <c r="F416" s="3" t="s">
        <v>2</v>
      </c>
      <c r="G416" s="3" t="s">
        <v>2</v>
      </c>
      <c r="H416" s="21" t="s">
        <v>2</v>
      </c>
      <c r="I416" s="3" t="s">
        <v>2</v>
      </c>
      <c r="J416" s="21" t="s">
        <v>2</v>
      </c>
      <c r="K416" s="3" t="s">
        <v>2</v>
      </c>
      <c r="L416" s="21" t="s">
        <v>2</v>
      </c>
    </row>
    <row r="417" spans="1:12" ht="13.5">
      <c r="A417" s="3" t="s">
        <v>722</v>
      </c>
      <c r="B417" s="3" t="s">
        <v>2</v>
      </c>
      <c r="C417" s="3" t="s">
        <v>2</v>
      </c>
      <c r="D417" s="3" t="s">
        <v>2</v>
      </c>
      <c r="E417" s="3" t="s">
        <v>2</v>
      </c>
      <c r="F417" s="3" t="s">
        <v>2</v>
      </c>
      <c r="G417" s="3" t="s">
        <v>2</v>
      </c>
      <c r="H417" s="21" t="s">
        <v>2</v>
      </c>
      <c r="I417" s="3" t="s">
        <v>2</v>
      </c>
      <c r="J417" s="21" t="s">
        <v>2</v>
      </c>
      <c r="K417" s="3" t="s">
        <v>2</v>
      </c>
      <c r="L417" s="21" t="s">
        <v>2</v>
      </c>
    </row>
    <row r="418" spans="1:12" ht="13.5">
      <c r="A418" s="3" t="s">
        <v>723</v>
      </c>
      <c r="B418" s="3" t="s">
        <v>809</v>
      </c>
      <c r="C418" s="3" t="s">
        <v>2</v>
      </c>
      <c r="D418" s="3" t="s">
        <v>2</v>
      </c>
      <c r="E418" s="3" t="s">
        <v>2</v>
      </c>
      <c r="F418" s="3" t="s">
        <v>2</v>
      </c>
      <c r="G418" s="3" t="s">
        <v>2</v>
      </c>
      <c r="H418" s="21" t="s">
        <v>2</v>
      </c>
      <c r="I418" s="3" t="s">
        <v>2</v>
      </c>
      <c r="J418" s="21" t="s">
        <v>2</v>
      </c>
      <c r="K418" s="3" t="s">
        <v>2</v>
      </c>
      <c r="L418" s="21" t="s">
        <v>2</v>
      </c>
    </row>
    <row r="419" spans="1:12" ht="13.5">
      <c r="A419" s="3" t="s">
        <v>724</v>
      </c>
      <c r="B419" s="3" t="s">
        <v>2</v>
      </c>
      <c r="C419" s="3" t="s">
        <v>2</v>
      </c>
      <c r="D419" s="3" t="s">
        <v>2</v>
      </c>
      <c r="E419" s="3" t="s">
        <v>2</v>
      </c>
      <c r="F419" s="3" t="s">
        <v>2</v>
      </c>
      <c r="G419" s="3" t="s">
        <v>2</v>
      </c>
      <c r="H419" s="21" t="s">
        <v>2</v>
      </c>
      <c r="I419" s="3" t="s">
        <v>2</v>
      </c>
      <c r="J419" s="21" t="s">
        <v>2</v>
      </c>
      <c r="K419" s="3" t="s">
        <v>2</v>
      </c>
      <c r="L419" s="21" t="s">
        <v>2</v>
      </c>
    </row>
    <row r="420" spans="1:12" ht="13.5">
      <c r="A420" s="3" t="s">
        <v>725</v>
      </c>
      <c r="B420" s="3" t="s">
        <v>886</v>
      </c>
      <c r="C420" s="3">
        <v>0.12</v>
      </c>
      <c r="D420" s="3">
        <v>0.50700000000000001</v>
      </c>
      <c r="E420" s="3" t="s">
        <v>2</v>
      </c>
      <c r="F420" s="3">
        <v>0.45500000000000002</v>
      </c>
      <c r="G420" s="3">
        <v>0</v>
      </c>
      <c r="H420" s="21">
        <v>0</v>
      </c>
      <c r="I420" s="3">
        <v>0</v>
      </c>
      <c r="J420" s="21">
        <v>0</v>
      </c>
      <c r="K420" s="3">
        <v>0</v>
      </c>
      <c r="L420" s="21">
        <v>0</v>
      </c>
    </row>
    <row r="421" spans="1:12" ht="13.5">
      <c r="A421" s="3" t="s">
        <v>726</v>
      </c>
      <c r="B421" s="3" t="s">
        <v>1898</v>
      </c>
      <c r="C421" s="3" t="s">
        <v>2</v>
      </c>
      <c r="D421" s="3" t="s">
        <v>2</v>
      </c>
      <c r="E421" s="3" t="s">
        <v>2</v>
      </c>
      <c r="F421" s="3" t="s">
        <v>2</v>
      </c>
      <c r="G421" s="3" t="s">
        <v>2</v>
      </c>
      <c r="H421" s="21" t="s">
        <v>2</v>
      </c>
      <c r="I421" s="3" t="s">
        <v>2</v>
      </c>
      <c r="J421" s="21" t="s">
        <v>2</v>
      </c>
      <c r="K421" s="3" t="s">
        <v>2</v>
      </c>
      <c r="L421" s="21" t="s">
        <v>2</v>
      </c>
    </row>
    <row r="422" spans="1:12" ht="13.5">
      <c r="A422" s="3" t="s">
        <v>727</v>
      </c>
      <c r="B422" s="3" t="s">
        <v>2</v>
      </c>
      <c r="C422" s="3" t="s">
        <v>2</v>
      </c>
      <c r="D422" s="3" t="s">
        <v>2</v>
      </c>
      <c r="E422" s="3" t="s">
        <v>2</v>
      </c>
      <c r="F422" s="3" t="s">
        <v>2</v>
      </c>
      <c r="G422" s="3" t="s">
        <v>2</v>
      </c>
      <c r="H422" s="21" t="s">
        <v>2</v>
      </c>
      <c r="I422" s="3" t="s">
        <v>2</v>
      </c>
      <c r="J422" s="21" t="s">
        <v>2</v>
      </c>
      <c r="K422" s="3" t="s">
        <v>2</v>
      </c>
      <c r="L422" s="21" t="s">
        <v>2</v>
      </c>
    </row>
    <row r="423" spans="1:12" ht="13.5">
      <c r="A423" s="3" t="s">
        <v>728</v>
      </c>
      <c r="B423" s="3" t="s">
        <v>2</v>
      </c>
      <c r="C423" s="3" t="s">
        <v>2</v>
      </c>
      <c r="D423" s="3" t="s">
        <v>2</v>
      </c>
      <c r="E423" s="3" t="s">
        <v>2</v>
      </c>
      <c r="F423" s="3" t="s">
        <v>2</v>
      </c>
      <c r="G423" s="3" t="s">
        <v>2</v>
      </c>
      <c r="H423" s="21" t="s">
        <v>2</v>
      </c>
      <c r="I423" s="3" t="s">
        <v>2</v>
      </c>
      <c r="J423" s="21" t="s">
        <v>2</v>
      </c>
      <c r="K423" s="3" t="s">
        <v>2</v>
      </c>
      <c r="L423" s="21" t="s">
        <v>2</v>
      </c>
    </row>
    <row r="424" spans="1:12" ht="13.5">
      <c r="A424" s="3" t="s">
        <v>729</v>
      </c>
      <c r="B424" s="3" t="s">
        <v>810</v>
      </c>
      <c r="C424" s="3" t="s">
        <v>2</v>
      </c>
      <c r="D424" s="3" t="s">
        <v>2</v>
      </c>
      <c r="E424" s="3" t="s">
        <v>2</v>
      </c>
      <c r="F424" s="3" t="s">
        <v>2</v>
      </c>
      <c r="G424" s="3" t="s">
        <v>2</v>
      </c>
      <c r="H424" s="21" t="s">
        <v>2</v>
      </c>
      <c r="I424" s="3" t="s">
        <v>2</v>
      </c>
      <c r="J424" s="21" t="s">
        <v>2</v>
      </c>
      <c r="K424" s="3" t="s">
        <v>2</v>
      </c>
      <c r="L424" s="21" t="s">
        <v>2</v>
      </c>
    </row>
    <row r="425" spans="1:12" ht="13.5">
      <c r="A425" s="3" t="s">
        <v>730</v>
      </c>
      <c r="B425" s="3" t="s">
        <v>811</v>
      </c>
      <c r="C425" s="3" t="s">
        <v>2</v>
      </c>
      <c r="D425" s="3" t="s">
        <v>2</v>
      </c>
      <c r="E425" s="3" t="s">
        <v>2</v>
      </c>
      <c r="F425" s="3" t="s">
        <v>2</v>
      </c>
      <c r="G425" s="3" t="s">
        <v>2</v>
      </c>
      <c r="H425" s="21" t="s">
        <v>2</v>
      </c>
      <c r="I425" s="3" t="s">
        <v>2</v>
      </c>
      <c r="J425" s="21" t="s">
        <v>2</v>
      </c>
      <c r="K425" s="3" t="s">
        <v>2</v>
      </c>
      <c r="L425" s="21" t="s">
        <v>2</v>
      </c>
    </row>
    <row r="426" spans="1:12" ht="13.5">
      <c r="A426" s="3" t="s">
        <v>731</v>
      </c>
      <c r="B426" s="3" t="s">
        <v>2</v>
      </c>
      <c r="C426" s="3" t="s">
        <v>2</v>
      </c>
      <c r="D426" s="3" t="s">
        <v>2</v>
      </c>
      <c r="E426" s="3" t="s">
        <v>2</v>
      </c>
      <c r="F426" s="3" t="s">
        <v>2</v>
      </c>
      <c r="G426" s="3" t="s">
        <v>2</v>
      </c>
      <c r="H426" s="21" t="s">
        <v>2</v>
      </c>
      <c r="I426" s="3" t="s">
        <v>2</v>
      </c>
      <c r="J426" s="21" t="s">
        <v>2</v>
      </c>
      <c r="K426" s="3" t="s">
        <v>2</v>
      </c>
      <c r="L426" s="21" t="s">
        <v>2</v>
      </c>
    </row>
    <row r="427" spans="1:12" ht="13.5">
      <c r="A427" s="3" t="s">
        <v>732</v>
      </c>
      <c r="B427" s="3" t="s">
        <v>1560</v>
      </c>
      <c r="C427" s="3" t="s">
        <v>2</v>
      </c>
      <c r="D427" s="3" t="s">
        <v>2</v>
      </c>
      <c r="E427" s="3" t="s">
        <v>2</v>
      </c>
      <c r="F427" s="3" t="s">
        <v>2</v>
      </c>
      <c r="G427" s="3" t="s">
        <v>2</v>
      </c>
      <c r="H427" s="21" t="s">
        <v>2</v>
      </c>
      <c r="I427" s="3" t="s">
        <v>2</v>
      </c>
      <c r="J427" s="21" t="s">
        <v>2</v>
      </c>
      <c r="K427" s="3" t="s">
        <v>2</v>
      </c>
      <c r="L427" s="21" t="s">
        <v>2</v>
      </c>
    </row>
    <row r="428" spans="1:12" ht="13.5">
      <c r="A428" s="3" t="s">
        <v>733</v>
      </c>
      <c r="B428" s="3" t="s">
        <v>2</v>
      </c>
      <c r="C428" s="3" t="s">
        <v>2</v>
      </c>
      <c r="D428" s="3" t="s">
        <v>2</v>
      </c>
      <c r="E428" s="3" t="s">
        <v>2</v>
      </c>
      <c r="F428" s="3" t="s">
        <v>2</v>
      </c>
      <c r="G428" s="3" t="s">
        <v>2</v>
      </c>
      <c r="H428" s="21" t="s">
        <v>2</v>
      </c>
      <c r="I428" s="3" t="s">
        <v>2</v>
      </c>
      <c r="J428" s="21" t="s">
        <v>2</v>
      </c>
      <c r="K428" s="3" t="s">
        <v>2</v>
      </c>
      <c r="L428" s="21" t="s">
        <v>2</v>
      </c>
    </row>
    <row r="429" spans="1:12" ht="13.5">
      <c r="A429" s="3" t="s">
        <v>734</v>
      </c>
      <c r="B429" s="3" t="s">
        <v>2</v>
      </c>
      <c r="C429" s="3" t="s">
        <v>2</v>
      </c>
      <c r="D429" s="3" t="s">
        <v>2</v>
      </c>
      <c r="E429" s="3" t="s">
        <v>2</v>
      </c>
      <c r="F429" s="3" t="s">
        <v>2</v>
      </c>
      <c r="G429" s="3" t="s">
        <v>2</v>
      </c>
      <c r="H429" s="21" t="s">
        <v>2</v>
      </c>
      <c r="I429" s="3" t="s">
        <v>2</v>
      </c>
      <c r="J429" s="21" t="s">
        <v>2</v>
      </c>
      <c r="K429" s="3" t="s">
        <v>2</v>
      </c>
      <c r="L429" s="21" t="s">
        <v>2</v>
      </c>
    </row>
    <row r="430" spans="1:12" ht="13.5">
      <c r="A430" s="3" t="s">
        <v>735</v>
      </c>
      <c r="B430" s="3" t="s">
        <v>812</v>
      </c>
      <c r="C430" s="3">
        <v>0</v>
      </c>
      <c r="D430" s="3">
        <v>0.42899999999999999</v>
      </c>
      <c r="E430" s="3" t="s">
        <v>2</v>
      </c>
      <c r="F430" s="3">
        <v>0.42899999999999999</v>
      </c>
      <c r="G430" s="3">
        <v>0</v>
      </c>
      <c r="H430" s="21">
        <v>0</v>
      </c>
      <c r="I430" s="3">
        <v>0</v>
      </c>
      <c r="J430" s="21">
        <v>0</v>
      </c>
      <c r="K430" s="3">
        <v>0</v>
      </c>
      <c r="L430" s="21">
        <v>0</v>
      </c>
    </row>
    <row r="431" spans="1:12" ht="13.5">
      <c r="A431" s="3" t="s">
        <v>736</v>
      </c>
      <c r="B431" s="3" t="s">
        <v>1561</v>
      </c>
      <c r="C431" s="3" t="s">
        <v>2</v>
      </c>
      <c r="D431" s="3" t="s">
        <v>2</v>
      </c>
      <c r="E431" s="3" t="s">
        <v>2</v>
      </c>
      <c r="F431" s="3" t="s">
        <v>2</v>
      </c>
      <c r="G431" s="3" t="s">
        <v>2</v>
      </c>
      <c r="H431" s="21" t="s">
        <v>2</v>
      </c>
      <c r="I431" s="3" t="s">
        <v>2</v>
      </c>
      <c r="J431" s="21" t="s">
        <v>2</v>
      </c>
      <c r="K431" s="3" t="s">
        <v>2</v>
      </c>
      <c r="L431" s="21" t="s">
        <v>2</v>
      </c>
    </row>
    <row r="432" spans="1:12" ht="13.5">
      <c r="A432" s="3" t="s">
        <v>737</v>
      </c>
      <c r="B432" s="3" t="s">
        <v>1899</v>
      </c>
      <c r="C432" s="3" t="s">
        <v>2</v>
      </c>
      <c r="D432" s="3" t="s">
        <v>2</v>
      </c>
      <c r="E432" s="3" t="s">
        <v>2</v>
      </c>
      <c r="F432" s="3" t="s">
        <v>2</v>
      </c>
      <c r="G432" s="3" t="s">
        <v>2</v>
      </c>
      <c r="H432" s="21" t="s">
        <v>2</v>
      </c>
      <c r="I432" s="3" t="s">
        <v>2</v>
      </c>
      <c r="J432" s="21" t="s">
        <v>2</v>
      </c>
      <c r="K432" s="3" t="s">
        <v>2</v>
      </c>
      <c r="L432" s="21" t="s">
        <v>2</v>
      </c>
    </row>
    <row r="433" spans="1:12" ht="13.5">
      <c r="A433" s="3" t="s">
        <v>738</v>
      </c>
      <c r="B433" s="3" t="s">
        <v>2</v>
      </c>
      <c r="C433" s="3" t="s">
        <v>2</v>
      </c>
      <c r="D433" s="3" t="s">
        <v>2</v>
      </c>
      <c r="E433" s="3" t="s">
        <v>2</v>
      </c>
      <c r="F433" s="3" t="s">
        <v>2</v>
      </c>
      <c r="G433" s="3" t="s">
        <v>2</v>
      </c>
      <c r="H433" s="21" t="s">
        <v>2</v>
      </c>
      <c r="I433" s="3" t="s">
        <v>2</v>
      </c>
      <c r="J433" s="21" t="s">
        <v>2</v>
      </c>
      <c r="K433" s="3" t="s">
        <v>2</v>
      </c>
      <c r="L433" s="21" t="s">
        <v>2</v>
      </c>
    </row>
    <row r="434" spans="1:12" ht="13.5">
      <c r="A434" s="3" t="s">
        <v>739</v>
      </c>
      <c r="B434" s="3" t="s">
        <v>813</v>
      </c>
      <c r="C434" s="3" t="s">
        <v>2</v>
      </c>
      <c r="D434" s="3" t="s">
        <v>2</v>
      </c>
      <c r="E434" s="3" t="s">
        <v>2</v>
      </c>
      <c r="F434" s="3" t="s">
        <v>2</v>
      </c>
      <c r="G434" s="3" t="s">
        <v>2</v>
      </c>
      <c r="H434" s="21" t="s">
        <v>2</v>
      </c>
      <c r="I434" s="3" t="s">
        <v>2</v>
      </c>
      <c r="J434" s="21" t="s">
        <v>2</v>
      </c>
      <c r="K434" s="3" t="s">
        <v>2</v>
      </c>
      <c r="L434" s="21" t="s">
        <v>2</v>
      </c>
    </row>
    <row r="435" spans="1:12" ht="13.5">
      <c r="A435" s="3" t="s">
        <v>740</v>
      </c>
      <c r="B435" s="3" t="s">
        <v>814</v>
      </c>
      <c r="C435" s="3" t="s">
        <v>2</v>
      </c>
      <c r="D435" s="3" t="s">
        <v>2</v>
      </c>
      <c r="E435" s="3" t="s">
        <v>2</v>
      </c>
      <c r="F435" s="3" t="s">
        <v>2</v>
      </c>
      <c r="G435" s="3" t="s">
        <v>2</v>
      </c>
      <c r="H435" s="21" t="s">
        <v>2</v>
      </c>
      <c r="I435" s="3" t="s">
        <v>2</v>
      </c>
      <c r="J435" s="21" t="s">
        <v>2</v>
      </c>
      <c r="K435" s="3" t="s">
        <v>2</v>
      </c>
      <c r="L435" s="21" t="s">
        <v>2</v>
      </c>
    </row>
    <row r="436" spans="1:12" ht="13.5">
      <c r="A436" s="3" t="s">
        <v>741</v>
      </c>
      <c r="B436" s="3" t="s">
        <v>815</v>
      </c>
      <c r="C436" s="3">
        <v>2.83</v>
      </c>
      <c r="D436" s="3">
        <v>0.501</v>
      </c>
      <c r="E436" s="3" t="s">
        <v>2</v>
      </c>
      <c r="F436" s="3">
        <v>0.44900000000000001</v>
      </c>
      <c r="G436" s="3">
        <v>0</v>
      </c>
      <c r="H436" s="21">
        <v>0</v>
      </c>
      <c r="I436" s="3">
        <v>0</v>
      </c>
      <c r="J436" s="21">
        <v>0</v>
      </c>
      <c r="K436" s="3">
        <v>0</v>
      </c>
      <c r="L436" s="21">
        <v>0</v>
      </c>
    </row>
    <row r="437" spans="1:12" ht="13.5">
      <c r="A437" s="3" t="s">
        <v>742</v>
      </c>
      <c r="B437" s="3" t="s">
        <v>816</v>
      </c>
      <c r="C437" s="3" t="s">
        <v>2</v>
      </c>
      <c r="D437" s="3" t="s">
        <v>2</v>
      </c>
      <c r="E437" s="3" t="s">
        <v>2</v>
      </c>
      <c r="F437" s="3" t="s">
        <v>2</v>
      </c>
      <c r="G437" s="3" t="s">
        <v>2</v>
      </c>
      <c r="H437" s="21" t="s">
        <v>2</v>
      </c>
      <c r="I437" s="3" t="s">
        <v>2</v>
      </c>
      <c r="J437" s="21" t="s">
        <v>2</v>
      </c>
      <c r="K437" s="3" t="s">
        <v>2</v>
      </c>
      <c r="L437" s="21" t="s">
        <v>2</v>
      </c>
    </row>
    <row r="438" spans="1:12" ht="13.5">
      <c r="A438" s="3" t="s">
        <v>743</v>
      </c>
      <c r="B438" s="3" t="s">
        <v>2</v>
      </c>
      <c r="C438" s="3" t="s">
        <v>2</v>
      </c>
      <c r="D438" s="3" t="s">
        <v>2</v>
      </c>
      <c r="E438" s="3" t="s">
        <v>2</v>
      </c>
      <c r="F438" s="3" t="s">
        <v>2</v>
      </c>
      <c r="G438" s="3" t="s">
        <v>2</v>
      </c>
      <c r="H438" s="21" t="s">
        <v>2</v>
      </c>
      <c r="I438" s="3" t="s">
        <v>2</v>
      </c>
      <c r="J438" s="21" t="s">
        <v>2</v>
      </c>
      <c r="K438" s="3" t="s">
        <v>2</v>
      </c>
      <c r="L438" s="21" t="s">
        <v>2</v>
      </c>
    </row>
    <row r="439" spans="1:12" ht="13.5">
      <c r="A439" s="3" t="s">
        <v>744</v>
      </c>
      <c r="B439" s="3" t="s">
        <v>817</v>
      </c>
      <c r="C439" s="3" t="s">
        <v>2</v>
      </c>
      <c r="D439" s="3" t="s">
        <v>2</v>
      </c>
      <c r="E439" s="3" t="s">
        <v>2</v>
      </c>
      <c r="F439" s="3" t="s">
        <v>2</v>
      </c>
      <c r="G439" s="3" t="s">
        <v>2</v>
      </c>
      <c r="H439" s="21" t="s">
        <v>2</v>
      </c>
      <c r="I439" s="3" t="s">
        <v>2</v>
      </c>
      <c r="J439" s="21" t="s">
        <v>2</v>
      </c>
      <c r="K439" s="3" t="s">
        <v>2</v>
      </c>
      <c r="L439" s="21" t="s">
        <v>2</v>
      </c>
    </row>
    <row r="440" spans="1:12" ht="13.5">
      <c r="A440" s="3" t="s">
        <v>745</v>
      </c>
      <c r="B440" s="3" t="s">
        <v>818</v>
      </c>
      <c r="C440" s="3" t="s">
        <v>2</v>
      </c>
      <c r="D440" s="3" t="s">
        <v>2</v>
      </c>
      <c r="E440" s="3" t="s">
        <v>2</v>
      </c>
      <c r="F440" s="3" t="s">
        <v>2</v>
      </c>
      <c r="G440" s="3" t="s">
        <v>2</v>
      </c>
      <c r="H440" s="21" t="s">
        <v>2</v>
      </c>
      <c r="I440" s="3" t="s">
        <v>2</v>
      </c>
      <c r="J440" s="21" t="s">
        <v>2</v>
      </c>
      <c r="K440" s="3" t="s">
        <v>2</v>
      </c>
      <c r="L440" s="21" t="s">
        <v>2</v>
      </c>
    </row>
    <row r="441" spans="1:12" ht="13.5">
      <c r="A441" s="3" t="s">
        <v>746</v>
      </c>
      <c r="B441" s="3" t="s">
        <v>819</v>
      </c>
      <c r="C441" s="3" t="s">
        <v>2</v>
      </c>
      <c r="D441" s="3" t="s">
        <v>2</v>
      </c>
      <c r="E441" s="3" t="s">
        <v>2</v>
      </c>
      <c r="F441" s="3" t="s">
        <v>2</v>
      </c>
      <c r="G441" s="3" t="s">
        <v>2</v>
      </c>
      <c r="H441" s="21" t="s">
        <v>2</v>
      </c>
      <c r="I441" s="3" t="s">
        <v>2</v>
      </c>
      <c r="J441" s="21" t="s">
        <v>2</v>
      </c>
      <c r="K441" s="3" t="s">
        <v>2</v>
      </c>
      <c r="L441" s="21" t="s">
        <v>2</v>
      </c>
    </row>
    <row r="442" spans="1:12" ht="13.5">
      <c r="A442" s="3" t="s">
        <v>747</v>
      </c>
      <c r="B442" s="3" t="s">
        <v>820</v>
      </c>
      <c r="C442" s="3" t="s">
        <v>2</v>
      </c>
      <c r="D442" s="3" t="s">
        <v>2</v>
      </c>
      <c r="E442" s="3" t="s">
        <v>2</v>
      </c>
      <c r="F442" s="3" t="s">
        <v>2</v>
      </c>
      <c r="G442" s="3" t="s">
        <v>2</v>
      </c>
      <c r="H442" s="21" t="s">
        <v>2</v>
      </c>
      <c r="I442" s="3" t="s">
        <v>2</v>
      </c>
      <c r="J442" s="21" t="s">
        <v>2</v>
      </c>
      <c r="K442" s="3" t="s">
        <v>2</v>
      </c>
      <c r="L442" s="21" t="s">
        <v>2</v>
      </c>
    </row>
    <row r="443" spans="1:12" ht="13.5">
      <c r="A443" s="3" t="s">
        <v>748</v>
      </c>
      <c r="B443" s="3" t="s">
        <v>821</v>
      </c>
      <c r="C443" s="3" t="s">
        <v>2</v>
      </c>
      <c r="D443" s="3" t="s">
        <v>2</v>
      </c>
      <c r="E443" s="3" t="s">
        <v>2</v>
      </c>
      <c r="F443" s="3" t="s">
        <v>2</v>
      </c>
      <c r="G443" s="3" t="s">
        <v>2</v>
      </c>
      <c r="H443" s="21" t="s">
        <v>2</v>
      </c>
      <c r="I443" s="3" t="s">
        <v>2</v>
      </c>
      <c r="J443" s="21" t="s">
        <v>2</v>
      </c>
      <c r="K443" s="3" t="s">
        <v>2</v>
      </c>
      <c r="L443" s="21" t="s">
        <v>2</v>
      </c>
    </row>
    <row r="444" spans="1:12" ht="13.5">
      <c r="A444" s="3" t="s">
        <v>749</v>
      </c>
      <c r="B444" s="3" t="s">
        <v>822</v>
      </c>
      <c r="C444" s="3" t="s">
        <v>2</v>
      </c>
      <c r="D444" s="3" t="s">
        <v>2</v>
      </c>
      <c r="E444" s="3" t="s">
        <v>2</v>
      </c>
      <c r="F444" s="3" t="s">
        <v>2</v>
      </c>
      <c r="G444" s="3" t="s">
        <v>2</v>
      </c>
      <c r="H444" s="21" t="s">
        <v>2</v>
      </c>
      <c r="I444" s="3" t="s">
        <v>2</v>
      </c>
      <c r="J444" s="21" t="s">
        <v>2</v>
      </c>
      <c r="K444" s="3" t="s">
        <v>2</v>
      </c>
      <c r="L444" s="21" t="s">
        <v>2</v>
      </c>
    </row>
    <row r="445" spans="1:12" ht="13.5">
      <c r="A445" s="3" t="s">
        <v>750</v>
      </c>
      <c r="B445" s="3" t="s">
        <v>887</v>
      </c>
      <c r="C445" s="3">
        <v>75.25</v>
      </c>
      <c r="D445" s="3">
        <v>0.49099999999999999</v>
      </c>
      <c r="E445" s="3" t="s">
        <v>2</v>
      </c>
      <c r="F445" s="3">
        <v>0.38</v>
      </c>
      <c r="G445" s="3">
        <v>0</v>
      </c>
      <c r="H445" s="21">
        <v>0</v>
      </c>
      <c r="I445" s="3">
        <v>0</v>
      </c>
      <c r="J445" s="21">
        <v>0</v>
      </c>
      <c r="K445" s="3">
        <v>0</v>
      </c>
      <c r="L445" s="21">
        <v>0</v>
      </c>
    </row>
    <row r="446" spans="1:12" ht="13.5">
      <c r="A446" s="3" t="s">
        <v>751</v>
      </c>
      <c r="B446" s="3" t="s">
        <v>1900</v>
      </c>
      <c r="C446" s="3" t="s">
        <v>2</v>
      </c>
      <c r="D446" s="3" t="s">
        <v>2</v>
      </c>
      <c r="E446" s="3" t="s">
        <v>2</v>
      </c>
      <c r="F446" s="3" t="s">
        <v>2</v>
      </c>
      <c r="G446" s="3" t="s">
        <v>2</v>
      </c>
      <c r="H446" s="21" t="s">
        <v>2</v>
      </c>
      <c r="I446" s="3" t="s">
        <v>2</v>
      </c>
      <c r="J446" s="21" t="s">
        <v>2</v>
      </c>
      <c r="K446" s="3" t="s">
        <v>2</v>
      </c>
      <c r="L446" s="21" t="s">
        <v>2</v>
      </c>
    </row>
    <row r="447" spans="1:12" ht="13.5">
      <c r="A447" s="3" t="s">
        <v>752</v>
      </c>
      <c r="B447" s="3" t="s">
        <v>823</v>
      </c>
      <c r="C447" s="3">
        <v>3.58</v>
      </c>
      <c r="D447" s="3">
        <v>0.51700000000000002</v>
      </c>
      <c r="E447" s="3" t="s">
        <v>2</v>
      </c>
      <c r="F447" s="3">
        <v>0.46500000000000002</v>
      </c>
      <c r="G447" s="3">
        <v>0</v>
      </c>
      <c r="H447" s="21">
        <v>0</v>
      </c>
      <c r="I447" s="3">
        <v>0</v>
      </c>
      <c r="J447" s="21">
        <v>0</v>
      </c>
      <c r="K447" s="3">
        <v>0</v>
      </c>
      <c r="L447" s="21">
        <v>0</v>
      </c>
    </row>
    <row r="448" spans="1:12" ht="13.5">
      <c r="A448" s="3" t="s">
        <v>753</v>
      </c>
      <c r="B448" s="3" t="s">
        <v>824</v>
      </c>
      <c r="C448" s="3">
        <v>0.03</v>
      </c>
      <c r="D448" s="3">
        <v>0.53500000000000003</v>
      </c>
      <c r="E448" s="3" t="s">
        <v>2</v>
      </c>
      <c r="F448" s="3">
        <v>0.59299999999999997</v>
      </c>
      <c r="G448" s="3">
        <v>0</v>
      </c>
      <c r="H448" s="21">
        <v>0</v>
      </c>
      <c r="I448" s="3">
        <v>0</v>
      </c>
      <c r="J448" s="21">
        <v>0</v>
      </c>
      <c r="K448" s="3">
        <v>0</v>
      </c>
      <c r="L448" s="21">
        <v>0</v>
      </c>
    </row>
    <row r="449" spans="1:12" ht="13.5">
      <c r="A449" s="3" t="s">
        <v>754</v>
      </c>
      <c r="B449" s="3" t="s">
        <v>1440</v>
      </c>
      <c r="C449" s="3" t="s">
        <v>2</v>
      </c>
      <c r="D449" s="3" t="s">
        <v>2</v>
      </c>
      <c r="E449" s="3" t="s">
        <v>2</v>
      </c>
      <c r="F449" s="3" t="s">
        <v>2</v>
      </c>
      <c r="G449" s="3" t="s">
        <v>2</v>
      </c>
      <c r="H449" s="21" t="s">
        <v>2</v>
      </c>
      <c r="I449" s="3" t="s">
        <v>2</v>
      </c>
      <c r="J449" s="21" t="s">
        <v>2</v>
      </c>
      <c r="K449" s="3" t="s">
        <v>2</v>
      </c>
      <c r="L449" s="21" t="s">
        <v>2</v>
      </c>
    </row>
    <row r="450" spans="1:12" ht="13.5">
      <c r="A450" s="3" t="s">
        <v>755</v>
      </c>
      <c r="B450" s="3" t="s">
        <v>1901</v>
      </c>
      <c r="C450" s="3" t="s">
        <v>2</v>
      </c>
      <c r="D450" s="3" t="s">
        <v>2</v>
      </c>
      <c r="E450" s="3" t="s">
        <v>2</v>
      </c>
      <c r="F450" s="3" t="s">
        <v>2</v>
      </c>
      <c r="G450" s="3" t="s">
        <v>2</v>
      </c>
      <c r="H450" s="21" t="s">
        <v>2</v>
      </c>
      <c r="I450" s="3" t="s">
        <v>2</v>
      </c>
      <c r="J450" s="21" t="s">
        <v>2</v>
      </c>
      <c r="K450" s="3" t="s">
        <v>2</v>
      </c>
      <c r="L450" s="21" t="s">
        <v>2</v>
      </c>
    </row>
    <row r="451" spans="1:12" ht="13.5">
      <c r="A451" s="3" t="s">
        <v>756</v>
      </c>
      <c r="B451" s="3" t="s">
        <v>825</v>
      </c>
      <c r="C451" s="3">
        <v>1.39</v>
      </c>
      <c r="D451" s="3">
        <v>0.51200000000000001</v>
      </c>
      <c r="E451" s="3" t="s">
        <v>2</v>
      </c>
      <c r="F451" s="3">
        <v>0.60099999999999998</v>
      </c>
      <c r="G451" s="3">
        <v>0</v>
      </c>
      <c r="H451" s="21">
        <v>0</v>
      </c>
      <c r="I451" s="3">
        <v>0</v>
      </c>
      <c r="J451" s="21">
        <v>0</v>
      </c>
      <c r="K451" s="3">
        <v>0</v>
      </c>
      <c r="L451" s="21">
        <v>0</v>
      </c>
    </row>
    <row r="452" spans="1:12" ht="13.5">
      <c r="A452" s="3" t="s">
        <v>757</v>
      </c>
      <c r="B452" s="3" t="s">
        <v>826</v>
      </c>
      <c r="C452" s="3" t="s">
        <v>2</v>
      </c>
      <c r="D452" s="3" t="s">
        <v>2</v>
      </c>
      <c r="E452" s="3" t="s">
        <v>2</v>
      </c>
      <c r="F452" s="3" t="s">
        <v>2</v>
      </c>
      <c r="G452" s="3" t="s">
        <v>2</v>
      </c>
      <c r="H452" s="21" t="s">
        <v>2</v>
      </c>
      <c r="I452" s="3" t="s">
        <v>2</v>
      </c>
      <c r="J452" s="21" t="s">
        <v>2</v>
      </c>
      <c r="K452" s="3" t="s">
        <v>2</v>
      </c>
      <c r="L452" s="21" t="s">
        <v>2</v>
      </c>
    </row>
    <row r="453" spans="1:12" ht="13.5">
      <c r="A453" s="3" t="s">
        <v>758</v>
      </c>
      <c r="B453" s="3" t="s">
        <v>827</v>
      </c>
      <c r="C453" s="3">
        <v>1.33</v>
      </c>
      <c r="D453" s="3">
        <v>0.47199999999999998</v>
      </c>
      <c r="E453" s="3" t="s">
        <v>2</v>
      </c>
      <c r="F453" s="3">
        <v>0.42</v>
      </c>
      <c r="G453" s="3">
        <v>30.4</v>
      </c>
      <c r="H453" s="21">
        <v>1.0800000000000001E-2</v>
      </c>
      <c r="I453" s="3">
        <v>0</v>
      </c>
      <c r="J453" s="21">
        <v>0</v>
      </c>
      <c r="K453" s="3">
        <v>0</v>
      </c>
      <c r="L453" s="21">
        <v>0</v>
      </c>
    </row>
    <row r="454" spans="1:12" ht="13.5">
      <c r="A454" s="3" t="s">
        <v>759</v>
      </c>
      <c r="B454" s="3" t="s">
        <v>828</v>
      </c>
      <c r="C454" s="3" t="s">
        <v>2</v>
      </c>
      <c r="D454" s="3" t="s">
        <v>2</v>
      </c>
      <c r="E454" s="3" t="s">
        <v>2</v>
      </c>
      <c r="F454" s="3" t="s">
        <v>2</v>
      </c>
      <c r="G454" s="3" t="s">
        <v>2</v>
      </c>
      <c r="H454" s="21" t="s">
        <v>2</v>
      </c>
      <c r="I454" s="3" t="s">
        <v>2</v>
      </c>
      <c r="J454" s="21" t="s">
        <v>2</v>
      </c>
      <c r="K454" s="3" t="s">
        <v>2</v>
      </c>
      <c r="L454" s="21" t="s">
        <v>2</v>
      </c>
    </row>
    <row r="455" spans="1:12" ht="13.5">
      <c r="A455" s="3" t="s">
        <v>760</v>
      </c>
      <c r="B455" s="3" t="s">
        <v>1902</v>
      </c>
      <c r="C455" s="3" t="s">
        <v>2</v>
      </c>
      <c r="D455" s="3" t="s">
        <v>2</v>
      </c>
      <c r="E455" s="3" t="s">
        <v>2</v>
      </c>
      <c r="F455" s="3" t="s">
        <v>2</v>
      </c>
      <c r="G455" s="3" t="s">
        <v>2</v>
      </c>
      <c r="H455" s="21" t="s">
        <v>2</v>
      </c>
      <c r="I455" s="3" t="s">
        <v>2</v>
      </c>
      <c r="J455" s="21" t="s">
        <v>2</v>
      </c>
      <c r="K455" s="3" t="s">
        <v>2</v>
      </c>
      <c r="L455" s="21" t="s">
        <v>2</v>
      </c>
    </row>
    <row r="456" spans="1:12" ht="13.5">
      <c r="A456" s="3" t="s">
        <v>761</v>
      </c>
      <c r="B456" s="3" t="s">
        <v>829</v>
      </c>
      <c r="C456" s="3" t="s">
        <v>2</v>
      </c>
      <c r="D456" s="3" t="s">
        <v>2</v>
      </c>
      <c r="E456" s="3" t="s">
        <v>2</v>
      </c>
      <c r="F456" s="3" t="s">
        <v>2</v>
      </c>
      <c r="G456" s="3" t="s">
        <v>2</v>
      </c>
      <c r="H456" s="21" t="s">
        <v>2</v>
      </c>
      <c r="I456" s="3" t="s">
        <v>2</v>
      </c>
      <c r="J456" s="21" t="s">
        <v>2</v>
      </c>
      <c r="K456" s="3" t="s">
        <v>2</v>
      </c>
      <c r="L456" s="21" t="s">
        <v>2</v>
      </c>
    </row>
    <row r="457" spans="1:12" ht="13.5">
      <c r="A457" s="3" t="s">
        <v>762</v>
      </c>
      <c r="B457" s="3" t="s">
        <v>830</v>
      </c>
      <c r="C457" s="3" t="s">
        <v>2</v>
      </c>
      <c r="D457" s="3" t="s">
        <v>2</v>
      </c>
      <c r="E457" s="3" t="s">
        <v>2</v>
      </c>
      <c r="F457" s="3" t="s">
        <v>2</v>
      </c>
      <c r="G457" s="3" t="s">
        <v>2</v>
      </c>
      <c r="H457" s="21" t="s">
        <v>2</v>
      </c>
      <c r="I457" s="3" t="s">
        <v>2</v>
      </c>
      <c r="J457" s="21" t="s">
        <v>2</v>
      </c>
      <c r="K457" s="3" t="s">
        <v>2</v>
      </c>
      <c r="L457" s="21" t="s">
        <v>2</v>
      </c>
    </row>
    <row r="458" spans="1:12" ht="13.5">
      <c r="A458" s="3" t="s">
        <v>763</v>
      </c>
      <c r="B458" s="3" t="s">
        <v>831</v>
      </c>
      <c r="C458" s="3" t="s">
        <v>2</v>
      </c>
      <c r="D458" s="3" t="s">
        <v>2</v>
      </c>
      <c r="E458" s="3" t="s">
        <v>2</v>
      </c>
      <c r="F458" s="3" t="s">
        <v>2</v>
      </c>
      <c r="G458" s="3" t="s">
        <v>2</v>
      </c>
      <c r="H458" s="21" t="s">
        <v>2</v>
      </c>
      <c r="I458" s="3" t="s">
        <v>2</v>
      </c>
      <c r="J458" s="21" t="s">
        <v>2</v>
      </c>
      <c r="K458" s="3" t="s">
        <v>2</v>
      </c>
      <c r="L458" s="21" t="s">
        <v>2</v>
      </c>
    </row>
    <row r="459" spans="1:12" ht="13.5">
      <c r="A459" s="3" t="s">
        <v>764</v>
      </c>
      <c r="B459" s="3" t="s">
        <v>832</v>
      </c>
      <c r="C459" s="3">
        <v>0.24</v>
      </c>
      <c r="D459" s="3">
        <v>0.29299999999999998</v>
      </c>
      <c r="E459" s="3" t="s">
        <v>2</v>
      </c>
      <c r="F459" s="3">
        <v>0.53</v>
      </c>
      <c r="G459" s="3">
        <v>304.2</v>
      </c>
      <c r="H459" s="21">
        <v>0.37280000000000002</v>
      </c>
      <c r="I459" s="3">
        <v>304.2</v>
      </c>
      <c r="J459" s="21">
        <v>0.37280000000000002</v>
      </c>
      <c r="K459" s="3">
        <v>0</v>
      </c>
      <c r="L459" s="21">
        <v>0</v>
      </c>
    </row>
    <row r="460" spans="1:12" ht="13.5">
      <c r="A460" s="3" t="s">
        <v>765</v>
      </c>
      <c r="B460" s="3" t="s">
        <v>833</v>
      </c>
      <c r="C460" s="3">
        <v>0</v>
      </c>
      <c r="D460" s="3">
        <v>0.438</v>
      </c>
      <c r="E460" s="3" t="s">
        <v>2</v>
      </c>
      <c r="F460" s="3">
        <v>0.38600000000000001</v>
      </c>
      <c r="G460" s="3">
        <v>0</v>
      </c>
      <c r="H460" s="21">
        <v>0</v>
      </c>
      <c r="I460" s="3">
        <v>0</v>
      </c>
      <c r="J460" s="21">
        <v>0</v>
      </c>
      <c r="K460" s="3">
        <v>0</v>
      </c>
      <c r="L460" s="21">
        <v>0</v>
      </c>
    </row>
    <row r="461" spans="1:12" ht="13.5">
      <c r="A461" s="3" t="s">
        <v>766</v>
      </c>
      <c r="B461" s="3" t="s">
        <v>834</v>
      </c>
      <c r="C461" s="3" t="s">
        <v>2</v>
      </c>
      <c r="D461" s="3" t="s">
        <v>2</v>
      </c>
      <c r="E461" s="3" t="s">
        <v>2</v>
      </c>
      <c r="F461" s="3" t="s">
        <v>2</v>
      </c>
      <c r="G461" s="3" t="s">
        <v>2</v>
      </c>
      <c r="H461" s="21" t="s">
        <v>2</v>
      </c>
      <c r="I461" s="3" t="s">
        <v>2</v>
      </c>
      <c r="J461" s="21" t="s">
        <v>2</v>
      </c>
      <c r="K461" s="3" t="s">
        <v>2</v>
      </c>
      <c r="L461" s="21" t="s">
        <v>2</v>
      </c>
    </row>
    <row r="462" spans="1:12" ht="13.5">
      <c r="A462" s="3" t="s">
        <v>767</v>
      </c>
      <c r="B462" s="3" t="s">
        <v>1441</v>
      </c>
      <c r="C462" s="3">
        <v>0.05</v>
      </c>
      <c r="D462" s="3">
        <v>0.47299999999999998</v>
      </c>
      <c r="E462" s="3" t="s">
        <v>2</v>
      </c>
      <c r="F462" s="3">
        <v>0.46200000000000002</v>
      </c>
      <c r="G462" s="3">
        <v>0</v>
      </c>
      <c r="H462" s="21">
        <v>0</v>
      </c>
      <c r="I462" s="3">
        <v>0</v>
      </c>
      <c r="J462" s="21">
        <v>0</v>
      </c>
      <c r="K462" s="3">
        <v>0</v>
      </c>
      <c r="L462" s="21">
        <v>0</v>
      </c>
    </row>
    <row r="463" spans="1:12" ht="13.5">
      <c r="A463" s="3" t="s">
        <v>768</v>
      </c>
      <c r="B463" s="3" t="s">
        <v>1562</v>
      </c>
      <c r="C463" s="3" t="s">
        <v>2</v>
      </c>
      <c r="D463" s="3" t="s">
        <v>2</v>
      </c>
      <c r="E463" s="3" t="s">
        <v>2</v>
      </c>
      <c r="F463" s="3" t="s">
        <v>2</v>
      </c>
      <c r="G463" s="3" t="s">
        <v>2</v>
      </c>
      <c r="H463" s="21" t="s">
        <v>2</v>
      </c>
      <c r="I463" s="3" t="s">
        <v>2</v>
      </c>
      <c r="J463" s="21" t="s">
        <v>2</v>
      </c>
      <c r="K463" s="3" t="s">
        <v>2</v>
      </c>
      <c r="L463" s="21" t="s">
        <v>2</v>
      </c>
    </row>
    <row r="464" spans="1:12" ht="13.5">
      <c r="A464" s="3" t="s">
        <v>769</v>
      </c>
      <c r="B464" s="3" t="s">
        <v>835</v>
      </c>
      <c r="C464" s="3" t="s">
        <v>2</v>
      </c>
      <c r="D464" s="3" t="s">
        <v>2</v>
      </c>
      <c r="E464" s="3" t="s">
        <v>2</v>
      </c>
      <c r="F464" s="3" t="s">
        <v>2</v>
      </c>
      <c r="G464" s="3" t="s">
        <v>2</v>
      </c>
      <c r="H464" s="21" t="s">
        <v>2</v>
      </c>
      <c r="I464" s="3" t="s">
        <v>2</v>
      </c>
      <c r="J464" s="21" t="s">
        <v>2</v>
      </c>
      <c r="K464" s="3" t="s">
        <v>2</v>
      </c>
      <c r="L464" s="21" t="s">
        <v>2</v>
      </c>
    </row>
    <row r="465" spans="1:12" ht="13.5">
      <c r="A465" s="3" t="s">
        <v>770</v>
      </c>
      <c r="B465" s="3" t="s">
        <v>2</v>
      </c>
      <c r="C465" s="3" t="s">
        <v>2</v>
      </c>
      <c r="D465" s="3" t="s">
        <v>2</v>
      </c>
      <c r="E465" s="3" t="s">
        <v>2</v>
      </c>
      <c r="F465" s="3" t="s">
        <v>2</v>
      </c>
      <c r="G465" s="3" t="s">
        <v>2</v>
      </c>
      <c r="H465" s="21" t="s">
        <v>2</v>
      </c>
      <c r="I465" s="3" t="s">
        <v>2</v>
      </c>
      <c r="J465" s="21" t="s">
        <v>2</v>
      </c>
      <c r="K465" s="3" t="s">
        <v>2</v>
      </c>
      <c r="L465" s="21" t="s">
        <v>2</v>
      </c>
    </row>
    <row r="466" spans="1:12" ht="13.5">
      <c r="A466" s="3" t="s">
        <v>771</v>
      </c>
      <c r="B466" s="3" t="s">
        <v>836</v>
      </c>
      <c r="C466" s="3">
        <v>0.72</v>
      </c>
      <c r="D466" s="3">
        <v>0.51400000000000001</v>
      </c>
      <c r="E466" s="3" t="s">
        <v>2</v>
      </c>
      <c r="F466" s="3">
        <v>0.46200000000000002</v>
      </c>
      <c r="G466" s="3">
        <v>0</v>
      </c>
      <c r="H466" s="21">
        <v>0</v>
      </c>
      <c r="I466" s="3">
        <v>0</v>
      </c>
      <c r="J466" s="21">
        <v>0</v>
      </c>
      <c r="K466" s="3">
        <v>0</v>
      </c>
      <c r="L466" s="21">
        <v>0</v>
      </c>
    </row>
    <row r="467" spans="1:12" ht="13.5">
      <c r="A467" s="3" t="s">
        <v>772</v>
      </c>
      <c r="B467" s="3" t="s">
        <v>2</v>
      </c>
      <c r="C467" s="3" t="s">
        <v>2</v>
      </c>
      <c r="D467" s="3" t="s">
        <v>2</v>
      </c>
      <c r="E467" s="3" t="s">
        <v>2</v>
      </c>
      <c r="F467" s="3" t="s">
        <v>2</v>
      </c>
      <c r="G467" s="3" t="s">
        <v>2</v>
      </c>
      <c r="H467" s="21" t="s">
        <v>2</v>
      </c>
      <c r="I467" s="3" t="s">
        <v>2</v>
      </c>
      <c r="J467" s="21" t="s">
        <v>2</v>
      </c>
      <c r="K467" s="3" t="s">
        <v>2</v>
      </c>
      <c r="L467" s="21" t="s">
        <v>2</v>
      </c>
    </row>
    <row r="468" spans="1:12" ht="13.5">
      <c r="A468" s="3" t="s">
        <v>773</v>
      </c>
      <c r="B468" s="3" t="s">
        <v>888</v>
      </c>
      <c r="C468" s="3">
        <v>10.93</v>
      </c>
      <c r="D468" s="3">
        <v>0.47699999999999998</v>
      </c>
      <c r="E468" s="3" t="s">
        <v>2</v>
      </c>
      <c r="F468" s="3">
        <v>0.55700000000000005</v>
      </c>
      <c r="G468" s="3">
        <v>0</v>
      </c>
      <c r="H468" s="21">
        <v>0</v>
      </c>
      <c r="I468" s="3">
        <v>0</v>
      </c>
      <c r="J468" s="21">
        <v>0</v>
      </c>
      <c r="K468" s="3">
        <v>0</v>
      </c>
      <c r="L468" s="21">
        <v>0</v>
      </c>
    </row>
    <row r="469" spans="1:12" ht="13.5">
      <c r="A469" s="3" t="s">
        <v>774</v>
      </c>
      <c r="B469" s="3" t="s">
        <v>837</v>
      </c>
      <c r="C469" s="3" t="s">
        <v>2</v>
      </c>
      <c r="D469" s="3" t="s">
        <v>2</v>
      </c>
      <c r="E469" s="3" t="s">
        <v>2</v>
      </c>
      <c r="F469" s="3" t="s">
        <v>2</v>
      </c>
      <c r="G469" s="3" t="s">
        <v>2</v>
      </c>
      <c r="H469" s="21" t="s">
        <v>2</v>
      </c>
      <c r="I469" s="3" t="s">
        <v>2</v>
      </c>
      <c r="J469" s="21" t="s">
        <v>2</v>
      </c>
      <c r="K469" s="3" t="s">
        <v>2</v>
      </c>
      <c r="L469" s="21" t="s">
        <v>2</v>
      </c>
    </row>
    <row r="470" spans="1:12" ht="13.5">
      <c r="A470" s="3" t="s">
        <v>775</v>
      </c>
      <c r="B470" s="3" t="s">
        <v>1903</v>
      </c>
      <c r="C470" s="3">
        <v>2.7</v>
      </c>
      <c r="D470" s="3">
        <v>0.52100000000000002</v>
      </c>
      <c r="E470" s="3" t="s">
        <v>2</v>
      </c>
      <c r="F470" s="3">
        <v>0.46899999999999997</v>
      </c>
      <c r="G470" s="3">
        <v>0</v>
      </c>
      <c r="H470" s="21">
        <v>0</v>
      </c>
      <c r="I470" s="3">
        <v>0</v>
      </c>
      <c r="J470" s="21">
        <v>0</v>
      </c>
      <c r="K470" s="3">
        <v>0</v>
      </c>
      <c r="L470" s="21">
        <v>0</v>
      </c>
    </row>
    <row r="471" spans="1:12" ht="13.5">
      <c r="A471" s="3" t="s">
        <v>776</v>
      </c>
      <c r="B471" s="3" t="s">
        <v>2</v>
      </c>
      <c r="C471" s="3" t="s">
        <v>2</v>
      </c>
      <c r="D471" s="3" t="s">
        <v>2</v>
      </c>
      <c r="E471" s="3" t="s">
        <v>2</v>
      </c>
      <c r="F471" s="3" t="s">
        <v>2</v>
      </c>
      <c r="G471" s="3" t="s">
        <v>2</v>
      </c>
      <c r="H471" s="21" t="s">
        <v>2</v>
      </c>
      <c r="I471" s="3" t="s">
        <v>2</v>
      </c>
      <c r="J471" s="21" t="s">
        <v>2</v>
      </c>
      <c r="K471" s="3" t="s">
        <v>2</v>
      </c>
      <c r="L471" s="21" t="s">
        <v>2</v>
      </c>
    </row>
    <row r="472" spans="1:12" ht="13.5">
      <c r="A472" s="3" t="s">
        <v>777</v>
      </c>
      <c r="B472" s="3" t="s">
        <v>838</v>
      </c>
      <c r="C472" s="3">
        <v>0.57999999999999996</v>
      </c>
      <c r="D472" s="3">
        <v>0.432</v>
      </c>
      <c r="E472" s="3" t="s">
        <v>2</v>
      </c>
      <c r="F472" s="3">
        <v>0.44400000000000001</v>
      </c>
      <c r="G472" s="3">
        <v>0</v>
      </c>
      <c r="H472" s="21">
        <v>0</v>
      </c>
      <c r="I472" s="3">
        <v>0</v>
      </c>
      <c r="J472" s="21">
        <v>0</v>
      </c>
      <c r="K472" s="3">
        <v>0</v>
      </c>
      <c r="L472" s="21">
        <v>0</v>
      </c>
    </row>
    <row r="473" spans="1:12" ht="13.5">
      <c r="A473" s="3" t="s">
        <v>778</v>
      </c>
      <c r="B473" s="3" t="s">
        <v>839</v>
      </c>
      <c r="C473" s="3" t="s">
        <v>2</v>
      </c>
      <c r="D473" s="3" t="s">
        <v>2</v>
      </c>
      <c r="E473" s="3" t="s">
        <v>2</v>
      </c>
      <c r="F473" s="3" t="s">
        <v>2</v>
      </c>
      <c r="G473" s="3" t="s">
        <v>2</v>
      </c>
      <c r="H473" s="21" t="s">
        <v>2</v>
      </c>
      <c r="I473" s="3" t="s">
        <v>2</v>
      </c>
      <c r="J473" s="21" t="s">
        <v>2</v>
      </c>
      <c r="K473" s="3" t="s">
        <v>2</v>
      </c>
      <c r="L473" s="21" t="s">
        <v>2</v>
      </c>
    </row>
    <row r="474" spans="1:12" ht="13.5">
      <c r="A474" s="3" t="s">
        <v>779</v>
      </c>
      <c r="B474" s="3" t="s">
        <v>1904</v>
      </c>
      <c r="C474" s="3" t="s">
        <v>2</v>
      </c>
      <c r="D474" s="3" t="s">
        <v>2</v>
      </c>
      <c r="E474" s="3" t="s">
        <v>2</v>
      </c>
      <c r="F474" s="3" t="s">
        <v>2</v>
      </c>
      <c r="G474" s="3" t="s">
        <v>2</v>
      </c>
      <c r="H474" s="21" t="s">
        <v>2</v>
      </c>
      <c r="I474" s="3" t="s">
        <v>2</v>
      </c>
      <c r="J474" s="21" t="s">
        <v>2</v>
      </c>
      <c r="K474" s="3" t="s">
        <v>2</v>
      </c>
      <c r="L474" s="21" t="s">
        <v>2</v>
      </c>
    </row>
    <row r="475" spans="1:12" ht="13.5">
      <c r="A475" s="3" t="s">
        <v>780</v>
      </c>
      <c r="B475" s="3" t="s">
        <v>840</v>
      </c>
      <c r="C475" s="3" t="s">
        <v>2</v>
      </c>
      <c r="D475" s="3" t="s">
        <v>2</v>
      </c>
      <c r="E475" s="3" t="s">
        <v>2</v>
      </c>
      <c r="F475" s="3" t="s">
        <v>2</v>
      </c>
      <c r="G475" s="3" t="s">
        <v>2</v>
      </c>
      <c r="H475" s="21" t="s">
        <v>2</v>
      </c>
      <c r="I475" s="3" t="s">
        <v>2</v>
      </c>
      <c r="J475" s="21" t="s">
        <v>2</v>
      </c>
      <c r="K475" s="3" t="s">
        <v>2</v>
      </c>
      <c r="L475" s="21" t="s">
        <v>2</v>
      </c>
    </row>
    <row r="476" spans="1:12" ht="13.5">
      <c r="A476" s="3" t="s">
        <v>781</v>
      </c>
      <c r="B476" s="3" t="s">
        <v>841</v>
      </c>
      <c r="C476" s="3" t="s">
        <v>2</v>
      </c>
      <c r="D476" s="3" t="s">
        <v>2</v>
      </c>
      <c r="E476" s="3" t="s">
        <v>2</v>
      </c>
      <c r="F476" s="3" t="s">
        <v>2</v>
      </c>
      <c r="G476" s="3" t="s">
        <v>2</v>
      </c>
      <c r="H476" s="21" t="s">
        <v>2</v>
      </c>
      <c r="I476" s="3" t="s">
        <v>2</v>
      </c>
      <c r="J476" s="21" t="s">
        <v>2</v>
      </c>
      <c r="K476" s="3" t="s">
        <v>2</v>
      </c>
      <c r="L476" s="21" t="s">
        <v>2</v>
      </c>
    </row>
    <row r="477" spans="1:12" ht="13.5">
      <c r="A477" s="3" t="s">
        <v>782</v>
      </c>
      <c r="B477" s="3" t="s">
        <v>842</v>
      </c>
      <c r="C477" s="3" t="s">
        <v>2</v>
      </c>
      <c r="D477" s="3" t="s">
        <v>2</v>
      </c>
      <c r="E477" s="3" t="s">
        <v>2</v>
      </c>
      <c r="F477" s="3" t="s">
        <v>2</v>
      </c>
      <c r="G477" s="3" t="s">
        <v>2</v>
      </c>
      <c r="H477" s="21" t="s">
        <v>2</v>
      </c>
      <c r="I477" s="3" t="s">
        <v>2</v>
      </c>
      <c r="J477" s="21" t="s">
        <v>2</v>
      </c>
      <c r="K477" s="3" t="s">
        <v>2</v>
      </c>
      <c r="L477" s="21" t="s">
        <v>2</v>
      </c>
    </row>
    <row r="478" spans="1:12" ht="13.5">
      <c r="A478" s="3" t="s">
        <v>783</v>
      </c>
      <c r="B478" s="3" t="s">
        <v>843</v>
      </c>
      <c r="C478" s="3">
        <v>13.76</v>
      </c>
      <c r="D478" s="3">
        <v>0.55600000000000005</v>
      </c>
      <c r="E478" s="3" t="s">
        <v>2</v>
      </c>
      <c r="F478" s="3">
        <v>0.5</v>
      </c>
      <c r="G478" s="3">
        <v>0</v>
      </c>
      <c r="H478" s="21">
        <v>0</v>
      </c>
      <c r="I478" s="3">
        <v>0</v>
      </c>
      <c r="J478" s="21">
        <v>0</v>
      </c>
      <c r="K478" s="3">
        <v>0</v>
      </c>
      <c r="L478" s="21">
        <v>0</v>
      </c>
    </row>
    <row r="479" spans="1:12" ht="13.5">
      <c r="A479" s="3" t="s">
        <v>784</v>
      </c>
      <c r="B479" s="3" t="s">
        <v>2</v>
      </c>
      <c r="C479" s="3" t="s">
        <v>2</v>
      </c>
      <c r="D479" s="3" t="s">
        <v>2</v>
      </c>
      <c r="E479" s="3" t="s">
        <v>2</v>
      </c>
      <c r="F479" s="3" t="s">
        <v>2</v>
      </c>
      <c r="G479" s="3" t="s">
        <v>2</v>
      </c>
      <c r="H479" s="21" t="s">
        <v>2</v>
      </c>
      <c r="I479" s="3" t="s">
        <v>2</v>
      </c>
      <c r="J479" s="21" t="s">
        <v>2</v>
      </c>
      <c r="K479" s="3" t="s">
        <v>2</v>
      </c>
      <c r="L479" s="21" t="s">
        <v>2</v>
      </c>
    </row>
    <row r="480" spans="1:12" ht="13.5">
      <c r="A480" s="3" t="s">
        <v>785</v>
      </c>
      <c r="B480" s="3" t="s">
        <v>2</v>
      </c>
      <c r="C480" s="3" t="s">
        <v>2</v>
      </c>
      <c r="D480" s="3" t="s">
        <v>2</v>
      </c>
      <c r="E480" s="3" t="s">
        <v>2</v>
      </c>
      <c r="F480" s="3" t="s">
        <v>2</v>
      </c>
      <c r="G480" s="3" t="s">
        <v>2</v>
      </c>
      <c r="H480" s="21" t="s">
        <v>2</v>
      </c>
      <c r="I480" s="3" t="s">
        <v>2</v>
      </c>
      <c r="J480" s="21" t="s">
        <v>2</v>
      </c>
      <c r="K480" s="3" t="s">
        <v>2</v>
      </c>
      <c r="L480" s="21" t="s">
        <v>2</v>
      </c>
    </row>
    <row r="481" spans="1:12" ht="13.5">
      <c r="A481" s="3" t="s">
        <v>786</v>
      </c>
      <c r="B481" s="3" t="s">
        <v>1679</v>
      </c>
      <c r="C481" s="3">
        <v>99.51</v>
      </c>
      <c r="D481" s="3">
        <v>0.52</v>
      </c>
      <c r="E481" s="3" t="s">
        <v>2</v>
      </c>
      <c r="F481" s="3">
        <v>0.54100000000000004</v>
      </c>
      <c r="G481" s="3">
        <v>0</v>
      </c>
      <c r="H481" s="21">
        <v>0</v>
      </c>
      <c r="I481" s="3">
        <v>0</v>
      </c>
      <c r="J481" s="21">
        <v>0</v>
      </c>
      <c r="K481" s="3">
        <v>0</v>
      </c>
      <c r="L481" s="21">
        <v>0</v>
      </c>
    </row>
    <row r="482" spans="1:12" ht="13.5">
      <c r="A482" s="3" t="s">
        <v>787</v>
      </c>
      <c r="B482" s="3" t="s">
        <v>844</v>
      </c>
      <c r="C482" s="3" t="s">
        <v>2</v>
      </c>
      <c r="D482" s="3" t="s">
        <v>2</v>
      </c>
      <c r="E482" s="3" t="s">
        <v>2</v>
      </c>
      <c r="F482" s="3" t="s">
        <v>2</v>
      </c>
      <c r="G482" s="3" t="s">
        <v>2</v>
      </c>
      <c r="H482" s="21" t="s">
        <v>2</v>
      </c>
      <c r="I482" s="3" t="s">
        <v>2</v>
      </c>
      <c r="J482" s="21" t="s">
        <v>2</v>
      </c>
      <c r="K482" s="3" t="s">
        <v>2</v>
      </c>
      <c r="L482" s="21" t="s">
        <v>2</v>
      </c>
    </row>
    <row r="483" spans="1:12" ht="13.5">
      <c r="A483" s="3" t="s">
        <v>788</v>
      </c>
      <c r="B483" s="3" t="s">
        <v>2</v>
      </c>
      <c r="C483" s="3" t="s">
        <v>2</v>
      </c>
      <c r="D483" s="3" t="s">
        <v>2</v>
      </c>
      <c r="E483" s="3" t="s">
        <v>2</v>
      </c>
      <c r="F483" s="3" t="s">
        <v>2</v>
      </c>
      <c r="G483" s="3" t="s">
        <v>2</v>
      </c>
      <c r="H483" s="21" t="s">
        <v>2</v>
      </c>
      <c r="I483" s="3" t="s">
        <v>2</v>
      </c>
      <c r="J483" s="21" t="s">
        <v>2</v>
      </c>
      <c r="K483" s="3" t="s">
        <v>2</v>
      </c>
      <c r="L483" s="21" t="s">
        <v>2</v>
      </c>
    </row>
    <row r="484" spans="1:12" ht="13.5">
      <c r="A484" s="3" t="s">
        <v>789</v>
      </c>
      <c r="B484" s="3" t="s">
        <v>2</v>
      </c>
      <c r="C484" s="3" t="s">
        <v>2</v>
      </c>
      <c r="D484" s="3" t="s">
        <v>2</v>
      </c>
      <c r="E484" s="3" t="s">
        <v>2</v>
      </c>
      <c r="F484" s="3" t="s">
        <v>2</v>
      </c>
      <c r="G484" s="3" t="s">
        <v>2</v>
      </c>
      <c r="H484" s="21" t="s">
        <v>2</v>
      </c>
      <c r="I484" s="3" t="s">
        <v>2</v>
      </c>
      <c r="J484" s="21" t="s">
        <v>2</v>
      </c>
      <c r="K484" s="3" t="s">
        <v>2</v>
      </c>
      <c r="L484" s="21" t="s">
        <v>2</v>
      </c>
    </row>
    <row r="485" spans="1:12" ht="13.5">
      <c r="A485" s="3" t="s">
        <v>790</v>
      </c>
      <c r="B485" s="3" t="s">
        <v>845</v>
      </c>
      <c r="C485" s="3" t="s">
        <v>2</v>
      </c>
      <c r="D485" s="3" t="s">
        <v>2</v>
      </c>
      <c r="E485" s="3" t="s">
        <v>2</v>
      </c>
      <c r="F485" s="3" t="s">
        <v>2</v>
      </c>
      <c r="G485" s="3" t="s">
        <v>2</v>
      </c>
      <c r="H485" s="21" t="s">
        <v>2</v>
      </c>
      <c r="I485" s="3" t="s">
        <v>2</v>
      </c>
      <c r="J485" s="21" t="s">
        <v>2</v>
      </c>
      <c r="K485" s="3" t="s">
        <v>2</v>
      </c>
      <c r="L485" s="21" t="s">
        <v>2</v>
      </c>
    </row>
    <row r="486" spans="1:12" ht="13.5">
      <c r="A486" s="3" t="s">
        <v>791</v>
      </c>
      <c r="B486" s="3" t="s">
        <v>846</v>
      </c>
      <c r="C486" s="3">
        <v>16.12</v>
      </c>
      <c r="D486" s="3">
        <v>0.22</v>
      </c>
      <c r="E486" s="3" t="s">
        <v>2</v>
      </c>
      <c r="F486" s="3">
        <v>0.34399999999999997</v>
      </c>
      <c r="G486" s="3">
        <v>40273.300000000003</v>
      </c>
      <c r="H486" s="21">
        <v>0.55000000000000004</v>
      </c>
      <c r="I486" s="3">
        <v>1525.1</v>
      </c>
      <c r="J486" s="21">
        <v>2.0799999999999999E-2</v>
      </c>
      <c r="K486" s="3">
        <v>0</v>
      </c>
      <c r="L486" s="21">
        <v>0</v>
      </c>
    </row>
    <row r="487" spans="1:12" ht="13.5">
      <c r="A487" s="3" t="s">
        <v>792</v>
      </c>
      <c r="B487" s="3" t="s">
        <v>889</v>
      </c>
      <c r="C487" s="3" t="s">
        <v>2</v>
      </c>
      <c r="D487" s="3" t="s">
        <v>2</v>
      </c>
      <c r="E487" s="3" t="s">
        <v>2</v>
      </c>
      <c r="F487" s="3" t="s">
        <v>2</v>
      </c>
      <c r="G487" s="3" t="s">
        <v>2</v>
      </c>
      <c r="H487" s="21" t="s">
        <v>2</v>
      </c>
      <c r="I487" s="3" t="s">
        <v>2</v>
      </c>
      <c r="J487" s="21" t="s">
        <v>2</v>
      </c>
      <c r="K487" s="3" t="s">
        <v>2</v>
      </c>
      <c r="L487" s="21" t="s">
        <v>2</v>
      </c>
    </row>
    <row r="488" spans="1:12" ht="13.5">
      <c r="A488" s="3" t="s">
        <v>793</v>
      </c>
      <c r="B488" s="3" t="s">
        <v>2</v>
      </c>
      <c r="C488" s="3" t="s">
        <v>2</v>
      </c>
      <c r="D488" s="3" t="s">
        <v>2</v>
      </c>
      <c r="E488" s="3" t="s">
        <v>2</v>
      </c>
      <c r="F488" s="3" t="s">
        <v>2</v>
      </c>
      <c r="G488" s="3" t="s">
        <v>2</v>
      </c>
      <c r="H488" s="21" t="s">
        <v>2</v>
      </c>
      <c r="I488" s="3" t="s">
        <v>2</v>
      </c>
      <c r="J488" s="21" t="s">
        <v>2</v>
      </c>
      <c r="K488" s="3" t="s">
        <v>2</v>
      </c>
      <c r="L488" s="21" t="s">
        <v>2</v>
      </c>
    </row>
    <row r="489" spans="1:12" ht="13.5">
      <c r="A489" s="3" t="s">
        <v>794</v>
      </c>
      <c r="B489" s="3" t="s">
        <v>847</v>
      </c>
      <c r="C489" s="3" t="s">
        <v>2</v>
      </c>
      <c r="D489" s="3" t="s">
        <v>2</v>
      </c>
      <c r="E489" s="3" t="s">
        <v>2</v>
      </c>
      <c r="F489" s="3" t="s">
        <v>2</v>
      </c>
      <c r="G489" s="3" t="s">
        <v>2</v>
      </c>
      <c r="H489" s="21" t="s">
        <v>2</v>
      </c>
      <c r="I489" s="3" t="s">
        <v>2</v>
      </c>
      <c r="J489" s="21" t="s">
        <v>2</v>
      </c>
      <c r="K489" s="3" t="s">
        <v>2</v>
      </c>
      <c r="L489" s="21" t="s">
        <v>2</v>
      </c>
    </row>
    <row r="490" spans="1:12" ht="13.5">
      <c r="A490" s="3" t="s">
        <v>795</v>
      </c>
      <c r="B490" s="3" t="s">
        <v>1109</v>
      </c>
      <c r="C490" s="3" t="s">
        <v>2</v>
      </c>
      <c r="D490" s="3" t="s">
        <v>2</v>
      </c>
      <c r="E490" s="3" t="s">
        <v>2</v>
      </c>
      <c r="F490" s="3" t="s">
        <v>2</v>
      </c>
      <c r="G490" s="3" t="s">
        <v>2</v>
      </c>
      <c r="H490" s="21" t="s">
        <v>2</v>
      </c>
      <c r="I490" s="3" t="s">
        <v>2</v>
      </c>
      <c r="J490" s="21" t="s">
        <v>2</v>
      </c>
      <c r="K490" s="3" t="s">
        <v>2</v>
      </c>
      <c r="L490" s="21" t="s">
        <v>2</v>
      </c>
    </row>
    <row r="491" spans="1:12" ht="13.5">
      <c r="A491" s="3" t="s">
        <v>796</v>
      </c>
      <c r="B491" s="3" t="s">
        <v>848</v>
      </c>
      <c r="C491" s="3">
        <v>0</v>
      </c>
      <c r="D491" s="3">
        <v>0</v>
      </c>
      <c r="E491" s="3" t="s">
        <v>2</v>
      </c>
      <c r="F491" s="3">
        <v>0.35</v>
      </c>
      <c r="G491" s="3">
        <v>19</v>
      </c>
      <c r="H491" s="21">
        <v>0.83860000000000001</v>
      </c>
      <c r="I491" s="3">
        <v>19</v>
      </c>
      <c r="J491" s="21">
        <v>0.83860000000000001</v>
      </c>
      <c r="K491" s="3">
        <v>0</v>
      </c>
      <c r="L491" s="21">
        <v>0</v>
      </c>
    </row>
    <row r="492" spans="1:12" ht="13.5">
      <c r="A492" s="3" t="s">
        <v>797</v>
      </c>
      <c r="B492" s="3" t="s">
        <v>2</v>
      </c>
      <c r="C492" s="3" t="s">
        <v>2</v>
      </c>
      <c r="D492" s="3" t="s">
        <v>2</v>
      </c>
      <c r="E492" s="3" t="s">
        <v>2</v>
      </c>
      <c r="F492" s="3" t="s">
        <v>2</v>
      </c>
      <c r="G492" s="3" t="s">
        <v>2</v>
      </c>
      <c r="H492" s="21" t="s">
        <v>2</v>
      </c>
      <c r="I492" s="3" t="s">
        <v>2</v>
      </c>
      <c r="J492" s="21" t="s">
        <v>2</v>
      </c>
      <c r="K492" s="3" t="s">
        <v>2</v>
      </c>
      <c r="L492" s="21" t="s">
        <v>2</v>
      </c>
    </row>
    <row r="493" spans="1:12" ht="13.5">
      <c r="A493" s="3" t="s">
        <v>798</v>
      </c>
      <c r="B493" s="3" t="s">
        <v>2</v>
      </c>
      <c r="C493" s="3" t="s">
        <v>2</v>
      </c>
      <c r="D493" s="3" t="s">
        <v>2</v>
      </c>
      <c r="E493" s="3" t="s">
        <v>2</v>
      </c>
      <c r="F493" s="3" t="s">
        <v>2</v>
      </c>
      <c r="G493" s="3" t="s">
        <v>2</v>
      </c>
      <c r="H493" s="21" t="s">
        <v>2</v>
      </c>
      <c r="I493" s="3" t="s">
        <v>2</v>
      </c>
      <c r="J493" s="21" t="s">
        <v>2</v>
      </c>
      <c r="K493" s="3" t="s">
        <v>2</v>
      </c>
      <c r="L493" s="21" t="s">
        <v>2</v>
      </c>
    </row>
    <row r="494" spans="1:12" ht="13.5">
      <c r="A494" s="3" t="s">
        <v>799</v>
      </c>
      <c r="B494" s="3" t="s">
        <v>849</v>
      </c>
      <c r="C494" s="3" t="s">
        <v>2</v>
      </c>
      <c r="D494" s="3" t="s">
        <v>2</v>
      </c>
      <c r="E494" s="3" t="s">
        <v>2</v>
      </c>
      <c r="F494" s="3" t="s">
        <v>2</v>
      </c>
      <c r="G494" s="3" t="s">
        <v>2</v>
      </c>
      <c r="H494" s="21" t="s">
        <v>2</v>
      </c>
      <c r="I494" s="3" t="s">
        <v>2</v>
      </c>
      <c r="J494" s="21" t="s">
        <v>2</v>
      </c>
      <c r="K494" s="3" t="s">
        <v>2</v>
      </c>
      <c r="L494" s="21" t="s">
        <v>2</v>
      </c>
    </row>
    <row r="495" spans="1:12" ht="13.5">
      <c r="A495" s="3" t="s">
        <v>800</v>
      </c>
      <c r="B495" s="3" t="s">
        <v>850</v>
      </c>
      <c r="C495" s="3">
        <v>293.7</v>
      </c>
      <c r="D495" s="3">
        <v>0.41399999999999998</v>
      </c>
      <c r="E495" s="3" t="s">
        <v>2</v>
      </c>
      <c r="F495" s="3">
        <v>0.29099999999999998</v>
      </c>
      <c r="G495" s="3">
        <v>469.2</v>
      </c>
      <c r="H495" s="21">
        <v>6.9999999999999999E-4</v>
      </c>
      <c r="I495" s="3">
        <v>469.2</v>
      </c>
      <c r="J495" s="21">
        <v>6.9999999999999999E-4</v>
      </c>
      <c r="K495" s="3">
        <v>0</v>
      </c>
      <c r="L495" s="21">
        <v>0</v>
      </c>
    </row>
    <row r="496" spans="1:12" ht="13.5">
      <c r="A496" s="3" t="s">
        <v>801</v>
      </c>
      <c r="B496" s="3" t="s">
        <v>1563</v>
      </c>
      <c r="C496" s="3">
        <v>35.200000000000003</v>
      </c>
      <c r="D496" s="3">
        <v>0.47199999999999998</v>
      </c>
      <c r="E496" s="3" t="s">
        <v>2</v>
      </c>
      <c r="F496" s="3">
        <v>0.40600000000000003</v>
      </c>
      <c r="G496" s="3">
        <v>6225.8</v>
      </c>
      <c r="H496" s="21">
        <v>8.3400000000000002E-2</v>
      </c>
      <c r="I496" s="3">
        <v>0</v>
      </c>
      <c r="J496" s="21">
        <v>0</v>
      </c>
      <c r="K496" s="3">
        <v>0</v>
      </c>
      <c r="L496" s="21">
        <v>0</v>
      </c>
    </row>
    <row r="497" spans="1:12" ht="13.5">
      <c r="A497" s="3" t="s">
        <v>802</v>
      </c>
      <c r="B497" s="3" t="s">
        <v>1442</v>
      </c>
      <c r="C497" s="3" t="s">
        <v>2</v>
      </c>
      <c r="D497" s="3" t="s">
        <v>2</v>
      </c>
      <c r="E497" s="3" t="s">
        <v>2</v>
      </c>
      <c r="F497" s="3" t="s">
        <v>2</v>
      </c>
      <c r="G497" s="3" t="s">
        <v>2</v>
      </c>
      <c r="H497" s="21" t="s">
        <v>2</v>
      </c>
      <c r="I497" s="3" t="s">
        <v>2</v>
      </c>
      <c r="J497" s="21" t="s">
        <v>2</v>
      </c>
      <c r="K497" s="3" t="s">
        <v>2</v>
      </c>
      <c r="L497" s="21" t="s">
        <v>2</v>
      </c>
    </row>
    <row r="498" spans="1:12" ht="13.5">
      <c r="A498" s="3" t="s">
        <v>803</v>
      </c>
      <c r="B498" s="3" t="s">
        <v>851</v>
      </c>
      <c r="C498" s="3" t="s">
        <v>2</v>
      </c>
      <c r="D498" s="3" t="s">
        <v>2</v>
      </c>
      <c r="E498" s="3" t="s">
        <v>2</v>
      </c>
      <c r="F498" s="3" t="s">
        <v>2</v>
      </c>
      <c r="G498" s="3" t="s">
        <v>2</v>
      </c>
      <c r="H498" s="21" t="s">
        <v>2</v>
      </c>
      <c r="I498" s="3" t="s">
        <v>2</v>
      </c>
      <c r="J498" s="21" t="s">
        <v>2</v>
      </c>
      <c r="K498" s="3" t="s">
        <v>2</v>
      </c>
      <c r="L498" s="21" t="s">
        <v>2</v>
      </c>
    </row>
    <row r="499" spans="1:12" ht="13.5">
      <c r="A499" s="3" t="s">
        <v>804</v>
      </c>
      <c r="B499" s="3" t="s">
        <v>852</v>
      </c>
      <c r="C499" s="3">
        <v>0.01</v>
      </c>
      <c r="D499" s="3">
        <v>0.35599999999999998</v>
      </c>
      <c r="E499" s="3" t="s">
        <v>2</v>
      </c>
      <c r="F499" s="3">
        <v>0.30399999999999999</v>
      </c>
      <c r="G499" s="3">
        <v>0</v>
      </c>
      <c r="H499" s="21">
        <v>0</v>
      </c>
      <c r="I499" s="3">
        <v>0</v>
      </c>
      <c r="J499" s="21">
        <v>0</v>
      </c>
      <c r="K499" s="3">
        <v>0</v>
      </c>
      <c r="L499" s="21">
        <v>0</v>
      </c>
    </row>
    <row r="500" spans="1:12" ht="13.5">
      <c r="A500" s="3" t="s">
        <v>805</v>
      </c>
      <c r="B500" s="3" t="s">
        <v>853</v>
      </c>
      <c r="C500" s="3">
        <v>0</v>
      </c>
      <c r="D500" s="3">
        <v>0.215</v>
      </c>
      <c r="E500" s="3" t="s">
        <v>2</v>
      </c>
      <c r="F500" s="3">
        <v>0.16300000000000001</v>
      </c>
      <c r="G500" s="3">
        <v>0</v>
      </c>
      <c r="H500" s="21">
        <v>0</v>
      </c>
      <c r="I500" s="3">
        <v>0</v>
      </c>
      <c r="J500" s="21">
        <v>0</v>
      </c>
      <c r="K500" s="3">
        <v>0</v>
      </c>
      <c r="L500" s="21">
        <v>0</v>
      </c>
    </row>
    <row r="501" spans="1:12" ht="13.5">
      <c r="A501" s="3" t="s">
        <v>890</v>
      </c>
      <c r="B501" s="3" t="s">
        <v>2</v>
      </c>
      <c r="C501" s="3" t="s">
        <v>2</v>
      </c>
      <c r="D501" s="3" t="s">
        <v>2</v>
      </c>
      <c r="E501" s="3" t="s">
        <v>2</v>
      </c>
      <c r="F501" s="3" t="s">
        <v>2</v>
      </c>
      <c r="G501" s="3" t="s">
        <v>2</v>
      </c>
      <c r="H501" s="21" t="s">
        <v>2</v>
      </c>
      <c r="I501" s="3" t="s">
        <v>2</v>
      </c>
      <c r="J501" s="21" t="s">
        <v>2</v>
      </c>
      <c r="K501" s="3" t="s">
        <v>2</v>
      </c>
      <c r="L501" s="21" t="s">
        <v>2</v>
      </c>
    </row>
    <row r="502" spans="1:12" ht="13.5">
      <c r="A502" s="3" t="s">
        <v>891</v>
      </c>
      <c r="B502" s="3" t="s">
        <v>892</v>
      </c>
      <c r="C502" s="3" t="s">
        <v>2</v>
      </c>
      <c r="D502" s="3" t="s">
        <v>2</v>
      </c>
      <c r="E502" s="3" t="s">
        <v>2</v>
      </c>
      <c r="F502" s="3" t="s">
        <v>2</v>
      </c>
      <c r="G502" s="3" t="s">
        <v>2</v>
      </c>
      <c r="H502" s="21" t="s">
        <v>2</v>
      </c>
      <c r="I502" s="3" t="s">
        <v>2</v>
      </c>
      <c r="J502" s="21" t="s">
        <v>2</v>
      </c>
      <c r="K502" s="3" t="s">
        <v>2</v>
      </c>
      <c r="L502" s="21" t="s">
        <v>2</v>
      </c>
    </row>
    <row r="503" spans="1:12" ht="13.5">
      <c r="A503" s="3" t="s">
        <v>893</v>
      </c>
      <c r="B503" s="3" t="s">
        <v>2</v>
      </c>
      <c r="C503" s="3" t="s">
        <v>2</v>
      </c>
      <c r="D503" s="3" t="s">
        <v>2</v>
      </c>
      <c r="E503" s="3" t="s">
        <v>2</v>
      </c>
      <c r="F503" s="3" t="s">
        <v>2</v>
      </c>
      <c r="G503" s="3" t="s">
        <v>2</v>
      </c>
      <c r="H503" s="21" t="s">
        <v>2</v>
      </c>
      <c r="I503" s="3" t="s">
        <v>2</v>
      </c>
      <c r="J503" s="21" t="s">
        <v>2</v>
      </c>
      <c r="K503" s="3" t="s">
        <v>2</v>
      </c>
      <c r="L503" s="21" t="s">
        <v>2</v>
      </c>
    </row>
    <row r="504" spans="1:12" ht="13.5">
      <c r="A504" s="3" t="s">
        <v>894</v>
      </c>
      <c r="B504" s="3" t="s">
        <v>895</v>
      </c>
      <c r="C504" s="3" t="s">
        <v>2</v>
      </c>
      <c r="D504" s="3" t="s">
        <v>2</v>
      </c>
      <c r="E504" s="3" t="s">
        <v>2</v>
      </c>
      <c r="F504" s="3" t="s">
        <v>2</v>
      </c>
      <c r="G504" s="3" t="s">
        <v>2</v>
      </c>
      <c r="H504" s="21" t="s">
        <v>2</v>
      </c>
      <c r="I504" s="3" t="s">
        <v>2</v>
      </c>
      <c r="J504" s="21" t="s">
        <v>2</v>
      </c>
      <c r="K504" s="3" t="s">
        <v>2</v>
      </c>
      <c r="L504" s="21" t="s">
        <v>2</v>
      </c>
    </row>
    <row r="505" spans="1:12" ht="13.5">
      <c r="A505" s="3" t="s">
        <v>896</v>
      </c>
      <c r="B505" s="3" t="s">
        <v>897</v>
      </c>
      <c r="C505" s="3">
        <v>0.13</v>
      </c>
      <c r="D505" s="3">
        <v>0.215</v>
      </c>
      <c r="E505" s="3" t="s">
        <v>2</v>
      </c>
      <c r="F505" s="3">
        <v>0.14299999999999999</v>
      </c>
      <c r="G505" s="3">
        <v>0</v>
      </c>
      <c r="H505" s="21">
        <v>0</v>
      </c>
      <c r="I505" s="3">
        <v>0</v>
      </c>
      <c r="J505" s="21">
        <v>0</v>
      </c>
      <c r="K505" s="3">
        <v>0</v>
      </c>
      <c r="L505" s="21">
        <v>0</v>
      </c>
    </row>
    <row r="506" spans="1:12" ht="13.5">
      <c r="A506" s="3" t="s">
        <v>898</v>
      </c>
      <c r="B506" s="3" t="s">
        <v>899</v>
      </c>
      <c r="C506" s="3" t="s">
        <v>2</v>
      </c>
      <c r="D506" s="3" t="s">
        <v>2</v>
      </c>
      <c r="E506" s="3" t="s">
        <v>2</v>
      </c>
      <c r="F506" s="3" t="s">
        <v>2</v>
      </c>
      <c r="G506" s="3" t="s">
        <v>2</v>
      </c>
      <c r="H506" s="21" t="s">
        <v>2</v>
      </c>
      <c r="I506" s="3" t="s">
        <v>2</v>
      </c>
      <c r="J506" s="21" t="s">
        <v>2</v>
      </c>
      <c r="K506" s="3" t="s">
        <v>2</v>
      </c>
      <c r="L506" s="21" t="s">
        <v>2</v>
      </c>
    </row>
    <row r="507" spans="1:12" ht="13.5">
      <c r="A507" s="3" t="s">
        <v>900</v>
      </c>
      <c r="B507" s="3" t="s">
        <v>901</v>
      </c>
      <c r="C507" s="3" t="s">
        <v>2</v>
      </c>
      <c r="D507" s="3" t="s">
        <v>2</v>
      </c>
      <c r="E507" s="3" t="s">
        <v>2</v>
      </c>
      <c r="F507" s="3" t="s">
        <v>2</v>
      </c>
      <c r="G507" s="3" t="s">
        <v>2</v>
      </c>
      <c r="H507" s="21" t="s">
        <v>2</v>
      </c>
      <c r="I507" s="3" t="s">
        <v>2</v>
      </c>
      <c r="J507" s="21" t="s">
        <v>2</v>
      </c>
      <c r="K507" s="3" t="s">
        <v>2</v>
      </c>
      <c r="L507" s="21" t="s">
        <v>2</v>
      </c>
    </row>
    <row r="508" spans="1:12" ht="13.5">
      <c r="A508" s="3" t="s">
        <v>902</v>
      </c>
      <c r="B508" s="3" t="s">
        <v>903</v>
      </c>
      <c r="C508" s="3">
        <v>0.12</v>
      </c>
      <c r="D508" s="3">
        <v>0.48499999999999999</v>
      </c>
      <c r="E508" s="3">
        <v>0.40799999999999997</v>
      </c>
      <c r="F508" s="3">
        <v>0.46200000000000002</v>
      </c>
      <c r="G508" s="3">
        <v>0.3</v>
      </c>
      <c r="H508" s="21">
        <v>1E-3</v>
      </c>
      <c r="I508" s="3">
        <v>0</v>
      </c>
      <c r="J508" s="21">
        <v>0</v>
      </c>
      <c r="K508" s="3">
        <v>0</v>
      </c>
      <c r="L508" s="21">
        <v>0</v>
      </c>
    </row>
    <row r="509" spans="1:12" ht="13.5">
      <c r="A509" s="3" t="s">
        <v>904</v>
      </c>
      <c r="B509" s="3" t="s">
        <v>905</v>
      </c>
      <c r="C509" s="3" t="s">
        <v>2</v>
      </c>
      <c r="D509" s="3" t="s">
        <v>2</v>
      </c>
      <c r="E509" s="3" t="s">
        <v>2</v>
      </c>
      <c r="F509" s="3" t="s">
        <v>2</v>
      </c>
      <c r="G509" s="3" t="s">
        <v>2</v>
      </c>
      <c r="H509" s="21" t="s">
        <v>2</v>
      </c>
      <c r="I509" s="3" t="s">
        <v>2</v>
      </c>
      <c r="J509" s="21" t="s">
        <v>2</v>
      </c>
      <c r="K509" s="3" t="s">
        <v>2</v>
      </c>
      <c r="L509" s="21" t="s">
        <v>2</v>
      </c>
    </row>
    <row r="510" spans="1:12" ht="13.5">
      <c r="A510" s="3" t="s">
        <v>906</v>
      </c>
      <c r="B510" s="3" t="s">
        <v>2</v>
      </c>
      <c r="C510" s="3" t="s">
        <v>2</v>
      </c>
      <c r="D510" s="3" t="s">
        <v>2</v>
      </c>
      <c r="E510" s="3" t="s">
        <v>2</v>
      </c>
      <c r="F510" s="3" t="s">
        <v>2</v>
      </c>
      <c r="G510" s="3" t="s">
        <v>2</v>
      </c>
      <c r="H510" s="21" t="s">
        <v>2</v>
      </c>
      <c r="I510" s="3" t="s">
        <v>2</v>
      </c>
      <c r="J510" s="21" t="s">
        <v>2</v>
      </c>
      <c r="K510" s="3" t="s">
        <v>2</v>
      </c>
      <c r="L510" s="21" t="s">
        <v>2</v>
      </c>
    </row>
    <row r="511" spans="1:12" ht="13.5">
      <c r="A511" s="3" t="s">
        <v>907</v>
      </c>
      <c r="B511" s="3" t="s">
        <v>908</v>
      </c>
      <c r="C511" s="3">
        <v>2.0099999999999998</v>
      </c>
      <c r="D511" s="3">
        <v>0.45500000000000002</v>
      </c>
      <c r="E511" s="3" t="s">
        <v>2</v>
      </c>
      <c r="F511" s="3">
        <v>0.34100000000000003</v>
      </c>
      <c r="G511" s="3">
        <v>44.7</v>
      </c>
      <c r="H511" s="21">
        <v>1.01E-2</v>
      </c>
      <c r="I511" s="3">
        <v>44.7</v>
      </c>
      <c r="J511" s="21">
        <v>1.01E-2</v>
      </c>
      <c r="K511" s="3">
        <v>0</v>
      </c>
      <c r="L511" s="21">
        <v>0</v>
      </c>
    </row>
    <row r="512" spans="1:12" ht="13.5">
      <c r="A512" s="3" t="s">
        <v>909</v>
      </c>
      <c r="B512" s="3" t="s">
        <v>910</v>
      </c>
      <c r="C512" s="3" t="s">
        <v>2</v>
      </c>
      <c r="D512" s="3" t="s">
        <v>2</v>
      </c>
      <c r="E512" s="3" t="s">
        <v>2</v>
      </c>
      <c r="F512" s="3" t="s">
        <v>2</v>
      </c>
      <c r="G512" s="3" t="s">
        <v>2</v>
      </c>
      <c r="H512" s="21" t="s">
        <v>2</v>
      </c>
      <c r="I512" s="3" t="s">
        <v>2</v>
      </c>
      <c r="J512" s="21" t="s">
        <v>2</v>
      </c>
      <c r="K512" s="3" t="s">
        <v>2</v>
      </c>
      <c r="L512" s="21" t="s">
        <v>2</v>
      </c>
    </row>
    <row r="513" spans="1:12" ht="13.5">
      <c r="A513" s="3" t="s">
        <v>911</v>
      </c>
      <c r="B513" s="3" t="s">
        <v>912</v>
      </c>
      <c r="C513" s="3" t="s">
        <v>2</v>
      </c>
      <c r="D513" s="3" t="s">
        <v>2</v>
      </c>
      <c r="E513" s="3" t="s">
        <v>2</v>
      </c>
      <c r="F513" s="3" t="s">
        <v>2</v>
      </c>
      <c r="G513" s="3" t="s">
        <v>2</v>
      </c>
      <c r="H513" s="21" t="s">
        <v>2</v>
      </c>
      <c r="I513" s="3" t="s">
        <v>2</v>
      </c>
      <c r="J513" s="21" t="s">
        <v>2</v>
      </c>
      <c r="K513" s="3" t="s">
        <v>2</v>
      </c>
      <c r="L513" s="21" t="s">
        <v>2</v>
      </c>
    </row>
    <row r="514" spans="1:12" ht="13.5">
      <c r="A514" s="3" t="s">
        <v>913</v>
      </c>
      <c r="B514" s="3" t="s">
        <v>914</v>
      </c>
      <c r="C514" s="3" t="s">
        <v>2</v>
      </c>
      <c r="D514" s="3" t="s">
        <v>2</v>
      </c>
      <c r="E514" s="3" t="s">
        <v>2</v>
      </c>
      <c r="F514" s="3" t="s">
        <v>2</v>
      </c>
      <c r="G514" s="3" t="s">
        <v>2</v>
      </c>
      <c r="H514" s="21" t="s">
        <v>2</v>
      </c>
      <c r="I514" s="3" t="s">
        <v>2</v>
      </c>
      <c r="J514" s="21" t="s">
        <v>2</v>
      </c>
      <c r="K514" s="3" t="s">
        <v>2</v>
      </c>
      <c r="L514" s="21" t="s">
        <v>2</v>
      </c>
    </row>
    <row r="515" spans="1:12" ht="13.5">
      <c r="A515" s="3" t="s">
        <v>915</v>
      </c>
      <c r="B515" s="3" t="s">
        <v>916</v>
      </c>
      <c r="C515" s="3" t="s">
        <v>2</v>
      </c>
      <c r="D515" s="3" t="s">
        <v>2</v>
      </c>
      <c r="E515" s="3" t="s">
        <v>2</v>
      </c>
      <c r="F515" s="3" t="s">
        <v>2</v>
      </c>
      <c r="G515" s="3" t="s">
        <v>2</v>
      </c>
      <c r="H515" s="21" t="s">
        <v>2</v>
      </c>
      <c r="I515" s="3" t="s">
        <v>2</v>
      </c>
      <c r="J515" s="21" t="s">
        <v>2</v>
      </c>
      <c r="K515" s="3" t="s">
        <v>2</v>
      </c>
      <c r="L515" s="21" t="s">
        <v>2</v>
      </c>
    </row>
    <row r="516" spans="1:12" ht="13.5">
      <c r="A516" s="3" t="s">
        <v>917</v>
      </c>
      <c r="B516" s="3" t="s">
        <v>918</v>
      </c>
      <c r="C516" s="3" t="s">
        <v>2</v>
      </c>
      <c r="D516" s="3" t="s">
        <v>2</v>
      </c>
      <c r="E516" s="3" t="s">
        <v>2</v>
      </c>
      <c r="F516" s="3" t="s">
        <v>2</v>
      </c>
      <c r="G516" s="3" t="s">
        <v>2</v>
      </c>
      <c r="H516" s="21" t="s">
        <v>2</v>
      </c>
      <c r="I516" s="3" t="s">
        <v>2</v>
      </c>
      <c r="J516" s="21" t="s">
        <v>2</v>
      </c>
      <c r="K516" s="3" t="s">
        <v>2</v>
      </c>
      <c r="L516" s="21" t="s">
        <v>2</v>
      </c>
    </row>
    <row r="517" spans="1:12" ht="13.5">
      <c r="A517" s="3" t="s">
        <v>919</v>
      </c>
      <c r="B517" s="3" t="s">
        <v>2</v>
      </c>
      <c r="C517" s="3" t="s">
        <v>2</v>
      </c>
      <c r="D517" s="3" t="s">
        <v>2</v>
      </c>
      <c r="E517" s="3" t="s">
        <v>2</v>
      </c>
      <c r="F517" s="3" t="s">
        <v>2</v>
      </c>
      <c r="G517" s="3" t="s">
        <v>2</v>
      </c>
      <c r="H517" s="21" t="s">
        <v>2</v>
      </c>
      <c r="I517" s="3" t="s">
        <v>2</v>
      </c>
      <c r="J517" s="21" t="s">
        <v>2</v>
      </c>
      <c r="K517" s="3" t="s">
        <v>2</v>
      </c>
      <c r="L517" s="21" t="s">
        <v>2</v>
      </c>
    </row>
    <row r="518" spans="1:12" ht="13.5">
      <c r="A518" s="3" t="s">
        <v>920</v>
      </c>
      <c r="B518" s="3" t="s">
        <v>921</v>
      </c>
      <c r="C518" s="3">
        <v>0.05</v>
      </c>
      <c r="D518" s="3">
        <v>0.47699999999999998</v>
      </c>
      <c r="E518" s="3" t="s">
        <v>2</v>
      </c>
      <c r="F518" s="3">
        <v>0.55100000000000005</v>
      </c>
      <c r="G518" s="3">
        <v>0</v>
      </c>
      <c r="H518" s="21">
        <v>0</v>
      </c>
      <c r="I518" s="3">
        <v>0</v>
      </c>
      <c r="J518" s="21">
        <v>0</v>
      </c>
      <c r="K518" s="3">
        <v>0</v>
      </c>
      <c r="L518" s="21">
        <v>0</v>
      </c>
    </row>
    <row r="519" spans="1:12" ht="13.5">
      <c r="A519" s="3" t="s">
        <v>922</v>
      </c>
      <c r="B519" s="3" t="s">
        <v>923</v>
      </c>
      <c r="C519" s="3" t="s">
        <v>2</v>
      </c>
      <c r="D519" s="3" t="s">
        <v>2</v>
      </c>
      <c r="E519" s="3" t="s">
        <v>2</v>
      </c>
      <c r="F519" s="3" t="s">
        <v>2</v>
      </c>
      <c r="G519" s="3" t="s">
        <v>2</v>
      </c>
      <c r="H519" s="21" t="s">
        <v>2</v>
      </c>
      <c r="I519" s="3" t="s">
        <v>2</v>
      </c>
      <c r="J519" s="21" t="s">
        <v>2</v>
      </c>
      <c r="K519" s="3" t="s">
        <v>2</v>
      </c>
      <c r="L519" s="21" t="s">
        <v>2</v>
      </c>
    </row>
    <row r="520" spans="1:12" ht="13.5">
      <c r="A520" s="3" t="s">
        <v>924</v>
      </c>
      <c r="B520" s="3" t="s">
        <v>925</v>
      </c>
      <c r="C520" s="3">
        <v>2.1800000000000002</v>
      </c>
      <c r="D520" s="3">
        <v>0.56200000000000006</v>
      </c>
      <c r="E520" s="3" t="s">
        <v>2</v>
      </c>
      <c r="F520" s="3">
        <v>0.50900000000000001</v>
      </c>
      <c r="G520" s="3">
        <v>0</v>
      </c>
      <c r="H520" s="21">
        <v>0</v>
      </c>
      <c r="I520" s="3">
        <v>0</v>
      </c>
      <c r="J520" s="21">
        <v>0</v>
      </c>
      <c r="K520" s="3">
        <v>0</v>
      </c>
      <c r="L520" s="21">
        <v>0</v>
      </c>
    </row>
    <row r="521" spans="1:12" ht="13.5">
      <c r="A521" s="3" t="s">
        <v>926</v>
      </c>
      <c r="B521" s="3" t="s">
        <v>927</v>
      </c>
      <c r="C521" s="3" t="s">
        <v>2</v>
      </c>
      <c r="D521" s="3" t="s">
        <v>2</v>
      </c>
      <c r="E521" s="3" t="s">
        <v>2</v>
      </c>
      <c r="F521" s="3" t="s">
        <v>2</v>
      </c>
      <c r="G521" s="3" t="s">
        <v>2</v>
      </c>
      <c r="H521" s="21" t="s">
        <v>2</v>
      </c>
      <c r="I521" s="3" t="s">
        <v>2</v>
      </c>
      <c r="J521" s="21" t="s">
        <v>2</v>
      </c>
      <c r="K521" s="3" t="s">
        <v>2</v>
      </c>
      <c r="L521" s="21" t="s">
        <v>2</v>
      </c>
    </row>
    <row r="522" spans="1:12" ht="13.5">
      <c r="A522" s="3" t="s">
        <v>928</v>
      </c>
      <c r="B522" s="3" t="s">
        <v>1905</v>
      </c>
      <c r="C522" s="3" t="s">
        <v>2</v>
      </c>
      <c r="D522" s="3" t="s">
        <v>2</v>
      </c>
      <c r="E522" s="3" t="s">
        <v>2</v>
      </c>
      <c r="F522" s="3" t="s">
        <v>2</v>
      </c>
      <c r="G522" s="3" t="s">
        <v>2</v>
      </c>
      <c r="H522" s="21" t="s">
        <v>2</v>
      </c>
      <c r="I522" s="3" t="s">
        <v>2</v>
      </c>
      <c r="J522" s="21" t="s">
        <v>2</v>
      </c>
      <c r="K522" s="3" t="s">
        <v>2</v>
      </c>
      <c r="L522" s="21" t="s">
        <v>2</v>
      </c>
    </row>
    <row r="523" spans="1:12" ht="13.5">
      <c r="A523" s="3" t="s">
        <v>929</v>
      </c>
      <c r="B523" s="3" t="s">
        <v>930</v>
      </c>
      <c r="C523" s="3" t="s">
        <v>2</v>
      </c>
      <c r="D523" s="3" t="s">
        <v>2</v>
      </c>
      <c r="E523" s="3" t="s">
        <v>2</v>
      </c>
      <c r="F523" s="3" t="s">
        <v>2</v>
      </c>
      <c r="G523" s="3" t="s">
        <v>2</v>
      </c>
      <c r="H523" s="21" t="s">
        <v>2</v>
      </c>
      <c r="I523" s="3" t="s">
        <v>2</v>
      </c>
      <c r="J523" s="21" t="s">
        <v>2</v>
      </c>
      <c r="K523" s="3" t="s">
        <v>2</v>
      </c>
      <c r="L523" s="21" t="s">
        <v>2</v>
      </c>
    </row>
    <row r="524" spans="1:12" ht="13.5">
      <c r="A524" s="3" t="s">
        <v>931</v>
      </c>
      <c r="B524" s="3" t="s">
        <v>932</v>
      </c>
      <c r="C524" s="3">
        <v>0.01</v>
      </c>
      <c r="D524" s="3">
        <v>0.498</v>
      </c>
      <c r="E524" s="3" t="s">
        <v>2</v>
      </c>
      <c r="F524" s="3">
        <v>0.503</v>
      </c>
      <c r="G524" s="3">
        <v>0</v>
      </c>
      <c r="H524" s="21">
        <v>0</v>
      </c>
      <c r="I524" s="3">
        <v>0</v>
      </c>
      <c r="J524" s="21">
        <v>0</v>
      </c>
      <c r="K524" s="3">
        <v>0</v>
      </c>
      <c r="L524" s="21">
        <v>0</v>
      </c>
    </row>
    <row r="525" spans="1:12" ht="13.5">
      <c r="A525" s="3" t="s">
        <v>933</v>
      </c>
      <c r="B525" s="3" t="s">
        <v>934</v>
      </c>
      <c r="C525" s="3" t="s">
        <v>2</v>
      </c>
      <c r="D525" s="3" t="s">
        <v>2</v>
      </c>
      <c r="E525" s="3" t="s">
        <v>2</v>
      </c>
      <c r="F525" s="3" t="s">
        <v>2</v>
      </c>
      <c r="G525" s="3" t="s">
        <v>2</v>
      </c>
      <c r="H525" s="21" t="s">
        <v>2</v>
      </c>
      <c r="I525" s="3" t="s">
        <v>2</v>
      </c>
      <c r="J525" s="21" t="s">
        <v>2</v>
      </c>
      <c r="K525" s="3" t="s">
        <v>2</v>
      </c>
      <c r="L525" s="21" t="s">
        <v>2</v>
      </c>
    </row>
    <row r="526" spans="1:12" ht="13.5">
      <c r="A526" s="3" t="s">
        <v>935</v>
      </c>
      <c r="B526" s="3" t="s">
        <v>2</v>
      </c>
      <c r="C526" s="3" t="s">
        <v>2</v>
      </c>
      <c r="D526" s="3" t="s">
        <v>2</v>
      </c>
      <c r="E526" s="3" t="s">
        <v>2</v>
      </c>
      <c r="F526" s="3" t="s">
        <v>2</v>
      </c>
      <c r="G526" s="3" t="s">
        <v>2</v>
      </c>
      <c r="H526" s="21" t="s">
        <v>2</v>
      </c>
      <c r="I526" s="3" t="s">
        <v>2</v>
      </c>
      <c r="J526" s="21" t="s">
        <v>2</v>
      </c>
      <c r="K526" s="3" t="s">
        <v>2</v>
      </c>
      <c r="L526" s="21" t="s">
        <v>2</v>
      </c>
    </row>
    <row r="527" spans="1:12" ht="13.5">
      <c r="A527" s="3" t="s">
        <v>936</v>
      </c>
      <c r="B527" s="3" t="s">
        <v>937</v>
      </c>
      <c r="C527" s="3" t="s">
        <v>2</v>
      </c>
      <c r="D527" s="3" t="s">
        <v>2</v>
      </c>
      <c r="E527" s="3" t="s">
        <v>2</v>
      </c>
      <c r="F527" s="3" t="s">
        <v>2</v>
      </c>
      <c r="G527" s="3" t="s">
        <v>2</v>
      </c>
      <c r="H527" s="21" t="s">
        <v>2</v>
      </c>
      <c r="I527" s="3" t="s">
        <v>2</v>
      </c>
      <c r="J527" s="21" t="s">
        <v>2</v>
      </c>
      <c r="K527" s="3" t="s">
        <v>2</v>
      </c>
      <c r="L527" s="21" t="s">
        <v>2</v>
      </c>
    </row>
    <row r="528" spans="1:12" ht="13.5">
      <c r="A528" s="3" t="s">
        <v>938</v>
      </c>
      <c r="B528" s="3" t="s">
        <v>939</v>
      </c>
      <c r="C528" s="3" t="s">
        <v>2</v>
      </c>
      <c r="D528" s="3" t="s">
        <v>2</v>
      </c>
      <c r="E528" s="3" t="s">
        <v>2</v>
      </c>
      <c r="F528" s="3" t="s">
        <v>2</v>
      </c>
      <c r="G528" s="3" t="s">
        <v>2</v>
      </c>
      <c r="H528" s="21" t="s">
        <v>2</v>
      </c>
      <c r="I528" s="3" t="s">
        <v>2</v>
      </c>
      <c r="J528" s="21" t="s">
        <v>2</v>
      </c>
      <c r="K528" s="3" t="s">
        <v>2</v>
      </c>
      <c r="L528" s="21" t="s">
        <v>2</v>
      </c>
    </row>
    <row r="529" spans="1:12" ht="13.5">
      <c r="A529" s="3" t="s">
        <v>940</v>
      </c>
      <c r="B529" s="3" t="s">
        <v>2</v>
      </c>
      <c r="C529" s="3" t="s">
        <v>2</v>
      </c>
      <c r="D529" s="3" t="s">
        <v>2</v>
      </c>
      <c r="E529" s="3" t="s">
        <v>2</v>
      </c>
      <c r="F529" s="3" t="s">
        <v>2</v>
      </c>
      <c r="G529" s="3" t="s">
        <v>2</v>
      </c>
      <c r="H529" s="21" t="s">
        <v>2</v>
      </c>
      <c r="I529" s="3" t="s">
        <v>2</v>
      </c>
      <c r="J529" s="21" t="s">
        <v>2</v>
      </c>
      <c r="K529" s="3" t="s">
        <v>2</v>
      </c>
      <c r="L529" s="21" t="s">
        <v>2</v>
      </c>
    </row>
    <row r="530" spans="1:12" ht="13.5">
      <c r="A530" s="3" t="s">
        <v>941</v>
      </c>
      <c r="B530" s="3" t="s">
        <v>942</v>
      </c>
      <c r="C530" s="3">
        <v>0.01</v>
      </c>
      <c r="D530" s="3">
        <v>0.124</v>
      </c>
      <c r="E530" s="3">
        <v>0</v>
      </c>
      <c r="F530" s="3">
        <v>0.40400000000000003</v>
      </c>
      <c r="G530" s="3">
        <v>16.600000000000001</v>
      </c>
      <c r="H530" s="21">
        <v>0.2147</v>
      </c>
      <c r="I530" s="3">
        <v>6.9</v>
      </c>
      <c r="J530" s="21">
        <v>8.9300000000000004E-2</v>
      </c>
      <c r="K530" s="3">
        <v>8.8000000000000007</v>
      </c>
      <c r="L530" s="21">
        <v>0.1138</v>
      </c>
    </row>
    <row r="531" spans="1:12" ht="13.5">
      <c r="A531" s="3" t="s">
        <v>943</v>
      </c>
      <c r="B531" s="3" t="s">
        <v>944</v>
      </c>
      <c r="C531" s="3" t="s">
        <v>2</v>
      </c>
      <c r="D531" s="3" t="s">
        <v>2</v>
      </c>
      <c r="E531" s="3" t="s">
        <v>2</v>
      </c>
      <c r="F531" s="3" t="s">
        <v>2</v>
      </c>
      <c r="G531" s="3" t="s">
        <v>2</v>
      </c>
      <c r="H531" s="21" t="s">
        <v>2</v>
      </c>
      <c r="I531" s="3" t="s">
        <v>2</v>
      </c>
      <c r="J531" s="21" t="s">
        <v>2</v>
      </c>
      <c r="K531" s="3" t="s">
        <v>2</v>
      </c>
      <c r="L531" s="21" t="s">
        <v>2</v>
      </c>
    </row>
    <row r="532" spans="1:12" ht="13.5">
      <c r="A532" s="3" t="s">
        <v>945</v>
      </c>
      <c r="B532" s="3" t="s">
        <v>2</v>
      </c>
      <c r="C532" s="3" t="s">
        <v>2</v>
      </c>
      <c r="D532" s="3" t="s">
        <v>2</v>
      </c>
      <c r="E532" s="3" t="s">
        <v>2</v>
      </c>
      <c r="F532" s="3" t="s">
        <v>2</v>
      </c>
      <c r="G532" s="3" t="s">
        <v>2</v>
      </c>
      <c r="H532" s="21" t="s">
        <v>2</v>
      </c>
      <c r="I532" s="3" t="s">
        <v>2</v>
      </c>
      <c r="J532" s="21" t="s">
        <v>2</v>
      </c>
      <c r="K532" s="3" t="s">
        <v>2</v>
      </c>
      <c r="L532" s="21" t="s">
        <v>2</v>
      </c>
    </row>
    <row r="533" spans="1:12" ht="13.5">
      <c r="A533" s="3" t="s">
        <v>946</v>
      </c>
      <c r="B533" s="3" t="s">
        <v>947</v>
      </c>
      <c r="C533" s="3" t="s">
        <v>2</v>
      </c>
      <c r="D533" s="3" t="s">
        <v>2</v>
      </c>
      <c r="E533" s="3" t="s">
        <v>2</v>
      </c>
      <c r="F533" s="3" t="s">
        <v>2</v>
      </c>
      <c r="G533" s="3" t="s">
        <v>2</v>
      </c>
      <c r="H533" s="21" t="s">
        <v>2</v>
      </c>
      <c r="I533" s="3" t="s">
        <v>2</v>
      </c>
      <c r="J533" s="21" t="s">
        <v>2</v>
      </c>
      <c r="K533" s="3" t="s">
        <v>2</v>
      </c>
      <c r="L533" s="21" t="s">
        <v>2</v>
      </c>
    </row>
    <row r="534" spans="1:12" ht="13.5">
      <c r="A534" s="3" t="s">
        <v>948</v>
      </c>
      <c r="B534" s="3" t="s">
        <v>1264</v>
      </c>
      <c r="C534" s="3">
        <v>0.8</v>
      </c>
      <c r="D534" s="3">
        <v>0.44500000000000001</v>
      </c>
      <c r="E534" s="3" t="s">
        <v>2</v>
      </c>
      <c r="F534" s="3">
        <v>0.45900000000000002</v>
      </c>
      <c r="G534" s="3">
        <v>0</v>
      </c>
      <c r="H534" s="21">
        <v>0</v>
      </c>
      <c r="I534" s="3">
        <v>0</v>
      </c>
      <c r="J534" s="21">
        <v>0</v>
      </c>
      <c r="K534" s="3">
        <v>0</v>
      </c>
      <c r="L534" s="21">
        <v>0</v>
      </c>
    </row>
    <row r="535" spans="1:12" ht="13.5">
      <c r="A535" s="3" t="s">
        <v>949</v>
      </c>
      <c r="B535" s="3" t="s">
        <v>1906</v>
      </c>
      <c r="C535" s="3" t="s">
        <v>2</v>
      </c>
      <c r="D535" s="3" t="s">
        <v>2</v>
      </c>
      <c r="E535" s="3" t="s">
        <v>2</v>
      </c>
      <c r="F535" s="3" t="s">
        <v>2</v>
      </c>
      <c r="G535" s="3" t="s">
        <v>2</v>
      </c>
      <c r="H535" s="21" t="s">
        <v>2</v>
      </c>
      <c r="I535" s="3" t="s">
        <v>2</v>
      </c>
      <c r="J535" s="21" t="s">
        <v>2</v>
      </c>
      <c r="K535" s="3" t="s">
        <v>2</v>
      </c>
      <c r="L535" s="21" t="s">
        <v>2</v>
      </c>
    </row>
    <row r="536" spans="1:12" ht="13.5">
      <c r="A536" s="3" t="s">
        <v>950</v>
      </c>
      <c r="B536" s="3" t="s">
        <v>2</v>
      </c>
      <c r="C536" s="3" t="s">
        <v>2</v>
      </c>
      <c r="D536" s="3" t="s">
        <v>2</v>
      </c>
      <c r="E536" s="3" t="s">
        <v>2</v>
      </c>
      <c r="F536" s="3" t="s">
        <v>2</v>
      </c>
      <c r="G536" s="3" t="s">
        <v>2</v>
      </c>
      <c r="H536" s="21" t="s">
        <v>2</v>
      </c>
      <c r="I536" s="3" t="s">
        <v>2</v>
      </c>
      <c r="J536" s="21" t="s">
        <v>2</v>
      </c>
      <c r="K536" s="3" t="s">
        <v>2</v>
      </c>
      <c r="L536" s="21" t="s">
        <v>2</v>
      </c>
    </row>
    <row r="537" spans="1:12" ht="13.5">
      <c r="A537" s="3" t="s">
        <v>951</v>
      </c>
      <c r="B537" s="3" t="s">
        <v>1907</v>
      </c>
      <c r="C537" s="3" t="s">
        <v>2</v>
      </c>
      <c r="D537" s="3" t="s">
        <v>2</v>
      </c>
      <c r="E537" s="3" t="s">
        <v>2</v>
      </c>
      <c r="F537" s="3" t="s">
        <v>2</v>
      </c>
      <c r="G537" s="3" t="s">
        <v>2</v>
      </c>
      <c r="H537" s="21" t="s">
        <v>2</v>
      </c>
      <c r="I537" s="3" t="s">
        <v>2</v>
      </c>
      <c r="J537" s="21" t="s">
        <v>2</v>
      </c>
      <c r="K537" s="3" t="s">
        <v>2</v>
      </c>
      <c r="L537" s="21" t="s">
        <v>2</v>
      </c>
    </row>
    <row r="538" spans="1:12" ht="13.5">
      <c r="A538" s="3" t="s">
        <v>952</v>
      </c>
      <c r="B538" s="3" t="s">
        <v>953</v>
      </c>
      <c r="C538" s="3">
        <v>0.26</v>
      </c>
      <c r="D538" s="3">
        <v>0.17</v>
      </c>
      <c r="E538" s="3">
        <v>0</v>
      </c>
      <c r="F538" s="3">
        <v>0.36699999999999999</v>
      </c>
      <c r="G538" s="3">
        <v>635.9</v>
      </c>
      <c r="H538" s="21">
        <v>0.41189999999999999</v>
      </c>
      <c r="I538" s="3">
        <v>621.79999999999995</v>
      </c>
      <c r="J538" s="21">
        <v>0.40279999999999999</v>
      </c>
      <c r="K538" s="3">
        <v>91.8</v>
      </c>
      <c r="L538" s="21">
        <v>5.9499999999999997E-2</v>
      </c>
    </row>
    <row r="539" spans="1:12" ht="13.5">
      <c r="A539" s="3" t="s">
        <v>954</v>
      </c>
      <c r="B539" s="3" t="s">
        <v>955</v>
      </c>
      <c r="C539" s="3" t="s">
        <v>2</v>
      </c>
      <c r="D539" s="3" t="s">
        <v>2</v>
      </c>
      <c r="E539" s="3" t="s">
        <v>2</v>
      </c>
      <c r="F539" s="3" t="s">
        <v>2</v>
      </c>
      <c r="G539" s="3" t="s">
        <v>2</v>
      </c>
      <c r="H539" s="21" t="s">
        <v>2</v>
      </c>
      <c r="I539" s="3" t="s">
        <v>2</v>
      </c>
      <c r="J539" s="21" t="s">
        <v>2</v>
      </c>
      <c r="K539" s="3" t="s">
        <v>2</v>
      </c>
      <c r="L539" s="21" t="s">
        <v>2</v>
      </c>
    </row>
    <row r="540" spans="1:12" ht="13.5">
      <c r="A540" s="3" t="s">
        <v>956</v>
      </c>
      <c r="B540" s="3" t="s">
        <v>1908</v>
      </c>
      <c r="C540" s="3" t="s">
        <v>2</v>
      </c>
      <c r="D540" s="3" t="s">
        <v>2</v>
      </c>
      <c r="E540" s="3" t="s">
        <v>2</v>
      </c>
      <c r="F540" s="3" t="s">
        <v>2</v>
      </c>
      <c r="G540" s="3" t="s">
        <v>2</v>
      </c>
      <c r="H540" s="21" t="s">
        <v>2</v>
      </c>
      <c r="I540" s="3" t="s">
        <v>2</v>
      </c>
      <c r="J540" s="21" t="s">
        <v>2</v>
      </c>
      <c r="K540" s="3" t="s">
        <v>2</v>
      </c>
      <c r="L540" s="21" t="s">
        <v>2</v>
      </c>
    </row>
    <row r="541" spans="1:12" ht="13.5">
      <c r="A541" s="3" t="s">
        <v>957</v>
      </c>
      <c r="B541" s="3" t="s">
        <v>2</v>
      </c>
      <c r="C541" s="3" t="s">
        <v>2</v>
      </c>
      <c r="D541" s="3" t="s">
        <v>2</v>
      </c>
      <c r="E541" s="3" t="s">
        <v>2</v>
      </c>
      <c r="F541" s="3" t="s">
        <v>2</v>
      </c>
      <c r="G541" s="3" t="s">
        <v>2</v>
      </c>
      <c r="H541" s="21" t="s">
        <v>2</v>
      </c>
      <c r="I541" s="3" t="s">
        <v>2</v>
      </c>
      <c r="J541" s="21" t="s">
        <v>2</v>
      </c>
      <c r="K541" s="3" t="s">
        <v>2</v>
      </c>
      <c r="L541" s="21" t="s">
        <v>2</v>
      </c>
    </row>
    <row r="542" spans="1:12" ht="13.5">
      <c r="A542" s="3" t="s">
        <v>958</v>
      </c>
      <c r="B542" s="3" t="s">
        <v>2</v>
      </c>
      <c r="C542" s="3" t="s">
        <v>2</v>
      </c>
      <c r="D542" s="3" t="s">
        <v>2</v>
      </c>
      <c r="E542" s="3" t="s">
        <v>2</v>
      </c>
      <c r="F542" s="3" t="s">
        <v>2</v>
      </c>
      <c r="G542" s="3" t="s">
        <v>2</v>
      </c>
      <c r="H542" s="21" t="s">
        <v>2</v>
      </c>
      <c r="I542" s="3" t="s">
        <v>2</v>
      </c>
      <c r="J542" s="21" t="s">
        <v>2</v>
      </c>
      <c r="K542" s="3" t="s">
        <v>2</v>
      </c>
      <c r="L542" s="21" t="s">
        <v>2</v>
      </c>
    </row>
    <row r="543" spans="1:12" ht="13.5">
      <c r="A543" s="3" t="s">
        <v>959</v>
      </c>
      <c r="B543" s="3" t="s">
        <v>960</v>
      </c>
      <c r="C543" s="3">
        <v>0.09</v>
      </c>
      <c r="D543" s="3">
        <v>0.53100000000000003</v>
      </c>
      <c r="E543" s="3" t="s">
        <v>2</v>
      </c>
      <c r="F543" s="3">
        <v>0.625</v>
      </c>
      <c r="G543" s="3">
        <v>0</v>
      </c>
      <c r="H543" s="21">
        <v>0</v>
      </c>
      <c r="I543" s="3">
        <v>0</v>
      </c>
      <c r="J543" s="21">
        <v>0</v>
      </c>
      <c r="K543" s="3">
        <v>0</v>
      </c>
      <c r="L543" s="21">
        <v>0</v>
      </c>
    </row>
    <row r="544" spans="1:12" ht="13.5">
      <c r="A544" s="3" t="s">
        <v>961</v>
      </c>
      <c r="B544" s="3" t="s">
        <v>962</v>
      </c>
      <c r="C544" s="3" t="s">
        <v>2</v>
      </c>
      <c r="D544" s="3" t="s">
        <v>2</v>
      </c>
      <c r="E544" s="3" t="s">
        <v>2</v>
      </c>
      <c r="F544" s="3" t="s">
        <v>2</v>
      </c>
      <c r="G544" s="3" t="s">
        <v>2</v>
      </c>
      <c r="H544" s="21" t="s">
        <v>2</v>
      </c>
      <c r="I544" s="3" t="s">
        <v>2</v>
      </c>
      <c r="J544" s="21" t="s">
        <v>2</v>
      </c>
      <c r="K544" s="3" t="s">
        <v>2</v>
      </c>
      <c r="L544" s="21" t="s">
        <v>2</v>
      </c>
    </row>
    <row r="545" spans="1:12" ht="13.5">
      <c r="A545" s="3" t="s">
        <v>963</v>
      </c>
      <c r="B545" s="3" t="s">
        <v>964</v>
      </c>
      <c r="C545" s="3" t="s">
        <v>2</v>
      </c>
      <c r="D545" s="3" t="s">
        <v>2</v>
      </c>
      <c r="E545" s="3" t="s">
        <v>2</v>
      </c>
      <c r="F545" s="3" t="s">
        <v>2</v>
      </c>
      <c r="G545" s="3" t="s">
        <v>2</v>
      </c>
      <c r="H545" s="21" t="s">
        <v>2</v>
      </c>
      <c r="I545" s="3" t="s">
        <v>2</v>
      </c>
      <c r="J545" s="21" t="s">
        <v>2</v>
      </c>
      <c r="K545" s="3" t="s">
        <v>2</v>
      </c>
      <c r="L545" s="21" t="s">
        <v>2</v>
      </c>
    </row>
    <row r="546" spans="1:12" ht="13.5">
      <c r="A546" s="3" t="s">
        <v>965</v>
      </c>
      <c r="B546" s="3" t="s">
        <v>966</v>
      </c>
      <c r="C546" s="3" t="s">
        <v>2</v>
      </c>
      <c r="D546" s="3" t="s">
        <v>2</v>
      </c>
      <c r="E546" s="3" t="s">
        <v>2</v>
      </c>
      <c r="F546" s="3" t="s">
        <v>2</v>
      </c>
      <c r="G546" s="3" t="s">
        <v>2</v>
      </c>
      <c r="H546" s="21" t="s">
        <v>2</v>
      </c>
      <c r="I546" s="3" t="s">
        <v>2</v>
      </c>
      <c r="J546" s="21" t="s">
        <v>2</v>
      </c>
      <c r="K546" s="3" t="s">
        <v>2</v>
      </c>
      <c r="L546" s="21" t="s">
        <v>2</v>
      </c>
    </row>
    <row r="547" spans="1:12" ht="13.5">
      <c r="A547" s="3" t="s">
        <v>967</v>
      </c>
      <c r="B547" s="3" t="s">
        <v>2</v>
      </c>
      <c r="C547" s="3" t="s">
        <v>2</v>
      </c>
      <c r="D547" s="3" t="s">
        <v>2</v>
      </c>
      <c r="E547" s="3" t="s">
        <v>2</v>
      </c>
      <c r="F547" s="3" t="s">
        <v>2</v>
      </c>
      <c r="G547" s="3" t="s">
        <v>2</v>
      </c>
      <c r="H547" s="21" t="s">
        <v>2</v>
      </c>
      <c r="I547" s="3" t="s">
        <v>2</v>
      </c>
      <c r="J547" s="21" t="s">
        <v>2</v>
      </c>
      <c r="K547" s="3" t="s">
        <v>2</v>
      </c>
      <c r="L547" s="21" t="s">
        <v>2</v>
      </c>
    </row>
    <row r="548" spans="1:12" ht="13.5">
      <c r="A548" s="3" t="s">
        <v>968</v>
      </c>
      <c r="B548" s="3" t="s">
        <v>969</v>
      </c>
      <c r="C548" s="3" t="s">
        <v>2</v>
      </c>
      <c r="D548" s="3" t="s">
        <v>2</v>
      </c>
      <c r="E548" s="3" t="s">
        <v>2</v>
      </c>
      <c r="F548" s="3" t="s">
        <v>2</v>
      </c>
      <c r="G548" s="3" t="s">
        <v>2</v>
      </c>
      <c r="H548" s="21" t="s">
        <v>2</v>
      </c>
      <c r="I548" s="3" t="s">
        <v>2</v>
      </c>
      <c r="J548" s="21" t="s">
        <v>2</v>
      </c>
      <c r="K548" s="3" t="s">
        <v>2</v>
      </c>
      <c r="L548" s="21" t="s">
        <v>2</v>
      </c>
    </row>
    <row r="549" spans="1:12" ht="13.5">
      <c r="A549" s="3" t="s">
        <v>970</v>
      </c>
      <c r="B549" s="3" t="s">
        <v>2</v>
      </c>
      <c r="C549" s="3" t="s">
        <v>2</v>
      </c>
      <c r="D549" s="3" t="s">
        <v>2</v>
      </c>
      <c r="E549" s="3" t="s">
        <v>2</v>
      </c>
      <c r="F549" s="3" t="s">
        <v>2</v>
      </c>
      <c r="G549" s="3" t="s">
        <v>2</v>
      </c>
      <c r="H549" s="21" t="s">
        <v>2</v>
      </c>
      <c r="I549" s="3" t="s">
        <v>2</v>
      </c>
      <c r="J549" s="21" t="s">
        <v>2</v>
      </c>
      <c r="K549" s="3" t="s">
        <v>2</v>
      </c>
      <c r="L549" s="21" t="s">
        <v>2</v>
      </c>
    </row>
    <row r="550" spans="1:12" ht="13.5">
      <c r="A550" s="3" t="s">
        <v>971</v>
      </c>
      <c r="B550" s="3" t="s">
        <v>972</v>
      </c>
      <c r="C550" s="3" t="s">
        <v>2</v>
      </c>
      <c r="D550" s="3" t="s">
        <v>2</v>
      </c>
      <c r="E550" s="3" t="s">
        <v>2</v>
      </c>
      <c r="F550" s="3" t="s">
        <v>2</v>
      </c>
      <c r="G550" s="3" t="s">
        <v>2</v>
      </c>
      <c r="H550" s="21" t="s">
        <v>2</v>
      </c>
      <c r="I550" s="3" t="s">
        <v>2</v>
      </c>
      <c r="J550" s="21" t="s">
        <v>2</v>
      </c>
      <c r="K550" s="3" t="s">
        <v>2</v>
      </c>
      <c r="L550" s="21" t="s">
        <v>2</v>
      </c>
    </row>
    <row r="551" spans="1:12" ht="13.5">
      <c r="A551" s="3" t="s">
        <v>973</v>
      </c>
      <c r="B551" s="3" t="s">
        <v>974</v>
      </c>
      <c r="C551" s="3" t="s">
        <v>2</v>
      </c>
      <c r="D551" s="3" t="s">
        <v>2</v>
      </c>
      <c r="E551" s="3" t="s">
        <v>2</v>
      </c>
      <c r="F551" s="3" t="s">
        <v>2</v>
      </c>
      <c r="G551" s="3" t="s">
        <v>2</v>
      </c>
      <c r="H551" s="21" t="s">
        <v>2</v>
      </c>
      <c r="I551" s="3" t="s">
        <v>2</v>
      </c>
      <c r="J551" s="21" t="s">
        <v>2</v>
      </c>
      <c r="K551" s="3" t="s">
        <v>2</v>
      </c>
      <c r="L551" s="21" t="s">
        <v>2</v>
      </c>
    </row>
    <row r="552" spans="1:12" ht="13.5">
      <c r="A552" s="3" t="s">
        <v>975</v>
      </c>
      <c r="B552" s="3" t="s">
        <v>976</v>
      </c>
      <c r="C552" s="3">
        <v>0.52</v>
      </c>
      <c r="D552" s="3">
        <v>0.2</v>
      </c>
      <c r="E552" s="3" t="s">
        <v>2</v>
      </c>
      <c r="F552" s="3">
        <v>0.14799999999999999</v>
      </c>
      <c r="G552" s="3">
        <v>0</v>
      </c>
      <c r="H552" s="21">
        <v>0</v>
      </c>
      <c r="I552" s="3">
        <v>0</v>
      </c>
      <c r="J552" s="21">
        <v>0</v>
      </c>
      <c r="K552" s="3">
        <v>0</v>
      </c>
      <c r="L552" s="21">
        <v>0</v>
      </c>
    </row>
    <row r="553" spans="1:12" ht="13.5">
      <c r="A553" s="3" t="s">
        <v>977</v>
      </c>
      <c r="B553" s="3" t="s">
        <v>2</v>
      </c>
      <c r="C553" s="3" t="s">
        <v>2</v>
      </c>
      <c r="D553" s="3" t="s">
        <v>2</v>
      </c>
      <c r="E553" s="3" t="s">
        <v>2</v>
      </c>
      <c r="F553" s="3" t="s">
        <v>2</v>
      </c>
      <c r="G553" s="3" t="s">
        <v>2</v>
      </c>
      <c r="H553" s="21" t="s">
        <v>2</v>
      </c>
      <c r="I553" s="3" t="s">
        <v>2</v>
      </c>
      <c r="J553" s="21" t="s">
        <v>2</v>
      </c>
      <c r="K553" s="3" t="s">
        <v>2</v>
      </c>
      <c r="L553" s="21" t="s">
        <v>2</v>
      </c>
    </row>
    <row r="554" spans="1:12" ht="13.5">
      <c r="A554" s="3" t="s">
        <v>978</v>
      </c>
      <c r="B554" s="3" t="s">
        <v>1564</v>
      </c>
      <c r="C554" s="3">
        <v>0.01</v>
      </c>
      <c r="D554" s="3">
        <v>0.46899999999999997</v>
      </c>
      <c r="E554" s="3" t="s">
        <v>2</v>
      </c>
      <c r="F554" s="3">
        <v>0.53500000000000003</v>
      </c>
      <c r="G554" s="3">
        <v>0</v>
      </c>
      <c r="H554" s="21">
        <v>0</v>
      </c>
      <c r="I554" s="3">
        <v>0</v>
      </c>
      <c r="J554" s="21">
        <v>0</v>
      </c>
      <c r="K554" s="3">
        <v>0</v>
      </c>
      <c r="L554" s="21">
        <v>0</v>
      </c>
    </row>
    <row r="555" spans="1:12" ht="13.5">
      <c r="A555" s="3" t="s">
        <v>979</v>
      </c>
      <c r="B555" s="3" t="s">
        <v>1265</v>
      </c>
      <c r="C555" s="3">
        <v>10.51</v>
      </c>
      <c r="D555" s="3">
        <v>0.42899999999999999</v>
      </c>
      <c r="E555" s="3" t="s">
        <v>2</v>
      </c>
      <c r="F555" s="3">
        <v>0.377</v>
      </c>
      <c r="G555" s="3">
        <v>0</v>
      </c>
      <c r="H555" s="21">
        <v>0</v>
      </c>
      <c r="I555" s="3">
        <v>0</v>
      </c>
      <c r="J555" s="21">
        <v>0</v>
      </c>
      <c r="K555" s="3">
        <v>0</v>
      </c>
      <c r="L555" s="21">
        <v>0</v>
      </c>
    </row>
    <row r="556" spans="1:12" ht="13.5">
      <c r="A556" s="3" t="s">
        <v>980</v>
      </c>
      <c r="B556" s="3" t="s">
        <v>981</v>
      </c>
      <c r="C556" s="3" t="s">
        <v>2</v>
      </c>
      <c r="D556" s="3" t="s">
        <v>2</v>
      </c>
      <c r="E556" s="3" t="s">
        <v>2</v>
      </c>
      <c r="F556" s="3" t="s">
        <v>2</v>
      </c>
      <c r="G556" s="3" t="s">
        <v>2</v>
      </c>
      <c r="H556" s="21" t="s">
        <v>2</v>
      </c>
      <c r="I556" s="3" t="s">
        <v>2</v>
      </c>
      <c r="J556" s="21" t="s">
        <v>2</v>
      </c>
      <c r="K556" s="3" t="s">
        <v>2</v>
      </c>
      <c r="L556" s="21" t="s">
        <v>2</v>
      </c>
    </row>
    <row r="557" spans="1:12" ht="13.5">
      <c r="A557" s="3" t="s">
        <v>982</v>
      </c>
      <c r="B557" s="3" t="s">
        <v>983</v>
      </c>
      <c r="C557" s="3" t="s">
        <v>2</v>
      </c>
      <c r="D557" s="3" t="s">
        <v>2</v>
      </c>
      <c r="E557" s="3" t="s">
        <v>2</v>
      </c>
      <c r="F557" s="3" t="s">
        <v>2</v>
      </c>
      <c r="G557" s="3" t="s">
        <v>2</v>
      </c>
      <c r="H557" s="21" t="s">
        <v>2</v>
      </c>
      <c r="I557" s="3" t="s">
        <v>2</v>
      </c>
      <c r="J557" s="21" t="s">
        <v>2</v>
      </c>
      <c r="K557" s="3" t="s">
        <v>2</v>
      </c>
      <c r="L557" s="21" t="s">
        <v>2</v>
      </c>
    </row>
    <row r="558" spans="1:12" ht="13.5">
      <c r="A558" s="3" t="s">
        <v>984</v>
      </c>
      <c r="B558" s="3" t="s">
        <v>985</v>
      </c>
      <c r="C558" s="3">
        <v>1.47</v>
      </c>
      <c r="D558" s="3">
        <v>0.42899999999999999</v>
      </c>
      <c r="E558" s="3" t="s">
        <v>2</v>
      </c>
      <c r="F558" s="3">
        <v>0.42899999999999999</v>
      </c>
      <c r="G558" s="3">
        <v>0</v>
      </c>
      <c r="H558" s="21">
        <v>0</v>
      </c>
      <c r="I558" s="3">
        <v>0</v>
      </c>
      <c r="J558" s="21">
        <v>0</v>
      </c>
      <c r="K558" s="3">
        <v>0</v>
      </c>
      <c r="L558" s="21">
        <v>0</v>
      </c>
    </row>
    <row r="559" spans="1:12" ht="13.5">
      <c r="A559" s="3" t="s">
        <v>986</v>
      </c>
      <c r="B559" s="3" t="s">
        <v>987</v>
      </c>
      <c r="C559" s="3" t="s">
        <v>2</v>
      </c>
      <c r="D559" s="3" t="s">
        <v>2</v>
      </c>
      <c r="E559" s="3" t="s">
        <v>2</v>
      </c>
      <c r="F559" s="3" t="s">
        <v>2</v>
      </c>
      <c r="G559" s="3" t="s">
        <v>2</v>
      </c>
      <c r="H559" s="21" t="s">
        <v>2</v>
      </c>
      <c r="I559" s="3" t="s">
        <v>2</v>
      </c>
      <c r="J559" s="21" t="s">
        <v>2</v>
      </c>
      <c r="K559" s="3" t="s">
        <v>2</v>
      </c>
      <c r="L559" s="21" t="s">
        <v>2</v>
      </c>
    </row>
    <row r="560" spans="1:12" ht="13.5">
      <c r="A560" s="3" t="s">
        <v>988</v>
      </c>
      <c r="B560" s="3" t="s">
        <v>989</v>
      </c>
      <c r="C560" s="3" t="s">
        <v>2</v>
      </c>
      <c r="D560" s="3" t="s">
        <v>2</v>
      </c>
      <c r="E560" s="3" t="s">
        <v>2</v>
      </c>
      <c r="F560" s="3" t="s">
        <v>2</v>
      </c>
      <c r="G560" s="3" t="s">
        <v>2</v>
      </c>
      <c r="H560" s="21" t="s">
        <v>2</v>
      </c>
      <c r="I560" s="3" t="s">
        <v>2</v>
      </c>
      <c r="J560" s="21" t="s">
        <v>2</v>
      </c>
      <c r="K560" s="3" t="s">
        <v>2</v>
      </c>
      <c r="L560" s="21" t="s">
        <v>2</v>
      </c>
    </row>
    <row r="561" spans="1:12" ht="13.5">
      <c r="A561" s="3" t="s">
        <v>990</v>
      </c>
      <c r="B561" s="3" t="s">
        <v>991</v>
      </c>
      <c r="C561" s="3" t="s">
        <v>2</v>
      </c>
      <c r="D561" s="3" t="s">
        <v>2</v>
      </c>
      <c r="E561" s="3" t="s">
        <v>2</v>
      </c>
      <c r="F561" s="3" t="s">
        <v>2</v>
      </c>
      <c r="G561" s="3" t="s">
        <v>2</v>
      </c>
      <c r="H561" s="21" t="s">
        <v>2</v>
      </c>
      <c r="I561" s="3" t="s">
        <v>2</v>
      </c>
      <c r="J561" s="21" t="s">
        <v>2</v>
      </c>
      <c r="K561" s="3" t="s">
        <v>2</v>
      </c>
      <c r="L561" s="21" t="s">
        <v>2</v>
      </c>
    </row>
    <row r="562" spans="1:12" ht="13.5">
      <c r="A562" s="3" t="s">
        <v>992</v>
      </c>
      <c r="B562" s="3" t="s">
        <v>2</v>
      </c>
      <c r="C562" s="3" t="s">
        <v>2</v>
      </c>
      <c r="D562" s="3" t="s">
        <v>2</v>
      </c>
      <c r="E562" s="3" t="s">
        <v>2</v>
      </c>
      <c r="F562" s="3" t="s">
        <v>2</v>
      </c>
      <c r="G562" s="3" t="s">
        <v>2</v>
      </c>
      <c r="H562" s="21" t="s">
        <v>2</v>
      </c>
      <c r="I562" s="3" t="s">
        <v>2</v>
      </c>
      <c r="J562" s="21" t="s">
        <v>2</v>
      </c>
      <c r="K562" s="3" t="s">
        <v>2</v>
      </c>
      <c r="L562" s="21" t="s">
        <v>2</v>
      </c>
    </row>
    <row r="563" spans="1:12" ht="13.5">
      <c r="A563" s="3" t="s">
        <v>993</v>
      </c>
      <c r="B563" s="3" t="s">
        <v>994</v>
      </c>
      <c r="C563" s="3" t="s">
        <v>2</v>
      </c>
      <c r="D563" s="3" t="s">
        <v>2</v>
      </c>
      <c r="E563" s="3" t="s">
        <v>2</v>
      </c>
      <c r="F563" s="3" t="s">
        <v>2</v>
      </c>
      <c r="G563" s="3" t="s">
        <v>2</v>
      </c>
      <c r="H563" s="21" t="s">
        <v>2</v>
      </c>
      <c r="I563" s="3" t="s">
        <v>2</v>
      </c>
      <c r="J563" s="21" t="s">
        <v>2</v>
      </c>
      <c r="K563" s="3" t="s">
        <v>2</v>
      </c>
      <c r="L563" s="21" t="s">
        <v>2</v>
      </c>
    </row>
    <row r="564" spans="1:12" ht="13.5">
      <c r="A564" s="3" t="s">
        <v>995</v>
      </c>
      <c r="B564" s="3" t="s">
        <v>1266</v>
      </c>
      <c r="C564" s="3" t="s">
        <v>2</v>
      </c>
      <c r="D564" s="3" t="s">
        <v>2</v>
      </c>
      <c r="E564" s="3" t="s">
        <v>2</v>
      </c>
      <c r="F564" s="3" t="s">
        <v>2</v>
      </c>
      <c r="G564" s="3" t="s">
        <v>2</v>
      </c>
      <c r="H564" s="21" t="s">
        <v>2</v>
      </c>
      <c r="I564" s="3" t="s">
        <v>2</v>
      </c>
      <c r="J564" s="21" t="s">
        <v>2</v>
      </c>
      <c r="K564" s="3" t="s">
        <v>2</v>
      </c>
      <c r="L564" s="21" t="s">
        <v>2</v>
      </c>
    </row>
    <row r="565" spans="1:12" ht="13.5">
      <c r="A565" s="3" t="s">
        <v>996</v>
      </c>
      <c r="B565" s="3" t="s">
        <v>997</v>
      </c>
      <c r="C565" s="3">
        <v>1.44</v>
      </c>
      <c r="D565" s="3">
        <v>0.46300000000000002</v>
      </c>
      <c r="E565" s="3" t="s">
        <v>2</v>
      </c>
      <c r="F565" s="3">
        <v>0.41099999999999998</v>
      </c>
      <c r="G565" s="3">
        <v>0</v>
      </c>
      <c r="H565" s="21">
        <v>0</v>
      </c>
      <c r="I565" s="3">
        <v>0</v>
      </c>
      <c r="J565" s="21">
        <v>0</v>
      </c>
      <c r="K565" s="3">
        <v>0</v>
      </c>
      <c r="L565" s="21">
        <v>0</v>
      </c>
    </row>
    <row r="566" spans="1:12" ht="13.5">
      <c r="A566" s="3" t="s">
        <v>998</v>
      </c>
      <c r="B566" s="3" t="s">
        <v>1267</v>
      </c>
      <c r="C566" s="3" t="s">
        <v>2</v>
      </c>
      <c r="D566" s="3" t="s">
        <v>2</v>
      </c>
      <c r="E566" s="3" t="s">
        <v>2</v>
      </c>
      <c r="F566" s="3" t="s">
        <v>2</v>
      </c>
      <c r="G566" s="3" t="s">
        <v>2</v>
      </c>
      <c r="H566" s="21" t="s">
        <v>2</v>
      </c>
      <c r="I566" s="3" t="s">
        <v>2</v>
      </c>
      <c r="J566" s="21" t="s">
        <v>2</v>
      </c>
      <c r="K566" s="3" t="s">
        <v>2</v>
      </c>
      <c r="L566" s="21" t="s">
        <v>2</v>
      </c>
    </row>
    <row r="567" spans="1:12" ht="13.5">
      <c r="A567" s="3" t="s">
        <v>999</v>
      </c>
      <c r="B567" s="3" t="s">
        <v>1000</v>
      </c>
      <c r="C567" s="3" t="s">
        <v>2</v>
      </c>
      <c r="D567" s="3" t="s">
        <v>2</v>
      </c>
      <c r="E567" s="3" t="s">
        <v>2</v>
      </c>
      <c r="F567" s="3" t="s">
        <v>2</v>
      </c>
      <c r="G567" s="3" t="s">
        <v>2</v>
      </c>
      <c r="H567" s="21" t="s">
        <v>2</v>
      </c>
      <c r="I567" s="3" t="s">
        <v>2</v>
      </c>
      <c r="J567" s="21" t="s">
        <v>2</v>
      </c>
      <c r="K567" s="3" t="s">
        <v>2</v>
      </c>
      <c r="L567" s="21" t="s">
        <v>2</v>
      </c>
    </row>
    <row r="568" spans="1:12" ht="13.5">
      <c r="A568" s="3" t="s">
        <v>1001</v>
      </c>
      <c r="B568" s="3" t="s">
        <v>2</v>
      </c>
      <c r="C568" s="3" t="s">
        <v>2</v>
      </c>
      <c r="D568" s="3" t="s">
        <v>2</v>
      </c>
      <c r="E568" s="3" t="s">
        <v>2</v>
      </c>
      <c r="F568" s="3" t="s">
        <v>2</v>
      </c>
      <c r="G568" s="3" t="s">
        <v>2</v>
      </c>
      <c r="H568" s="21" t="s">
        <v>2</v>
      </c>
      <c r="I568" s="3" t="s">
        <v>2</v>
      </c>
      <c r="J568" s="21" t="s">
        <v>2</v>
      </c>
      <c r="K568" s="3" t="s">
        <v>2</v>
      </c>
      <c r="L568" s="21" t="s">
        <v>2</v>
      </c>
    </row>
    <row r="569" spans="1:12" ht="13.5">
      <c r="A569" s="3" t="s">
        <v>1002</v>
      </c>
      <c r="B569" s="3" t="s">
        <v>2</v>
      </c>
      <c r="C569" s="3" t="s">
        <v>2</v>
      </c>
      <c r="D569" s="3" t="s">
        <v>2</v>
      </c>
      <c r="E569" s="3" t="s">
        <v>2</v>
      </c>
      <c r="F569" s="3" t="s">
        <v>2</v>
      </c>
      <c r="G569" s="3" t="s">
        <v>2</v>
      </c>
      <c r="H569" s="21" t="s">
        <v>2</v>
      </c>
      <c r="I569" s="3" t="s">
        <v>2</v>
      </c>
      <c r="J569" s="21" t="s">
        <v>2</v>
      </c>
      <c r="K569" s="3" t="s">
        <v>2</v>
      </c>
      <c r="L569" s="21" t="s">
        <v>2</v>
      </c>
    </row>
    <row r="570" spans="1:12" ht="13.5">
      <c r="A570" s="3" t="s">
        <v>1003</v>
      </c>
      <c r="B570" s="3" t="s">
        <v>1004</v>
      </c>
      <c r="C570" s="3" t="s">
        <v>2</v>
      </c>
      <c r="D570" s="3" t="s">
        <v>2</v>
      </c>
      <c r="E570" s="3" t="s">
        <v>2</v>
      </c>
      <c r="F570" s="3" t="s">
        <v>2</v>
      </c>
      <c r="G570" s="3" t="s">
        <v>2</v>
      </c>
      <c r="H570" s="21" t="s">
        <v>2</v>
      </c>
      <c r="I570" s="3" t="s">
        <v>2</v>
      </c>
      <c r="J570" s="21" t="s">
        <v>2</v>
      </c>
      <c r="K570" s="3" t="s">
        <v>2</v>
      </c>
      <c r="L570" s="21" t="s">
        <v>2</v>
      </c>
    </row>
    <row r="571" spans="1:12" ht="13.5">
      <c r="A571" s="3" t="s">
        <v>1005</v>
      </c>
      <c r="B571" s="3" t="s">
        <v>1006</v>
      </c>
      <c r="C571" s="3" t="s">
        <v>2</v>
      </c>
      <c r="D571" s="3" t="s">
        <v>2</v>
      </c>
      <c r="E571" s="3" t="s">
        <v>2</v>
      </c>
      <c r="F571" s="3" t="s">
        <v>2</v>
      </c>
      <c r="G571" s="3" t="s">
        <v>2</v>
      </c>
      <c r="H571" s="21" t="s">
        <v>2</v>
      </c>
      <c r="I571" s="3" t="s">
        <v>2</v>
      </c>
      <c r="J571" s="21" t="s">
        <v>2</v>
      </c>
      <c r="K571" s="3" t="s">
        <v>2</v>
      </c>
      <c r="L571" s="21" t="s">
        <v>2</v>
      </c>
    </row>
    <row r="572" spans="1:12" ht="13.5">
      <c r="A572" s="3" t="s">
        <v>1007</v>
      </c>
      <c r="B572" s="3" t="s">
        <v>1008</v>
      </c>
      <c r="C572" s="3" t="s">
        <v>2</v>
      </c>
      <c r="D572" s="3" t="s">
        <v>2</v>
      </c>
      <c r="E572" s="3" t="s">
        <v>2</v>
      </c>
      <c r="F572" s="3" t="s">
        <v>2</v>
      </c>
      <c r="G572" s="3" t="s">
        <v>2</v>
      </c>
      <c r="H572" s="21" t="s">
        <v>2</v>
      </c>
      <c r="I572" s="3" t="s">
        <v>2</v>
      </c>
      <c r="J572" s="21" t="s">
        <v>2</v>
      </c>
      <c r="K572" s="3" t="s">
        <v>2</v>
      </c>
      <c r="L572" s="21" t="s">
        <v>2</v>
      </c>
    </row>
    <row r="573" spans="1:12" ht="13.5">
      <c r="A573" s="3" t="s">
        <v>1009</v>
      </c>
      <c r="B573" s="3" t="s">
        <v>2</v>
      </c>
      <c r="C573" s="3" t="s">
        <v>2</v>
      </c>
      <c r="D573" s="3" t="s">
        <v>2</v>
      </c>
      <c r="E573" s="3" t="s">
        <v>2</v>
      </c>
      <c r="F573" s="3" t="s">
        <v>2</v>
      </c>
      <c r="G573" s="3" t="s">
        <v>2</v>
      </c>
      <c r="H573" s="21" t="s">
        <v>2</v>
      </c>
      <c r="I573" s="3" t="s">
        <v>2</v>
      </c>
      <c r="J573" s="21" t="s">
        <v>2</v>
      </c>
      <c r="K573" s="3" t="s">
        <v>2</v>
      </c>
      <c r="L573" s="21" t="s">
        <v>2</v>
      </c>
    </row>
    <row r="574" spans="1:12" ht="13.5">
      <c r="A574" s="3" t="s">
        <v>1010</v>
      </c>
      <c r="B574" s="3" t="s">
        <v>1011</v>
      </c>
      <c r="C574" s="3" t="s">
        <v>2</v>
      </c>
      <c r="D574" s="3" t="s">
        <v>2</v>
      </c>
      <c r="E574" s="3" t="s">
        <v>2</v>
      </c>
      <c r="F574" s="3" t="s">
        <v>2</v>
      </c>
      <c r="G574" s="3" t="s">
        <v>2</v>
      </c>
      <c r="H574" s="21" t="s">
        <v>2</v>
      </c>
      <c r="I574" s="3" t="s">
        <v>2</v>
      </c>
      <c r="J574" s="21" t="s">
        <v>2</v>
      </c>
      <c r="K574" s="3" t="s">
        <v>2</v>
      </c>
      <c r="L574" s="21" t="s">
        <v>2</v>
      </c>
    </row>
    <row r="575" spans="1:12" ht="13.5">
      <c r="A575" s="3" t="s">
        <v>1012</v>
      </c>
      <c r="B575" s="3" t="s">
        <v>1013</v>
      </c>
      <c r="C575" s="3">
        <v>0.15</v>
      </c>
      <c r="D575" s="3">
        <v>0.30299999999999999</v>
      </c>
      <c r="E575" s="3" t="s">
        <v>2</v>
      </c>
      <c r="F575" s="3">
        <v>0.316</v>
      </c>
      <c r="G575" s="3">
        <v>75</v>
      </c>
      <c r="H575" s="21">
        <v>0.15</v>
      </c>
      <c r="I575" s="3">
        <v>75</v>
      </c>
      <c r="J575" s="21">
        <v>0.15</v>
      </c>
      <c r="K575" s="3">
        <v>0</v>
      </c>
      <c r="L575" s="21">
        <v>0</v>
      </c>
    </row>
    <row r="576" spans="1:12" ht="13.5">
      <c r="A576" s="3" t="s">
        <v>1014</v>
      </c>
      <c r="B576" s="3" t="s">
        <v>1015</v>
      </c>
      <c r="C576" s="3" t="s">
        <v>2</v>
      </c>
      <c r="D576" s="3" t="s">
        <v>2</v>
      </c>
      <c r="E576" s="3" t="s">
        <v>2</v>
      </c>
      <c r="F576" s="3" t="s">
        <v>2</v>
      </c>
      <c r="G576" s="3" t="s">
        <v>2</v>
      </c>
      <c r="H576" s="21" t="s">
        <v>2</v>
      </c>
      <c r="I576" s="3" t="s">
        <v>2</v>
      </c>
      <c r="J576" s="21" t="s">
        <v>2</v>
      </c>
      <c r="K576" s="3" t="s">
        <v>2</v>
      </c>
      <c r="L576" s="21" t="s">
        <v>2</v>
      </c>
    </row>
    <row r="577" spans="1:12" ht="13.5">
      <c r="A577" s="3" t="s">
        <v>1016</v>
      </c>
      <c r="B577" s="3" t="s">
        <v>1017</v>
      </c>
      <c r="C577" s="3" t="s">
        <v>2</v>
      </c>
      <c r="D577" s="3" t="s">
        <v>2</v>
      </c>
      <c r="E577" s="3" t="s">
        <v>2</v>
      </c>
      <c r="F577" s="3" t="s">
        <v>2</v>
      </c>
      <c r="G577" s="3" t="s">
        <v>2</v>
      </c>
      <c r="H577" s="21" t="s">
        <v>2</v>
      </c>
      <c r="I577" s="3" t="s">
        <v>2</v>
      </c>
      <c r="J577" s="21" t="s">
        <v>2</v>
      </c>
      <c r="K577" s="3" t="s">
        <v>2</v>
      </c>
      <c r="L577" s="21" t="s">
        <v>2</v>
      </c>
    </row>
    <row r="578" spans="1:12" ht="13.5">
      <c r="A578" s="3" t="s">
        <v>1018</v>
      </c>
      <c r="B578" s="3" t="s">
        <v>1019</v>
      </c>
      <c r="C578" s="3" t="s">
        <v>2</v>
      </c>
      <c r="D578" s="3" t="s">
        <v>2</v>
      </c>
      <c r="E578" s="3" t="s">
        <v>2</v>
      </c>
      <c r="F578" s="3" t="s">
        <v>2</v>
      </c>
      <c r="G578" s="3" t="s">
        <v>2</v>
      </c>
      <c r="H578" s="21" t="s">
        <v>2</v>
      </c>
      <c r="I578" s="3" t="s">
        <v>2</v>
      </c>
      <c r="J578" s="21" t="s">
        <v>2</v>
      </c>
      <c r="K578" s="3" t="s">
        <v>2</v>
      </c>
      <c r="L578" s="21" t="s">
        <v>2</v>
      </c>
    </row>
    <row r="579" spans="1:12" ht="13.5">
      <c r="A579" s="3" t="s">
        <v>1020</v>
      </c>
      <c r="B579" s="3" t="s">
        <v>1021</v>
      </c>
      <c r="C579" s="3" t="s">
        <v>2</v>
      </c>
      <c r="D579" s="3" t="s">
        <v>2</v>
      </c>
      <c r="E579" s="3" t="s">
        <v>2</v>
      </c>
      <c r="F579" s="3" t="s">
        <v>2</v>
      </c>
      <c r="G579" s="3" t="s">
        <v>2</v>
      </c>
      <c r="H579" s="21" t="s">
        <v>2</v>
      </c>
      <c r="I579" s="3" t="s">
        <v>2</v>
      </c>
      <c r="J579" s="21" t="s">
        <v>2</v>
      </c>
      <c r="K579" s="3" t="s">
        <v>2</v>
      </c>
      <c r="L579" s="21" t="s">
        <v>2</v>
      </c>
    </row>
    <row r="580" spans="1:12" ht="13.5">
      <c r="A580" s="3" t="s">
        <v>1022</v>
      </c>
      <c r="B580" s="3" t="s">
        <v>1636</v>
      </c>
      <c r="C580" s="3" t="s">
        <v>2</v>
      </c>
      <c r="D580" s="3" t="s">
        <v>2</v>
      </c>
      <c r="E580" s="3" t="s">
        <v>2</v>
      </c>
      <c r="F580" s="3" t="s">
        <v>2</v>
      </c>
      <c r="G580" s="3" t="s">
        <v>2</v>
      </c>
      <c r="H580" s="21" t="s">
        <v>2</v>
      </c>
      <c r="I580" s="3" t="s">
        <v>2</v>
      </c>
      <c r="J580" s="21" t="s">
        <v>2</v>
      </c>
      <c r="K580" s="3" t="s">
        <v>2</v>
      </c>
      <c r="L580" s="21" t="s">
        <v>2</v>
      </c>
    </row>
    <row r="581" spans="1:12" ht="13.5">
      <c r="A581" s="3" t="s">
        <v>1023</v>
      </c>
      <c r="B581" s="3" t="s">
        <v>2</v>
      </c>
      <c r="C581" s="3" t="s">
        <v>2</v>
      </c>
      <c r="D581" s="3" t="s">
        <v>2</v>
      </c>
      <c r="E581" s="3" t="s">
        <v>2</v>
      </c>
      <c r="F581" s="3" t="s">
        <v>2</v>
      </c>
      <c r="G581" s="3" t="s">
        <v>2</v>
      </c>
      <c r="H581" s="21" t="s">
        <v>2</v>
      </c>
      <c r="I581" s="3" t="s">
        <v>2</v>
      </c>
      <c r="J581" s="21" t="s">
        <v>2</v>
      </c>
      <c r="K581" s="3" t="s">
        <v>2</v>
      </c>
      <c r="L581" s="21" t="s">
        <v>2</v>
      </c>
    </row>
    <row r="582" spans="1:12" ht="13.5">
      <c r="A582" s="3" t="s">
        <v>1024</v>
      </c>
      <c r="B582" s="3" t="s">
        <v>1025</v>
      </c>
      <c r="C582" s="3" t="s">
        <v>2</v>
      </c>
      <c r="D582" s="3" t="s">
        <v>2</v>
      </c>
      <c r="E582" s="3" t="s">
        <v>2</v>
      </c>
      <c r="F582" s="3" t="s">
        <v>2</v>
      </c>
      <c r="G582" s="3" t="s">
        <v>2</v>
      </c>
      <c r="H582" s="21" t="s">
        <v>2</v>
      </c>
      <c r="I582" s="3" t="s">
        <v>2</v>
      </c>
      <c r="J582" s="21" t="s">
        <v>2</v>
      </c>
      <c r="K582" s="3" t="s">
        <v>2</v>
      </c>
      <c r="L582" s="21" t="s">
        <v>2</v>
      </c>
    </row>
    <row r="583" spans="1:12" ht="13.5">
      <c r="A583" s="3" t="s">
        <v>1026</v>
      </c>
      <c r="B583" s="3" t="s">
        <v>1027</v>
      </c>
      <c r="C583" s="3" t="s">
        <v>2</v>
      </c>
      <c r="D583" s="3" t="s">
        <v>2</v>
      </c>
      <c r="E583" s="3" t="s">
        <v>2</v>
      </c>
      <c r="F583" s="3" t="s">
        <v>2</v>
      </c>
      <c r="G583" s="3" t="s">
        <v>2</v>
      </c>
      <c r="H583" s="21" t="s">
        <v>2</v>
      </c>
      <c r="I583" s="3" t="s">
        <v>2</v>
      </c>
      <c r="J583" s="21" t="s">
        <v>2</v>
      </c>
      <c r="K583" s="3" t="s">
        <v>2</v>
      </c>
      <c r="L583" s="21" t="s">
        <v>2</v>
      </c>
    </row>
    <row r="584" spans="1:12" ht="13.5">
      <c r="A584" s="3" t="s">
        <v>1028</v>
      </c>
      <c r="B584" s="3" t="s">
        <v>2</v>
      </c>
      <c r="C584" s="3" t="s">
        <v>2</v>
      </c>
      <c r="D584" s="3" t="s">
        <v>2</v>
      </c>
      <c r="E584" s="3" t="s">
        <v>2</v>
      </c>
      <c r="F584" s="3" t="s">
        <v>2</v>
      </c>
      <c r="G584" s="3" t="s">
        <v>2</v>
      </c>
      <c r="H584" s="21" t="s">
        <v>2</v>
      </c>
      <c r="I584" s="3" t="s">
        <v>2</v>
      </c>
      <c r="J584" s="21" t="s">
        <v>2</v>
      </c>
      <c r="K584" s="3" t="s">
        <v>2</v>
      </c>
      <c r="L584" s="21" t="s">
        <v>2</v>
      </c>
    </row>
    <row r="585" spans="1:12" ht="13.5">
      <c r="A585" s="3" t="s">
        <v>1029</v>
      </c>
      <c r="B585" s="3" t="s">
        <v>1030</v>
      </c>
      <c r="C585" s="3" t="s">
        <v>2</v>
      </c>
      <c r="D585" s="3" t="s">
        <v>2</v>
      </c>
      <c r="E585" s="3" t="s">
        <v>2</v>
      </c>
      <c r="F585" s="3" t="s">
        <v>2</v>
      </c>
      <c r="G585" s="3" t="s">
        <v>2</v>
      </c>
      <c r="H585" s="21" t="s">
        <v>2</v>
      </c>
      <c r="I585" s="3" t="s">
        <v>2</v>
      </c>
      <c r="J585" s="21" t="s">
        <v>2</v>
      </c>
      <c r="K585" s="3" t="s">
        <v>2</v>
      </c>
      <c r="L585" s="21" t="s">
        <v>2</v>
      </c>
    </row>
    <row r="586" spans="1:12" ht="13.5">
      <c r="A586" s="3" t="s">
        <v>1031</v>
      </c>
      <c r="B586" s="3" t="s">
        <v>1032</v>
      </c>
      <c r="C586" s="3">
        <v>1.1499999999999999</v>
      </c>
      <c r="D586" s="3">
        <v>0.42099999999999999</v>
      </c>
      <c r="E586" s="3" t="s">
        <v>2</v>
      </c>
      <c r="F586" s="3">
        <v>0.33300000000000002</v>
      </c>
      <c r="G586" s="3">
        <v>0</v>
      </c>
      <c r="H586" s="21">
        <v>0</v>
      </c>
      <c r="I586" s="3">
        <v>0</v>
      </c>
      <c r="J586" s="21">
        <v>0</v>
      </c>
      <c r="K586" s="3">
        <v>0</v>
      </c>
      <c r="L586" s="21">
        <v>0</v>
      </c>
    </row>
    <row r="587" spans="1:12" ht="13.5">
      <c r="A587" s="3" t="s">
        <v>1033</v>
      </c>
      <c r="B587" s="3" t="s">
        <v>1034</v>
      </c>
      <c r="C587" s="3">
        <v>0.06</v>
      </c>
      <c r="D587" s="3">
        <v>8.0000000000000002E-3</v>
      </c>
      <c r="E587" s="3" t="s">
        <v>2</v>
      </c>
      <c r="F587" s="3">
        <v>0.27400000000000002</v>
      </c>
      <c r="G587" s="3">
        <v>5674.9</v>
      </c>
      <c r="H587" s="21">
        <v>0.77</v>
      </c>
      <c r="I587" s="3">
        <v>5674.9</v>
      </c>
      <c r="J587" s="21">
        <v>0.77</v>
      </c>
      <c r="K587" s="3">
        <v>0</v>
      </c>
      <c r="L587" s="21">
        <v>0</v>
      </c>
    </row>
    <row r="588" spans="1:12" ht="13.5">
      <c r="A588" s="3" t="s">
        <v>1035</v>
      </c>
      <c r="B588" s="3" t="s">
        <v>2</v>
      </c>
      <c r="C588" s="3" t="s">
        <v>2</v>
      </c>
      <c r="D588" s="3" t="s">
        <v>2</v>
      </c>
      <c r="E588" s="3" t="s">
        <v>2</v>
      </c>
      <c r="F588" s="3" t="s">
        <v>2</v>
      </c>
      <c r="G588" s="3" t="s">
        <v>2</v>
      </c>
      <c r="H588" s="21" t="s">
        <v>2</v>
      </c>
      <c r="I588" s="3" t="s">
        <v>2</v>
      </c>
      <c r="J588" s="21" t="s">
        <v>2</v>
      </c>
      <c r="K588" s="3" t="s">
        <v>2</v>
      </c>
      <c r="L588" s="21" t="s">
        <v>2</v>
      </c>
    </row>
    <row r="589" spans="1:12" ht="13.5">
      <c r="A589" s="3" t="s">
        <v>1036</v>
      </c>
      <c r="B589" s="3" t="s">
        <v>1565</v>
      </c>
      <c r="C589" s="3" t="s">
        <v>2</v>
      </c>
      <c r="D589" s="3" t="s">
        <v>2</v>
      </c>
      <c r="E589" s="3" t="s">
        <v>2</v>
      </c>
      <c r="F589" s="3" t="s">
        <v>2</v>
      </c>
      <c r="G589" s="3" t="s">
        <v>2</v>
      </c>
      <c r="H589" s="21" t="s">
        <v>2</v>
      </c>
      <c r="I589" s="3" t="s">
        <v>2</v>
      </c>
      <c r="J589" s="21" t="s">
        <v>2</v>
      </c>
      <c r="K589" s="3" t="s">
        <v>2</v>
      </c>
      <c r="L589" s="21" t="s">
        <v>2</v>
      </c>
    </row>
    <row r="590" spans="1:12" ht="13.5">
      <c r="A590" s="3" t="s">
        <v>1037</v>
      </c>
      <c r="B590" s="3" t="s">
        <v>2</v>
      </c>
      <c r="C590" s="3" t="s">
        <v>2</v>
      </c>
      <c r="D590" s="3" t="s">
        <v>2</v>
      </c>
      <c r="E590" s="3" t="s">
        <v>2</v>
      </c>
      <c r="F590" s="3" t="s">
        <v>2</v>
      </c>
      <c r="G590" s="3" t="s">
        <v>2</v>
      </c>
      <c r="H590" s="21" t="s">
        <v>2</v>
      </c>
      <c r="I590" s="3" t="s">
        <v>2</v>
      </c>
      <c r="J590" s="21" t="s">
        <v>2</v>
      </c>
      <c r="K590" s="3" t="s">
        <v>2</v>
      </c>
      <c r="L590" s="21" t="s">
        <v>2</v>
      </c>
    </row>
    <row r="591" spans="1:12" ht="13.5">
      <c r="A591" s="3" t="s">
        <v>1038</v>
      </c>
      <c r="B591" s="3" t="s">
        <v>1039</v>
      </c>
      <c r="C591" s="3" t="s">
        <v>2</v>
      </c>
      <c r="D591" s="3" t="s">
        <v>2</v>
      </c>
      <c r="E591" s="3" t="s">
        <v>2</v>
      </c>
      <c r="F591" s="3" t="s">
        <v>2</v>
      </c>
      <c r="G591" s="3" t="s">
        <v>2</v>
      </c>
      <c r="H591" s="21" t="s">
        <v>2</v>
      </c>
      <c r="I591" s="3" t="s">
        <v>2</v>
      </c>
      <c r="J591" s="21" t="s">
        <v>2</v>
      </c>
      <c r="K591" s="3" t="s">
        <v>2</v>
      </c>
      <c r="L591" s="21" t="s">
        <v>2</v>
      </c>
    </row>
    <row r="592" spans="1:12" ht="13.5">
      <c r="A592" s="3" t="s">
        <v>1040</v>
      </c>
      <c r="B592" s="3" t="s">
        <v>1041</v>
      </c>
      <c r="C592" s="3">
        <v>0.06</v>
      </c>
      <c r="D592" s="3">
        <v>0.30299999999999999</v>
      </c>
      <c r="E592" s="3" t="s">
        <v>2</v>
      </c>
      <c r="F592" s="3">
        <v>0.316</v>
      </c>
      <c r="G592" s="3">
        <v>27.8</v>
      </c>
      <c r="H592" s="21">
        <v>0.15</v>
      </c>
      <c r="I592" s="3">
        <v>27.8</v>
      </c>
      <c r="J592" s="21">
        <v>0.15</v>
      </c>
      <c r="K592" s="3">
        <v>0</v>
      </c>
      <c r="L592" s="21">
        <v>0</v>
      </c>
    </row>
    <row r="593" spans="1:12" ht="13.5">
      <c r="A593" s="3" t="s">
        <v>1042</v>
      </c>
      <c r="B593" s="3" t="s">
        <v>2</v>
      </c>
      <c r="C593" s="3" t="s">
        <v>2</v>
      </c>
      <c r="D593" s="3" t="s">
        <v>2</v>
      </c>
      <c r="E593" s="3" t="s">
        <v>2</v>
      </c>
      <c r="F593" s="3" t="s">
        <v>2</v>
      </c>
      <c r="G593" s="3" t="s">
        <v>2</v>
      </c>
      <c r="H593" s="21" t="s">
        <v>2</v>
      </c>
      <c r="I593" s="3" t="s">
        <v>2</v>
      </c>
      <c r="J593" s="21" t="s">
        <v>2</v>
      </c>
      <c r="K593" s="3" t="s">
        <v>2</v>
      </c>
      <c r="L593" s="21" t="s">
        <v>2</v>
      </c>
    </row>
    <row r="594" spans="1:12" ht="13.5">
      <c r="A594" s="3" t="s">
        <v>1043</v>
      </c>
      <c r="B594" s="3" t="s">
        <v>1044</v>
      </c>
      <c r="C594" s="3" t="s">
        <v>2</v>
      </c>
      <c r="D594" s="3" t="s">
        <v>2</v>
      </c>
      <c r="E594" s="3" t="s">
        <v>2</v>
      </c>
      <c r="F594" s="3" t="s">
        <v>2</v>
      </c>
      <c r="G594" s="3" t="s">
        <v>2</v>
      </c>
      <c r="H594" s="21" t="s">
        <v>2</v>
      </c>
      <c r="I594" s="3" t="s">
        <v>2</v>
      </c>
      <c r="J594" s="21" t="s">
        <v>2</v>
      </c>
      <c r="K594" s="3" t="s">
        <v>2</v>
      </c>
      <c r="L594" s="21" t="s">
        <v>2</v>
      </c>
    </row>
    <row r="595" spans="1:12" ht="13.5">
      <c r="A595" s="3" t="s">
        <v>1045</v>
      </c>
      <c r="B595" s="3" t="s">
        <v>1046</v>
      </c>
      <c r="C595" s="3" t="s">
        <v>2</v>
      </c>
      <c r="D595" s="3" t="s">
        <v>2</v>
      </c>
      <c r="E595" s="3" t="s">
        <v>2</v>
      </c>
      <c r="F595" s="3" t="s">
        <v>2</v>
      </c>
      <c r="G595" s="3" t="s">
        <v>2</v>
      </c>
      <c r="H595" s="21" t="s">
        <v>2</v>
      </c>
      <c r="I595" s="3" t="s">
        <v>2</v>
      </c>
      <c r="J595" s="21" t="s">
        <v>2</v>
      </c>
      <c r="K595" s="3" t="s">
        <v>2</v>
      </c>
      <c r="L595" s="21" t="s">
        <v>2</v>
      </c>
    </row>
    <row r="596" spans="1:12" ht="13.5">
      <c r="A596" s="3" t="s">
        <v>1047</v>
      </c>
      <c r="B596" s="3" t="s">
        <v>1048</v>
      </c>
      <c r="C596" s="3" t="s">
        <v>2</v>
      </c>
      <c r="D596" s="3" t="s">
        <v>2</v>
      </c>
      <c r="E596" s="3" t="s">
        <v>2</v>
      </c>
      <c r="F596" s="3" t="s">
        <v>2</v>
      </c>
      <c r="G596" s="3" t="s">
        <v>2</v>
      </c>
      <c r="H596" s="21" t="s">
        <v>2</v>
      </c>
      <c r="I596" s="3" t="s">
        <v>2</v>
      </c>
      <c r="J596" s="21" t="s">
        <v>2</v>
      </c>
      <c r="K596" s="3" t="s">
        <v>2</v>
      </c>
      <c r="L596" s="21" t="s">
        <v>2</v>
      </c>
    </row>
    <row r="597" spans="1:12" ht="13.5">
      <c r="A597" s="3" t="s">
        <v>1049</v>
      </c>
      <c r="B597" s="3" t="s">
        <v>1268</v>
      </c>
      <c r="C597" s="3">
        <v>0.17</v>
      </c>
      <c r="D597" s="3">
        <v>0.50700000000000001</v>
      </c>
      <c r="E597" s="3" t="s">
        <v>2</v>
      </c>
      <c r="F597" s="3">
        <v>0.45500000000000002</v>
      </c>
      <c r="G597" s="3">
        <v>0</v>
      </c>
      <c r="H597" s="21">
        <v>0</v>
      </c>
      <c r="I597" s="3">
        <v>0</v>
      </c>
      <c r="J597" s="21">
        <v>0</v>
      </c>
      <c r="K597" s="3">
        <v>0</v>
      </c>
      <c r="L597" s="21">
        <v>0</v>
      </c>
    </row>
    <row r="598" spans="1:12" ht="13.5">
      <c r="A598" s="3" t="s">
        <v>1050</v>
      </c>
      <c r="B598" s="3" t="s">
        <v>2</v>
      </c>
      <c r="C598" s="3" t="s">
        <v>2</v>
      </c>
      <c r="D598" s="3" t="s">
        <v>2</v>
      </c>
      <c r="E598" s="3" t="s">
        <v>2</v>
      </c>
      <c r="F598" s="3" t="s">
        <v>2</v>
      </c>
      <c r="G598" s="3" t="s">
        <v>2</v>
      </c>
      <c r="H598" s="21" t="s">
        <v>2</v>
      </c>
      <c r="I598" s="3" t="s">
        <v>2</v>
      </c>
      <c r="J598" s="21" t="s">
        <v>2</v>
      </c>
      <c r="K598" s="3" t="s">
        <v>2</v>
      </c>
      <c r="L598" s="21" t="s">
        <v>2</v>
      </c>
    </row>
    <row r="599" spans="1:12" ht="13.5">
      <c r="A599" s="3" t="s">
        <v>1051</v>
      </c>
      <c r="B599" s="3" t="s">
        <v>2</v>
      </c>
      <c r="C599" s="3" t="s">
        <v>2</v>
      </c>
      <c r="D599" s="3" t="s">
        <v>2</v>
      </c>
      <c r="E599" s="3" t="s">
        <v>2</v>
      </c>
      <c r="F599" s="3" t="s">
        <v>2</v>
      </c>
      <c r="G599" s="3" t="s">
        <v>2</v>
      </c>
      <c r="H599" s="21" t="s">
        <v>2</v>
      </c>
      <c r="I599" s="3" t="s">
        <v>2</v>
      </c>
      <c r="J599" s="21" t="s">
        <v>2</v>
      </c>
      <c r="K599" s="3" t="s">
        <v>2</v>
      </c>
      <c r="L599" s="21" t="s">
        <v>2</v>
      </c>
    </row>
    <row r="600" spans="1:12" ht="13.5">
      <c r="A600" s="3" t="s">
        <v>1052</v>
      </c>
      <c r="B600" s="3" t="s">
        <v>1053</v>
      </c>
      <c r="C600" s="3" t="s">
        <v>2</v>
      </c>
      <c r="D600" s="3" t="s">
        <v>2</v>
      </c>
      <c r="E600" s="3" t="s">
        <v>2</v>
      </c>
      <c r="F600" s="3" t="s">
        <v>2</v>
      </c>
      <c r="G600" s="3" t="s">
        <v>2</v>
      </c>
      <c r="H600" s="21" t="s">
        <v>2</v>
      </c>
      <c r="I600" s="3" t="s">
        <v>2</v>
      </c>
      <c r="J600" s="21" t="s">
        <v>2</v>
      </c>
      <c r="K600" s="3" t="s">
        <v>2</v>
      </c>
      <c r="L600" s="21" t="s">
        <v>2</v>
      </c>
    </row>
    <row r="601" spans="1:12" ht="13.5">
      <c r="A601" s="3" t="s">
        <v>1054</v>
      </c>
      <c r="B601" s="3" t="s">
        <v>1055</v>
      </c>
      <c r="C601" s="3" t="s">
        <v>2</v>
      </c>
      <c r="D601" s="3" t="s">
        <v>2</v>
      </c>
      <c r="E601" s="3" t="s">
        <v>2</v>
      </c>
      <c r="F601" s="3" t="s">
        <v>2</v>
      </c>
      <c r="G601" s="3" t="s">
        <v>2</v>
      </c>
      <c r="H601" s="21" t="s">
        <v>2</v>
      </c>
      <c r="I601" s="3" t="s">
        <v>2</v>
      </c>
      <c r="J601" s="21" t="s">
        <v>2</v>
      </c>
      <c r="K601" s="3" t="s">
        <v>2</v>
      </c>
      <c r="L601" s="21" t="s">
        <v>2</v>
      </c>
    </row>
    <row r="602" spans="1:12" ht="13.5">
      <c r="A602" s="3" t="s">
        <v>1056</v>
      </c>
      <c r="B602" s="3" t="s">
        <v>1057</v>
      </c>
      <c r="C602" s="3" t="s">
        <v>2</v>
      </c>
      <c r="D602" s="3" t="s">
        <v>2</v>
      </c>
      <c r="E602" s="3" t="s">
        <v>2</v>
      </c>
      <c r="F602" s="3" t="s">
        <v>2</v>
      </c>
      <c r="G602" s="3" t="s">
        <v>2</v>
      </c>
      <c r="H602" s="21" t="s">
        <v>2</v>
      </c>
      <c r="I602" s="3" t="s">
        <v>2</v>
      </c>
      <c r="J602" s="21" t="s">
        <v>2</v>
      </c>
      <c r="K602" s="3" t="s">
        <v>2</v>
      </c>
      <c r="L602" s="21" t="s">
        <v>2</v>
      </c>
    </row>
    <row r="603" spans="1:12" ht="13.5">
      <c r="A603" s="3" t="s">
        <v>1058</v>
      </c>
      <c r="B603" s="3" t="s">
        <v>1059</v>
      </c>
      <c r="C603" s="3">
        <v>0.03</v>
      </c>
      <c r="D603" s="3">
        <v>0.52700000000000002</v>
      </c>
      <c r="E603" s="3" t="s">
        <v>2</v>
      </c>
      <c r="F603" s="3">
        <v>0.61699999999999999</v>
      </c>
      <c r="G603" s="3">
        <v>0</v>
      </c>
      <c r="H603" s="21">
        <v>0</v>
      </c>
      <c r="I603" s="3">
        <v>0</v>
      </c>
      <c r="J603" s="21">
        <v>0</v>
      </c>
      <c r="K603" s="3">
        <v>0</v>
      </c>
      <c r="L603" s="21">
        <v>0</v>
      </c>
    </row>
    <row r="604" spans="1:12" ht="13.5">
      <c r="A604" s="3" t="s">
        <v>1060</v>
      </c>
      <c r="B604" s="3" t="s">
        <v>1061</v>
      </c>
      <c r="C604" s="3" t="s">
        <v>2</v>
      </c>
      <c r="D604" s="3" t="s">
        <v>2</v>
      </c>
      <c r="E604" s="3" t="s">
        <v>2</v>
      </c>
      <c r="F604" s="3" t="s">
        <v>2</v>
      </c>
      <c r="G604" s="3" t="s">
        <v>2</v>
      </c>
      <c r="H604" s="21" t="s">
        <v>2</v>
      </c>
      <c r="I604" s="3" t="s">
        <v>2</v>
      </c>
      <c r="J604" s="21" t="s">
        <v>2</v>
      </c>
      <c r="K604" s="3" t="s">
        <v>2</v>
      </c>
      <c r="L604" s="21" t="s">
        <v>2</v>
      </c>
    </row>
    <row r="605" spans="1:12" ht="13.5">
      <c r="A605" s="3" t="s">
        <v>1062</v>
      </c>
      <c r="B605" s="3" t="s">
        <v>2</v>
      </c>
      <c r="C605" s="3" t="s">
        <v>2</v>
      </c>
      <c r="D605" s="3" t="s">
        <v>2</v>
      </c>
      <c r="E605" s="3" t="s">
        <v>2</v>
      </c>
      <c r="F605" s="3" t="s">
        <v>2</v>
      </c>
      <c r="G605" s="3" t="s">
        <v>2</v>
      </c>
      <c r="H605" s="21" t="s">
        <v>2</v>
      </c>
      <c r="I605" s="3" t="s">
        <v>2</v>
      </c>
      <c r="J605" s="21" t="s">
        <v>2</v>
      </c>
      <c r="K605" s="3" t="s">
        <v>2</v>
      </c>
      <c r="L605" s="21" t="s">
        <v>2</v>
      </c>
    </row>
    <row r="606" spans="1:12" ht="13.5">
      <c r="A606" s="3" t="s">
        <v>1063</v>
      </c>
      <c r="B606" s="3" t="s">
        <v>2</v>
      </c>
      <c r="C606" s="3" t="s">
        <v>2</v>
      </c>
      <c r="D606" s="3" t="s">
        <v>2</v>
      </c>
      <c r="E606" s="3" t="s">
        <v>2</v>
      </c>
      <c r="F606" s="3" t="s">
        <v>2</v>
      </c>
      <c r="G606" s="3" t="s">
        <v>2</v>
      </c>
      <c r="H606" s="21" t="s">
        <v>2</v>
      </c>
      <c r="I606" s="3" t="s">
        <v>2</v>
      </c>
      <c r="J606" s="21" t="s">
        <v>2</v>
      </c>
      <c r="K606" s="3" t="s">
        <v>2</v>
      </c>
      <c r="L606" s="21" t="s">
        <v>2</v>
      </c>
    </row>
    <row r="607" spans="1:12" ht="13.5">
      <c r="A607" s="3" t="s">
        <v>1064</v>
      </c>
      <c r="B607" s="3" t="s">
        <v>1110</v>
      </c>
      <c r="C607" s="3" t="s">
        <v>2</v>
      </c>
      <c r="D607" s="3" t="s">
        <v>2</v>
      </c>
      <c r="E607" s="3" t="s">
        <v>2</v>
      </c>
      <c r="F607" s="3" t="s">
        <v>2</v>
      </c>
      <c r="G607" s="3" t="s">
        <v>2</v>
      </c>
      <c r="H607" s="21" t="s">
        <v>2</v>
      </c>
      <c r="I607" s="3" t="s">
        <v>2</v>
      </c>
      <c r="J607" s="21" t="s">
        <v>2</v>
      </c>
      <c r="K607" s="3" t="s">
        <v>2</v>
      </c>
      <c r="L607" s="21" t="s">
        <v>2</v>
      </c>
    </row>
    <row r="608" spans="1:12" ht="13.5">
      <c r="A608" s="3" t="s">
        <v>1065</v>
      </c>
      <c r="B608" s="3" t="s">
        <v>1066</v>
      </c>
      <c r="C608" s="3">
        <v>28.38</v>
      </c>
      <c r="D608" s="3">
        <v>0.43</v>
      </c>
      <c r="E608" s="3" t="s">
        <v>2</v>
      </c>
      <c r="F608" s="3">
        <v>0.35699999999999998</v>
      </c>
      <c r="G608" s="3">
        <v>0</v>
      </c>
      <c r="H608" s="21">
        <v>0</v>
      </c>
      <c r="I608" s="3">
        <v>0</v>
      </c>
      <c r="J608" s="21">
        <v>0</v>
      </c>
      <c r="K608" s="3">
        <v>0</v>
      </c>
      <c r="L608" s="21">
        <v>0</v>
      </c>
    </row>
    <row r="609" spans="1:12" ht="13.5">
      <c r="A609" s="3" t="s">
        <v>1067</v>
      </c>
      <c r="B609" s="3" t="s">
        <v>1068</v>
      </c>
      <c r="C609" s="3" t="s">
        <v>2</v>
      </c>
      <c r="D609" s="3" t="s">
        <v>2</v>
      </c>
      <c r="E609" s="3" t="s">
        <v>2</v>
      </c>
      <c r="F609" s="3" t="s">
        <v>2</v>
      </c>
      <c r="G609" s="3" t="s">
        <v>2</v>
      </c>
      <c r="H609" s="21" t="s">
        <v>2</v>
      </c>
      <c r="I609" s="3" t="s">
        <v>2</v>
      </c>
      <c r="J609" s="21" t="s">
        <v>2</v>
      </c>
      <c r="K609" s="3" t="s">
        <v>2</v>
      </c>
      <c r="L609" s="21" t="s">
        <v>2</v>
      </c>
    </row>
    <row r="610" spans="1:12" ht="13.5">
      <c r="A610" s="3" t="s">
        <v>1069</v>
      </c>
      <c r="B610" s="3" t="s">
        <v>1070</v>
      </c>
      <c r="C610" s="3">
        <v>0.57999999999999996</v>
      </c>
      <c r="D610" s="3">
        <v>0.52700000000000002</v>
      </c>
      <c r="E610" s="3" t="s">
        <v>2</v>
      </c>
      <c r="F610" s="3">
        <v>0.621</v>
      </c>
      <c r="G610" s="3">
        <v>0</v>
      </c>
      <c r="H610" s="21">
        <v>0</v>
      </c>
      <c r="I610" s="3">
        <v>0</v>
      </c>
      <c r="J610" s="21">
        <v>0</v>
      </c>
      <c r="K610" s="3">
        <v>0</v>
      </c>
      <c r="L610" s="21">
        <v>0</v>
      </c>
    </row>
    <row r="611" spans="1:12" ht="13.5">
      <c r="A611" s="3" t="s">
        <v>1071</v>
      </c>
      <c r="B611" s="3" t="s">
        <v>1111</v>
      </c>
      <c r="C611" s="3" t="s">
        <v>2</v>
      </c>
      <c r="D611" s="3" t="s">
        <v>2</v>
      </c>
      <c r="E611" s="3" t="s">
        <v>2</v>
      </c>
      <c r="F611" s="3" t="s">
        <v>2</v>
      </c>
      <c r="G611" s="3" t="s">
        <v>2</v>
      </c>
      <c r="H611" s="21" t="s">
        <v>2</v>
      </c>
      <c r="I611" s="3" t="s">
        <v>2</v>
      </c>
      <c r="J611" s="21" t="s">
        <v>2</v>
      </c>
      <c r="K611" s="3" t="s">
        <v>2</v>
      </c>
      <c r="L611" s="21" t="s">
        <v>2</v>
      </c>
    </row>
    <row r="612" spans="1:12" ht="13.5">
      <c r="A612" s="3" t="s">
        <v>1072</v>
      </c>
      <c r="B612" s="3" t="s">
        <v>1637</v>
      </c>
      <c r="C612" s="3" t="s">
        <v>2</v>
      </c>
      <c r="D612" s="3" t="s">
        <v>2</v>
      </c>
      <c r="E612" s="3" t="s">
        <v>2</v>
      </c>
      <c r="F612" s="3" t="s">
        <v>2</v>
      </c>
      <c r="G612" s="3" t="s">
        <v>2</v>
      </c>
      <c r="H612" s="21" t="s">
        <v>2</v>
      </c>
      <c r="I612" s="3" t="s">
        <v>2</v>
      </c>
      <c r="J612" s="21" t="s">
        <v>2</v>
      </c>
      <c r="K612" s="3" t="s">
        <v>2</v>
      </c>
      <c r="L612" s="21" t="s">
        <v>2</v>
      </c>
    </row>
    <row r="613" spans="1:12" ht="13.5">
      <c r="A613" s="3" t="s">
        <v>1073</v>
      </c>
      <c r="B613" s="3" t="s">
        <v>1074</v>
      </c>
      <c r="C613" s="3" t="s">
        <v>2</v>
      </c>
      <c r="D613" s="3" t="s">
        <v>2</v>
      </c>
      <c r="E613" s="3" t="s">
        <v>2</v>
      </c>
      <c r="F613" s="3" t="s">
        <v>2</v>
      </c>
      <c r="G613" s="3" t="s">
        <v>2</v>
      </c>
      <c r="H613" s="21" t="s">
        <v>2</v>
      </c>
      <c r="I613" s="3" t="s">
        <v>2</v>
      </c>
      <c r="J613" s="21" t="s">
        <v>2</v>
      </c>
      <c r="K613" s="3" t="s">
        <v>2</v>
      </c>
      <c r="L613" s="21" t="s">
        <v>2</v>
      </c>
    </row>
    <row r="614" spans="1:12" ht="13.5">
      <c r="A614" s="3" t="s">
        <v>1075</v>
      </c>
      <c r="B614" s="3" t="s">
        <v>1076</v>
      </c>
      <c r="C614" s="3" t="s">
        <v>2</v>
      </c>
      <c r="D614" s="3" t="s">
        <v>2</v>
      </c>
      <c r="E614" s="3" t="s">
        <v>2</v>
      </c>
      <c r="F614" s="3" t="s">
        <v>2</v>
      </c>
      <c r="G614" s="3" t="s">
        <v>2</v>
      </c>
      <c r="H614" s="21" t="s">
        <v>2</v>
      </c>
      <c r="I614" s="3" t="s">
        <v>2</v>
      </c>
      <c r="J614" s="21" t="s">
        <v>2</v>
      </c>
      <c r="K614" s="3" t="s">
        <v>2</v>
      </c>
      <c r="L614" s="21" t="s">
        <v>2</v>
      </c>
    </row>
    <row r="615" spans="1:12" ht="13.5">
      <c r="A615" s="3" t="s">
        <v>1077</v>
      </c>
      <c r="B615" s="3" t="s">
        <v>1078</v>
      </c>
      <c r="C615" s="3" t="s">
        <v>2</v>
      </c>
      <c r="D615" s="3" t="s">
        <v>2</v>
      </c>
      <c r="E615" s="3" t="s">
        <v>2</v>
      </c>
      <c r="F615" s="3" t="s">
        <v>2</v>
      </c>
      <c r="G615" s="3" t="s">
        <v>2</v>
      </c>
      <c r="H615" s="21" t="s">
        <v>2</v>
      </c>
      <c r="I615" s="3" t="s">
        <v>2</v>
      </c>
      <c r="J615" s="21" t="s">
        <v>2</v>
      </c>
      <c r="K615" s="3" t="s">
        <v>2</v>
      </c>
      <c r="L615" s="21" t="s">
        <v>2</v>
      </c>
    </row>
    <row r="616" spans="1:12" ht="13.5">
      <c r="A616" s="3" t="s">
        <v>1079</v>
      </c>
      <c r="B616" s="3" t="s">
        <v>1112</v>
      </c>
      <c r="C616" s="3" t="s">
        <v>2</v>
      </c>
      <c r="D616" s="3" t="s">
        <v>2</v>
      </c>
      <c r="E616" s="3" t="s">
        <v>2</v>
      </c>
      <c r="F616" s="3" t="s">
        <v>2</v>
      </c>
      <c r="G616" s="3" t="s">
        <v>2</v>
      </c>
      <c r="H616" s="21" t="s">
        <v>2</v>
      </c>
      <c r="I616" s="3" t="s">
        <v>2</v>
      </c>
      <c r="J616" s="21" t="s">
        <v>2</v>
      </c>
      <c r="K616" s="3" t="s">
        <v>2</v>
      </c>
      <c r="L616" s="21" t="s">
        <v>2</v>
      </c>
    </row>
    <row r="617" spans="1:12" ht="13.5">
      <c r="A617" s="3" t="s">
        <v>1080</v>
      </c>
      <c r="B617" s="3" t="s">
        <v>1081</v>
      </c>
      <c r="C617" s="3" t="s">
        <v>2</v>
      </c>
      <c r="D617" s="3" t="s">
        <v>2</v>
      </c>
      <c r="E617" s="3" t="s">
        <v>2</v>
      </c>
      <c r="F617" s="3" t="s">
        <v>2</v>
      </c>
      <c r="G617" s="3" t="s">
        <v>2</v>
      </c>
      <c r="H617" s="21" t="s">
        <v>2</v>
      </c>
      <c r="I617" s="3" t="s">
        <v>2</v>
      </c>
      <c r="J617" s="21" t="s">
        <v>2</v>
      </c>
      <c r="K617" s="3" t="s">
        <v>2</v>
      </c>
      <c r="L617" s="21" t="s">
        <v>2</v>
      </c>
    </row>
    <row r="618" spans="1:12" ht="13.5">
      <c r="A618" s="3" t="s">
        <v>1082</v>
      </c>
      <c r="B618" s="3" t="s">
        <v>1083</v>
      </c>
      <c r="C618" s="3" t="s">
        <v>2</v>
      </c>
      <c r="D618" s="3" t="s">
        <v>2</v>
      </c>
      <c r="E618" s="3" t="s">
        <v>2</v>
      </c>
      <c r="F618" s="3" t="s">
        <v>2</v>
      </c>
      <c r="G618" s="3" t="s">
        <v>2</v>
      </c>
      <c r="H618" s="21" t="s">
        <v>2</v>
      </c>
      <c r="I618" s="3" t="s">
        <v>2</v>
      </c>
      <c r="J618" s="21" t="s">
        <v>2</v>
      </c>
      <c r="K618" s="3" t="s">
        <v>2</v>
      </c>
      <c r="L618" s="21" t="s">
        <v>2</v>
      </c>
    </row>
    <row r="619" spans="1:12" ht="13.5">
      <c r="A619" s="3" t="s">
        <v>1084</v>
      </c>
      <c r="B619" s="3" t="s">
        <v>2</v>
      </c>
      <c r="C619" s="3" t="s">
        <v>2</v>
      </c>
      <c r="D619" s="3" t="s">
        <v>2</v>
      </c>
      <c r="E619" s="3" t="s">
        <v>2</v>
      </c>
      <c r="F619" s="3" t="s">
        <v>2</v>
      </c>
      <c r="G619" s="3" t="s">
        <v>2</v>
      </c>
      <c r="H619" s="21" t="s">
        <v>2</v>
      </c>
      <c r="I619" s="3" t="s">
        <v>2</v>
      </c>
      <c r="J619" s="21" t="s">
        <v>2</v>
      </c>
      <c r="K619" s="3" t="s">
        <v>2</v>
      </c>
      <c r="L619" s="21" t="s">
        <v>2</v>
      </c>
    </row>
    <row r="620" spans="1:12" ht="13.5">
      <c r="A620" s="3" t="s">
        <v>1085</v>
      </c>
      <c r="B620" s="3" t="s">
        <v>1086</v>
      </c>
      <c r="C620" s="3">
        <v>0.76</v>
      </c>
      <c r="D620" s="3">
        <v>0.44900000000000001</v>
      </c>
      <c r="E620" s="3" t="s">
        <v>2</v>
      </c>
      <c r="F620" s="3">
        <v>0.39700000000000002</v>
      </c>
      <c r="G620" s="3">
        <v>0</v>
      </c>
      <c r="H620" s="21">
        <v>0</v>
      </c>
      <c r="I620" s="3">
        <v>0</v>
      </c>
      <c r="J620" s="21">
        <v>0</v>
      </c>
      <c r="K620" s="3">
        <v>0</v>
      </c>
      <c r="L620" s="21">
        <v>0</v>
      </c>
    </row>
    <row r="621" spans="1:12" ht="13.5">
      <c r="A621" s="3" t="s">
        <v>1087</v>
      </c>
      <c r="B621" s="3" t="s">
        <v>1088</v>
      </c>
      <c r="C621" s="3" t="s">
        <v>2</v>
      </c>
      <c r="D621" s="3" t="s">
        <v>2</v>
      </c>
      <c r="E621" s="3" t="s">
        <v>2</v>
      </c>
      <c r="F621" s="3" t="s">
        <v>2</v>
      </c>
      <c r="G621" s="3" t="s">
        <v>2</v>
      </c>
      <c r="H621" s="21" t="s">
        <v>2</v>
      </c>
      <c r="I621" s="3" t="s">
        <v>2</v>
      </c>
      <c r="J621" s="21" t="s">
        <v>2</v>
      </c>
      <c r="K621" s="3" t="s">
        <v>2</v>
      </c>
      <c r="L621" s="21" t="s">
        <v>2</v>
      </c>
    </row>
    <row r="622" spans="1:12" ht="13.5">
      <c r="A622" s="3" t="s">
        <v>1089</v>
      </c>
      <c r="B622" s="3" t="s">
        <v>1090</v>
      </c>
      <c r="C622" s="3">
        <v>9.5299999999999994</v>
      </c>
      <c r="D622" s="3">
        <v>0.245</v>
      </c>
      <c r="E622" s="3" t="s">
        <v>2</v>
      </c>
      <c r="F622" s="3">
        <v>0.14000000000000001</v>
      </c>
      <c r="G622" s="3">
        <v>9720.9</v>
      </c>
      <c r="H622" s="21">
        <v>0.25</v>
      </c>
      <c r="I622" s="3">
        <v>0</v>
      </c>
      <c r="J622" s="21">
        <v>0</v>
      </c>
      <c r="K622" s="3">
        <v>0</v>
      </c>
      <c r="L622" s="21">
        <v>0</v>
      </c>
    </row>
    <row r="623" spans="1:12" ht="13.5">
      <c r="A623" s="3" t="s">
        <v>1091</v>
      </c>
      <c r="B623" s="3" t="s">
        <v>2</v>
      </c>
      <c r="C623" s="3" t="s">
        <v>2</v>
      </c>
      <c r="D623" s="3" t="s">
        <v>2</v>
      </c>
      <c r="E623" s="3" t="s">
        <v>2</v>
      </c>
      <c r="F623" s="3" t="s">
        <v>2</v>
      </c>
      <c r="G623" s="3" t="s">
        <v>2</v>
      </c>
      <c r="H623" s="21" t="s">
        <v>2</v>
      </c>
      <c r="I623" s="3" t="s">
        <v>2</v>
      </c>
      <c r="J623" s="21" t="s">
        <v>2</v>
      </c>
      <c r="K623" s="3" t="s">
        <v>2</v>
      </c>
      <c r="L623" s="21" t="s">
        <v>2</v>
      </c>
    </row>
    <row r="624" spans="1:12" ht="13.5">
      <c r="A624" s="3" t="s">
        <v>1092</v>
      </c>
      <c r="B624" s="3" t="s">
        <v>2</v>
      </c>
      <c r="C624" s="3" t="s">
        <v>2</v>
      </c>
      <c r="D624" s="3" t="s">
        <v>2</v>
      </c>
      <c r="E624" s="3" t="s">
        <v>2</v>
      </c>
      <c r="F624" s="3" t="s">
        <v>2</v>
      </c>
      <c r="G624" s="3" t="s">
        <v>2</v>
      </c>
      <c r="H624" s="21" t="s">
        <v>2</v>
      </c>
      <c r="I624" s="3" t="s">
        <v>2</v>
      </c>
      <c r="J624" s="21" t="s">
        <v>2</v>
      </c>
      <c r="K624" s="3" t="s">
        <v>2</v>
      </c>
      <c r="L624" s="21" t="s">
        <v>2</v>
      </c>
    </row>
    <row r="625" spans="1:12" ht="13.5">
      <c r="A625" s="3" t="s">
        <v>1093</v>
      </c>
      <c r="B625" s="3" t="s">
        <v>1113</v>
      </c>
      <c r="C625" s="3">
        <v>0.03</v>
      </c>
      <c r="D625" s="3">
        <v>0.47699999999999998</v>
      </c>
      <c r="E625" s="3" t="s">
        <v>2</v>
      </c>
      <c r="F625" s="3">
        <v>0.55700000000000005</v>
      </c>
      <c r="G625" s="3">
        <v>0</v>
      </c>
      <c r="H625" s="21">
        <v>0</v>
      </c>
      <c r="I625" s="3">
        <v>0</v>
      </c>
      <c r="J625" s="21">
        <v>0</v>
      </c>
      <c r="K625" s="3">
        <v>0</v>
      </c>
      <c r="L625" s="21">
        <v>0</v>
      </c>
    </row>
    <row r="626" spans="1:12" ht="13.5">
      <c r="A626" s="3" t="s">
        <v>1094</v>
      </c>
      <c r="B626" s="3" t="s">
        <v>1095</v>
      </c>
      <c r="C626" s="3" t="s">
        <v>2</v>
      </c>
      <c r="D626" s="3" t="s">
        <v>2</v>
      </c>
      <c r="E626" s="3" t="s">
        <v>2</v>
      </c>
      <c r="F626" s="3" t="s">
        <v>2</v>
      </c>
      <c r="G626" s="3" t="s">
        <v>2</v>
      </c>
      <c r="H626" s="21" t="s">
        <v>2</v>
      </c>
      <c r="I626" s="3" t="s">
        <v>2</v>
      </c>
      <c r="J626" s="21" t="s">
        <v>2</v>
      </c>
      <c r="K626" s="3" t="s">
        <v>2</v>
      </c>
      <c r="L626" s="21" t="s">
        <v>2</v>
      </c>
    </row>
    <row r="627" spans="1:12" ht="13.5">
      <c r="A627" s="3" t="s">
        <v>1114</v>
      </c>
      <c r="B627" s="3" t="s">
        <v>1443</v>
      </c>
      <c r="C627" s="3">
        <v>0.28000000000000003</v>
      </c>
      <c r="D627" s="3">
        <v>0.46</v>
      </c>
      <c r="E627" s="3" t="s">
        <v>2</v>
      </c>
      <c r="F627" s="3">
        <v>0.14499999999999999</v>
      </c>
      <c r="G627" s="3">
        <v>0</v>
      </c>
      <c r="H627" s="21">
        <v>0</v>
      </c>
      <c r="I627" s="3">
        <v>0</v>
      </c>
      <c r="J627" s="21">
        <v>0</v>
      </c>
      <c r="K627" s="3">
        <v>0</v>
      </c>
      <c r="L627" s="21">
        <v>0</v>
      </c>
    </row>
    <row r="628" spans="1:12" ht="13.5">
      <c r="A628" s="3" t="s">
        <v>1115</v>
      </c>
      <c r="B628" s="3" t="s">
        <v>2</v>
      </c>
      <c r="C628" s="3" t="s">
        <v>2</v>
      </c>
      <c r="D628" s="3" t="s">
        <v>2</v>
      </c>
      <c r="E628" s="3" t="s">
        <v>2</v>
      </c>
      <c r="F628" s="3" t="s">
        <v>2</v>
      </c>
      <c r="G628" s="3" t="s">
        <v>2</v>
      </c>
      <c r="H628" s="21" t="s">
        <v>2</v>
      </c>
      <c r="I628" s="3" t="s">
        <v>2</v>
      </c>
      <c r="J628" s="21" t="s">
        <v>2</v>
      </c>
      <c r="K628" s="3" t="s">
        <v>2</v>
      </c>
      <c r="L628" s="21" t="s">
        <v>2</v>
      </c>
    </row>
    <row r="629" spans="1:12" ht="13.5">
      <c r="A629" s="3" t="s">
        <v>1116</v>
      </c>
      <c r="B629" s="3" t="s">
        <v>1566</v>
      </c>
      <c r="C629" s="3">
        <v>0.04</v>
      </c>
      <c r="D629" s="3">
        <v>0.30199999999999999</v>
      </c>
      <c r="E629" s="3" t="s">
        <v>2</v>
      </c>
      <c r="F629" s="3">
        <v>0.315</v>
      </c>
      <c r="G629" s="3">
        <v>19.399999999999999</v>
      </c>
      <c r="H629" s="21">
        <v>0.153</v>
      </c>
      <c r="I629" s="3">
        <v>19.399999999999999</v>
      </c>
      <c r="J629" s="21">
        <v>0.153</v>
      </c>
      <c r="K629" s="3">
        <v>0</v>
      </c>
      <c r="L629" s="21">
        <v>0</v>
      </c>
    </row>
    <row r="630" spans="1:12" ht="13.5">
      <c r="A630" s="3" t="s">
        <v>1117</v>
      </c>
      <c r="B630" s="3" t="s">
        <v>2</v>
      </c>
      <c r="C630" s="3" t="s">
        <v>2</v>
      </c>
      <c r="D630" s="3" t="s">
        <v>2</v>
      </c>
      <c r="E630" s="3" t="s">
        <v>2</v>
      </c>
      <c r="F630" s="3" t="s">
        <v>2</v>
      </c>
      <c r="G630" s="3" t="s">
        <v>2</v>
      </c>
      <c r="H630" s="21" t="s">
        <v>2</v>
      </c>
      <c r="I630" s="3" t="s">
        <v>2</v>
      </c>
      <c r="J630" s="21" t="s">
        <v>2</v>
      </c>
      <c r="K630" s="3" t="s">
        <v>2</v>
      </c>
      <c r="L630" s="21" t="s">
        <v>2</v>
      </c>
    </row>
    <row r="631" spans="1:12" ht="13.5">
      <c r="A631" s="3" t="s">
        <v>1118</v>
      </c>
      <c r="B631" s="3" t="s">
        <v>2</v>
      </c>
      <c r="C631" s="3" t="s">
        <v>2</v>
      </c>
      <c r="D631" s="3" t="s">
        <v>2</v>
      </c>
      <c r="E631" s="3" t="s">
        <v>2</v>
      </c>
      <c r="F631" s="3" t="s">
        <v>2</v>
      </c>
      <c r="G631" s="3" t="s">
        <v>2</v>
      </c>
      <c r="H631" s="21" t="s">
        <v>2</v>
      </c>
      <c r="I631" s="3" t="s">
        <v>2</v>
      </c>
      <c r="J631" s="21" t="s">
        <v>2</v>
      </c>
      <c r="K631" s="3" t="s">
        <v>2</v>
      </c>
      <c r="L631" s="21" t="s">
        <v>2</v>
      </c>
    </row>
    <row r="632" spans="1:12" ht="13.5">
      <c r="A632" s="3" t="s">
        <v>1119</v>
      </c>
      <c r="B632" s="3" t="s">
        <v>1120</v>
      </c>
      <c r="C632" s="3">
        <v>0.01</v>
      </c>
      <c r="D632" s="3">
        <v>0.499</v>
      </c>
      <c r="E632" s="3" t="s">
        <v>2</v>
      </c>
      <c r="F632" s="3">
        <v>0.57699999999999996</v>
      </c>
      <c r="G632" s="3">
        <v>0</v>
      </c>
      <c r="H632" s="21">
        <v>0</v>
      </c>
      <c r="I632" s="3">
        <v>0</v>
      </c>
      <c r="J632" s="21">
        <v>0</v>
      </c>
      <c r="K632" s="3">
        <v>0</v>
      </c>
      <c r="L632" s="21">
        <v>0</v>
      </c>
    </row>
    <row r="633" spans="1:12" ht="13.5">
      <c r="A633" s="3" t="s">
        <v>1121</v>
      </c>
      <c r="B633" s="3" t="s">
        <v>2</v>
      </c>
      <c r="C633" s="3" t="s">
        <v>2</v>
      </c>
      <c r="D633" s="3" t="s">
        <v>2</v>
      </c>
      <c r="E633" s="3" t="s">
        <v>2</v>
      </c>
      <c r="F633" s="3" t="s">
        <v>2</v>
      </c>
      <c r="G633" s="3" t="s">
        <v>2</v>
      </c>
      <c r="H633" s="21" t="s">
        <v>2</v>
      </c>
      <c r="I633" s="3" t="s">
        <v>2</v>
      </c>
      <c r="J633" s="21" t="s">
        <v>2</v>
      </c>
      <c r="K633" s="3" t="s">
        <v>2</v>
      </c>
      <c r="L633" s="21" t="s">
        <v>2</v>
      </c>
    </row>
    <row r="634" spans="1:12" ht="13.5">
      <c r="A634" s="3" t="s">
        <v>1122</v>
      </c>
      <c r="B634" s="3" t="s">
        <v>1123</v>
      </c>
      <c r="C634" s="3" t="s">
        <v>2</v>
      </c>
      <c r="D634" s="3" t="s">
        <v>2</v>
      </c>
      <c r="E634" s="3" t="s">
        <v>2</v>
      </c>
      <c r="F634" s="3" t="s">
        <v>2</v>
      </c>
      <c r="G634" s="3" t="s">
        <v>2</v>
      </c>
      <c r="H634" s="21" t="s">
        <v>2</v>
      </c>
      <c r="I634" s="3" t="s">
        <v>2</v>
      </c>
      <c r="J634" s="21" t="s">
        <v>2</v>
      </c>
      <c r="K634" s="3" t="s">
        <v>2</v>
      </c>
      <c r="L634" s="21" t="s">
        <v>2</v>
      </c>
    </row>
    <row r="635" spans="1:12" ht="13.5">
      <c r="A635" s="3" t="s">
        <v>1124</v>
      </c>
      <c r="B635" s="3" t="s">
        <v>1567</v>
      </c>
      <c r="C635" s="3">
        <v>2.4500000000000002</v>
      </c>
      <c r="D635" s="3">
        <v>0.47899999999999998</v>
      </c>
      <c r="E635" s="3">
        <v>0</v>
      </c>
      <c r="F635" s="3">
        <v>0.42899999999999999</v>
      </c>
      <c r="G635" s="3">
        <v>4360.8999999999996</v>
      </c>
      <c r="H635" s="21">
        <v>0.85089999999999999</v>
      </c>
      <c r="I635" s="3">
        <v>1456.6</v>
      </c>
      <c r="J635" s="21">
        <v>0.28420000000000001</v>
      </c>
      <c r="K635" s="3">
        <v>0</v>
      </c>
      <c r="L635" s="21">
        <v>0</v>
      </c>
    </row>
    <row r="636" spans="1:12" ht="13.5">
      <c r="A636" s="3" t="s">
        <v>1125</v>
      </c>
      <c r="B636" s="3" t="s">
        <v>1126</v>
      </c>
      <c r="C636" s="3">
        <v>0.99</v>
      </c>
      <c r="D636" s="3">
        <v>0.372</v>
      </c>
      <c r="E636" s="3" t="s">
        <v>2</v>
      </c>
      <c r="F636" s="3">
        <v>0.60299999999999998</v>
      </c>
      <c r="G636" s="3">
        <v>988.6</v>
      </c>
      <c r="H636" s="21">
        <v>0.37190000000000001</v>
      </c>
      <c r="I636" s="3">
        <v>988.6</v>
      </c>
      <c r="J636" s="21">
        <v>0.37190000000000001</v>
      </c>
      <c r="K636" s="3">
        <v>0</v>
      </c>
      <c r="L636" s="21">
        <v>0</v>
      </c>
    </row>
    <row r="637" spans="1:12" ht="13.5">
      <c r="A637" s="3" t="s">
        <v>1127</v>
      </c>
      <c r="B637" s="3" t="s">
        <v>1128</v>
      </c>
      <c r="C637" s="3">
        <v>0</v>
      </c>
      <c r="D637" s="3">
        <v>1E-3</v>
      </c>
      <c r="E637" s="3" t="s">
        <v>2</v>
      </c>
      <c r="F637" s="3">
        <v>0</v>
      </c>
      <c r="G637" s="3">
        <v>275.7</v>
      </c>
      <c r="H637" s="21">
        <v>0.99170000000000003</v>
      </c>
      <c r="I637" s="3">
        <v>0</v>
      </c>
      <c r="J637" s="21">
        <v>0</v>
      </c>
      <c r="K637" s="3">
        <v>0</v>
      </c>
      <c r="L637" s="21">
        <v>0</v>
      </c>
    </row>
    <row r="638" spans="1:12" ht="13.5">
      <c r="A638" s="3" t="s">
        <v>1129</v>
      </c>
      <c r="B638" s="3" t="s">
        <v>2</v>
      </c>
      <c r="C638" s="3" t="s">
        <v>2</v>
      </c>
      <c r="D638" s="3" t="s">
        <v>2</v>
      </c>
      <c r="E638" s="3" t="s">
        <v>2</v>
      </c>
      <c r="F638" s="3" t="s">
        <v>2</v>
      </c>
      <c r="G638" s="3" t="s">
        <v>2</v>
      </c>
      <c r="H638" s="21" t="s">
        <v>2</v>
      </c>
      <c r="I638" s="3" t="s">
        <v>2</v>
      </c>
      <c r="J638" s="21" t="s">
        <v>2</v>
      </c>
      <c r="K638" s="3" t="s">
        <v>2</v>
      </c>
      <c r="L638" s="21" t="s">
        <v>2</v>
      </c>
    </row>
    <row r="639" spans="1:12" ht="13.5">
      <c r="A639" s="3" t="s">
        <v>1130</v>
      </c>
      <c r="B639" s="3" t="s">
        <v>1131</v>
      </c>
      <c r="C639" s="3" t="s">
        <v>2</v>
      </c>
      <c r="D639" s="3" t="s">
        <v>2</v>
      </c>
      <c r="E639" s="3" t="s">
        <v>2</v>
      </c>
      <c r="F639" s="3" t="s">
        <v>2</v>
      </c>
      <c r="G639" s="3" t="s">
        <v>2</v>
      </c>
      <c r="H639" s="21" t="s">
        <v>2</v>
      </c>
      <c r="I639" s="3" t="s">
        <v>2</v>
      </c>
      <c r="J639" s="21" t="s">
        <v>2</v>
      </c>
      <c r="K639" s="3" t="s">
        <v>2</v>
      </c>
      <c r="L639" s="21" t="s">
        <v>2</v>
      </c>
    </row>
    <row r="640" spans="1:12" ht="13.5">
      <c r="A640" s="3" t="s">
        <v>1132</v>
      </c>
      <c r="B640" s="3" t="s">
        <v>2</v>
      </c>
      <c r="C640" s="3" t="s">
        <v>2</v>
      </c>
      <c r="D640" s="3" t="s">
        <v>2</v>
      </c>
      <c r="E640" s="3" t="s">
        <v>2</v>
      </c>
      <c r="F640" s="3" t="s">
        <v>2</v>
      </c>
      <c r="G640" s="3" t="s">
        <v>2</v>
      </c>
      <c r="H640" s="21" t="s">
        <v>2</v>
      </c>
      <c r="I640" s="3" t="s">
        <v>2</v>
      </c>
      <c r="J640" s="21" t="s">
        <v>2</v>
      </c>
      <c r="K640" s="3" t="s">
        <v>2</v>
      </c>
      <c r="L640" s="21" t="s">
        <v>2</v>
      </c>
    </row>
    <row r="641" spans="1:12" ht="13.5">
      <c r="A641" s="3" t="s">
        <v>1133</v>
      </c>
      <c r="B641" s="3" t="s">
        <v>1134</v>
      </c>
      <c r="C641" s="3" t="s">
        <v>2</v>
      </c>
      <c r="D641" s="3" t="s">
        <v>2</v>
      </c>
      <c r="E641" s="3" t="s">
        <v>2</v>
      </c>
      <c r="F641" s="3" t="s">
        <v>2</v>
      </c>
      <c r="G641" s="3" t="s">
        <v>2</v>
      </c>
      <c r="H641" s="21" t="s">
        <v>2</v>
      </c>
      <c r="I641" s="3" t="s">
        <v>2</v>
      </c>
      <c r="J641" s="21" t="s">
        <v>2</v>
      </c>
      <c r="K641" s="3" t="s">
        <v>2</v>
      </c>
      <c r="L641" s="21" t="s">
        <v>2</v>
      </c>
    </row>
    <row r="642" spans="1:12" ht="13.5">
      <c r="A642" s="3" t="s">
        <v>1135</v>
      </c>
      <c r="B642" s="3" t="s">
        <v>1136</v>
      </c>
      <c r="C642" s="3">
        <v>0.16</v>
      </c>
      <c r="D642" s="3">
        <v>0.42299999999999999</v>
      </c>
      <c r="E642" s="3" t="s">
        <v>2</v>
      </c>
      <c r="F642" s="3">
        <v>0.37</v>
      </c>
      <c r="G642" s="3">
        <v>0</v>
      </c>
      <c r="H642" s="21">
        <v>0</v>
      </c>
      <c r="I642" s="3">
        <v>0</v>
      </c>
      <c r="J642" s="21">
        <v>0</v>
      </c>
      <c r="K642" s="3">
        <v>0</v>
      </c>
      <c r="L642" s="21">
        <v>0</v>
      </c>
    </row>
    <row r="643" spans="1:12" ht="13.5">
      <c r="A643" s="3" t="s">
        <v>1137</v>
      </c>
      <c r="B643" s="3" t="s">
        <v>1138</v>
      </c>
      <c r="C643" s="3" t="s">
        <v>2</v>
      </c>
      <c r="D643" s="3" t="s">
        <v>2</v>
      </c>
      <c r="E643" s="3" t="s">
        <v>2</v>
      </c>
      <c r="F643" s="3" t="s">
        <v>2</v>
      </c>
      <c r="G643" s="3" t="s">
        <v>2</v>
      </c>
      <c r="H643" s="21" t="s">
        <v>2</v>
      </c>
      <c r="I643" s="3" t="s">
        <v>2</v>
      </c>
      <c r="J643" s="21" t="s">
        <v>2</v>
      </c>
      <c r="K643" s="3" t="s">
        <v>2</v>
      </c>
      <c r="L643" s="21" t="s">
        <v>2</v>
      </c>
    </row>
    <row r="644" spans="1:12" ht="13.5">
      <c r="A644" s="3" t="s">
        <v>1139</v>
      </c>
      <c r="B644" s="3" t="s">
        <v>1140</v>
      </c>
      <c r="C644" s="3" t="s">
        <v>2</v>
      </c>
      <c r="D644" s="3" t="s">
        <v>2</v>
      </c>
      <c r="E644" s="3" t="s">
        <v>2</v>
      </c>
      <c r="F644" s="3" t="s">
        <v>2</v>
      </c>
      <c r="G644" s="3" t="s">
        <v>2</v>
      </c>
      <c r="H644" s="21" t="s">
        <v>2</v>
      </c>
      <c r="I644" s="3" t="s">
        <v>2</v>
      </c>
      <c r="J644" s="21" t="s">
        <v>2</v>
      </c>
      <c r="K644" s="3" t="s">
        <v>2</v>
      </c>
      <c r="L644" s="21" t="s">
        <v>2</v>
      </c>
    </row>
    <row r="645" spans="1:12" ht="13.5">
      <c r="A645" s="3" t="s">
        <v>1141</v>
      </c>
      <c r="B645" s="3" t="s">
        <v>1142</v>
      </c>
      <c r="C645" s="3" t="s">
        <v>2</v>
      </c>
      <c r="D645" s="3" t="s">
        <v>2</v>
      </c>
      <c r="E645" s="3" t="s">
        <v>2</v>
      </c>
      <c r="F645" s="3" t="s">
        <v>2</v>
      </c>
      <c r="G645" s="3" t="s">
        <v>2</v>
      </c>
      <c r="H645" s="21" t="s">
        <v>2</v>
      </c>
      <c r="I645" s="3" t="s">
        <v>2</v>
      </c>
      <c r="J645" s="21" t="s">
        <v>2</v>
      </c>
      <c r="K645" s="3" t="s">
        <v>2</v>
      </c>
      <c r="L645" s="21" t="s">
        <v>2</v>
      </c>
    </row>
    <row r="646" spans="1:12" ht="13.5">
      <c r="A646" s="3" t="s">
        <v>1143</v>
      </c>
      <c r="B646" s="3" t="s">
        <v>1144</v>
      </c>
      <c r="C646" s="3" t="s">
        <v>2</v>
      </c>
      <c r="D646" s="3" t="s">
        <v>2</v>
      </c>
      <c r="E646" s="3" t="s">
        <v>2</v>
      </c>
      <c r="F646" s="3" t="s">
        <v>2</v>
      </c>
      <c r="G646" s="3" t="s">
        <v>2</v>
      </c>
      <c r="H646" s="21" t="s">
        <v>2</v>
      </c>
      <c r="I646" s="3" t="s">
        <v>2</v>
      </c>
      <c r="J646" s="21" t="s">
        <v>2</v>
      </c>
      <c r="K646" s="3" t="s">
        <v>2</v>
      </c>
      <c r="L646" s="21" t="s">
        <v>2</v>
      </c>
    </row>
    <row r="647" spans="1:12" ht="13.5">
      <c r="A647" s="3" t="s">
        <v>1145</v>
      </c>
      <c r="B647" s="3" t="s">
        <v>1146</v>
      </c>
      <c r="C647" s="3" t="s">
        <v>2</v>
      </c>
      <c r="D647" s="3" t="s">
        <v>2</v>
      </c>
      <c r="E647" s="3" t="s">
        <v>2</v>
      </c>
      <c r="F647" s="3" t="s">
        <v>2</v>
      </c>
      <c r="G647" s="3" t="s">
        <v>2</v>
      </c>
      <c r="H647" s="21" t="s">
        <v>2</v>
      </c>
      <c r="I647" s="3" t="s">
        <v>2</v>
      </c>
      <c r="J647" s="21" t="s">
        <v>2</v>
      </c>
      <c r="K647" s="3" t="s">
        <v>2</v>
      </c>
      <c r="L647" s="21" t="s">
        <v>2</v>
      </c>
    </row>
    <row r="648" spans="1:12" ht="13.5">
      <c r="A648" s="3" t="s">
        <v>1147</v>
      </c>
      <c r="B648" s="3" t="s">
        <v>1638</v>
      </c>
      <c r="C648" s="3" t="s">
        <v>2</v>
      </c>
      <c r="D648" s="3" t="s">
        <v>2</v>
      </c>
      <c r="E648" s="3" t="s">
        <v>2</v>
      </c>
      <c r="F648" s="3" t="s">
        <v>2</v>
      </c>
      <c r="G648" s="3" t="s">
        <v>2</v>
      </c>
      <c r="H648" s="21" t="s">
        <v>2</v>
      </c>
      <c r="I648" s="3" t="s">
        <v>2</v>
      </c>
      <c r="J648" s="21" t="s">
        <v>2</v>
      </c>
      <c r="K648" s="3" t="s">
        <v>2</v>
      </c>
      <c r="L648" s="21" t="s">
        <v>2</v>
      </c>
    </row>
    <row r="649" spans="1:12" ht="13.5">
      <c r="A649" s="3" t="s">
        <v>1148</v>
      </c>
      <c r="B649" s="3" t="s">
        <v>1149</v>
      </c>
      <c r="C649" s="3">
        <v>0.28000000000000003</v>
      </c>
      <c r="D649" s="3">
        <v>0.14799999999999999</v>
      </c>
      <c r="E649" s="3" t="s">
        <v>2</v>
      </c>
      <c r="F649" s="3">
        <v>0.58299999999999996</v>
      </c>
      <c r="G649" s="3">
        <v>1300.0999999999999</v>
      </c>
      <c r="H649" s="21">
        <v>0.67889999999999995</v>
      </c>
      <c r="I649" s="3">
        <v>741.9</v>
      </c>
      <c r="J649" s="21">
        <v>0.38740000000000002</v>
      </c>
      <c r="K649" s="3">
        <v>0</v>
      </c>
      <c r="L649" s="21">
        <v>0</v>
      </c>
    </row>
    <row r="650" spans="1:12" ht="13.5">
      <c r="A650" s="3" t="s">
        <v>1150</v>
      </c>
      <c r="B650" s="3" t="s">
        <v>2</v>
      </c>
      <c r="C650" s="3" t="s">
        <v>2</v>
      </c>
      <c r="D650" s="3" t="s">
        <v>2</v>
      </c>
      <c r="E650" s="3" t="s">
        <v>2</v>
      </c>
      <c r="F650" s="3" t="s">
        <v>2</v>
      </c>
      <c r="G650" s="3" t="s">
        <v>2</v>
      </c>
      <c r="H650" s="21" t="s">
        <v>2</v>
      </c>
      <c r="I650" s="3" t="s">
        <v>2</v>
      </c>
      <c r="J650" s="21" t="s">
        <v>2</v>
      </c>
      <c r="K650" s="3" t="s">
        <v>2</v>
      </c>
      <c r="L650" s="21" t="s">
        <v>2</v>
      </c>
    </row>
    <row r="651" spans="1:12" ht="13.5">
      <c r="A651" s="3" t="s">
        <v>1151</v>
      </c>
      <c r="B651" s="3" t="s">
        <v>1639</v>
      </c>
      <c r="C651" s="3" t="s">
        <v>2</v>
      </c>
      <c r="D651" s="3" t="s">
        <v>2</v>
      </c>
      <c r="E651" s="3" t="s">
        <v>2</v>
      </c>
      <c r="F651" s="3" t="s">
        <v>2</v>
      </c>
      <c r="G651" s="3" t="s">
        <v>2</v>
      </c>
      <c r="H651" s="21" t="s">
        <v>2</v>
      </c>
      <c r="I651" s="3" t="s">
        <v>2</v>
      </c>
      <c r="J651" s="21" t="s">
        <v>2</v>
      </c>
      <c r="K651" s="3" t="s">
        <v>2</v>
      </c>
      <c r="L651" s="21" t="s">
        <v>2</v>
      </c>
    </row>
    <row r="652" spans="1:12" ht="13.5">
      <c r="A652" s="3" t="s">
        <v>1152</v>
      </c>
      <c r="B652" s="3" t="s">
        <v>1153</v>
      </c>
      <c r="C652" s="3" t="s">
        <v>2</v>
      </c>
      <c r="D652" s="3" t="s">
        <v>2</v>
      </c>
      <c r="E652" s="3" t="s">
        <v>2</v>
      </c>
      <c r="F652" s="3" t="s">
        <v>2</v>
      </c>
      <c r="G652" s="3" t="s">
        <v>2</v>
      </c>
      <c r="H652" s="21" t="s">
        <v>2</v>
      </c>
      <c r="I652" s="3" t="s">
        <v>2</v>
      </c>
      <c r="J652" s="21" t="s">
        <v>2</v>
      </c>
      <c r="K652" s="3" t="s">
        <v>2</v>
      </c>
      <c r="L652" s="21" t="s">
        <v>2</v>
      </c>
    </row>
    <row r="653" spans="1:12" ht="13.5">
      <c r="A653" s="3" t="s">
        <v>1154</v>
      </c>
      <c r="B653" s="3" t="s">
        <v>1155</v>
      </c>
      <c r="C653" s="3">
        <v>0</v>
      </c>
      <c r="D653" s="3">
        <v>4.0000000000000001E-3</v>
      </c>
      <c r="E653" s="3">
        <v>0</v>
      </c>
      <c r="F653" s="3">
        <v>0.33900000000000002</v>
      </c>
      <c r="G653" s="3">
        <v>445.7</v>
      </c>
      <c r="H653" s="21">
        <v>0.62250000000000005</v>
      </c>
      <c r="I653" s="3">
        <v>0</v>
      </c>
      <c r="J653" s="21">
        <v>0</v>
      </c>
      <c r="K653" s="3">
        <v>265.3</v>
      </c>
      <c r="L653" s="21">
        <v>0.3705</v>
      </c>
    </row>
    <row r="654" spans="1:12" ht="13.5">
      <c r="A654" s="3" t="s">
        <v>1156</v>
      </c>
      <c r="B654" s="3" t="s">
        <v>1157</v>
      </c>
      <c r="C654" s="3">
        <v>0.02</v>
      </c>
      <c r="D654" s="3">
        <v>0.47799999999999998</v>
      </c>
      <c r="E654" s="3" t="s">
        <v>2</v>
      </c>
      <c r="F654" s="3">
        <v>0.42599999999999999</v>
      </c>
      <c r="G654" s="3">
        <v>0</v>
      </c>
      <c r="H654" s="21">
        <v>0</v>
      </c>
      <c r="I654" s="3">
        <v>0</v>
      </c>
      <c r="J654" s="21">
        <v>0</v>
      </c>
      <c r="K654" s="3">
        <v>0</v>
      </c>
      <c r="L654" s="21">
        <v>0</v>
      </c>
    </row>
    <row r="655" spans="1:12" ht="13.5">
      <c r="A655" s="3" t="s">
        <v>1158</v>
      </c>
      <c r="B655" s="3" t="s">
        <v>1159</v>
      </c>
      <c r="C655" s="3">
        <v>12.11</v>
      </c>
      <c r="D655" s="3">
        <v>0.47499999999999998</v>
      </c>
      <c r="E655" s="3" t="s">
        <v>2</v>
      </c>
      <c r="F655" s="3">
        <v>0.44</v>
      </c>
      <c r="G655" s="3">
        <v>2382.9</v>
      </c>
      <c r="H655" s="21">
        <v>9.35E-2</v>
      </c>
      <c r="I655" s="3">
        <v>0</v>
      </c>
      <c r="J655" s="21">
        <v>0</v>
      </c>
      <c r="K655" s="3">
        <v>0</v>
      </c>
      <c r="L655" s="21">
        <v>0</v>
      </c>
    </row>
    <row r="656" spans="1:12" ht="13.5">
      <c r="A656" s="3" t="s">
        <v>1160</v>
      </c>
      <c r="B656" s="3" t="s">
        <v>2</v>
      </c>
      <c r="C656" s="3" t="s">
        <v>2</v>
      </c>
      <c r="D656" s="3" t="s">
        <v>2</v>
      </c>
      <c r="E656" s="3" t="s">
        <v>2</v>
      </c>
      <c r="F656" s="3" t="s">
        <v>2</v>
      </c>
      <c r="G656" s="3" t="s">
        <v>2</v>
      </c>
      <c r="H656" s="21" t="s">
        <v>2</v>
      </c>
      <c r="I656" s="3" t="s">
        <v>2</v>
      </c>
      <c r="J656" s="21" t="s">
        <v>2</v>
      </c>
      <c r="K656" s="3" t="s">
        <v>2</v>
      </c>
      <c r="L656" s="21" t="s">
        <v>2</v>
      </c>
    </row>
    <row r="657" spans="1:12" ht="13.5">
      <c r="A657" s="3" t="s">
        <v>1161</v>
      </c>
      <c r="B657" s="3" t="s">
        <v>2</v>
      </c>
      <c r="C657" s="3" t="s">
        <v>2</v>
      </c>
      <c r="D657" s="3" t="s">
        <v>2</v>
      </c>
      <c r="E657" s="3" t="s">
        <v>2</v>
      </c>
      <c r="F657" s="3" t="s">
        <v>2</v>
      </c>
      <c r="G657" s="3" t="s">
        <v>2</v>
      </c>
      <c r="H657" s="21" t="s">
        <v>2</v>
      </c>
      <c r="I657" s="3" t="s">
        <v>2</v>
      </c>
      <c r="J657" s="21" t="s">
        <v>2</v>
      </c>
      <c r="K657" s="3" t="s">
        <v>2</v>
      </c>
      <c r="L657" s="21" t="s">
        <v>2</v>
      </c>
    </row>
    <row r="658" spans="1:12" ht="13.5">
      <c r="A658" s="3" t="s">
        <v>1162</v>
      </c>
      <c r="B658" s="3" t="s">
        <v>1163</v>
      </c>
      <c r="C658" s="3">
        <v>96.36</v>
      </c>
      <c r="D658" s="3">
        <v>0.46600000000000003</v>
      </c>
      <c r="E658" s="3" t="s">
        <v>2</v>
      </c>
      <c r="F658" s="3">
        <v>9.6000000000000002E-2</v>
      </c>
      <c r="G658" s="3">
        <v>0</v>
      </c>
      <c r="H658" s="21">
        <v>0</v>
      </c>
      <c r="I658" s="3">
        <v>0</v>
      </c>
      <c r="J658" s="21">
        <v>0</v>
      </c>
      <c r="K658" s="3">
        <v>0</v>
      </c>
      <c r="L658" s="21">
        <v>0</v>
      </c>
    </row>
    <row r="659" spans="1:12" ht="13.5">
      <c r="A659" s="3" t="s">
        <v>1164</v>
      </c>
      <c r="B659" s="3" t="s">
        <v>1165</v>
      </c>
      <c r="C659" s="3" t="s">
        <v>2</v>
      </c>
      <c r="D659" s="3" t="s">
        <v>2</v>
      </c>
      <c r="E659" s="3" t="s">
        <v>2</v>
      </c>
      <c r="F659" s="3" t="s">
        <v>2</v>
      </c>
      <c r="G659" s="3" t="s">
        <v>2</v>
      </c>
      <c r="H659" s="21" t="s">
        <v>2</v>
      </c>
      <c r="I659" s="3" t="s">
        <v>2</v>
      </c>
      <c r="J659" s="21" t="s">
        <v>2</v>
      </c>
      <c r="K659" s="3" t="s">
        <v>2</v>
      </c>
      <c r="L659" s="21" t="s">
        <v>2</v>
      </c>
    </row>
    <row r="660" spans="1:12" ht="13.5">
      <c r="A660" s="3" t="s">
        <v>1166</v>
      </c>
      <c r="B660" s="3" t="s">
        <v>1167</v>
      </c>
      <c r="C660" s="3" t="s">
        <v>2</v>
      </c>
      <c r="D660" s="3" t="s">
        <v>2</v>
      </c>
      <c r="E660" s="3" t="s">
        <v>2</v>
      </c>
      <c r="F660" s="3" t="s">
        <v>2</v>
      </c>
      <c r="G660" s="3" t="s">
        <v>2</v>
      </c>
      <c r="H660" s="21" t="s">
        <v>2</v>
      </c>
      <c r="I660" s="3" t="s">
        <v>2</v>
      </c>
      <c r="J660" s="21" t="s">
        <v>2</v>
      </c>
      <c r="K660" s="3" t="s">
        <v>2</v>
      </c>
      <c r="L660" s="21" t="s">
        <v>2</v>
      </c>
    </row>
    <row r="661" spans="1:12" ht="13.5">
      <c r="A661" s="3" t="s">
        <v>1168</v>
      </c>
      <c r="B661" s="3" t="s">
        <v>1169</v>
      </c>
      <c r="C661" s="3">
        <v>9.18</v>
      </c>
      <c r="D661" s="3">
        <v>0.48499999999999999</v>
      </c>
      <c r="E661" s="3" t="s">
        <v>2</v>
      </c>
      <c r="F661" s="3">
        <v>0.32800000000000001</v>
      </c>
      <c r="G661" s="3">
        <v>78</v>
      </c>
      <c r="H661" s="21">
        <v>4.1000000000000003E-3</v>
      </c>
      <c r="I661" s="3">
        <v>0</v>
      </c>
      <c r="J661" s="21">
        <v>0</v>
      </c>
      <c r="K661" s="3">
        <v>0</v>
      </c>
      <c r="L661" s="21">
        <v>0</v>
      </c>
    </row>
    <row r="662" spans="1:12" ht="13.5">
      <c r="A662" s="3" t="s">
        <v>1170</v>
      </c>
      <c r="B662" s="3" t="s">
        <v>1171</v>
      </c>
      <c r="C662" s="3" t="s">
        <v>2</v>
      </c>
      <c r="D662" s="3" t="s">
        <v>2</v>
      </c>
      <c r="E662" s="3" t="s">
        <v>2</v>
      </c>
      <c r="F662" s="3" t="s">
        <v>2</v>
      </c>
      <c r="G662" s="3" t="s">
        <v>2</v>
      </c>
      <c r="H662" s="21" t="s">
        <v>2</v>
      </c>
      <c r="I662" s="3" t="s">
        <v>2</v>
      </c>
      <c r="J662" s="21" t="s">
        <v>2</v>
      </c>
      <c r="K662" s="3" t="s">
        <v>2</v>
      </c>
      <c r="L662" s="21" t="s">
        <v>2</v>
      </c>
    </row>
    <row r="663" spans="1:12" ht="13.5">
      <c r="A663" s="3" t="s">
        <v>1172</v>
      </c>
      <c r="B663" s="3" t="s">
        <v>1173</v>
      </c>
      <c r="C663" s="3" t="s">
        <v>2</v>
      </c>
      <c r="D663" s="3" t="s">
        <v>2</v>
      </c>
      <c r="E663" s="3" t="s">
        <v>2</v>
      </c>
      <c r="F663" s="3" t="s">
        <v>2</v>
      </c>
      <c r="G663" s="3" t="s">
        <v>2</v>
      </c>
      <c r="H663" s="21" t="s">
        <v>2</v>
      </c>
      <c r="I663" s="3" t="s">
        <v>2</v>
      </c>
      <c r="J663" s="21" t="s">
        <v>2</v>
      </c>
      <c r="K663" s="3" t="s">
        <v>2</v>
      </c>
      <c r="L663" s="21" t="s">
        <v>2</v>
      </c>
    </row>
    <row r="664" spans="1:12" ht="13.5">
      <c r="A664" s="3" t="s">
        <v>1174</v>
      </c>
      <c r="B664" s="3" t="s">
        <v>1175</v>
      </c>
      <c r="C664" s="3" t="s">
        <v>2</v>
      </c>
      <c r="D664" s="3" t="s">
        <v>2</v>
      </c>
      <c r="E664" s="3" t="s">
        <v>2</v>
      </c>
      <c r="F664" s="3" t="s">
        <v>2</v>
      </c>
      <c r="G664" s="3" t="s">
        <v>2</v>
      </c>
      <c r="H664" s="21" t="s">
        <v>2</v>
      </c>
      <c r="I664" s="3" t="s">
        <v>2</v>
      </c>
      <c r="J664" s="21" t="s">
        <v>2</v>
      </c>
      <c r="K664" s="3" t="s">
        <v>2</v>
      </c>
      <c r="L664" s="21" t="s">
        <v>2</v>
      </c>
    </row>
    <row r="665" spans="1:12" ht="13.5">
      <c r="A665" s="3" t="s">
        <v>1176</v>
      </c>
      <c r="B665" s="3" t="s">
        <v>1177</v>
      </c>
      <c r="C665" s="3">
        <v>4.21</v>
      </c>
      <c r="D665" s="3">
        <v>0.49399999999999999</v>
      </c>
      <c r="E665" s="3" t="s">
        <v>2</v>
      </c>
      <c r="F665" s="3">
        <v>0.56399999999999995</v>
      </c>
      <c r="G665" s="3">
        <v>0</v>
      </c>
      <c r="H665" s="21">
        <v>0</v>
      </c>
      <c r="I665" s="3">
        <v>0</v>
      </c>
      <c r="J665" s="21">
        <v>0</v>
      </c>
      <c r="K665" s="3">
        <v>0</v>
      </c>
      <c r="L665" s="21">
        <v>0</v>
      </c>
    </row>
    <row r="666" spans="1:12" ht="13.5">
      <c r="A666" s="3" t="s">
        <v>1178</v>
      </c>
      <c r="B666" s="3" t="s">
        <v>2</v>
      </c>
      <c r="C666" s="3" t="s">
        <v>2</v>
      </c>
      <c r="D666" s="3" t="s">
        <v>2</v>
      </c>
      <c r="E666" s="3" t="s">
        <v>2</v>
      </c>
      <c r="F666" s="3" t="s">
        <v>2</v>
      </c>
      <c r="G666" s="3" t="s">
        <v>2</v>
      </c>
      <c r="H666" s="21" t="s">
        <v>2</v>
      </c>
      <c r="I666" s="3" t="s">
        <v>2</v>
      </c>
      <c r="J666" s="21" t="s">
        <v>2</v>
      </c>
      <c r="K666" s="3" t="s">
        <v>2</v>
      </c>
      <c r="L666" s="21" t="s">
        <v>2</v>
      </c>
    </row>
    <row r="667" spans="1:12" ht="13.5">
      <c r="A667" s="3" t="s">
        <v>1179</v>
      </c>
      <c r="B667" s="3" t="s">
        <v>2</v>
      </c>
      <c r="C667" s="3" t="s">
        <v>2</v>
      </c>
      <c r="D667" s="3" t="s">
        <v>2</v>
      </c>
      <c r="E667" s="3" t="s">
        <v>2</v>
      </c>
      <c r="F667" s="3" t="s">
        <v>2</v>
      </c>
      <c r="G667" s="3" t="s">
        <v>2</v>
      </c>
      <c r="H667" s="21" t="s">
        <v>2</v>
      </c>
      <c r="I667" s="3" t="s">
        <v>2</v>
      </c>
      <c r="J667" s="21" t="s">
        <v>2</v>
      </c>
      <c r="K667" s="3" t="s">
        <v>2</v>
      </c>
      <c r="L667" s="21" t="s">
        <v>2</v>
      </c>
    </row>
    <row r="668" spans="1:12" ht="13.5">
      <c r="A668" s="3" t="s">
        <v>1180</v>
      </c>
      <c r="B668" s="3" t="s">
        <v>1181</v>
      </c>
      <c r="C668" s="3" t="s">
        <v>2</v>
      </c>
      <c r="D668" s="3" t="s">
        <v>2</v>
      </c>
      <c r="E668" s="3" t="s">
        <v>2</v>
      </c>
      <c r="F668" s="3" t="s">
        <v>2</v>
      </c>
      <c r="G668" s="3" t="s">
        <v>2</v>
      </c>
      <c r="H668" s="21" t="s">
        <v>2</v>
      </c>
      <c r="I668" s="3" t="s">
        <v>2</v>
      </c>
      <c r="J668" s="21" t="s">
        <v>2</v>
      </c>
      <c r="K668" s="3" t="s">
        <v>2</v>
      </c>
      <c r="L668" s="21" t="s">
        <v>2</v>
      </c>
    </row>
    <row r="669" spans="1:12" ht="13.5">
      <c r="A669" s="3" t="s">
        <v>1182</v>
      </c>
      <c r="B669" s="3" t="s">
        <v>1183</v>
      </c>
      <c r="C669" s="3">
        <v>116.83</v>
      </c>
      <c r="D669" s="3">
        <v>0.48</v>
      </c>
      <c r="E669" s="3" t="s">
        <v>2</v>
      </c>
      <c r="F669" s="3">
        <v>0.57299999999999995</v>
      </c>
      <c r="G669" s="3">
        <v>5216.8</v>
      </c>
      <c r="H669" s="21">
        <v>2.1399999999999999E-2</v>
      </c>
      <c r="I669" s="3">
        <v>2662.1</v>
      </c>
      <c r="J669" s="21">
        <v>1.09E-2</v>
      </c>
      <c r="K669" s="3">
        <v>0</v>
      </c>
      <c r="L669" s="21">
        <v>0</v>
      </c>
    </row>
    <row r="670" spans="1:12" ht="13.5">
      <c r="A670" s="3" t="s">
        <v>1184</v>
      </c>
      <c r="B670" s="3" t="s">
        <v>1185</v>
      </c>
      <c r="C670" s="3" t="s">
        <v>2</v>
      </c>
      <c r="D670" s="3" t="s">
        <v>2</v>
      </c>
      <c r="E670" s="3" t="s">
        <v>2</v>
      </c>
      <c r="F670" s="3" t="s">
        <v>2</v>
      </c>
      <c r="G670" s="3" t="s">
        <v>2</v>
      </c>
      <c r="H670" s="21" t="s">
        <v>2</v>
      </c>
      <c r="I670" s="3" t="s">
        <v>2</v>
      </c>
      <c r="J670" s="21" t="s">
        <v>2</v>
      </c>
      <c r="K670" s="3" t="s">
        <v>2</v>
      </c>
      <c r="L670" s="21" t="s">
        <v>2</v>
      </c>
    </row>
    <row r="671" spans="1:12" ht="13.5">
      <c r="A671" s="3" t="s">
        <v>1186</v>
      </c>
      <c r="B671" s="3" t="s">
        <v>1187</v>
      </c>
      <c r="C671" s="3" t="s">
        <v>2</v>
      </c>
      <c r="D671" s="3" t="s">
        <v>2</v>
      </c>
      <c r="E671" s="3" t="s">
        <v>2</v>
      </c>
      <c r="F671" s="3" t="s">
        <v>2</v>
      </c>
      <c r="G671" s="3" t="s">
        <v>2</v>
      </c>
      <c r="H671" s="21" t="s">
        <v>2</v>
      </c>
      <c r="I671" s="3" t="s">
        <v>2</v>
      </c>
      <c r="J671" s="21" t="s">
        <v>2</v>
      </c>
      <c r="K671" s="3" t="s">
        <v>2</v>
      </c>
      <c r="L671" s="21" t="s">
        <v>2</v>
      </c>
    </row>
    <row r="672" spans="1:12" ht="13.5">
      <c r="A672" s="3" t="s">
        <v>1188</v>
      </c>
      <c r="B672" s="3" t="s">
        <v>1189</v>
      </c>
      <c r="C672" s="3" t="s">
        <v>2</v>
      </c>
      <c r="D672" s="3" t="s">
        <v>2</v>
      </c>
      <c r="E672" s="3" t="s">
        <v>2</v>
      </c>
      <c r="F672" s="3" t="s">
        <v>2</v>
      </c>
      <c r="G672" s="3" t="s">
        <v>2</v>
      </c>
      <c r="H672" s="21" t="s">
        <v>2</v>
      </c>
      <c r="I672" s="3" t="s">
        <v>2</v>
      </c>
      <c r="J672" s="21" t="s">
        <v>2</v>
      </c>
      <c r="K672" s="3" t="s">
        <v>2</v>
      </c>
      <c r="L672" s="21" t="s">
        <v>2</v>
      </c>
    </row>
    <row r="673" spans="1:12" ht="13.5">
      <c r="A673" s="3" t="s">
        <v>1190</v>
      </c>
      <c r="B673" s="3" t="s">
        <v>1269</v>
      </c>
      <c r="C673" s="3" t="s">
        <v>2</v>
      </c>
      <c r="D673" s="3" t="s">
        <v>2</v>
      </c>
      <c r="E673" s="3" t="s">
        <v>2</v>
      </c>
      <c r="F673" s="3" t="s">
        <v>2</v>
      </c>
      <c r="G673" s="3" t="s">
        <v>2</v>
      </c>
      <c r="H673" s="21" t="s">
        <v>2</v>
      </c>
      <c r="I673" s="3" t="s">
        <v>2</v>
      </c>
      <c r="J673" s="21" t="s">
        <v>2</v>
      </c>
      <c r="K673" s="3" t="s">
        <v>2</v>
      </c>
      <c r="L673" s="21" t="s">
        <v>2</v>
      </c>
    </row>
    <row r="674" spans="1:12" ht="13.5">
      <c r="A674" s="3" t="s">
        <v>1191</v>
      </c>
      <c r="B674" s="3" t="s">
        <v>2</v>
      </c>
      <c r="C674" s="3" t="s">
        <v>2</v>
      </c>
      <c r="D674" s="3" t="s">
        <v>2</v>
      </c>
      <c r="E674" s="3" t="s">
        <v>2</v>
      </c>
      <c r="F674" s="3" t="s">
        <v>2</v>
      </c>
      <c r="G674" s="3" t="s">
        <v>2</v>
      </c>
      <c r="H674" s="21" t="s">
        <v>2</v>
      </c>
      <c r="I674" s="3" t="s">
        <v>2</v>
      </c>
      <c r="J674" s="21" t="s">
        <v>2</v>
      </c>
      <c r="K674" s="3" t="s">
        <v>2</v>
      </c>
      <c r="L674" s="21" t="s">
        <v>2</v>
      </c>
    </row>
    <row r="675" spans="1:12" ht="13.5">
      <c r="A675" s="3" t="s">
        <v>1192</v>
      </c>
      <c r="B675" s="3" t="s">
        <v>1270</v>
      </c>
      <c r="C675" s="3">
        <v>0</v>
      </c>
      <c r="D675" s="3">
        <v>0</v>
      </c>
      <c r="E675" s="3" t="s">
        <v>2</v>
      </c>
      <c r="F675" s="3">
        <v>0</v>
      </c>
      <c r="G675" s="3">
        <v>145.69999999999999</v>
      </c>
      <c r="H675" s="21">
        <v>0.78310000000000002</v>
      </c>
      <c r="I675" s="3">
        <v>145.69999999999999</v>
      </c>
      <c r="J675" s="21">
        <v>0.78310000000000002</v>
      </c>
      <c r="K675" s="3">
        <v>0</v>
      </c>
      <c r="L675" s="21">
        <v>0</v>
      </c>
    </row>
    <row r="676" spans="1:12" ht="13.5">
      <c r="A676" s="3" t="s">
        <v>1193</v>
      </c>
      <c r="B676" s="3" t="s">
        <v>1194</v>
      </c>
      <c r="C676" s="3" t="s">
        <v>2</v>
      </c>
      <c r="D676" s="3" t="s">
        <v>2</v>
      </c>
      <c r="E676" s="3" t="s">
        <v>2</v>
      </c>
      <c r="F676" s="3" t="s">
        <v>2</v>
      </c>
      <c r="G676" s="3" t="s">
        <v>2</v>
      </c>
      <c r="H676" s="21" t="s">
        <v>2</v>
      </c>
      <c r="I676" s="3" t="s">
        <v>2</v>
      </c>
      <c r="J676" s="21" t="s">
        <v>2</v>
      </c>
      <c r="K676" s="3" t="s">
        <v>2</v>
      </c>
      <c r="L676" s="21" t="s">
        <v>2</v>
      </c>
    </row>
    <row r="677" spans="1:12" ht="13.5">
      <c r="A677" s="3" t="s">
        <v>1195</v>
      </c>
      <c r="B677" s="3" t="s">
        <v>2</v>
      </c>
      <c r="C677" s="3" t="s">
        <v>2</v>
      </c>
      <c r="D677" s="3" t="s">
        <v>2</v>
      </c>
      <c r="E677" s="3" t="s">
        <v>2</v>
      </c>
      <c r="F677" s="3" t="s">
        <v>2</v>
      </c>
      <c r="G677" s="3" t="s">
        <v>2</v>
      </c>
      <c r="H677" s="21" t="s">
        <v>2</v>
      </c>
      <c r="I677" s="3" t="s">
        <v>2</v>
      </c>
      <c r="J677" s="21" t="s">
        <v>2</v>
      </c>
      <c r="K677" s="3" t="s">
        <v>2</v>
      </c>
      <c r="L677" s="21" t="s">
        <v>2</v>
      </c>
    </row>
    <row r="678" spans="1:12" ht="13.5">
      <c r="A678" s="3" t="s">
        <v>1196</v>
      </c>
      <c r="B678" s="3" t="s">
        <v>1197</v>
      </c>
      <c r="C678" s="3">
        <v>0.93</v>
      </c>
      <c r="D678" s="3">
        <v>0.55000000000000004</v>
      </c>
      <c r="E678" s="3" t="s">
        <v>2</v>
      </c>
      <c r="F678" s="3">
        <v>0.498</v>
      </c>
      <c r="G678" s="3">
        <v>0</v>
      </c>
      <c r="H678" s="21">
        <v>0</v>
      </c>
      <c r="I678" s="3">
        <v>0</v>
      </c>
      <c r="J678" s="21">
        <v>0</v>
      </c>
      <c r="K678" s="3">
        <v>0</v>
      </c>
      <c r="L678" s="21">
        <v>0</v>
      </c>
    </row>
    <row r="679" spans="1:12" ht="13.5">
      <c r="A679" s="3" t="s">
        <v>1198</v>
      </c>
      <c r="B679" s="3" t="s">
        <v>1271</v>
      </c>
      <c r="C679" s="3" t="s">
        <v>2</v>
      </c>
      <c r="D679" s="3" t="s">
        <v>2</v>
      </c>
      <c r="E679" s="3" t="s">
        <v>2</v>
      </c>
      <c r="F679" s="3" t="s">
        <v>2</v>
      </c>
      <c r="G679" s="3" t="s">
        <v>2</v>
      </c>
      <c r="H679" s="21" t="s">
        <v>2</v>
      </c>
      <c r="I679" s="3" t="s">
        <v>2</v>
      </c>
      <c r="J679" s="21" t="s">
        <v>2</v>
      </c>
      <c r="K679" s="3" t="s">
        <v>2</v>
      </c>
      <c r="L679" s="21" t="s">
        <v>2</v>
      </c>
    </row>
    <row r="680" spans="1:12" ht="13.5">
      <c r="A680" s="3" t="s">
        <v>1199</v>
      </c>
      <c r="B680" s="3" t="s">
        <v>2</v>
      </c>
      <c r="C680" s="3" t="s">
        <v>2</v>
      </c>
      <c r="D680" s="3" t="s">
        <v>2</v>
      </c>
      <c r="E680" s="3" t="s">
        <v>2</v>
      </c>
      <c r="F680" s="3" t="s">
        <v>2</v>
      </c>
      <c r="G680" s="3" t="s">
        <v>2</v>
      </c>
      <c r="H680" s="21" t="s">
        <v>2</v>
      </c>
      <c r="I680" s="3" t="s">
        <v>2</v>
      </c>
      <c r="J680" s="21" t="s">
        <v>2</v>
      </c>
      <c r="K680" s="3" t="s">
        <v>2</v>
      </c>
      <c r="L680" s="21" t="s">
        <v>2</v>
      </c>
    </row>
    <row r="681" spans="1:12" ht="13.5">
      <c r="A681" s="3" t="s">
        <v>1200</v>
      </c>
      <c r="B681" s="3" t="s">
        <v>1444</v>
      </c>
      <c r="C681" s="3" t="s">
        <v>2</v>
      </c>
      <c r="D681" s="3" t="s">
        <v>2</v>
      </c>
      <c r="E681" s="3" t="s">
        <v>2</v>
      </c>
      <c r="F681" s="3" t="s">
        <v>2</v>
      </c>
      <c r="G681" s="3" t="s">
        <v>2</v>
      </c>
      <c r="H681" s="21" t="s">
        <v>2</v>
      </c>
      <c r="I681" s="3" t="s">
        <v>2</v>
      </c>
      <c r="J681" s="21" t="s">
        <v>2</v>
      </c>
      <c r="K681" s="3" t="s">
        <v>2</v>
      </c>
      <c r="L681" s="21" t="s">
        <v>2</v>
      </c>
    </row>
    <row r="682" spans="1:12" ht="13.5">
      <c r="A682" s="3" t="s">
        <v>1201</v>
      </c>
      <c r="B682" s="3" t="s">
        <v>1202</v>
      </c>
      <c r="C682" s="3">
        <v>0.01</v>
      </c>
      <c r="D682" s="3">
        <v>0.48799999999999999</v>
      </c>
      <c r="E682" s="3" t="s">
        <v>2</v>
      </c>
      <c r="F682" s="3">
        <v>0.44600000000000001</v>
      </c>
      <c r="G682" s="3">
        <v>0.4</v>
      </c>
      <c r="H682" s="21">
        <v>2.1399999999999999E-2</v>
      </c>
      <c r="I682" s="3">
        <v>0</v>
      </c>
      <c r="J682" s="21">
        <v>0</v>
      </c>
      <c r="K682" s="3">
        <v>0</v>
      </c>
      <c r="L682" s="21">
        <v>0</v>
      </c>
    </row>
    <row r="683" spans="1:12" ht="13.5">
      <c r="A683" s="3" t="s">
        <v>1203</v>
      </c>
      <c r="B683" s="3" t="s">
        <v>2</v>
      </c>
      <c r="C683" s="3" t="s">
        <v>2</v>
      </c>
      <c r="D683" s="3" t="s">
        <v>2</v>
      </c>
      <c r="E683" s="3" t="s">
        <v>2</v>
      </c>
      <c r="F683" s="3" t="s">
        <v>2</v>
      </c>
      <c r="G683" s="3" t="s">
        <v>2</v>
      </c>
      <c r="H683" s="21" t="s">
        <v>2</v>
      </c>
      <c r="I683" s="3" t="s">
        <v>2</v>
      </c>
      <c r="J683" s="21" t="s">
        <v>2</v>
      </c>
      <c r="K683" s="3" t="s">
        <v>2</v>
      </c>
      <c r="L683" s="21" t="s">
        <v>2</v>
      </c>
    </row>
    <row r="684" spans="1:12" ht="13.5">
      <c r="A684" s="3" t="s">
        <v>1204</v>
      </c>
      <c r="B684" s="3" t="s">
        <v>2</v>
      </c>
      <c r="C684" s="3" t="s">
        <v>2</v>
      </c>
      <c r="D684" s="3" t="s">
        <v>2</v>
      </c>
      <c r="E684" s="3" t="s">
        <v>2</v>
      </c>
      <c r="F684" s="3" t="s">
        <v>2</v>
      </c>
      <c r="G684" s="3" t="s">
        <v>2</v>
      </c>
      <c r="H684" s="21" t="s">
        <v>2</v>
      </c>
      <c r="I684" s="3" t="s">
        <v>2</v>
      </c>
      <c r="J684" s="21" t="s">
        <v>2</v>
      </c>
      <c r="K684" s="3" t="s">
        <v>2</v>
      </c>
      <c r="L684" s="21" t="s">
        <v>2</v>
      </c>
    </row>
    <row r="685" spans="1:12" ht="13.5">
      <c r="A685" s="3" t="s">
        <v>1205</v>
      </c>
      <c r="B685" s="3" t="s">
        <v>1272</v>
      </c>
      <c r="C685" s="3" t="s">
        <v>2</v>
      </c>
      <c r="D685" s="3" t="s">
        <v>2</v>
      </c>
      <c r="E685" s="3" t="s">
        <v>2</v>
      </c>
      <c r="F685" s="3" t="s">
        <v>2</v>
      </c>
      <c r="G685" s="3" t="s">
        <v>2</v>
      </c>
      <c r="H685" s="21" t="s">
        <v>2</v>
      </c>
      <c r="I685" s="3" t="s">
        <v>2</v>
      </c>
      <c r="J685" s="21" t="s">
        <v>2</v>
      </c>
      <c r="K685" s="3" t="s">
        <v>2</v>
      </c>
      <c r="L685" s="21" t="s">
        <v>2</v>
      </c>
    </row>
    <row r="686" spans="1:12" ht="13.5">
      <c r="A686" s="3" t="s">
        <v>1206</v>
      </c>
      <c r="B686" s="3" t="s">
        <v>1207</v>
      </c>
      <c r="C686" s="3" t="s">
        <v>2</v>
      </c>
      <c r="D686" s="3" t="s">
        <v>2</v>
      </c>
      <c r="E686" s="3" t="s">
        <v>2</v>
      </c>
      <c r="F686" s="3" t="s">
        <v>2</v>
      </c>
      <c r="G686" s="3" t="s">
        <v>2</v>
      </c>
      <c r="H686" s="21" t="s">
        <v>2</v>
      </c>
      <c r="I686" s="3" t="s">
        <v>2</v>
      </c>
      <c r="J686" s="21" t="s">
        <v>2</v>
      </c>
      <c r="K686" s="3" t="s">
        <v>2</v>
      </c>
      <c r="L686" s="21" t="s">
        <v>2</v>
      </c>
    </row>
    <row r="687" spans="1:12" ht="13.5">
      <c r="A687" s="3" t="s">
        <v>1208</v>
      </c>
      <c r="B687" s="3" t="s">
        <v>2</v>
      </c>
      <c r="C687" s="3" t="s">
        <v>2</v>
      </c>
      <c r="D687" s="3" t="s">
        <v>2</v>
      </c>
      <c r="E687" s="3" t="s">
        <v>2</v>
      </c>
      <c r="F687" s="3" t="s">
        <v>2</v>
      </c>
      <c r="G687" s="3" t="s">
        <v>2</v>
      </c>
      <c r="H687" s="21" t="s">
        <v>2</v>
      </c>
      <c r="I687" s="3" t="s">
        <v>2</v>
      </c>
      <c r="J687" s="21" t="s">
        <v>2</v>
      </c>
      <c r="K687" s="3" t="s">
        <v>2</v>
      </c>
      <c r="L687" s="21" t="s">
        <v>2</v>
      </c>
    </row>
    <row r="688" spans="1:12" ht="13.5">
      <c r="A688" s="3" t="s">
        <v>1209</v>
      </c>
      <c r="B688" s="3" t="s">
        <v>1210</v>
      </c>
      <c r="C688" s="3" t="s">
        <v>2</v>
      </c>
      <c r="D688" s="3" t="s">
        <v>2</v>
      </c>
      <c r="E688" s="3" t="s">
        <v>2</v>
      </c>
      <c r="F688" s="3" t="s">
        <v>2</v>
      </c>
      <c r="G688" s="3" t="s">
        <v>2</v>
      </c>
      <c r="H688" s="21" t="s">
        <v>2</v>
      </c>
      <c r="I688" s="3" t="s">
        <v>2</v>
      </c>
      <c r="J688" s="21" t="s">
        <v>2</v>
      </c>
      <c r="K688" s="3" t="s">
        <v>2</v>
      </c>
      <c r="L688" s="21" t="s">
        <v>2</v>
      </c>
    </row>
    <row r="689" spans="1:12" ht="13.5">
      <c r="A689" s="3" t="s">
        <v>1211</v>
      </c>
      <c r="B689" s="3" t="s">
        <v>1212</v>
      </c>
      <c r="C689" s="3" t="s">
        <v>2</v>
      </c>
      <c r="D689" s="3" t="s">
        <v>2</v>
      </c>
      <c r="E689" s="3" t="s">
        <v>2</v>
      </c>
      <c r="F689" s="3" t="s">
        <v>2</v>
      </c>
      <c r="G689" s="3" t="s">
        <v>2</v>
      </c>
      <c r="H689" s="21" t="s">
        <v>2</v>
      </c>
      <c r="I689" s="3" t="s">
        <v>2</v>
      </c>
      <c r="J689" s="21" t="s">
        <v>2</v>
      </c>
      <c r="K689" s="3" t="s">
        <v>2</v>
      </c>
      <c r="L689" s="21" t="s">
        <v>2</v>
      </c>
    </row>
    <row r="690" spans="1:12" ht="13.5">
      <c r="A690" s="3" t="s">
        <v>1213</v>
      </c>
      <c r="B690" s="3" t="s">
        <v>1214</v>
      </c>
      <c r="C690" s="3">
        <v>0</v>
      </c>
      <c r="D690" s="3">
        <v>0.52500000000000002</v>
      </c>
      <c r="E690" s="3" t="s">
        <v>2</v>
      </c>
      <c r="F690" s="3">
        <v>0.60399999999999998</v>
      </c>
      <c r="G690" s="3">
        <v>0</v>
      </c>
      <c r="H690" s="21">
        <v>0</v>
      </c>
      <c r="I690" s="3">
        <v>0</v>
      </c>
      <c r="J690" s="21">
        <v>0</v>
      </c>
      <c r="K690" s="3">
        <v>0</v>
      </c>
      <c r="L690" s="21">
        <v>0</v>
      </c>
    </row>
    <row r="691" spans="1:12" ht="13.5">
      <c r="A691" s="3" t="s">
        <v>1215</v>
      </c>
      <c r="B691" s="3" t="s">
        <v>1216</v>
      </c>
      <c r="C691" s="3" t="s">
        <v>2</v>
      </c>
      <c r="D691" s="3" t="s">
        <v>2</v>
      </c>
      <c r="E691" s="3" t="s">
        <v>2</v>
      </c>
      <c r="F691" s="3" t="s">
        <v>2</v>
      </c>
      <c r="G691" s="3" t="s">
        <v>2</v>
      </c>
      <c r="H691" s="21" t="s">
        <v>2</v>
      </c>
      <c r="I691" s="3" t="s">
        <v>2</v>
      </c>
      <c r="J691" s="21" t="s">
        <v>2</v>
      </c>
      <c r="K691" s="3" t="s">
        <v>2</v>
      </c>
      <c r="L691" s="21" t="s">
        <v>2</v>
      </c>
    </row>
    <row r="692" spans="1:12" ht="13.5">
      <c r="A692" s="3" t="s">
        <v>1217</v>
      </c>
      <c r="B692" s="3" t="s">
        <v>1218</v>
      </c>
      <c r="C692" s="3">
        <v>0.04</v>
      </c>
      <c r="D692" s="3">
        <v>0.51300000000000001</v>
      </c>
      <c r="E692" s="3" t="s">
        <v>2</v>
      </c>
      <c r="F692" s="3">
        <v>0.58299999999999996</v>
      </c>
      <c r="G692" s="3">
        <v>0</v>
      </c>
      <c r="H692" s="21">
        <v>0</v>
      </c>
      <c r="I692" s="3">
        <v>0</v>
      </c>
      <c r="J692" s="21">
        <v>0</v>
      </c>
      <c r="K692" s="3">
        <v>0</v>
      </c>
      <c r="L692" s="21">
        <v>0</v>
      </c>
    </row>
    <row r="693" spans="1:12" ht="13.5">
      <c r="A693" s="3" t="s">
        <v>1219</v>
      </c>
      <c r="B693" s="3" t="s">
        <v>1220</v>
      </c>
      <c r="C693" s="3" t="s">
        <v>2</v>
      </c>
      <c r="D693" s="3" t="s">
        <v>2</v>
      </c>
      <c r="E693" s="3" t="s">
        <v>2</v>
      </c>
      <c r="F693" s="3" t="s">
        <v>2</v>
      </c>
      <c r="G693" s="3" t="s">
        <v>2</v>
      </c>
      <c r="H693" s="21" t="s">
        <v>2</v>
      </c>
      <c r="I693" s="3" t="s">
        <v>2</v>
      </c>
      <c r="J693" s="21" t="s">
        <v>2</v>
      </c>
      <c r="K693" s="3" t="s">
        <v>2</v>
      </c>
      <c r="L693" s="21" t="s">
        <v>2</v>
      </c>
    </row>
    <row r="694" spans="1:12" ht="13.5">
      <c r="A694" s="3" t="s">
        <v>1221</v>
      </c>
      <c r="B694" s="3" t="s">
        <v>1222</v>
      </c>
      <c r="C694" s="3">
        <v>10.32</v>
      </c>
      <c r="D694" s="3">
        <v>0.51900000000000002</v>
      </c>
      <c r="E694" s="3" t="s">
        <v>2</v>
      </c>
      <c r="F694" s="3">
        <v>0.60299999999999998</v>
      </c>
      <c r="G694" s="3">
        <v>0</v>
      </c>
      <c r="H694" s="21">
        <v>0</v>
      </c>
      <c r="I694" s="3">
        <v>0</v>
      </c>
      <c r="J694" s="21">
        <v>0</v>
      </c>
      <c r="K694" s="3">
        <v>0</v>
      </c>
      <c r="L694" s="21">
        <v>0</v>
      </c>
    </row>
    <row r="695" spans="1:12" ht="13.5">
      <c r="A695" s="3" t="s">
        <v>1223</v>
      </c>
      <c r="B695" s="3" t="s">
        <v>1224</v>
      </c>
      <c r="C695" s="3" t="s">
        <v>2</v>
      </c>
      <c r="D695" s="3" t="s">
        <v>2</v>
      </c>
      <c r="E695" s="3" t="s">
        <v>2</v>
      </c>
      <c r="F695" s="3" t="s">
        <v>2</v>
      </c>
      <c r="G695" s="3" t="s">
        <v>2</v>
      </c>
      <c r="H695" s="21" t="s">
        <v>2</v>
      </c>
      <c r="I695" s="3" t="s">
        <v>2</v>
      </c>
      <c r="J695" s="21" t="s">
        <v>2</v>
      </c>
      <c r="K695" s="3" t="s">
        <v>2</v>
      </c>
      <c r="L695" s="21" t="s">
        <v>2</v>
      </c>
    </row>
    <row r="696" spans="1:12" ht="13.5">
      <c r="A696" s="3" t="s">
        <v>1225</v>
      </c>
      <c r="B696" s="3" t="s">
        <v>2</v>
      </c>
      <c r="C696" s="3" t="s">
        <v>2</v>
      </c>
      <c r="D696" s="3" t="s">
        <v>2</v>
      </c>
      <c r="E696" s="3" t="s">
        <v>2</v>
      </c>
      <c r="F696" s="3" t="s">
        <v>2</v>
      </c>
      <c r="G696" s="3" t="s">
        <v>2</v>
      </c>
      <c r="H696" s="21" t="s">
        <v>2</v>
      </c>
      <c r="I696" s="3" t="s">
        <v>2</v>
      </c>
      <c r="J696" s="21" t="s">
        <v>2</v>
      </c>
      <c r="K696" s="3" t="s">
        <v>2</v>
      </c>
      <c r="L696" s="21" t="s">
        <v>2</v>
      </c>
    </row>
    <row r="697" spans="1:12" ht="13.5">
      <c r="A697" s="3" t="s">
        <v>1226</v>
      </c>
      <c r="B697" s="3" t="s">
        <v>1227</v>
      </c>
      <c r="C697" s="3">
        <v>12.5</v>
      </c>
      <c r="D697" s="3">
        <v>0.39</v>
      </c>
      <c r="E697" s="3" t="s">
        <v>2</v>
      </c>
      <c r="F697" s="3">
        <v>0.35</v>
      </c>
      <c r="G697" s="3">
        <v>6008.9</v>
      </c>
      <c r="H697" s="21">
        <v>0.1875</v>
      </c>
      <c r="I697" s="3">
        <v>0</v>
      </c>
      <c r="J697" s="21">
        <v>0</v>
      </c>
      <c r="K697" s="3">
        <v>0</v>
      </c>
      <c r="L697" s="21">
        <v>0</v>
      </c>
    </row>
    <row r="698" spans="1:12" ht="13.5">
      <c r="A698" s="3" t="s">
        <v>1228</v>
      </c>
      <c r="B698" s="3" t="s">
        <v>1229</v>
      </c>
      <c r="C698" s="3" t="s">
        <v>2</v>
      </c>
      <c r="D698" s="3" t="s">
        <v>2</v>
      </c>
      <c r="E698" s="3" t="s">
        <v>2</v>
      </c>
      <c r="F698" s="3" t="s">
        <v>2</v>
      </c>
      <c r="G698" s="3" t="s">
        <v>2</v>
      </c>
      <c r="H698" s="21" t="s">
        <v>2</v>
      </c>
      <c r="I698" s="3" t="s">
        <v>2</v>
      </c>
      <c r="J698" s="21" t="s">
        <v>2</v>
      </c>
      <c r="K698" s="3" t="s">
        <v>2</v>
      </c>
      <c r="L698" s="21" t="s">
        <v>2</v>
      </c>
    </row>
    <row r="699" spans="1:12" ht="13.5">
      <c r="A699" s="3" t="s">
        <v>1230</v>
      </c>
      <c r="B699" s="3" t="s">
        <v>1909</v>
      </c>
      <c r="C699" s="3" t="s">
        <v>2</v>
      </c>
      <c r="D699" s="3" t="s">
        <v>2</v>
      </c>
      <c r="E699" s="3" t="s">
        <v>2</v>
      </c>
      <c r="F699" s="3" t="s">
        <v>2</v>
      </c>
      <c r="G699" s="3" t="s">
        <v>2</v>
      </c>
      <c r="H699" s="21" t="s">
        <v>2</v>
      </c>
      <c r="I699" s="3" t="s">
        <v>2</v>
      </c>
      <c r="J699" s="21" t="s">
        <v>2</v>
      </c>
      <c r="K699" s="3" t="s">
        <v>2</v>
      </c>
      <c r="L699" s="21" t="s">
        <v>2</v>
      </c>
    </row>
    <row r="700" spans="1:12" ht="13.5">
      <c r="A700" s="3" t="s">
        <v>1231</v>
      </c>
      <c r="B700" s="3" t="s">
        <v>1568</v>
      </c>
      <c r="C700" s="3" t="s">
        <v>2</v>
      </c>
      <c r="D700" s="3" t="s">
        <v>2</v>
      </c>
      <c r="E700" s="3" t="s">
        <v>2</v>
      </c>
      <c r="F700" s="3" t="s">
        <v>2</v>
      </c>
      <c r="G700" s="3" t="s">
        <v>2</v>
      </c>
      <c r="H700" s="21" t="s">
        <v>2</v>
      </c>
      <c r="I700" s="3" t="s">
        <v>2</v>
      </c>
      <c r="J700" s="21" t="s">
        <v>2</v>
      </c>
      <c r="K700" s="3" t="s">
        <v>2</v>
      </c>
      <c r="L700" s="21" t="s">
        <v>2</v>
      </c>
    </row>
    <row r="701" spans="1:12" ht="13.5">
      <c r="A701" s="3" t="s">
        <v>1232</v>
      </c>
      <c r="B701" s="3" t="s">
        <v>1910</v>
      </c>
      <c r="C701" s="3" t="s">
        <v>2</v>
      </c>
      <c r="D701" s="3" t="s">
        <v>2</v>
      </c>
      <c r="E701" s="3" t="s">
        <v>2</v>
      </c>
      <c r="F701" s="3" t="s">
        <v>2</v>
      </c>
      <c r="G701" s="3" t="s">
        <v>2</v>
      </c>
      <c r="H701" s="21" t="s">
        <v>2</v>
      </c>
      <c r="I701" s="3" t="s">
        <v>2</v>
      </c>
      <c r="J701" s="21" t="s">
        <v>2</v>
      </c>
      <c r="K701" s="3" t="s">
        <v>2</v>
      </c>
      <c r="L701" s="21" t="s">
        <v>2</v>
      </c>
    </row>
    <row r="702" spans="1:12" ht="13.5">
      <c r="A702" s="3" t="s">
        <v>1233</v>
      </c>
      <c r="B702" s="3" t="s">
        <v>1445</v>
      </c>
      <c r="C702" s="3" t="s">
        <v>2</v>
      </c>
      <c r="D702" s="3" t="s">
        <v>2</v>
      </c>
      <c r="E702" s="3" t="s">
        <v>2</v>
      </c>
      <c r="F702" s="3" t="s">
        <v>2</v>
      </c>
      <c r="G702" s="3" t="s">
        <v>2</v>
      </c>
      <c r="H702" s="21" t="s">
        <v>2</v>
      </c>
      <c r="I702" s="3" t="s">
        <v>2</v>
      </c>
      <c r="J702" s="21" t="s">
        <v>2</v>
      </c>
      <c r="K702" s="3" t="s">
        <v>2</v>
      </c>
      <c r="L702" s="21" t="s">
        <v>2</v>
      </c>
    </row>
    <row r="703" spans="1:12" ht="13.5">
      <c r="A703" s="3" t="s">
        <v>1234</v>
      </c>
      <c r="B703" s="3" t="s">
        <v>1235</v>
      </c>
      <c r="C703" s="3">
        <v>0.2</v>
      </c>
      <c r="D703" s="3">
        <v>2.1999999999999999E-2</v>
      </c>
      <c r="E703" s="3">
        <v>0</v>
      </c>
      <c r="F703" s="3">
        <v>0.30499999999999999</v>
      </c>
      <c r="G703" s="3">
        <v>8551.4</v>
      </c>
      <c r="H703" s="21">
        <v>0.94750000000000001</v>
      </c>
      <c r="I703" s="3">
        <v>8551.4</v>
      </c>
      <c r="J703" s="21">
        <v>0.94750000000000001</v>
      </c>
      <c r="K703" s="3">
        <v>0</v>
      </c>
      <c r="L703" s="21">
        <v>0</v>
      </c>
    </row>
    <row r="704" spans="1:12" ht="13.5">
      <c r="A704" s="3" t="s">
        <v>1236</v>
      </c>
      <c r="B704" s="3" t="s">
        <v>1237</v>
      </c>
      <c r="C704" s="3" t="s">
        <v>2</v>
      </c>
      <c r="D704" s="3" t="s">
        <v>2</v>
      </c>
      <c r="E704" s="3" t="s">
        <v>2</v>
      </c>
      <c r="F704" s="3" t="s">
        <v>2</v>
      </c>
      <c r="G704" s="3" t="s">
        <v>2</v>
      </c>
      <c r="H704" s="21" t="s">
        <v>2</v>
      </c>
      <c r="I704" s="3" t="s">
        <v>2</v>
      </c>
      <c r="J704" s="21" t="s">
        <v>2</v>
      </c>
      <c r="K704" s="3" t="s">
        <v>2</v>
      </c>
      <c r="L704" s="21" t="s">
        <v>2</v>
      </c>
    </row>
    <row r="705" spans="1:12" ht="13.5">
      <c r="A705" s="3" t="s">
        <v>1238</v>
      </c>
      <c r="B705" s="3" t="s">
        <v>1911</v>
      </c>
      <c r="C705" s="3" t="s">
        <v>2</v>
      </c>
      <c r="D705" s="3" t="s">
        <v>2</v>
      </c>
      <c r="E705" s="3" t="s">
        <v>2</v>
      </c>
      <c r="F705" s="3" t="s">
        <v>2</v>
      </c>
      <c r="G705" s="3" t="s">
        <v>2</v>
      </c>
      <c r="H705" s="21" t="s">
        <v>2</v>
      </c>
      <c r="I705" s="3" t="s">
        <v>2</v>
      </c>
      <c r="J705" s="21" t="s">
        <v>2</v>
      </c>
      <c r="K705" s="3" t="s">
        <v>2</v>
      </c>
      <c r="L705" s="21" t="s">
        <v>2</v>
      </c>
    </row>
    <row r="706" spans="1:12" ht="13.5">
      <c r="A706" s="3" t="s">
        <v>1239</v>
      </c>
      <c r="B706" s="3" t="s">
        <v>1240</v>
      </c>
      <c r="C706" s="3" t="s">
        <v>2</v>
      </c>
      <c r="D706" s="3" t="s">
        <v>2</v>
      </c>
      <c r="E706" s="3" t="s">
        <v>2</v>
      </c>
      <c r="F706" s="3" t="s">
        <v>2</v>
      </c>
      <c r="G706" s="3" t="s">
        <v>2</v>
      </c>
      <c r="H706" s="21" t="s">
        <v>2</v>
      </c>
      <c r="I706" s="3" t="s">
        <v>2</v>
      </c>
      <c r="J706" s="21" t="s">
        <v>2</v>
      </c>
      <c r="K706" s="3" t="s">
        <v>2</v>
      </c>
      <c r="L706" s="21" t="s">
        <v>2</v>
      </c>
    </row>
    <row r="707" spans="1:12" ht="13.5">
      <c r="A707" s="3" t="s">
        <v>1241</v>
      </c>
      <c r="B707" s="3" t="s">
        <v>1912</v>
      </c>
      <c r="C707" s="3" t="s">
        <v>2</v>
      </c>
      <c r="D707" s="3" t="s">
        <v>2</v>
      </c>
      <c r="E707" s="3" t="s">
        <v>2</v>
      </c>
      <c r="F707" s="3" t="s">
        <v>2</v>
      </c>
      <c r="G707" s="3" t="s">
        <v>2</v>
      </c>
      <c r="H707" s="21" t="s">
        <v>2</v>
      </c>
      <c r="I707" s="3" t="s">
        <v>2</v>
      </c>
      <c r="J707" s="21" t="s">
        <v>2</v>
      </c>
      <c r="K707" s="3" t="s">
        <v>2</v>
      </c>
      <c r="L707" s="21" t="s">
        <v>2</v>
      </c>
    </row>
    <row r="708" spans="1:12" ht="13.5">
      <c r="A708" s="3" t="s">
        <v>1242</v>
      </c>
      <c r="B708" s="3" t="s">
        <v>1913</v>
      </c>
      <c r="C708" s="3" t="s">
        <v>2</v>
      </c>
      <c r="D708" s="3" t="s">
        <v>2</v>
      </c>
      <c r="E708" s="3" t="s">
        <v>2</v>
      </c>
      <c r="F708" s="3" t="s">
        <v>2</v>
      </c>
      <c r="G708" s="3" t="s">
        <v>2</v>
      </c>
      <c r="H708" s="21" t="s">
        <v>2</v>
      </c>
      <c r="I708" s="3" t="s">
        <v>2</v>
      </c>
      <c r="J708" s="21" t="s">
        <v>2</v>
      </c>
      <c r="K708" s="3" t="s">
        <v>2</v>
      </c>
      <c r="L708" s="21" t="s">
        <v>2</v>
      </c>
    </row>
    <row r="709" spans="1:12" ht="13.5">
      <c r="A709" s="3" t="s">
        <v>1243</v>
      </c>
      <c r="B709" s="3" t="s">
        <v>1244</v>
      </c>
      <c r="C709" s="3">
        <v>0.03</v>
      </c>
      <c r="D709" s="3">
        <v>0.254</v>
      </c>
      <c r="E709" s="3" t="s">
        <v>2</v>
      </c>
      <c r="F709" s="3">
        <v>0.20200000000000001</v>
      </c>
      <c r="G709" s="3">
        <v>0</v>
      </c>
      <c r="H709" s="21">
        <v>0</v>
      </c>
      <c r="I709" s="3">
        <v>0</v>
      </c>
      <c r="J709" s="21">
        <v>0</v>
      </c>
      <c r="K709" s="3">
        <v>0</v>
      </c>
      <c r="L709" s="21">
        <v>0</v>
      </c>
    </row>
    <row r="710" spans="1:12" ht="13.5">
      <c r="A710" s="3" t="s">
        <v>1245</v>
      </c>
      <c r="B710" s="3" t="s">
        <v>1246</v>
      </c>
      <c r="C710" s="3">
        <v>0.04</v>
      </c>
      <c r="D710" s="3">
        <v>0.47699999999999998</v>
      </c>
      <c r="E710" s="3" t="s">
        <v>2</v>
      </c>
      <c r="F710" s="3">
        <v>0.56899999999999995</v>
      </c>
      <c r="G710" s="3">
        <v>0</v>
      </c>
      <c r="H710" s="21">
        <v>0</v>
      </c>
      <c r="I710" s="3">
        <v>0</v>
      </c>
      <c r="J710" s="21">
        <v>0</v>
      </c>
      <c r="K710" s="3">
        <v>0</v>
      </c>
      <c r="L710" s="21">
        <v>0</v>
      </c>
    </row>
    <row r="711" spans="1:12" ht="13.5">
      <c r="A711" s="3" t="s">
        <v>1273</v>
      </c>
      <c r="B711" s="3" t="s">
        <v>1274</v>
      </c>
      <c r="C711" s="3" t="s">
        <v>2</v>
      </c>
      <c r="D711" s="3" t="s">
        <v>2</v>
      </c>
      <c r="E711" s="3" t="s">
        <v>2</v>
      </c>
      <c r="F711" s="3" t="s">
        <v>2</v>
      </c>
      <c r="G711" s="3" t="s">
        <v>2</v>
      </c>
      <c r="H711" s="21" t="s">
        <v>2</v>
      </c>
      <c r="I711" s="3" t="s">
        <v>2</v>
      </c>
      <c r="J711" s="21" t="s">
        <v>2</v>
      </c>
      <c r="K711" s="3" t="s">
        <v>2</v>
      </c>
      <c r="L711" s="21" t="s">
        <v>2</v>
      </c>
    </row>
    <row r="712" spans="1:12" ht="13.5">
      <c r="A712" s="3" t="s">
        <v>1275</v>
      </c>
      <c r="B712" s="3" t="s">
        <v>1276</v>
      </c>
      <c r="C712" s="3" t="s">
        <v>2</v>
      </c>
      <c r="D712" s="3" t="s">
        <v>2</v>
      </c>
      <c r="E712" s="3" t="s">
        <v>2</v>
      </c>
      <c r="F712" s="3" t="s">
        <v>2</v>
      </c>
      <c r="G712" s="3" t="s">
        <v>2</v>
      </c>
      <c r="H712" s="21" t="s">
        <v>2</v>
      </c>
      <c r="I712" s="3" t="s">
        <v>2</v>
      </c>
      <c r="J712" s="21" t="s">
        <v>2</v>
      </c>
      <c r="K712" s="3" t="s">
        <v>2</v>
      </c>
      <c r="L712" s="21" t="s">
        <v>2</v>
      </c>
    </row>
    <row r="713" spans="1:12" ht="13.5">
      <c r="A713" s="3" t="s">
        <v>1277</v>
      </c>
      <c r="B713" s="3" t="s">
        <v>1446</v>
      </c>
      <c r="C713" s="3" t="s">
        <v>2</v>
      </c>
      <c r="D713" s="3" t="s">
        <v>2</v>
      </c>
      <c r="E713" s="3" t="s">
        <v>2</v>
      </c>
      <c r="F713" s="3" t="s">
        <v>2</v>
      </c>
      <c r="G713" s="3" t="s">
        <v>2</v>
      </c>
      <c r="H713" s="21" t="s">
        <v>2</v>
      </c>
      <c r="I713" s="3" t="s">
        <v>2</v>
      </c>
      <c r="J713" s="21" t="s">
        <v>2</v>
      </c>
      <c r="K713" s="3" t="s">
        <v>2</v>
      </c>
      <c r="L713" s="21" t="s">
        <v>2</v>
      </c>
    </row>
    <row r="714" spans="1:12" ht="13.5">
      <c r="A714" s="3" t="s">
        <v>1278</v>
      </c>
      <c r="B714" s="3" t="s">
        <v>1279</v>
      </c>
      <c r="C714" s="3" t="s">
        <v>2</v>
      </c>
      <c r="D714" s="3" t="s">
        <v>2</v>
      </c>
      <c r="E714" s="3" t="s">
        <v>2</v>
      </c>
      <c r="F714" s="3" t="s">
        <v>2</v>
      </c>
      <c r="G714" s="3" t="s">
        <v>2</v>
      </c>
      <c r="H714" s="21" t="s">
        <v>2</v>
      </c>
      <c r="I714" s="3" t="s">
        <v>2</v>
      </c>
      <c r="J714" s="21" t="s">
        <v>2</v>
      </c>
      <c r="K714" s="3" t="s">
        <v>2</v>
      </c>
      <c r="L714" s="21" t="s">
        <v>2</v>
      </c>
    </row>
    <row r="715" spans="1:12" ht="13.5">
      <c r="A715" s="3" t="s">
        <v>1280</v>
      </c>
      <c r="B715" s="3" t="s">
        <v>1281</v>
      </c>
      <c r="C715" s="3" t="s">
        <v>2</v>
      </c>
      <c r="D715" s="3" t="s">
        <v>2</v>
      </c>
      <c r="E715" s="3" t="s">
        <v>2</v>
      </c>
      <c r="F715" s="3" t="s">
        <v>2</v>
      </c>
      <c r="G715" s="3" t="s">
        <v>2</v>
      </c>
      <c r="H715" s="21" t="s">
        <v>2</v>
      </c>
      <c r="I715" s="3" t="s">
        <v>2</v>
      </c>
      <c r="J715" s="21" t="s">
        <v>2</v>
      </c>
      <c r="K715" s="3" t="s">
        <v>2</v>
      </c>
      <c r="L715" s="21" t="s">
        <v>2</v>
      </c>
    </row>
    <row r="716" spans="1:12" ht="13.5">
      <c r="A716" s="3" t="s">
        <v>1282</v>
      </c>
      <c r="B716" s="3" t="s">
        <v>1283</v>
      </c>
      <c r="C716" s="3" t="s">
        <v>2</v>
      </c>
      <c r="D716" s="3" t="s">
        <v>2</v>
      </c>
      <c r="E716" s="3" t="s">
        <v>2</v>
      </c>
      <c r="F716" s="3" t="s">
        <v>2</v>
      </c>
      <c r="G716" s="3" t="s">
        <v>2</v>
      </c>
      <c r="H716" s="21" t="s">
        <v>2</v>
      </c>
      <c r="I716" s="3" t="s">
        <v>2</v>
      </c>
      <c r="J716" s="21" t="s">
        <v>2</v>
      </c>
      <c r="K716" s="3" t="s">
        <v>2</v>
      </c>
      <c r="L716" s="21" t="s">
        <v>2</v>
      </c>
    </row>
    <row r="717" spans="1:12" ht="13.5">
      <c r="A717" s="3" t="s">
        <v>1284</v>
      </c>
      <c r="B717" s="3" t="s">
        <v>1285</v>
      </c>
      <c r="C717" s="3" t="s">
        <v>2</v>
      </c>
      <c r="D717" s="3" t="s">
        <v>2</v>
      </c>
      <c r="E717" s="3" t="s">
        <v>2</v>
      </c>
      <c r="F717" s="3" t="s">
        <v>2</v>
      </c>
      <c r="G717" s="3" t="s">
        <v>2</v>
      </c>
      <c r="H717" s="21" t="s">
        <v>2</v>
      </c>
      <c r="I717" s="3" t="s">
        <v>2</v>
      </c>
      <c r="J717" s="21" t="s">
        <v>2</v>
      </c>
      <c r="K717" s="3" t="s">
        <v>2</v>
      </c>
      <c r="L717" s="21" t="s">
        <v>2</v>
      </c>
    </row>
    <row r="718" spans="1:12" ht="13.5">
      <c r="A718" s="3" t="s">
        <v>1286</v>
      </c>
      <c r="B718" s="3" t="s">
        <v>1287</v>
      </c>
      <c r="C718" s="3" t="s">
        <v>2</v>
      </c>
      <c r="D718" s="3" t="s">
        <v>2</v>
      </c>
      <c r="E718" s="3" t="s">
        <v>2</v>
      </c>
      <c r="F718" s="3" t="s">
        <v>2</v>
      </c>
      <c r="G718" s="3" t="s">
        <v>2</v>
      </c>
      <c r="H718" s="21" t="s">
        <v>2</v>
      </c>
      <c r="I718" s="3" t="s">
        <v>2</v>
      </c>
      <c r="J718" s="21" t="s">
        <v>2</v>
      </c>
      <c r="K718" s="3" t="s">
        <v>2</v>
      </c>
      <c r="L718" s="21" t="s">
        <v>2</v>
      </c>
    </row>
    <row r="719" spans="1:12" ht="13.5">
      <c r="A719" s="3" t="s">
        <v>1288</v>
      </c>
      <c r="B719" s="3" t="s">
        <v>1289</v>
      </c>
      <c r="C719" s="3">
        <v>0.56999999999999995</v>
      </c>
      <c r="D719" s="3">
        <v>0.51800000000000002</v>
      </c>
      <c r="E719" s="3" t="s">
        <v>2</v>
      </c>
      <c r="F719" s="3">
        <v>0.57299999999999995</v>
      </c>
      <c r="G719" s="3">
        <v>0</v>
      </c>
      <c r="H719" s="21">
        <v>0</v>
      </c>
      <c r="I719" s="3">
        <v>0</v>
      </c>
      <c r="J719" s="21">
        <v>0</v>
      </c>
      <c r="K719" s="3">
        <v>0</v>
      </c>
      <c r="L719" s="21">
        <v>0</v>
      </c>
    </row>
    <row r="720" spans="1:12" ht="13.5">
      <c r="A720" s="3" t="s">
        <v>1290</v>
      </c>
      <c r="B720" s="3" t="s">
        <v>1291</v>
      </c>
      <c r="C720" s="3">
        <v>0.49</v>
      </c>
      <c r="D720" s="3">
        <v>0.38</v>
      </c>
      <c r="E720" s="3" t="s">
        <v>2</v>
      </c>
      <c r="F720" s="3">
        <v>0.32700000000000001</v>
      </c>
      <c r="G720" s="3">
        <v>0</v>
      </c>
      <c r="H720" s="21">
        <v>0</v>
      </c>
      <c r="I720" s="3">
        <v>0</v>
      </c>
      <c r="J720" s="21">
        <v>0</v>
      </c>
      <c r="K720" s="3">
        <v>0</v>
      </c>
      <c r="L720" s="21">
        <v>0</v>
      </c>
    </row>
    <row r="721" spans="1:12" ht="13.5">
      <c r="A721" s="3" t="s">
        <v>1292</v>
      </c>
      <c r="B721" s="3" t="s">
        <v>1293</v>
      </c>
      <c r="C721" s="3">
        <v>2.3199999999999998</v>
      </c>
      <c r="D721" s="3">
        <v>0.49099999999999999</v>
      </c>
      <c r="E721" s="3" t="s">
        <v>2</v>
      </c>
      <c r="F721" s="3">
        <v>0.439</v>
      </c>
      <c r="G721" s="3">
        <v>0</v>
      </c>
      <c r="H721" s="21">
        <v>0</v>
      </c>
      <c r="I721" s="3">
        <v>0</v>
      </c>
      <c r="J721" s="21">
        <v>0</v>
      </c>
      <c r="K721" s="3">
        <v>0</v>
      </c>
      <c r="L721" s="21">
        <v>0</v>
      </c>
    </row>
    <row r="722" spans="1:12" ht="13.5">
      <c r="A722" s="3" t="s">
        <v>1294</v>
      </c>
      <c r="B722" s="3" t="s">
        <v>2</v>
      </c>
      <c r="C722" s="3" t="s">
        <v>2</v>
      </c>
      <c r="D722" s="3" t="s">
        <v>2</v>
      </c>
      <c r="E722" s="3" t="s">
        <v>2</v>
      </c>
      <c r="F722" s="3" t="s">
        <v>2</v>
      </c>
      <c r="G722" s="3" t="s">
        <v>2</v>
      </c>
      <c r="H722" s="21" t="s">
        <v>2</v>
      </c>
      <c r="I722" s="3" t="s">
        <v>2</v>
      </c>
      <c r="J722" s="21" t="s">
        <v>2</v>
      </c>
      <c r="K722" s="3" t="s">
        <v>2</v>
      </c>
      <c r="L722" s="21" t="s">
        <v>2</v>
      </c>
    </row>
    <row r="723" spans="1:12" ht="13.5">
      <c r="A723" s="3" t="s">
        <v>1295</v>
      </c>
      <c r="B723" s="3" t="s">
        <v>1296</v>
      </c>
      <c r="C723" s="3" t="s">
        <v>2</v>
      </c>
      <c r="D723" s="3" t="s">
        <v>2</v>
      </c>
      <c r="E723" s="3" t="s">
        <v>2</v>
      </c>
      <c r="F723" s="3" t="s">
        <v>2</v>
      </c>
      <c r="G723" s="3" t="s">
        <v>2</v>
      </c>
      <c r="H723" s="21" t="s">
        <v>2</v>
      </c>
      <c r="I723" s="3" t="s">
        <v>2</v>
      </c>
      <c r="J723" s="21" t="s">
        <v>2</v>
      </c>
      <c r="K723" s="3" t="s">
        <v>2</v>
      </c>
      <c r="L723" s="21" t="s">
        <v>2</v>
      </c>
    </row>
    <row r="724" spans="1:12" ht="13.5">
      <c r="A724" s="3" t="s">
        <v>1297</v>
      </c>
      <c r="B724" s="3" t="s">
        <v>1298</v>
      </c>
      <c r="C724" s="3" t="s">
        <v>2</v>
      </c>
      <c r="D724" s="3" t="s">
        <v>2</v>
      </c>
      <c r="E724" s="3" t="s">
        <v>2</v>
      </c>
      <c r="F724" s="3" t="s">
        <v>2</v>
      </c>
      <c r="G724" s="3" t="s">
        <v>2</v>
      </c>
      <c r="H724" s="21" t="s">
        <v>2</v>
      </c>
      <c r="I724" s="3" t="s">
        <v>2</v>
      </c>
      <c r="J724" s="21" t="s">
        <v>2</v>
      </c>
      <c r="K724" s="3" t="s">
        <v>2</v>
      </c>
      <c r="L724" s="21" t="s">
        <v>2</v>
      </c>
    </row>
    <row r="725" spans="1:12" ht="13.5">
      <c r="A725" s="3" t="s">
        <v>1299</v>
      </c>
      <c r="B725" s="3" t="s">
        <v>1680</v>
      </c>
      <c r="C725" s="3">
        <v>34.479999999999997</v>
      </c>
      <c r="D725" s="3">
        <v>0.51200000000000001</v>
      </c>
      <c r="E725" s="3" t="s">
        <v>2</v>
      </c>
      <c r="F725" s="3">
        <v>0.14399999999999999</v>
      </c>
      <c r="G725" s="3">
        <v>0</v>
      </c>
      <c r="H725" s="21">
        <v>0</v>
      </c>
      <c r="I725" s="3">
        <v>0</v>
      </c>
      <c r="J725" s="21">
        <v>0</v>
      </c>
      <c r="K725" s="3">
        <v>0</v>
      </c>
      <c r="L725" s="21">
        <v>0</v>
      </c>
    </row>
    <row r="726" spans="1:12" ht="13.5">
      <c r="A726" s="3" t="s">
        <v>1300</v>
      </c>
      <c r="B726" s="3" t="s">
        <v>1301</v>
      </c>
      <c r="C726" s="3">
        <v>0.01</v>
      </c>
      <c r="D726" s="3">
        <v>0.57599999999999996</v>
      </c>
      <c r="E726" s="3" t="s">
        <v>2</v>
      </c>
      <c r="F726" s="3">
        <v>0.52400000000000002</v>
      </c>
      <c r="G726" s="3">
        <v>0</v>
      </c>
      <c r="H726" s="21">
        <v>0</v>
      </c>
      <c r="I726" s="3">
        <v>0</v>
      </c>
      <c r="J726" s="21">
        <v>0</v>
      </c>
      <c r="K726" s="3">
        <v>0</v>
      </c>
      <c r="L726" s="21">
        <v>0</v>
      </c>
    </row>
    <row r="727" spans="1:12" ht="13.5">
      <c r="A727" s="3" t="s">
        <v>1302</v>
      </c>
      <c r="B727" s="3" t="s">
        <v>1303</v>
      </c>
      <c r="C727" s="3" t="s">
        <v>2</v>
      </c>
      <c r="D727" s="3" t="s">
        <v>2</v>
      </c>
      <c r="E727" s="3" t="s">
        <v>2</v>
      </c>
      <c r="F727" s="3" t="s">
        <v>2</v>
      </c>
      <c r="G727" s="3" t="s">
        <v>2</v>
      </c>
      <c r="H727" s="21" t="s">
        <v>2</v>
      </c>
      <c r="I727" s="3" t="s">
        <v>2</v>
      </c>
      <c r="J727" s="21" t="s">
        <v>2</v>
      </c>
      <c r="K727" s="3" t="s">
        <v>2</v>
      </c>
      <c r="L727" s="21" t="s">
        <v>2</v>
      </c>
    </row>
    <row r="728" spans="1:12" ht="13.5">
      <c r="A728" s="3" t="s">
        <v>1304</v>
      </c>
      <c r="B728" s="3" t="s">
        <v>1305</v>
      </c>
      <c r="C728" s="3" t="s">
        <v>2</v>
      </c>
      <c r="D728" s="3" t="s">
        <v>2</v>
      </c>
      <c r="E728" s="3" t="s">
        <v>2</v>
      </c>
      <c r="F728" s="3" t="s">
        <v>2</v>
      </c>
      <c r="G728" s="3" t="s">
        <v>2</v>
      </c>
      <c r="H728" s="21" t="s">
        <v>2</v>
      </c>
      <c r="I728" s="3" t="s">
        <v>2</v>
      </c>
      <c r="J728" s="21" t="s">
        <v>2</v>
      </c>
      <c r="K728" s="3" t="s">
        <v>2</v>
      </c>
      <c r="L728" s="21" t="s">
        <v>2</v>
      </c>
    </row>
    <row r="729" spans="1:12" ht="13.5">
      <c r="A729" s="3" t="s">
        <v>1306</v>
      </c>
      <c r="B729" s="3" t="s">
        <v>1640</v>
      </c>
      <c r="C729" s="3" t="s">
        <v>2</v>
      </c>
      <c r="D729" s="3" t="s">
        <v>2</v>
      </c>
      <c r="E729" s="3" t="s">
        <v>2</v>
      </c>
      <c r="F729" s="3" t="s">
        <v>2</v>
      </c>
      <c r="G729" s="3" t="s">
        <v>2</v>
      </c>
      <c r="H729" s="21" t="s">
        <v>2</v>
      </c>
      <c r="I729" s="3" t="s">
        <v>2</v>
      </c>
      <c r="J729" s="21" t="s">
        <v>2</v>
      </c>
      <c r="K729" s="3" t="s">
        <v>2</v>
      </c>
      <c r="L729" s="21" t="s">
        <v>2</v>
      </c>
    </row>
    <row r="730" spans="1:12" ht="13.5">
      <c r="A730" s="3" t="s">
        <v>1307</v>
      </c>
      <c r="B730" s="3" t="s">
        <v>1569</v>
      </c>
      <c r="C730" s="3" t="s">
        <v>2</v>
      </c>
      <c r="D730" s="3" t="s">
        <v>2</v>
      </c>
      <c r="E730" s="3" t="s">
        <v>2</v>
      </c>
      <c r="F730" s="3" t="s">
        <v>2</v>
      </c>
      <c r="G730" s="3" t="s">
        <v>2</v>
      </c>
      <c r="H730" s="21" t="s">
        <v>2</v>
      </c>
      <c r="I730" s="3" t="s">
        <v>2</v>
      </c>
      <c r="J730" s="21" t="s">
        <v>2</v>
      </c>
      <c r="K730" s="3" t="s">
        <v>2</v>
      </c>
      <c r="L730" s="21" t="s">
        <v>2</v>
      </c>
    </row>
    <row r="731" spans="1:12" ht="13.5">
      <c r="A731" s="3" t="s">
        <v>1308</v>
      </c>
      <c r="B731" s="3" t="s">
        <v>1309</v>
      </c>
      <c r="C731" s="3">
        <v>0</v>
      </c>
      <c r="D731" s="3">
        <v>0.47699999999999998</v>
      </c>
      <c r="E731" s="3" t="s">
        <v>2</v>
      </c>
      <c r="F731" s="3">
        <v>0</v>
      </c>
      <c r="G731" s="3">
        <v>0</v>
      </c>
      <c r="H731" s="21">
        <v>0</v>
      </c>
      <c r="I731" s="3">
        <v>0</v>
      </c>
      <c r="J731" s="21">
        <v>0</v>
      </c>
      <c r="K731" s="3">
        <v>0</v>
      </c>
      <c r="L731" s="21">
        <v>0</v>
      </c>
    </row>
    <row r="732" spans="1:12" ht="13.5">
      <c r="A732" s="3" t="s">
        <v>1310</v>
      </c>
      <c r="B732" s="3" t="s">
        <v>1311</v>
      </c>
      <c r="C732" s="3" t="s">
        <v>2</v>
      </c>
      <c r="D732" s="3" t="s">
        <v>2</v>
      </c>
      <c r="E732" s="3" t="s">
        <v>2</v>
      </c>
      <c r="F732" s="3" t="s">
        <v>2</v>
      </c>
      <c r="G732" s="3" t="s">
        <v>2</v>
      </c>
      <c r="H732" s="21" t="s">
        <v>2</v>
      </c>
      <c r="I732" s="3" t="s">
        <v>2</v>
      </c>
      <c r="J732" s="21" t="s">
        <v>2</v>
      </c>
      <c r="K732" s="3" t="s">
        <v>2</v>
      </c>
      <c r="L732" s="21" t="s">
        <v>2</v>
      </c>
    </row>
    <row r="733" spans="1:12" ht="13.5">
      <c r="A733" s="3" t="s">
        <v>1312</v>
      </c>
      <c r="B733" s="3" t="s">
        <v>2</v>
      </c>
      <c r="C733" s="3" t="s">
        <v>2</v>
      </c>
      <c r="D733" s="3" t="s">
        <v>2</v>
      </c>
      <c r="E733" s="3" t="s">
        <v>2</v>
      </c>
      <c r="F733" s="3" t="s">
        <v>2</v>
      </c>
      <c r="G733" s="3" t="s">
        <v>2</v>
      </c>
      <c r="H733" s="21" t="s">
        <v>2</v>
      </c>
      <c r="I733" s="3" t="s">
        <v>2</v>
      </c>
      <c r="J733" s="21" t="s">
        <v>2</v>
      </c>
      <c r="K733" s="3" t="s">
        <v>2</v>
      </c>
      <c r="L733" s="21" t="s">
        <v>2</v>
      </c>
    </row>
    <row r="734" spans="1:12" ht="13.5">
      <c r="A734" s="3" t="s">
        <v>1313</v>
      </c>
      <c r="B734" s="3" t="s">
        <v>1314</v>
      </c>
      <c r="C734" s="3" t="s">
        <v>2</v>
      </c>
      <c r="D734" s="3" t="s">
        <v>2</v>
      </c>
      <c r="E734" s="3" t="s">
        <v>2</v>
      </c>
      <c r="F734" s="3" t="s">
        <v>2</v>
      </c>
      <c r="G734" s="3" t="s">
        <v>2</v>
      </c>
      <c r="H734" s="21" t="s">
        <v>2</v>
      </c>
      <c r="I734" s="3" t="s">
        <v>2</v>
      </c>
      <c r="J734" s="21" t="s">
        <v>2</v>
      </c>
      <c r="K734" s="3" t="s">
        <v>2</v>
      </c>
      <c r="L734" s="21" t="s">
        <v>2</v>
      </c>
    </row>
    <row r="735" spans="1:12" ht="13.5">
      <c r="A735" s="3" t="s">
        <v>1315</v>
      </c>
      <c r="B735" s="3" t="s">
        <v>1316</v>
      </c>
      <c r="C735" s="3">
        <v>0.28000000000000003</v>
      </c>
      <c r="D735" s="3">
        <v>0.54100000000000004</v>
      </c>
      <c r="E735" s="3" t="s">
        <v>2</v>
      </c>
      <c r="F735" s="3">
        <v>0.48899999999999999</v>
      </c>
      <c r="G735" s="3">
        <v>0</v>
      </c>
      <c r="H735" s="21">
        <v>0</v>
      </c>
      <c r="I735" s="3">
        <v>0</v>
      </c>
      <c r="J735" s="21">
        <v>0</v>
      </c>
      <c r="K735" s="3">
        <v>0</v>
      </c>
      <c r="L735" s="21">
        <v>0</v>
      </c>
    </row>
    <row r="736" spans="1:12" ht="13.5">
      <c r="A736" s="3" t="s">
        <v>1317</v>
      </c>
      <c r="B736" s="3" t="s">
        <v>2</v>
      </c>
      <c r="C736" s="3" t="s">
        <v>2</v>
      </c>
      <c r="D736" s="3" t="s">
        <v>2</v>
      </c>
      <c r="E736" s="3" t="s">
        <v>2</v>
      </c>
      <c r="F736" s="3" t="s">
        <v>2</v>
      </c>
      <c r="G736" s="3" t="s">
        <v>2</v>
      </c>
      <c r="H736" s="21" t="s">
        <v>2</v>
      </c>
      <c r="I736" s="3" t="s">
        <v>2</v>
      </c>
      <c r="J736" s="21" t="s">
        <v>2</v>
      </c>
      <c r="K736" s="3" t="s">
        <v>2</v>
      </c>
      <c r="L736" s="21" t="s">
        <v>2</v>
      </c>
    </row>
    <row r="737" spans="1:12" ht="13.5">
      <c r="A737" s="3" t="s">
        <v>1318</v>
      </c>
      <c r="B737" s="3" t="s">
        <v>1319</v>
      </c>
      <c r="C737" s="3" t="s">
        <v>2</v>
      </c>
      <c r="D737" s="3" t="s">
        <v>2</v>
      </c>
      <c r="E737" s="3" t="s">
        <v>2</v>
      </c>
      <c r="F737" s="3" t="s">
        <v>2</v>
      </c>
      <c r="G737" s="3" t="s">
        <v>2</v>
      </c>
      <c r="H737" s="21" t="s">
        <v>2</v>
      </c>
      <c r="I737" s="3" t="s">
        <v>2</v>
      </c>
      <c r="J737" s="21" t="s">
        <v>2</v>
      </c>
      <c r="K737" s="3" t="s">
        <v>2</v>
      </c>
      <c r="L737" s="21" t="s">
        <v>2</v>
      </c>
    </row>
    <row r="738" spans="1:12" ht="13.5">
      <c r="A738" s="3" t="s">
        <v>1320</v>
      </c>
      <c r="B738" s="3" t="s">
        <v>1321</v>
      </c>
      <c r="C738" s="3" t="s">
        <v>2</v>
      </c>
      <c r="D738" s="3" t="s">
        <v>2</v>
      </c>
      <c r="E738" s="3" t="s">
        <v>2</v>
      </c>
      <c r="F738" s="3" t="s">
        <v>2</v>
      </c>
      <c r="G738" s="3" t="s">
        <v>2</v>
      </c>
      <c r="H738" s="21" t="s">
        <v>2</v>
      </c>
      <c r="I738" s="3" t="s">
        <v>2</v>
      </c>
      <c r="J738" s="21" t="s">
        <v>2</v>
      </c>
      <c r="K738" s="3" t="s">
        <v>2</v>
      </c>
      <c r="L738" s="21" t="s">
        <v>2</v>
      </c>
    </row>
    <row r="739" spans="1:12" ht="13.5">
      <c r="A739" s="3" t="s">
        <v>1322</v>
      </c>
      <c r="B739" s="3" t="s">
        <v>1914</v>
      </c>
      <c r="C739" s="3" t="s">
        <v>2</v>
      </c>
      <c r="D739" s="3" t="s">
        <v>2</v>
      </c>
      <c r="E739" s="3" t="s">
        <v>2</v>
      </c>
      <c r="F739" s="3" t="s">
        <v>2</v>
      </c>
      <c r="G739" s="3" t="s">
        <v>2</v>
      </c>
      <c r="H739" s="21" t="s">
        <v>2</v>
      </c>
      <c r="I739" s="3" t="s">
        <v>2</v>
      </c>
      <c r="J739" s="21" t="s">
        <v>2</v>
      </c>
      <c r="K739" s="3" t="s">
        <v>2</v>
      </c>
      <c r="L739" s="21" t="s">
        <v>2</v>
      </c>
    </row>
    <row r="740" spans="1:12" ht="13.5">
      <c r="A740" s="3" t="s">
        <v>1323</v>
      </c>
      <c r="B740" s="3" t="s">
        <v>2</v>
      </c>
      <c r="C740" s="3" t="s">
        <v>2</v>
      </c>
      <c r="D740" s="3" t="s">
        <v>2</v>
      </c>
      <c r="E740" s="3" t="s">
        <v>2</v>
      </c>
      <c r="F740" s="3" t="s">
        <v>2</v>
      </c>
      <c r="G740" s="3" t="s">
        <v>2</v>
      </c>
      <c r="H740" s="21" t="s">
        <v>2</v>
      </c>
      <c r="I740" s="3" t="s">
        <v>2</v>
      </c>
      <c r="J740" s="21" t="s">
        <v>2</v>
      </c>
      <c r="K740" s="3" t="s">
        <v>2</v>
      </c>
      <c r="L740" s="21" t="s">
        <v>2</v>
      </c>
    </row>
    <row r="741" spans="1:12" ht="13.5">
      <c r="A741" s="3" t="s">
        <v>1324</v>
      </c>
      <c r="B741" s="3" t="s">
        <v>2</v>
      </c>
      <c r="C741" s="3" t="s">
        <v>2</v>
      </c>
      <c r="D741" s="3" t="s">
        <v>2</v>
      </c>
      <c r="E741" s="3" t="s">
        <v>2</v>
      </c>
      <c r="F741" s="3" t="s">
        <v>2</v>
      </c>
      <c r="G741" s="3" t="s">
        <v>2</v>
      </c>
      <c r="H741" s="21" t="s">
        <v>2</v>
      </c>
      <c r="I741" s="3" t="s">
        <v>2</v>
      </c>
      <c r="J741" s="21" t="s">
        <v>2</v>
      </c>
      <c r="K741" s="3" t="s">
        <v>2</v>
      </c>
      <c r="L741" s="21" t="s">
        <v>2</v>
      </c>
    </row>
    <row r="742" spans="1:12" ht="13.5">
      <c r="A742" s="3" t="s">
        <v>1325</v>
      </c>
      <c r="B742" s="3" t="s">
        <v>1326</v>
      </c>
      <c r="C742" s="3">
        <v>3.03</v>
      </c>
      <c r="D742" s="3">
        <v>0.49</v>
      </c>
      <c r="E742" s="3" t="s">
        <v>2</v>
      </c>
      <c r="F742" s="3">
        <v>0.39</v>
      </c>
      <c r="G742" s="3">
        <v>0</v>
      </c>
      <c r="H742" s="21">
        <v>0</v>
      </c>
      <c r="I742" s="3">
        <v>0</v>
      </c>
      <c r="J742" s="21">
        <v>0</v>
      </c>
      <c r="K742" s="3">
        <v>0</v>
      </c>
      <c r="L742" s="21">
        <v>0</v>
      </c>
    </row>
    <row r="743" spans="1:12" ht="13.5">
      <c r="A743" s="3" t="s">
        <v>1327</v>
      </c>
      <c r="B743" s="3" t="s">
        <v>1328</v>
      </c>
      <c r="C743" s="3" t="s">
        <v>2</v>
      </c>
      <c r="D743" s="3" t="s">
        <v>2</v>
      </c>
      <c r="E743" s="3" t="s">
        <v>2</v>
      </c>
      <c r="F743" s="3" t="s">
        <v>2</v>
      </c>
      <c r="G743" s="3" t="s">
        <v>2</v>
      </c>
      <c r="H743" s="21" t="s">
        <v>2</v>
      </c>
      <c r="I743" s="3" t="s">
        <v>2</v>
      </c>
      <c r="J743" s="21" t="s">
        <v>2</v>
      </c>
      <c r="K743" s="3" t="s">
        <v>2</v>
      </c>
      <c r="L743" s="21" t="s">
        <v>2</v>
      </c>
    </row>
    <row r="744" spans="1:12" ht="13.5">
      <c r="A744" s="3" t="s">
        <v>1329</v>
      </c>
      <c r="B744" s="3" t="s">
        <v>1330</v>
      </c>
      <c r="C744" s="3" t="s">
        <v>2</v>
      </c>
      <c r="D744" s="3" t="s">
        <v>2</v>
      </c>
      <c r="E744" s="3" t="s">
        <v>2</v>
      </c>
      <c r="F744" s="3" t="s">
        <v>2</v>
      </c>
      <c r="G744" s="3" t="s">
        <v>2</v>
      </c>
      <c r="H744" s="21" t="s">
        <v>2</v>
      </c>
      <c r="I744" s="3" t="s">
        <v>2</v>
      </c>
      <c r="J744" s="21" t="s">
        <v>2</v>
      </c>
      <c r="K744" s="3" t="s">
        <v>2</v>
      </c>
      <c r="L744" s="21" t="s">
        <v>2</v>
      </c>
    </row>
    <row r="745" spans="1:12" ht="13.5">
      <c r="A745" s="3" t="s">
        <v>1331</v>
      </c>
      <c r="B745" s="3" t="s">
        <v>1332</v>
      </c>
      <c r="C745" s="3" t="s">
        <v>2</v>
      </c>
      <c r="D745" s="3" t="s">
        <v>2</v>
      </c>
      <c r="E745" s="3" t="s">
        <v>2</v>
      </c>
      <c r="F745" s="3" t="s">
        <v>2</v>
      </c>
      <c r="G745" s="3" t="s">
        <v>2</v>
      </c>
      <c r="H745" s="21" t="s">
        <v>2</v>
      </c>
      <c r="I745" s="3" t="s">
        <v>2</v>
      </c>
      <c r="J745" s="21" t="s">
        <v>2</v>
      </c>
      <c r="K745" s="3" t="s">
        <v>2</v>
      </c>
      <c r="L745" s="21" t="s">
        <v>2</v>
      </c>
    </row>
    <row r="746" spans="1:12" ht="13.5">
      <c r="A746" s="3" t="s">
        <v>1333</v>
      </c>
      <c r="B746" s="3" t="s">
        <v>1334</v>
      </c>
      <c r="C746" s="3" t="s">
        <v>2</v>
      </c>
      <c r="D746" s="3" t="s">
        <v>2</v>
      </c>
      <c r="E746" s="3" t="s">
        <v>2</v>
      </c>
      <c r="F746" s="3" t="s">
        <v>2</v>
      </c>
      <c r="G746" s="3" t="s">
        <v>2</v>
      </c>
      <c r="H746" s="21" t="s">
        <v>2</v>
      </c>
      <c r="I746" s="3" t="s">
        <v>2</v>
      </c>
      <c r="J746" s="21" t="s">
        <v>2</v>
      </c>
      <c r="K746" s="3" t="s">
        <v>2</v>
      </c>
      <c r="L746" s="21" t="s">
        <v>2</v>
      </c>
    </row>
    <row r="747" spans="1:12" ht="13.5">
      <c r="A747" s="3" t="s">
        <v>1335</v>
      </c>
      <c r="B747" s="3" t="s">
        <v>1336</v>
      </c>
      <c r="C747" s="3">
        <v>0.64</v>
      </c>
      <c r="D747" s="3">
        <v>0.53900000000000003</v>
      </c>
      <c r="E747" s="3" t="s">
        <v>2</v>
      </c>
      <c r="F747" s="3">
        <v>0.60599999999999998</v>
      </c>
      <c r="G747" s="3">
        <v>8.5</v>
      </c>
      <c r="H747" s="21">
        <v>7.1999999999999998E-3</v>
      </c>
      <c r="I747" s="3">
        <v>0</v>
      </c>
      <c r="J747" s="21">
        <v>0</v>
      </c>
      <c r="K747" s="3">
        <v>0</v>
      </c>
      <c r="L747" s="21">
        <v>0</v>
      </c>
    </row>
    <row r="748" spans="1:12" ht="13.5">
      <c r="A748" s="3" t="s">
        <v>1337</v>
      </c>
      <c r="B748" s="3" t="s">
        <v>1338</v>
      </c>
      <c r="C748" s="3" t="s">
        <v>2</v>
      </c>
      <c r="D748" s="3" t="s">
        <v>2</v>
      </c>
      <c r="E748" s="3" t="s">
        <v>2</v>
      </c>
      <c r="F748" s="3" t="s">
        <v>2</v>
      </c>
      <c r="G748" s="3" t="s">
        <v>2</v>
      </c>
      <c r="H748" s="21" t="s">
        <v>2</v>
      </c>
      <c r="I748" s="3" t="s">
        <v>2</v>
      </c>
      <c r="J748" s="21" t="s">
        <v>2</v>
      </c>
      <c r="K748" s="3" t="s">
        <v>2</v>
      </c>
      <c r="L748" s="21" t="s">
        <v>2</v>
      </c>
    </row>
    <row r="749" spans="1:12" ht="13.5">
      <c r="A749" s="3" t="s">
        <v>1339</v>
      </c>
      <c r="B749" s="3" t="s">
        <v>1340</v>
      </c>
      <c r="C749" s="3">
        <v>4.99</v>
      </c>
      <c r="D749" s="3">
        <v>0.45900000000000002</v>
      </c>
      <c r="E749" s="3" t="s">
        <v>2</v>
      </c>
      <c r="F749" s="3">
        <v>0.40600000000000003</v>
      </c>
      <c r="G749" s="3">
        <v>0</v>
      </c>
      <c r="H749" s="21">
        <v>0</v>
      </c>
      <c r="I749" s="3">
        <v>0</v>
      </c>
      <c r="J749" s="21">
        <v>0</v>
      </c>
      <c r="K749" s="3">
        <v>0</v>
      </c>
      <c r="L749" s="21">
        <v>0</v>
      </c>
    </row>
    <row r="750" spans="1:12" ht="13.5">
      <c r="A750" s="3" t="s">
        <v>1341</v>
      </c>
      <c r="B750" s="3" t="s">
        <v>2</v>
      </c>
      <c r="C750" s="3" t="s">
        <v>2</v>
      </c>
      <c r="D750" s="3" t="s">
        <v>2</v>
      </c>
      <c r="E750" s="3" t="s">
        <v>2</v>
      </c>
      <c r="F750" s="3" t="s">
        <v>2</v>
      </c>
      <c r="G750" s="3" t="s">
        <v>2</v>
      </c>
      <c r="H750" s="21" t="s">
        <v>2</v>
      </c>
      <c r="I750" s="3" t="s">
        <v>2</v>
      </c>
      <c r="J750" s="21" t="s">
        <v>2</v>
      </c>
      <c r="K750" s="3" t="s">
        <v>2</v>
      </c>
      <c r="L750" s="21" t="s">
        <v>2</v>
      </c>
    </row>
    <row r="751" spans="1:12" ht="13.5">
      <c r="A751" s="3" t="s">
        <v>1342</v>
      </c>
      <c r="B751" s="3" t="s">
        <v>1343</v>
      </c>
      <c r="C751" s="3" t="s">
        <v>2</v>
      </c>
      <c r="D751" s="3" t="s">
        <v>2</v>
      </c>
      <c r="E751" s="3" t="s">
        <v>2</v>
      </c>
      <c r="F751" s="3" t="s">
        <v>2</v>
      </c>
      <c r="G751" s="3" t="s">
        <v>2</v>
      </c>
      <c r="H751" s="21" t="s">
        <v>2</v>
      </c>
      <c r="I751" s="3" t="s">
        <v>2</v>
      </c>
      <c r="J751" s="21" t="s">
        <v>2</v>
      </c>
      <c r="K751" s="3" t="s">
        <v>2</v>
      </c>
      <c r="L751" s="21" t="s">
        <v>2</v>
      </c>
    </row>
    <row r="752" spans="1:12" ht="13.5">
      <c r="A752" s="3" t="s">
        <v>1344</v>
      </c>
      <c r="B752" s="3" t="s">
        <v>1345</v>
      </c>
      <c r="C752" s="3">
        <v>1.06</v>
      </c>
      <c r="D752" s="3">
        <v>0.53</v>
      </c>
      <c r="E752" s="3" t="s">
        <v>2</v>
      </c>
      <c r="F752" s="3">
        <v>0.50700000000000001</v>
      </c>
      <c r="G752" s="3">
        <v>0</v>
      </c>
      <c r="H752" s="21">
        <v>0</v>
      </c>
      <c r="I752" s="3">
        <v>0</v>
      </c>
      <c r="J752" s="21">
        <v>0</v>
      </c>
      <c r="K752" s="3">
        <v>0</v>
      </c>
      <c r="L752" s="21">
        <v>0</v>
      </c>
    </row>
    <row r="753" spans="1:12" ht="13.5">
      <c r="A753" s="3" t="s">
        <v>1346</v>
      </c>
      <c r="B753" s="3" t="s">
        <v>1347</v>
      </c>
      <c r="C753" s="3" t="s">
        <v>2</v>
      </c>
      <c r="D753" s="3" t="s">
        <v>2</v>
      </c>
      <c r="E753" s="3" t="s">
        <v>2</v>
      </c>
      <c r="F753" s="3" t="s">
        <v>2</v>
      </c>
      <c r="G753" s="3" t="s">
        <v>2</v>
      </c>
      <c r="H753" s="21" t="s">
        <v>2</v>
      </c>
      <c r="I753" s="3" t="s">
        <v>2</v>
      </c>
      <c r="J753" s="21" t="s">
        <v>2</v>
      </c>
      <c r="K753" s="3" t="s">
        <v>2</v>
      </c>
      <c r="L753" s="21" t="s">
        <v>2</v>
      </c>
    </row>
    <row r="754" spans="1:12" ht="13.5">
      <c r="A754" s="3" t="s">
        <v>1348</v>
      </c>
      <c r="B754" s="3" t="s">
        <v>2</v>
      </c>
      <c r="C754" s="3" t="s">
        <v>2</v>
      </c>
      <c r="D754" s="3" t="s">
        <v>2</v>
      </c>
      <c r="E754" s="3" t="s">
        <v>2</v>
      </c>
      <c r="F754" s="3" t="s">
        <v>2</v>
      </c>
      <c r="G754" s="3" t="s">
        <v>2</v>
      </c>
      <c r="H754" s="21" t="s">
        <v>2</v>
      </c>
      <c r="I754" s="3" t="s">
        <v>2</v>
      </c>
      <c r="J754" s="21" t="s">
        <v>2</v>
      </c>
      <c r="K754" s="3" t="s">
        <v>2</v>
      </c>
      <c r="L754" s="21" t="s">
        <v>2</v>
      </c>
    </row>
    <row r="755" spans="1:12" ht="13.5">
      <c r="A755" s="3" t="s">
        <v>1349</v>
      </c>
      <c r="B755" s="3" t="s">
        <v>1447</v>
      </c>
      <c r="C755" s="3" t="s">
        <v>2</v>
      </c>
      <c r="D755" s="3" t="s">
        <v>2</v>
      </c>
      <c r="E755" s="3" t="s">
        <v>2</v>
      </c>
      <c r="F755" s="3" t="s">
        <v>2</v>
      </c>
      <c r="G755" s="3" t="s">
        <v>2</v>
      </c>
      <c r="H755" s="21" t="s">
        <v>2</v>
      </c>
      <c r="I755" s="3" t="s">
        <v>2</v>
      </c>
      <c r="J755" s="21" t="s">
        <v>2</v>
      </c>
      <c r="K755" s="3" t="s">
        <v>2</v>
      </c>
      <c r="L755" s="21" t="s">
        <v>2</v>
      </c>
    </row>
    <row r="756" spans="1:12" ht="13.5">
      <c r="A756" s="3" t="s">
        <v>1350</v>
      </c>
      <c r="B756" s="3" t="s">
        <v>1641</v>
      </c>
      <c r="C756" s="3" t="s">
        <v>2</v>
      </c>
      <c r="D756" s="3" t="s">
        <v>2</v>
      </c>
      <c r="E756" s="3" t="s">
        <v>2</v>
      </c>
      <c r="F756" s="3" t="s">
        <v>2</v>
      </c>
      <c r="G756" s="3" t="s">
        <v>2</v>
      </c>
      <c r="H756" s="21" t="s">
        <v>2</v>
      </c>
      <c r="I756" s="3" t="s">
        <v>2</v>
      </c>
      <c r="J756" s="21" t="s">
        <v>2</v>
      </c>
      <c r="K756" s="3" t="s">
        <v>2</v>
      </c>
      <c r="L756" s="21" t="s">
        <v>2</v>
      </c>
    </row>
    <row r="757" spans="1:12" ht="13.5">
      <c r="A757" s="3" t="s">
        <v>1351</v>
      </c>
      <c r="B757" s="3" t="s">
        <v>1352</v>
      </c>
      <c r="C757" s="3" t="s">
        <v>2</v>
      </c>
      <c r="D757" s="3" t="s">
        <v>2</v>
      </c>
      <c r="E757" s="3" t="s">
        <v>2</v>
      </c>
      <c r="F757" s="3" t="s">
        <v>2</v>
      </c>
      <c r="G757" s="3" t="s">
        <v>2</v>
      </c>
      <c r="H757" s="21" t="s">
        <v>2</v>
      </c>
      <c r="I757" s="3" t="s">
        <v>2</v>
      </c>
      <c r="J757" s="21" t="s">
        <v>2</v>
      </c>
      <c r="K757" s="3" t="s">
        <v>2</v>
      </c>
      <c r="L757" s="21" t="s">
        <v>2</v>
      </c>
    </row>
    <row r="758" spans="1:12" ht="13.5">
      <c r="A758" s="3" t="s">
        <v>1353</v>
      </c>
      <c r="B758" s="3" t="s">
        <v>1354</v>
      </c>
      <c r="C758" s="3">
        <v>0.01</v>
      </c>
      <c r="D758" s="3">
        <v>0.51100000000000001</v>
      </c>
      <c r="E758" s="3" t="s">
        <v>2</v>
      </c>
      <c r="F758" s="3">
        <v>0.57999999999999996</v>
      </c>
      <c r="G758" s="3">
        <v>0</v>
      </c>
      <c r="H758" s="21">
        <v>0</v>
      </c>
      <c r="I758" s="3">
        <v>0</v>
      </c>
      <c r="J758" s="21">
        <v>0</v>
      </c>
      <c r="K758" s="3">
        <v>0</v>
      </c>
      <c r="L758" s="21">
        <v>0</v>
      </c>
    </row>
    <row r="759" spans="1:12" ht="13.5">
      <c r="A759" s="3" t="s">
        <v>1355</v>
      </c>
      <c r="B759" s="3" t="s">
        <v>1356</v>
      </c>
      <c r="C759" s="3">
        <v>0.08</v>
      </c>
      <c r="D759" s="3">
        <v>0.34399999999999997</v>
      </c>
      <c r="E759" s="3" t="s">
        <v>2</v>
      </c>
      <c r="F759" s="3">
        <v>0.57499999999999996</v>
      </c>
      <c r="G759" s="3">
        <v>73.8</v>
      </c>
      <c r="H759" s="21">
        <v>0.32240000000000002</v>
      </c>
      <c r="I759" s="3">
        <v>59.3</v>
      </c>
      <c r="J759" s="21">
        <v>0.25900000000000001</v>
      </c>
      <c r="K759" s="3">
        <v>0</v>
      </c>
      <c r="L759" s="21">
        <v>0</v>
      </c>
    </row>
    <row r="760" spans="1:12" ht="13.5">
      <c r="A760" s="3" t="s">
        <v>1357</v>
      </c>
      <c r="B760" s="3" t="s">
        <v>1358</v>
      </c>
      <c r="C760" s="3" t="s">
        <v>2</v>
      </c>
      <c r="D760" s="3" t="s">
        <v>2</v>
      </c>
      <c r="E760" s="3" t="s">
        <v>2</v>
      </c>
      <c r="F760" s="3" t="s">
        <v>2</v>
      </c>
      <c r="G760" s="3" t="s">
        <v>2</v>
      </c>
      <c r="H760" s="21" t="s">
        <v>2</v>
      </c>
      <c r="I760" s="3" t="s">
        <v>2</v>
      </c>
      <c r="J760" s="21" t="s">
        <v>2</v>
      </c>
      <c r="K760" s="3" t="s">
        <v>2</v>
      </c>
      <c r="L760" s="21" t="s">
        <v>2</v>
      </c>
    </row>
    <row r="761" spans="1:12" ht="13.5">
      <c r="A761" s="3" t="s">
        <v>1359</v>
      </c>
      <c r="B761" s="3" t="s">
        <v>2</v>
      </c>
      <c r="C761" s="3" t="s">
        <v>2</v>
      </c>
      <c r="D761" s="3" t="s">
        <v>2</v>
      </c>
      <c r="E761" s="3" t="s">
        <v>2</v>
      </c>
      <c r="F761" s="3" t="s">
        <v>2</v>
      </c>
      <c r="G761" s="3" t="s">
        <v>2</v>
      </c>
      <c r="H761" s="21" t="s">
        <v>2</v>
      </c>
      <c r="I761" s="3" t="s">
        <v>2</v>
      </c>
      <c r="J761" s="21" t="s">
        <v>2</v>
      </c>
      <c r="K761" s="3" t="s">
        <v>2</v>
      </c>
      <c r="L761" s="21" t="s">
        <v>2</v>
      </c>
    </row>
    <row r="762" spans="1:12" ht="13.5">
      <c r="A762" s="3" t="s">
        <v>1360</v>
      </c>
      <c r="B762" s="3" t="s">
        <v>1642</v>
      </c>
      <c r="C762" s="3" t="s">
        <v>2</v>
      </c>
      <c r="D762" s="3" t="s">
        <v>2</v>
      </c>
      <c r="E762" s="3" t="s">
        <v>2</v>
      </c>
      <c r="F762" s="3" t="s">
        <v>2</v>
      </c>
      <c r="G762" s="3" t="s">
        <v>2</v>
      </c>
      <c r="H762" s="21" t="s">
        <v>2</v>
      </c>
      <c r="I762" s="3" t="s">
        <v>2</v>
      </c>
      <c r="J762" s="21" t="s">
        <v>2</v>
      </c>
      <c r="K762" s="3" t="s">
        <v>2</v>
      </c>
      <c r="L762" s="21" t="s">
        <v>2</v>
      </c>
    </row>
    <row r="763" spans="1:12" ht="13.5">
      <c r="A763" s="3" t="s">
        <v>1361</v>
      </c>
      <c r="B763" s="3" t="s">
        <v>1362</v>
      </c>
      <c r="C763" s="3" t="s">
        <v>2</v>
      </c>
      <c r="D763" s="3" t="s">
        <v>2</v>
      </c>
      <c r="E763" s="3" t="s">
        <v>2</v>
      </c>
      <c r="F763" s="3" t="s">
        <v>2</v>
      </c>
      <c r="G763" s="3" t="s">
        <v>2</v>
      </c>
      <c r="H763" s="21" t="s">
        <v>2</v>
      </c>
      <c r="I763" s="3" t="s">
        <v>2</v>
      </c>
      <c r="J763" s="21" t="s">
        <v>2</v>
      </c>
      <c r="K763" s="3" t="s">
        <v>2</v>
      </c>
      <c r="L763" s="21" t="s">
        <v>2</v>
      </c>
    </row>
    <row r="764" spans="1:12" ht="13.5">
      <c r="A764" s="3" t="s">
        <v>1363</v>
      </c>
      <c r="B764" s="3" t="s">
        <v>1364</v>
      </c>
      <c r="C764" s="3" t="s">
        <v>2</v>
      </c>
      <c r="D764" s="3" t="s">
        <v>2</v>
      </c>
      <c r="E764" s="3" t="s">
        <v>2</v>
      </c>
      <c r="F764" s="3" t="s">
        <v>2</v>
      </c>
      <c r="G764" s="3" t="s">
        <v>2</v>
      </c>
      <c r="H764" s="21" t="s">
        <v>2</v>
      </c>
      <c r="I764" s="3" t="s">
        <v>2</v>
      </c>
      <c r="J764" s="21" t="s">
        <v>2</v>
      </c>
      <c r="K764" s="3" t="s">
        <v>2</v>
      </c>
      <c r="L764" s="21" t="s">
        <v>2</v>
      </c>
    </row>
    <row r="765" spans="1:12" ht="13.5">
      <c r="A765" s="3" t="s">
        <v>1365</v>
      </c>
      <c r="B765" s="3" t="s">
        <v>1366</v>
      </c>
      <c r="C765" s="3" t="s">
        <v>2</v>
      </c>
      <c r="D765" s="3" t="s">
        <v>2</v>
      </c>
      <c r="E765" s="3" t="s">
        <v>2</v>
      </c>
      <c r="F765" s="3" t="s">
        <v>2</v>
      </c>
      <c r="G765" s="3" t="s">
        <v>2</v>
      </c>
      <c r="H765" s="21" t="s">
        <v>2</v>
      </c>
      <c r="I765" s="3" t="s">
        <v>2</v>
      </c>
      <c r="J765" s="21" t="s">
        <v>2</v>
      </c>
      <c r="K765" s="3" t="s">
        <v>2</v>
      </c>
      <c r="L765" s="21" t="s">
        <v>2</v>
      </c>
    </row>
    <row r="766" spans="1:12" ht="13.5">
      <c r="A766" s="3" t="s">
        <v>1367</v>
      </c>
      <c r="B766" s="3" t="s">
        <v>1368</v>
      </c>
      <c r="C766" s="3">
        <v>2.14</v>
      </c>
      <c r="D766" s="3">
        <v>0.36499999999999999</v>
      </c>
      <c r="E766" s="3" t="s">
        <v>2</v>
      </c>
      <c r="F766" s="3">
        <v>0.313</v>
      </c>
      <c r="G766" s="3">
        <v>0</v>
      </c>
      <c r="H766" s="21">
        <v>0</v>
      </c>
      <c r="I766" s="3">
        <v>0</v>
      </c>
      <c r="J766" s="21">
        <v>0</v>
      </c>
      <c r="K766" s="3">
        <v>0</v>
      </c>
      <c r="L766" s="21">
        <v>0</v>
      </c>
    </row>
    <row r="767" spans="1:12" ht="13.5">
      <c r="A767" s="3" t="s">
        <v>1369</v>
      </c>
      <c r="B767" s="3" t="s">
        <v>1370</v>
      </c>
      <c r="C767" s="3" t="s">
        <v>2</v>
      </c>
      <c r="D767" s="3" t="s">
        <v>2</v>
      </c>
      <c r="E767" s="3" t="s">
        <v>2</v>
      </c>
      <c r="F767" s="3" t="s">
        <v>2</v>
      </c>
      <c r="G767" s="3" t="s">
        <v>2</v>
      </c>
      <c r="H767" s="21" t="s">
        <v>2</v>
      </c>
      <c r="I767" s="3" t="s">
        <v>2</v>
      </c>
      <c r="J767" s="21" t="s">
        <v>2</v>
      </c>
      <c r="K767" s="3" t="s">
        <v>2</v>
      </c>
      <c r="L767" s="21" t="s">
        <v>2</v>
      </c>
    </row>
    <row r="768" spans="1:12" ht="13.5">
      <c r="A768" s="3" t="s">
        <v>1371</v>
      </c>
      <c r="B768" s="3" t="s">
        <v>1372</v>
      </c>
      <c r="C768" s="3" t="s">
        <v>2</v>
      </c>
      <c r="D768" s="3" t="s">
        <v>2</v>
      </c>
      <c r="E768" s="3" t="s">
        <v>2</v>
      </c>
      <c r="F768" s="3" t="s">
        <v>2</v>
      </c>
      <c r="G768" s="3" t="s">
        <v>2</v>
      </c>
      <c r="H768" s="21" t="s">
        <v>2</v>
      </c>
      <c r="I768" s="3" t="s">
        <v>2</v>
      </c>
      <c r="J768" s="21" t="s">
        <v>2</v>
      </c>
      <c r="K768" s="3" t="s">
        <v>2</v>
      </c>
      <c r="L768" s="21" t="s">
        <v>2</v>
      </c>
    </row>
    <row r="769" spans="1:12" ht="13.5">
      <c r="A769" s="3" t="s">
        <v>1373</v>
      </c>
      <c r="B769" s="3" t="s">
        <v>1374</v>
      </c>
      <c r="C769" s="3" t="s">
        <v>2</v>
      </c>
      <c r="D769" s="3" t="s">
        <v>2</v>
      </c>
      <c r="E769" s="3" t="s">
        <v>2</v>
      </c>
      <c r="F769" s="3" t="s">
        <v>2</v>
      </c>
      <c r="G769" s="3" t="s">
        <v>2</v>
      </c>
      <c r="H769" s="21" t="s">
        <v>2</v>
      </c>
      <c r="I769" s="3" t="s">
        <v>2</v>
      </c>
      <c r="J769" s="21" t="s">
        <v>2</v>
      </c>
      <c r="K769" s="3" t="s">
        <v>2</v>
      </c>
      <c r="L769" s="21" t="s">
        <v>2</v>
      </c>
    </row>
    <row r="770" spans="1:12" ht="13.5">
      <c r="A770" s="3" t="s">
        <v>1375</v>
      </c>
      <c r="B770" s="3" t="s">
        <v>1915</v>
      </c>
      <c r="C770" s="3" t="s">
        <v>2</v>
      </c>
      <c r="D770" s="3" t="s">
        <v>2</v>
      </c>
      <c r="E770" s="3" t="s">
        <v>2</v>
      </c>
      <c r="F770" s="3" t="s">
        <v>2</v>
      </c>
      <c r="G770" s="3" t="s">
        <v>2</v>
      </c>
      <c r="H770" s="21" t="s">
        <v>2</v>
      </c>
      <c r="I770" s="3" t="s">
        <v>2</v>
      </c>
      <c r="J770" s="21" t="s">
        <v>2</v>
      </c>
      <c r="K770" s="3" t="s">
        <v>2</v>
      </c>
      <c r="L770" s="21" t="s">
        <v>2</v>
      </c>
    </row>
    <row r="771" spans="1:12" ht="13.5">
      <c r="A771" s="3" t="s">
        <v>1376</v>
      </c>
      <c r="B771" s="3" t="s">
        <v>1377</v>
      </c>
      <c r="C771" s="3" t="s">
        <v>2</v>
      </c>
      <c r="D771" s="3" t="s">
        <v>2</v>
      </c>
      <c r="E771" s="3" t="s">
        <v>2</v>
      </c>
      <c r="F771" s="3" t="s">
        <v>2</v>
      </c>
      <c r="G771" s="3" t="s">
        <v>2</v>
      </c>
      <c r="H771" s="21" t="s">
        <v>2</v>
      </c>
      <c r="I771" s="3" t="s">
        <v>2</v>
      </c>
      <c r="J771" s="21" t="s">
        <v>2</v>
      </c>
      <c r="K771" s="3" t="s">
        <v>2</v>
      </c>
      <c r="L771" s="21" t="s">
        <v>2</v>
      </c>
    </row>
    <row r="772" spans="1:12" ht="13.5">
      <c r="A772" s="3" t="s">
        <v>1378</v>
      </c>
      <c r="B772" s="3" t="s">
        <v>2</v>
      </c>
      <c r="C772" s="3" t="s">
        <v>2</v>
      </c>
      <c r="D772" s="3" t="s">
        <v>2</v>
      </c>
      <c r="E772" s="3" t="s">
        <v>2</v>
      </c>
      <c r="F772" s="3" t="s">
        <v>2</v>
      </c>
      <c r="G772" s="3" t="s">
        <v>2</v>
      </c>
      <c r="H772" s="21" t="s">
        <v>2</v>
      </c>
      <c r="I772" s="3" t="s">
        <v>2</v>
      </c>
      <c r="J772" s="21" t="s">
        <v>2</v>
      </c>
      <c r="K772" s="3" t="s">
        <v>2</v>
      </c>
      <c r="L772" s="21" t="s">
        <v>2</v>
      </c>
    </row>
    <row r="773" spans="1:12" ht="13.5">
      <c r="A773" s="3" t="s">
        <v>1379</v>
      </c>
      <c r="B773" s="3" t="s">
        <v>1448</v>
      </c>
      <c r="C773" s="3" t="s">
        <v>2</v>
      </c>
      <c r="D773" s="3" t="s">
        <v>2</v>
      </c>
      <c r="E773" s="3" t="s">
        <v>2</v>
      </c>
      <c r="F773" s="3" t="s">
        <v>2</v>
      </c>
      <c r="G773" s="3" t="s">
        <v>2</v>
      </c>
      <c r="H773" s="21" t="s">
        <v>2</v>
      </c>
      <c r="I773" s="3" t="s">
        <v>2</v>
      </c>
      <c r="J773" s="21" t="s">
        <v>2</v>
      </c>
      <c r="K773" s="3" t="s">
        <v>2</v>
      </c>
      <c r="L773" s="21" t="s">
        <v>2</v>
      </c>
    </row>
    <row r="774" spans="1:12" ht="13.5">
      <c r="A774" s="3" t="s">
        <v>1380</v>
      </c>
      <c r="B774" s="3" t="s">
        <v>1381</v>
      </c>
      <c r="C774" s="3" t="s">
        <v>2</v>
      </c>
      <c r="D774" s="3" t="s">
        <v>2</v>
      </c>
      <c r="E774" s="3" t="s">
        <v>2</v>
      </c>
      <c r="F774" s="3" t="s">
        <v>2</v>
      </c>
      <c r="G774" s="3" t="s">
        <v>2</v>
      </c>
      <c r="H774" s="21" t="s">
        <v>2</v>
      </c>
      <c r="I774" s="3" t="s">
        <v>2</v>
      </c>
      <c r="J774" s="21" t="s">
        <v>2</v>
      </c>
      <c r="K774" s="3" t="s">
        <v>2</v>
      </c>
      <c r="L774" s="21" t="s">
        <v>2</v>
      </c>
    </row>
    <row r="775" spans="1:12" ht="13.5">
      <c r="A775" s="3" t="s">
        <v>1382</v>
      </c>
      <c r="B775" s="3" t="s">
        <v>1383</v>
      </c>
      <c r="C775" s="3" t="s">
        <v>2</v>
      </c>
      <c r="D775" s="3" t="s">
        <v>2</v>
      </c>
      <c r="E775" s="3" t="s">
        <v>2</v>
      </c>
      <c r="F775" s="3" t="s">
        <v>2</v>
      </c>
      <c r="G775" s="3" t="s">
        <v>2</v>
      </c>
      <c r="H775" s="21" t="s">
        <v>2</v>
      </c>
      <c r="I775" s="3" t="s">
        <v>2</v>
      </c>
      <c r="J775" s="21" t="s">
        <v>2</v>
      </c>
      <c r="K775" s="3" t="s">
        <v>2</v>
      </c>
      <c r="L775" s="21" t="s">
        <v>2</v>
      </c>
    </row>
    <row r="776" spans="1:12" ht="13.5">
      <c r="A776" s="3" t="s">
        <v>1384</v>
      </c>
      <c r="B776" s="3" t="s">
        <v>1385</v>
      </c>
      <c r="C776" s="3" t="s">
        <v>2</v>
      </c>
      <c r="D776" s="3" t="s">
        <v>2</v>
      </c>
      <c r="E776" s="3" t="s">
        <v>2</v>
      </c>
      <c r="F776" s="3" t="s">
        <v>2</v>
      </c>
      <c r="G776" s="3" t="s">
        <v>2</v>
      </c>
      <c r="H776" s="21" t="s">
        <v>2</v>
      </c>
      <c r="I776" s="3" t="s">
        <v>2</v>
      </c>
      <c r="J776" s="21" t="s">
        <v>2</v>
      </c>
      <c r="K776" s="3" t="s">
        <v>2</v>
      </c>
      <c r="L776" s="21" t="s">
        <v>2</v>
      </c>
    </row>
    <row r="777" spans="1:12" ht="13.5">
      <c r="A777" s="3" t="s">
        <v>1386</v>
      </c>
      <c r="B777" s="3" t="s">
        <v>1387</v>
      </c>
      <c r="C777" s="3">
        <v>0.03</v>
      </c>
      <c r="D777" s="3">
        <v>0.54600000000000004</v>
      </c>
      <c r="E777" s="3" t="s">
        <v>2</v>
      </c>
      <c r="F777" s="3">
        <v>0.49399999999999999</v>
      </c>
      <c r="G777" s="3">
        <v>0</v>
      </c>
      <c r="H777" s="21">
        <v>0</v>
      </c>
      <c r="I777" s="3">
        <v>0</v>
      </c>
      <c r="J777" s="21">
        <v>0</v>
      </c>
      <c r="K777" s="3">
        <v>0</v>
      </c>
      <c r="L777" s="21">
        <v>0</v>
      </c>
    </row>
    <row r="778" spans="1:12" ht="13.5">
      <c r="A778" s="3" t="s">
        <v>1388</v>
      </c>
      <c r="B778" s="3" t="s">
        <v>1389</v>
      </c>
      <c r="C778" s="3">
        <v>0.26</v>
      </c>
      <c r="D778" s="3">
        <v>0.45400000000000001</v>
      </c>
      <c r="E778" s="3" t="s">
        <v>2</v>
      </c>
      <c r="F778" s="3">
        <v>0.53400000000000003</v>
      </c>
      <c r="G778" s="3">
        <v>0</v>
      </c>
      <c r="H778" s="21">
        <v>0</v>
      </c>
      <c r="I778" s="3">
        <v>0</v>
      </c>
      <c r="J778" s="21">
        <v>0</v>
      </c>
      <c r="K778" s="3">
        <v>0</v>
      </c>
      <c r="L778" s="21">
        <v>0</v>
      </c>
    </row>
    <row r="779" spans="1:12" ht="13.5">
      <c r="A779" s="3" t="s">
        <v>1390</v>
      </c>
      <c r="B779" s="3" t="s">
        <v>1391</v>
      </c>
      <c r="C779" s="3" t="s">
        <v>2</v>
      </c>
      <c r="D779" s="3" t="s">
        <v>2</v>
      </c>
      <c r="E779" s="3" t="s">
        <v>2</v>
      </c>
      <c r="F779" s="3" t="s">
        <v>2</v>
      </c>
      <c r="G779" s="3" t="s">
        <v>2</v>
      </c>
      <c r="H779" s="21" t="s">
        <v>2</v>
      </c>
      <c r="I779" s="3" t="s">
        <v>2</v>
      </c>
      <c r="J779" s="21" t="s">
        <v>2</v>
      </c>
      <c r="K779" s="3" t="s">
        <v>2</v>
      </c>
      <c r="L779" s="21" t="s">
        <v>2</v>
      </c>
    </row>
    <row r="780" spans="1:12" ht="13.5">
      <c r="A780" s="3" t="s">
        <v>1392</v>
      </c>
      <c r="B780" s="3" t="s">
        <v>1393</v>
      </c>
      <c r="C780" s="3" t="s">
        <v>2</v>
      </c>
      <c r="D780" s="3" t="s">
        <v>2</v>
      </c>
      <c r="E780" s="3" t="s">
        <v>2</v>
      </c>
      <c r="F780" s="3" t="s">
        <v>2</v>
      </c>
      <c r="G780" s="3" t="s">
        <v>2</v>
      </c>
      <c r="H780" s="21" t="s">
        <v>2</v>
      </c>
      <c r="I780" s="3" t="s">
        <v>2</v>
      </c>
      <c r="J780" s="21" t="s">
        <v>2</v>
      </c>
      <c r="K780" s="3" t="s">
        <v>2</v>
      </c>
      <c r="L780" s="21" t="s">
        <v>2</v>
      </c>
    </row>
    <row r="781" spans="1:12" ht="13.5">
      <c r="A781" s="3" t="s">
        <v>1394</v>
      </c>
      <c r="B781" s="3" t="s">
        <v>1395</v>
      </c>
      <c r="C781" s="3" t="s">
        <v>2</v>
      </c>
      <c r="D781" s="3" t="s">
        <v>2</v>
      </c>
      <c r="E781" s="3" t="s">
        <v>2</v>
      </c>
      <c r="F781" s="3" t="s">
        <v>2</v>
      </c>
      <c r="G781" s="3" t="s">
        <v>2</v>
      </c>
      <c r="H781" s="21" t="s">
        <v>2</v>
      </c>
      <c r="I781" s="3" t="s">
        <v>2</v>
      </c>
      <c r="J781" s="21" t="s">
        <v>2</v>
      </c>
      <c r="K781" s="3" t="s">
        <v>2</v>
      </c>
      <c r="L781" s="21" t="s">
        <v>2</v>
      </c>
    </row>
    <row r="782" spans="1:12" ht="13.5">
      <c r="A782" s="3" t="s">
        <v>1396</v>
      </c>
      <c r="B782" s="3" t="s">
        <v>1397</v>
      </c>
      <c r="C782" s="3" t="s">
        <v>2</v>
      </c>
      <c r="D782" s="3" t="s">
        <v>2</v>
      </c>
      <c r="E782" s="3" t="s">
        <v>2</v>
      </c>
      <c r="F782" s="3" t="s">
        <v>2</v>
      </c>
      <c r="G782" s="3" t="s">
        <v>2</v>
      </c>
      <c r="H782" s="21" t="s">
        <v>2</v>
      </c>
      <c r="I782" s="3" t="s">
        <v>2</v>
      </c>
      <c r="J782" s="21" t="s">
        <v>2</v>
      </c>
      <c r="K782" s="3" t="s">
        <v>2</v>
      </c>
      <c r="L782" s="21" t="s">
        <v>2</v>
      </c>
    </row>
    <row r="783" spans="1:12" ht="13.5">
      <c r="A783" s="3" t="s">
        <v>1398</v>
      </c>
      <c r="B783" s="3" t="s">
        <v>2</v>
      </c>
      <c r="C783" s="3" t="s">
        <v>2</v>
      </c>
      <c r="D783" s="3" t="s">
        <v>2</v>
      </c>
      <c r="E783" s="3" t="s">
        <v>2</v>
      </c>
      <c r="F783" s="3" t="s">
        <v>2</v>
      </c>
      <c r="G783" s="3" t="s">
        <v>2</v>
      </c>
      <c r="H783" s="21" t="s">
        <v>2</v>
      </c>
      <c r="I783" s="3" t="s">
        <v>2</v>
      </c>
      <c r="J783" s="21" t="s">
        <v>2</v>
      </c>
      <c r="K783" s="3" t="s">
        <v>2</v>
      </c>
      <c r="L783" s="21" t="s">
        <v>2</v>
      </c>
    </row>
    <row r="784" spans="1:12" ht="13.5">
      <c r="A784" s="3" t="s">
        <v>1399</v>
      </c>
      <c r="B784" s="3" t="s">
        <v>2</v>
      </c>
      <c r="C784" s="3" t="s">
        <v>2</v>
      </c>
      <c r="D784" s="3" t="s">
        <v>2</v>
      </c>
      <c r="E784" s="3" t="s">
        <v>2</v>
      </c>
      <c r="F784" s="3" t="s">
        <v>2</v>
      </c>
      <c r="G784" s="3" t="s">
        <v>2</v>
      </c>
      <c r="H784" s="21" t="s">
        <v>2</v>
      </c>
      <c r="I784" s="3" t="s">
        <v>2</v>
      </c>
      <c r="J784" s="21" t="s">
        <v>2</v>
      </c>
      <c r="K784" s="3" t="s">
        <v>2</v>
      </c>
      <c r="L784" s="21" t="s">
        <v>2</v>
      </c>
    </row>
    <row r="785" spans="1:12" ht="13.5">
      <c r="A785" s="3" t="s">
        <v>1400</v>
      </c>
      <c r="B785" s="3" t="s">
        <v>2</v>
      </c>
      <c r="C785" s="3" t="s">
        <v>2</v>
      </c>
      <c r="D785" s="3" t="s">
        <v>2</v>
      </c>
      <c r="E785" s="3" t="s">
        <v>2</v>
      </c>
      <c r="F785" s="3" t="s">
        <v>2</v>
      </c>
      <c r="G785" s="3" t="s">
        <v>2</v>
      </c>
      <c r="H785" s="21" t="s">
        <v>2</v>
      </c>
      <c r="I785" s="3" t="s">
        <v>2</v>
      </c>
      <c r="J785" s="21" t="s">
        <v>2</v>
      </c>
      <c r="K785" s="3" t="s">
        <v>2</v>
      </c>
      <c r="L785" s="21" t="s">
        <v>2</v>
      </c>
    </row>
    <row r="786" spans="1:12" ht="13.5">
      <c r="A786" s="3" t="s">
        <v>1401</v>
      </c>
      <c r="B786" s="3" t="s">
        <v>1402</v>
      </c>
      <c r="C786" s="3" t="s">
        <v>2</v>
      </c>
      <c r="D786" s="3" t="s">
        <v>2</v>
      </c>
      <c r="E786" s="3" t="s">
        <v>2</v>
      </c>
      <c r="F786" s="3" t="s">
        <v>2</v>
      </c>
      <c r="G786" s="3" t="s">
        <v>2</v>
      </c>
      <c r="H786" s="21" t="s">
        <v>2</v>
      </c>
      <c r="I786" s="3" t="s">
        <v>2</v>
      </c>
      <c r="J786" s="21" t="s">
        <v>2</v>
      </c>
      <c r="K786" s="3" t="s">
        <v>2</v>
      </c>
      <c r="L786" s="21" t="s">
        <v>2</v>
      </c>
    </row>
    <row r="787" spans="1:12" ht="13.5">
      <c r="A787" s="3" t="s">
        <v>1403</v>
      </c>
      <c r="B787" s="3" t="s">
        <v>1916</v>
      </c>
      <c r="C787" s="3" t="s">
        <v>2</v>
      </c>
      <c r="D787" s="3" t="s">
        <v>2</v>
      </c>
      <c r="E787" s="3" t="s">
        <v>2</v>
      </c>
      <c r="F787" s="3" t="s">
        <v>2</v>
      </c>
      <c r="G787" s="3" t="s">
        <v>2</v>
      </c>
      <c r="H787" s="21" t="s">
        <v>2</v>
      </c>
      <c r="I787" s="3" t="s">
        <v>2</v>
      </c>
      <c r="J787" s="21" t="s">
        <v>2</v>
      </c>
      <c r="K787" s="3" t="s">
        <v>2</v>
      </c>
      <c r="L787" s="21" t="s">
        <v>2</v>
      </c>
    </row>
    <row r="788" spans="1:12" ht="13.5">
      <c r="A788" s="3" t="s">
        <v>1404</v>
      </c>
      <c r="B788" s="3" t="s">
        <v>1405</v>
      </c>
      <c r="C788" s="3">
        <v>0.1</v>
      </c>
      <c r="D788" s="3">
        <v>0.51100000000000001</v>
      </c>
      <c r="E788" s="3" t="s">
        <v>2</v>
      </c>
      <c r="F788" s="3">
        <v>0.45900000000000002</v>
      </c>
      <c r="G788" s="3">
        <v>0</v>
      </c>
      <c r="H788" s="21">
        <v>0</v>
      </c>
      <c r="I788" s="3">
        <v>0</v>
      </c>
      <c r="J788" s="21">
        <v>0</v>
      </c>
      <c r="K788" s="3">
        <v>0</v>
      </c>
      <c r="L788" s="21">
        <v>0</v>
      </c>
    </row>
    <row r="789" spans="1:12" ht="13.5">
      <c r="A789" s="3" t="s">
        <v>1406</v>
      </c>
      <c r="B789" s="3" t="s">
        <v>1407</v>
      </c>
      <c r="C789" s="3" t="s">
        <v>2</v>
      </c>
      <c r="D789" s="3" t="s">
        <v>2</v>
      </c>
      <c r="E789" s="3" t="s">
        <v>2</v>
      </c>
      <c r="F789" s="3" t="s">
        <v>2</v>
      </c>
      <c r="G789" s="3" t="s">
        <v>2</v>
      </c>
      <c r="H789" s="21" t="s">
        <v>2</v>
      </c>
      <c r="I789" s="3" t="s">
        <v>2</v>
      </c>
      <c r="J789" s="21" t="s">
        <v>2</v>
      </c>
      <c r="K789" s="3" t="s">
        <v>2</v>
      </c>
      <c r="L789" s="21" t="s">
        <v>2</v>
      </c>
    </row>
    <row r="790" spans="1:12" ht="13.5">
      <c r="A790" s="3" t="s">
        <v>1408</v>
      </c>
      <c r="B790" s="3" t="s">
        <v>1409</v>
      </c>
      <c r="C790" s="3" t="s">
        <v>2</v>
      </c>
      <c r="D790" s="3" t="s">
        <v>2</v>
      </c>
      <c r="E790" s="3" t="s">
        <v>2</v>
      </c>
      <c r="F790" s="3" t="s">
        <v>2</v>
      </c>
      <c r="G790" s="3" t="s">
        <v>2</v>
      </c>
      <c r="H790" s="21" t="s">
        <v>2</v>
      </c>
      <c r="I790" s="3" t="s">
        <v>2</v>
      </c>
      <c r="J790" s="21" t="s">
        <v>2</v>
      </c>
      <c r="K790" s="3" t="s">
        <v>2</v>
      </c>
      <c r="L790" s="21" t="s">
        <v>2</v>
      </c>
    </row>
    <row r="791" spans="1:12" ht="13.5">
      <c r="A791" s="3" t="s">
        <v>1410</v>
      </c>
      <c r="B791" s="3" t="s">
        <v>1411</v>
      </c>
      <c r="C791" s="3">
        <v>0.22</v>
      </c>
      <c r="D791" s="3">
        <v>0.50700000000000001</v>
      </c>
      <c r="E791" s="3" t="s">
        <v>2</v>
      </c>
      <c r="F791" s="3">
        <v>0.45500000000000002</v>
      </c>
      <c r="G791" s="3">
        <v>0</v>
      </c>
      <c r="H791" s="21">
        <v>0</v>
      </c>
      <c r="I791" s="3">
        <v>0</v>
      </c>
      <c r="J791" s="21">
        <v>0</v>
      </c>
      <c r="K791" s="3">
        <v>0</v>
      </c>
      <c r="L791" s="21">
        <v>0</v>
      </c>
    </row>
    <row r="792" spans="1:12" ht="13.5">
      <c r="A792" s="3" t="s">
        <v>1412</v>
      </c>
      <c r="B792" s="3" t="s">
        <v>1413</v>
      </c>
      <c r="C792" s="3" t="s">
        <v>2</v>
      </c>
      <c r="D792" s="3" t="s">
        <v>2</v>
      </c>
      <c r="E792" s="3" t="s">
        <v>2</v>
      </c>
      <c r="F792" s="3" t="s">
        <v>2</v>
      </c>
      <c r="G792" s="3" t="s">
        <v>2</v>
      </c>
      <c r="H792" s="21" t="s">
        <v>2</v>
      </c>
      <c r="I792" s="3" t="s">
        <v>2</v>
      </c>
      <c r="J792" s="21" t="s">
        <v>2</v>
      </c>
      <c r="K792" s="3" t="s">
        <v>2</v>
      </c>
      <c r="L792" s="21" t="s">
        <v>2</v>
      </c>
    </row>
    <row r="793" spans="1:12" ht="13.5">
      <c r="A793" s="3" t="s">
        <v>1414</v>
      </c>
      <c r="B793" s="3" t="s">
        <v>1415</v>
      </c>
      <c r="C793" s="3" t="s">
        <v>2</v>
      </c>
      <c r="D793" s="3" t="s">
        <v>2</v>
      </c>
      <c r="E793" s="3" t="s">
        <v>2</v>
      </c>
      <c r="F793" s="3" t="s">
        <v>2</v>
      </c>
      <c r="G793" s="3" t="s">
        <v>2</v>
      </c>
      <c r="H793" s="21" t="s">
        <v>2</v>
      </c>
      <c r="I793" s="3" t="s">
        <v>2</v>
      </c>
      <c r="J793" s="21" t="s">
        <v>2</v>
      </c>
      <c r="K793" s="3" t="s">
        <v>2</v>
      </c>
      <c r="L793" s="21" t="s">
        <v>2</v>
      </c>
    </row>
    <row r="794" spans="1:12" ht="13.5">
      <c r="A794" s="3" t="s">
        <v>1416</v>
      </c>
      <c r="B794" s="3" t="s">
        <v>1417</v>
      </c>
      <c r="C794" s="3" t="s">
        <v>2</v>
      </c>
      <c r="D794" s="3" t="s">
        <v>2</v>
      </c>
      <c r="E794" s="3" t="s">
        <v>2</v>
      </c>
      <c r="F794" s="3" t="s">
        <v>2</v>
      </c>
      <c r="G794" s="3" t="s">
        <v>2</v>
      </c>
      <c r="H794" s="21" t="s">
        <v>2</v>
      </c>
      <c r="I794" s="3" t="s">
        <v>2</v>
      </c>
      <c r="J794" s="21" t="s">
        <v>2</v>
      </c>
      <c r="K794" s="3" t="s">
        <v>2</v>
      </c>
      <c r="L794" s="21" t="s">
        <v>2</v>
      </c>
    </row>
    <row r="795" spans="1:12" ht="13.5">
      <c r="A795" s="3" t="s">
        <v>1418</v>
      </c>
      <c r="B795" s="3" t="s">
        <v>1449</v>
      </c>
      <c r="C795" s="3" t="s">
        <v>2</v>
      </c>
      <c r="D795" s="3" t="s">
        <v>2</v>
      </c>
      <c r="E795" s="3" t="s">
        <v>2</v>
      </c>
      <c r="F795" s="3" t="s">
        <v>2</v>
      </c>
      <c r="G795" s="3" t="s">
        <v>2</v>
      </c>
      <c r="H795" s="21" t="s">
        <v>2</v>
      </c>
      <c r="I795" s="3" t="s">
        <v>2</v>
      </c>
      <c r="J795" s="21" t="s">
        <v>2</v>
      </c>
      <c r="K795" s="3" t="s">
        <v>2</v>
      </c>
      <c r="L795" s="21" t="s">
        <v>2</v>
      </c>
    </row>
    <row r="796" spans="1:12" ht="13.5">
      <c r="A796" s="3" t="s">
        <v>1419</v>
      </c>
      <c r="B796" s="3" t="s">
        <v>1420</v>
      </c>
      <c r="C796" s="3" t="s">
        <v>2</v>
      </c>
      <c r="D796" s="3" t="s">
        <v>2</v>
      </c>
      <c r="E796" s="3" t="s">
        <v>2</v>
      </c>
      <c r="F796" s="3" t="s">
        <v>2</v>
      </c>
      <c r="G796" s="3" t="s">
        <v>2</v>
      </c>
      <c r="H796" s="21" t="s">
        <v>2</v>
      </c>
      <c r="I796" s="3" t="s">
        <v>2</v>
      </c>
      <c r="J796" s="21" t="s">
        <v>2</v>
      </c>
      <c r="K796" s="3" t="s">
        <v>2</v>
      </c>
      <c r="L796" s="21" t="s">
        <v>2</v>
      </c>
    </row>
    <row r="797" spans="1:12" ht="13.5">
      <c r="A797" s="3" t="s">
        <v>1421</v>
      </c>
      <c r="B797" s="3" t="s">
        <v>1570</v>
      </c>
      <c r="C797" s="3">
        <v>0.1</v>
      </c>
      <c r="D797" s="3">
        <v>0.47699999999999998</v>
      </c>
      <c r="E797" s="3" t="s">
        <v>2</v>
      </c>
      <c r="F797" s="3">
        <v>0.55700000000000005</v>
      </c>
      <c r="G797" s="3">
        <v>0</v>
      </c>
      <c r="H797" s="21">
        <v>0</v>
      </c>
      <c r="I797" s="3">
        <v>0</v>
      </c>
      <c r="J797" s="21">
        <v>0</v>
      </c>
      <c r="K797" s="3">
        <v>0</v>
      </c>
      <c r="L797" s="21">
        <v>0</v>
      </c>
    </row>
    <row r="798" spans="1:12" ht="13.5">
      <c r="A798" s="3" t="s">
        <v>1422</v>
      </c>
      <c r="B798" s="3" t="s">
        <v>1423</v>
      </c>
      <c r="C798" s="3">
        <v>35.93</v>
      </c>
      <c r="D798" s="3">
        <v>0.375</v>
      </c>
      <c r="E798" s="3" t="s">
        <v>2</v>
      </c>
      <c r="F798" s="3">
        <v>2.8000000000000001E-2</v>
      </c>
      <c r="G798" s="3">
        <v>0</v>
      </c>
      <c r="H798" s="21">
        <v>0</v>
      </c>
      <c r="I798" s="3">
        <v>0</v>
      </c>
      <c r="J798" s="21">
        <v>0</v>
      </c>
      <c r="K798" s="3">
        <v>0</v>
      </c>
      <c r="L798" s="21">
        <v>0</v>
      </c>
    </row>
    <row r="799" spans="1:12" ht="13.5">
      <c r="A799" s="3" t="s">
        <v>1424</v>
      </c>
      <c r="B799" s="3" t="s">
        <v>1571</v>
      </c>
      <c r="C799" s="3" t="s">
        <v>2</v>
      </c>
      <c r="D799" s="3" t="s">
        <v>2</v>
      </c>
      <c r="E799" s="3" t="s">
        <v>2</v>
      </c>
      <c r="F799" s="3" t="s">
        <v>2</v>
      </c>
      <c r="G799" s="3" t="s">
        <v>2</v>
      </c>
      <c r="H799" s="21" t="s">
        <v>2</v>
      </c>
      <c r="I799" s="3" t="s">
        <v>2</v>
      </c>
      <c r="J799" s="21" t="s">
        <v>2</v>
      </c>
      <c r="K799" s="3" t="s">
        <v>2</v>
      </c>
      <c r="L799" s="21" t="s">
        <v>2</v>
      </c>
    </row>
    <row r="800" spans="1:12" ht="13.5">
      <c r="A800" s="3" t="s">
        <v>1425</v>
      </c>
      <c r="B800" s="3" t="s">
        <v>2</v>
      </c>
      <c r="C800" s="3" t="s">
        <v>2</v>
      </c>
      <c r="D800" s="3" t="s">
        <v>2</v>
      </c>
      <c r="E800" s="3" t="s">
        <v>2</v>
      </c>
      <c r="F800" s="3" t="s">
        <v>2</v>
      </c>
      <c r="G800" s="3" t="s">
        <v>2</v>
      </c>
      <c r="H800" s="21" t="s">
        <v>2</v>
      </c>
      <c r="I800" s="3" t="s">
        <v>2</v>
      </c>
      <c r="J800" s="21" t="s">
        <v>2</v>
      </c>
      <c r="K800" s="3" t="s">
        <v>2</v>
      </c>
      <c r="L800" s="21" t="s">
        <v>2</v>
      </c>
    </row>
    <row r="801" spans="1:12" ht="13.5">
      <c r="A801" s="3" t="s">
        <v>1450</v>
      </c>
      <c r="B801" s="3" t="s">
        <v>1451</v>
      </c>
      <c r="C801" s="3" t="s">
        <v>2</v>
      </c>
      <c r="D801" s="3" t="s">
        <v>2</v>
      </c>
      <c r="E801" s="3" t="s">
        <v>2</v>
      </c>
      <c r="F801" s="3" t="s">
        <v>2</v>
      </c>
      <c r="G801" s="3" t="s">
        <v>2</v>
      </c>
      <c r="H801" s="21" t="s">
        <v>2</v>
      </c>
      <c r="I801" s="3" t="s">
        <v>2</v>
      </c>
      <c r="J801" s="21" t="s">
        <v>2</v>
      </c>
      <c r="K801" s="3" t="s">
        <v>2</v>
      </c>
      <c r="L801" s="21" t="s">
        <v>2</v>
      </c>
    </row>
    <row r="802" spans="1:12" ht="13.5">
      <c r="A802" s="3" t="s">
        <v>1452</v>
      </c>
      <c r="B802" s="3" t="s">
        <v>1453</v>
      </c>
      <c r="C802" s="3" t="s">
        <v>2</v>
      </c>
      <c r="D802" s="3" t="s">
        <v>2</v>
      </c>
      <c r="E802" s="3" t="s">
        <v>2</v>
      </c>
      <c r="F802" s="3" t="s">
        <v>2</v>
      </c>
      <c r="G802" s="3" t="s">
        <v>2</v>
      </c>
      <c r="H802" s="21" t="s">
        <v>2</v>
      </c>
      <c r="I802" s="3" t="s">
        <v>2</v>
      </c>
      <c r="J802" s="21" t="s">
        <v>2</v>
      </c>
      <c r="K802" s="3" t="s">
        <v>2</v>
      </c>
      <c r="L802" s="21" t="s">
        <v>2</v>
      </c>
    </row>
    <row r="803" spans="1:12" ht="13.5">
      <c r="A803" s="3" t="s">
        <v>1454</v>
      </c>
      <c r="B803" s="3" t="s">
        <v>1455</v>
      </c>
      <c r="C803" s="3">
        <v>0.94</v>
      </c>
      <c r="D803" s="3">
        <v>0.50600000000000001</v>
      </c>
      <c r="E803" s="3" t="s">
        <v>2</v>
      </c>
      <c r="F803" s="3">
        <v>0.45900000000000002</v>
      </c>
      <c r="G803" s="3">
        <v>0</v>
      </c>
      <c r="H803" s="21">
        <v>0</v>
      </c>
      <c r="I803" s="3">
        <v>0</v>
      </c>
      <c r="J803" s="21">
        <v>0</v>
      </c>
      <c r="K803" s="3">
        <v>0</v>
      </c>
      <c r="L803" s="21">
        <v>0</v>
      </c>
    </row>
    <row r="804" spans="1:12" ht="13.5">
      <c r="A804" s="3" t="s">
        <v>1456</v>
      </c>
      <c r="B804" s="3" t="s">
        <v>1572</v>
      </c>
      <c r="C804" s="3" t="s">
        <v>2</v>
      </c>
      <c r="D804" s="3" t="s">
        <v>2</v>
      </c>
      <c r="E804" s="3" t="s">
        <v>2</v>
      </c>
      <c r="F804" s="3" t="s">
        <v>2</v>
      </c>
      <c r="G804" s="3" t="s">
        <v>2</v>
      </c>
      <c r="H804" s="21" t="s">
        <v>2</v>
      </c>
      <c r="I804" s="3" t="s">
        <v>2</v>
      </c>
      <c r="J804" s="21" t="s">
        <v>2</v>
      </c>
      <c r="K804" s="3" t="s">
        <v>2</v>
      </c>
      <c r="L804" s="21" t="s">
        <v>2</v>
      </c>
    </row>
    <row r="805" spans="1:12" ht="13.5">
      <c r="A805" s="3" t="s">
        <v>1457</v>
      </c>
      <c r="B805" s="3" t="s">
        <v>1917</v>
      </c>
      <c r="C805" s="3" t="s">
        <v>2</v>
      </c>
      <c r="D805" s="3" t="s">
        <v>2</v>
      </c>
      <c r="E805" s="3" t="s">
        <v>2</v>
      </c>
      <c r="F805" s="3" t="s">
        <v>2</v>
      </c>
      <c r="G805" s="3" t="s">
        <v>2</v>
      </c>
      <c r="H805" s="21" t="s">
        <v>2</v>
      </c>
      <c r="I805" s="3" t="s">
        <v>2</v>
      </c>
      <c r="J805" s="21" t="s">
        <v>2</v>
      </c>
      <c r="K805" s="3" t="s">
        <v>2</v>
      </c>
      <c r="L805" s="21" t="s">
        <v>2</v>
      </c>
    </row>
    <row r="806" spans="1:12" ht="13.5">
      <c r="A806" s="3" t="s">
        <v>1458</v>
      </c>
      <c r="B806" s="3" t="s">
        <v>1459</v>
      </c>
      <c r="C806" s="3" t="s">
        <v>2</v>
      </c>
      <c r="D806" s="3" t="s">
        <v>2</v>
      </c>
      <c r="E806" s="3" t="s">
        <v>2</v>
      </c>
      <c r="F806" s="3" t="s">
        <v>2</v>
      </c>
      <c r="G806" s="3" t="s">
        <v>2</v>
      </c>
      <c r="H806" s="21" t="s">
        <v>2</v>
      </c>
      <c r="I806" s="3" t="s">
        <v>2</v>
      </c>
      <c r="J806" s="21" t="s">
        <v>2</v>
      </c>
      <c r="K806" s="3" t="s">
        <v>2</v>
      </c>
      <c r="L806" s="21" t="s">
        <v>2</v>
      </c>
    </row>
    <row r="807" spans="1:12" ht="13.5">
      <c r="A807" s="3" t="s">
        <v>1460</v>
      </c>
      <c r="B807" s="3" t="s">
        <v>1461</v>
      </c>
      <c r="C807" s="3">
        <v>0.25</v>
      </c>
      <c r="D807" s="3">
        <v>0.48</v>
      </c>
      <c r="E807" s="3" t="s">
        <v>2</v>
      </c>
      <c r="F807" s="3">
        <v>0</v>
      </c>
      <c r="G807" s="3">
        <v>0</v>
      </c>
      <c r="H807" s="21">
        <v>0</v>
      </c>
      <c r="I807" s="3">
        <v>0</v>
      </c>
      <c r="J807" s="21">
        <v>0</v>
      </c>
      <c r="K807" s="3">
        <v>0</v>
      </c>
      <c r="L807" s="21">
        <v>0</v>
      </c>
    </row>
    <row r="808" spans="1:12" ht="13.5">
      <c r="A808" s="3" t="s">
        <v>1462</v>
      </c>
      <c r="B808" s="3" t="s">
        <v>1463</v>
      </c>
      <c r="C808" s="3" t="s">
        <v>2</v>
      </c>
      <c r="D808" s="3" t="s">
        <v>2</v>
      </c>
      <c r="E808" s="3" t="s">
        <v>2</v>
      </c>
      <c r="F808" s="3" t="s">
        <v>2</v>
      </c>
      <c r="G808" s="3" t="s">
        <v>2</v>
      </c>
      <c r="H808" s="21" t="s">
        <v>2</v>
      </c>
      <c r="I808" s="3" t="s">
        <v>2</v>
      </c>
      <c r="J808" s="21" t="s">
        <v>2</v>
      </c>
      <c r="K808" s="3" t="s">
        <v>2</v>
      </c>
      <c r="L808" s="21" t="s">
        <v>2</v>
      </c>
    </row>
    <row r="809" spans="1:12" ht="13.5">
      <c r="A809" s="3" t="s">
        <v>1464</v>
      </c>
      <c r="B809" s="3" t="s">
        <v>1465</v>
      </c>
      <c r="C809" s="3" t="s">
        <v>2</v>
      </c>
      <c r="D809" s="3" t="s">
        <v>2</v>
      </c>
      <c r="E809" s="3" t="s">
        <v>2</v>
      </c>
      <c r="F809" s="3" t="s">
        <v>2</v>
      </c>
      <c r="G809" s="3" t="s">
        <v>2</v>
      </c>
      <c r="H809" s="21" t="s">
        <v>2</v>
      </c>
      <c r="I809" s="3" t="s">
        <v>2</v>
      </c>
      <c r="J809" s="21" t="s">
        <v>2</v>
      </c>
      <c r="K809" s="3" t="s">
        <v>2</v>
      </c>
      <c r="L809" s="21" t="s">
        <v>2</v>
      </c>
    </row>
    <row r="810" spans="1:12" ht="13.5">
      <c r="A810" s="3" t="s">
        <v>1466</v>
      </c>
      <c r="B810" s="3" t="s">
        <v>1467</v>
      </c>
      <c r="C810" s="3" t="s">
        <v>2</v>
      </c>
      <c r="D810" s="3" t="s">
        <v>2</v>
      </c>
      <c r="E810" s="3" t="s">
        <v>2</v>
      </c>
      <c r="F810" s="3" t="s">
        <v>2</v>
      </c>
      <c r="G810" s="3" t="s">
        <v>2</v>
      </c>
      <c r="H810" s="21" t="s">
        <v>2</v>
      </c>
      <c r="I810" s="3" t="s">
        <v>2</v>
      </c>
      <c r="J810" s="21" t="s">
        <v>2</v>
      </c>
      <c r="K810" s="3" t="s">
        <v>2</v>
      </c>
      <c r="L810" s="21" t="s">
        <v>2</v>
      </c>
    </row>
    <row r="811" spans="1:12" ht="13.5">
      <c r="A811" s="3" t="s">
        <v>1468</v>
      </c>
      <c r="B811" s="3" t="s">
        <v>1469</v>
      </c>
      <c r="C811" s="3" t="s">
        <v>2</v>
      </c>
      <c r="D811" s="3" t="s">
        <v>2</v>
      </c>
      <c r="E811" s="3" t="s">
        <v>2</v>
      </c>
      <c r="F811" s="3" t="s">
        <v>2</v>
      </c>
      <c r="G811" s="3" t="s">
        <v>2</v>
      </c>
      <c r="H811" s="21" t="s">
        <v>2</v>
      </c>
      <c r="I811" s="3" t="s">
        <v>2</v>
      </c>
      <c r="J811" s="21" t="s">
        <v>2</v>
      </c>
      <c r="K811" s="3" t="s">
        <v>2</v>
      </c>
      <c r="L811" s="21" t="s">
        <v>2</v>
      </c>
    </row>
    <row r="812" spans="1:12" ht="13.5">
      <c r="A812" s="3" t="s">
        <v>1470</v>
      </c>
      <c r="B812" s="3" t="s">
        <v>1471</v>
      </c>
      <c r="C812" s="3" t="s">
        <v>2</v>
      </c>
      <c r="D812" s="3" t="s">
        <v>2</v>
      </c>
      <c r="E812" s="3" t="s">
        <v>2</v>
      </c>
      <c r="F812" s="3" t="s">
        <v>2</v>
      </c>
      <c r="G812" s="3" t="s">
        <v>2</v>
      </c>
      <c r="H812" s="21" t="s">
        <v>2</v>
      </c>
      <c r="I812" s="3" t="s">
        <v>2</v>
      </c>
      <c r="J812" s="21" t="s">
        <v>2</v>
      </c>
      <c r="K812" s="3" t="s">
        <v>2</v>
      </c>
      <c r="L812" s="21" t="s">
        <v>2</v>
      </c>
    </row>
    <row r="813" spans="1:12" ht="13.5">
      <c r="A813" s="3" t="s">
        <v>1472</v>
      </c>
      <c r="B813" s="3" t="s">
        <v>1473</v>
      </c>
      <c r="C813" s="3" t="s">
        <v>2</v>
      </c>
      <c r="D813" s="3" t="s">
        <v>2</v>
      </c>
      <c r="E813" s="3" t="s">
        <v>2</v>
      </c>
      <c r="F813" s="3" t="s">
        <v>2</v>
      </c>
      <c r="G813" s="3" t="s">
        <v>2</v>
      </c>
      <c r="H813" s="21" t="s">
        <v>2</v>
      </c>
      <c r="I813" s="3" t="s">
        <v>2</v>
      </c>
      <c r="J813" s="21" t="s">
        <v>2</v>
      </c>
      <c r="K813" s="3" t="s">
        <v>2</v>
      </c>
      <c r="L813" s="21" t="s">
        <v>2</v>
      </c>
    </row>
    <row r="814" spans="1:12" ht="13.5">
      <c r="A814" s="3" t="s">
        <v>1474</v>
      </c>
      <c r="B814" s="3" t="s">
        <v>1475</v>
      </c>
      <c r="C814" s="3" t="s">
        <v>2</v>
      </c>
      <c r="D814" s="3" t="s">
        <v>2</v>
      </c>
      <c r="E814" s="3" t="s">
        <v>2</v>
      </c>
      <c r="F814" s="3" t="s">
        <v>2</v>
      </c>
      <c r="G814" s="3" t="s">
        <v>2</v>
      </c>
      <c r="H814" s="21" t="s">
        <v>2</v>
      </c>
      <c r="I814" s="3" t="s">
        <v>2</v>
      </c>
      <c r="J814" s="21" t="s">
        <v>2</v>
      </c>
      <c r="K814" s="3" t="s">
        <v>2</v>
      </c>
      <c r="L814" s="21" t="s">
        <v>2</v>
      </c>
    </row>
    <row r="815" spans="1:12" ht="13.5">
      <c r="A815" s="3" t="s">
        <v>1476</v>
      </c>
      <c r="B815" s="3" t="s">
        <v>1477</v>
      </c>
      <c r="C815" s="3" t="s">
        <v>2</v>
      </c>
      <c r="D815" s="3" t="s">
        <v>2</v>
      </c>
      <c r="E815" s="3" t="s">
        <v>2</v>
      </c>
      <c r="F815" s="3" t="s">
        <v>2</v>
      </c>
      <c r="G815" s="3" t="s">
        <v>2</v>
      </c>
      <c r="H815" s="21" t="s">
        <v>2</v>
      </c>
      <c r="I815" s="3" t="s">
        <v>2</v>
      </c>
      <c r="J815" s="21" t="s">
        <v>2</v>
      </c>
      <c r="K815" s="3" t="s">
        <v>2</v>
      </c>
      <c r="L815" s="21" t="s">
        <v>2</v>
      </c>
    </row>
    <row r="816" spans="1:12" ht="13.5">
      <c r="A816" s="3" t="s">
        <v>1478</v>
      </c>
      <c r="B816" s="3" t="s">
        <v>1573</v>
      </c>
      <c r="C816" s="3" t="s">
        <v>2</v>
      </c>
      <c r="D816" s="3" t="s">
        <v>2</v>
      </c>
      <c r="E816" s="3" t="s">
        <v>2</v>
      </c>
      <c r="F816" s="3" t="s">
        <v>2</v>
      </c>
      <c r="G816" s="3" t="s">
        <v>2</v>
      </c>
      <c r="H816" s="21" t="s">
        <v>2</v>
      </c>
      <c r="I816" s="3" t="s">
        <v>2</v>
      </c>
      <c r="J816" s="21" t="s">
        <v>2</v>
      </c>
      <c r="K816" s="3" t="s">
        <v>2</v>
      </c>
      <c r="L816" s="21" t="s">
        <v>2</v>
      </c>
    </row>
    <row r="817" spans="1:12" ht="13.5">
      <c r="A817" s="3" t="s">
        <v>1479</v>
      </c>
      <c r="B817" s="3" t="s">
        <v>1480</v>
      </c>
      <c r="C817" s="3" t="s">
        <v>2</v>
      </c>
      <c r="D817" s="3" t="s">
        <v>2</v>
      </c>
      <c r="E817" s="3" t="s">
        <v>2</v>
      </c>
      <c r="F817" s="3" t="s">
        <v>2</v>
      </c>
      <c r="G817" s="3" t="s">
        <v>2</v>
      </c>
      <c r="H817" s="21" t="s">
        <v>2</v>
      </c>
      <c r="I817" s="3" t="s">
        <v>2</v>
      </c>
      <c r="J817" s="21" t="s">
        <v>2</v>
      </c>
      <c r="K817" s="3" t="s">
        <v>2</v>
      </c>
      <c r="L817" s="21" t="s">
        <v>2</v>
      </c>
    </row>
    <row r="818" spans="1:12" ht="13.5">
      <c r="A818" s="3" t="s">
        <v>1481</v>
      </c>
      <c r="B818" s="3" t="s">
        <v>1482</v>
      </c>
      <c r="C818" s="3" t="s">
        <v>2</v>
      </c>
      <c r="D818" s="3" t="s">
        <v>2</v>
      </c>
      <c r="E818" s="3" t="s">
        <v>2</v>
      </c>
      <c r="F818" s="3" t="s">
        <v>2</v>
      </c>
      <c r="G818" s="3" t="s">
        <v>2</v>
      </c>
      <c r="H818" s="21" t="s">
        <v>2</v>
      </c>
      <c r="I818" s="3" t="s">
        <v>2</v>
      </c>
      <c r="J818" s="21" t="s">
        <v>2</v>
      </c>
      <c r="K818" s="3" t="s">
        <v>2</v>
      </c>
      <c r="L818" s="21" t="s">
        <v>2</v>
      </c>
    </row>
    <row r="819" spans="1:12" ht="13.5">
      <c r="A819" s="3" t="s">
        <v>1483</v>
      </c>
      <c r="B819" s="3" t="s">
        <v>1918</v>
      </c>
      <c r="C819" s="3" t="s">
        <v>2</v>
      </c>
      <c r="D819" s="3" t="s">
        <v>2</v>
      </c>
      <c r="E819" s="3" t="s">
        <v>2</v>
      </c>
      <c r="F819" s="3" t="s">
        <v>2</v>
      </c>
      <c r="G819" s="3" t="s">
        <v>2</v>
      </c>
      <c r="H819" s="21" t="s">
        <v>2</v>
      </c>
      <c r="I819" s="3" t="s">
        <v>2</v>
      </c>
      <c r="J819" s="21" t="s">
        <v>2</v>
      </c>
      <c r="K819" s="3" t="s">
        <v>2</v>
      </c>
      <c r="L819" s="21" t="s">
        <v>2</v>
      </c>
    </row>
    <row r="820" spans="1:12" ht="13.5">
      <c r="A820" s="3" t="s">
        <v>1484</v>
      </c>
      <c r="B820" s="3" t="s">
        <v>1485</v>
      </c>
      <c r="C820" s="3" t="s">
        <v>2</v>
      </c>
      <c r="D820" s="3" t="s">
        <v>2</v>
      </c>
      <c r="E820" s="3" t="s">
        <v>2</v>
      </c>
      <c r="F820" s="3" t="s">
        <v>2</v>
      </c>
      <c r="G820" s="3" t="s">
        <v>2</v>
      </c>
      <c r="H820" s="21" t="s">
        <v>2</v>
      </c>
      <c r="I820" s="3" t="s">
        <v>2</v>
      </c>
      <c r="J820" s="21" t="s">
        <v>2</v>
      </c>
      <c r="K820" s="3" t="s">
        <v>2</v>
      </c>
      <c r="L820" s="21" t="s">
        <v>2</v>
      </c>
    </row>
    <row r="821" spans="1:12" ht="13.5">
      <c r="A821" s="3" t="s">
        <v>1486</v>
      </c>
      <c r="B821" s="3" t="s">
        <v>1487</v>
      </c>
      <c r="C821" s="3" t="s">
        <v>2</v>
      </c>
      <c r="D821" s="3" t="s">
        <v>2</v>
      </c>
      <c r="E821" s="3" t="s">
        <v>2</v>
      </c>
      <c r="F821" s="3" t="s">
        <v>2</v>
      </c>
      <c r="G821" s="3" t="s">
        <v>2</v>
      </c>
      <c r="H821" s="21" t="s">
        <v>2</v>
      </c>
      <c r="I821" s="3" t="s">
        <v>2</v>
      </c>
      <c r="J821" s="21" t="s">
        <v>2</v>
      </c>
      <c r="K821" s="3" t="s">
        <v>2</v>
      </c>
      <c r="L821" s="21" t="s">
        <v>2</v>
      </c>
    </row>
    <row r="822" spans="1:12" ht="13.5">
      <c r="A822" s="3" t="s">
        <v>1488</v>
      </c>
      <c r="B822" s="3" t="s">
        <v>1489</v>
      </c>
      <c r="C822" s="3" t="s">
        <v>2</v>
      </c>
      <c r="D822" s="3" t="s">
        <v>2</v>
      </c>
      <c r="E822" s="3" t="s">
        <v>2</v>
      </c>
      <c r="F822" s="3" t="s">
        <v>2</v>
      </c>
      <c r="G822" s="3" t="s">
        <v>2</v>
      </c>
      <c r="H822" s="21" t="s">
        <v>2</v>
      </c>
      <c r="I822" s="3" t="s">
        <v>2</v>
      </c>
      <c r="J822" s="21" t="s">
        <v>2</v>
      </c>
      <c r="K822" s="3" t="s">
        <v>2</v>
      </c>
      <c r="L822" s="21" t="s">
        <v>2</v>
      </c>
    </row>
    <row r="823" spans="1:12" ht="13.5">
      <c r="A823" s="3" t="s">
        <v>1490</v>
      </c>
      <c r="B823" s="3" t="s">
        <v>1919</v>
      </c>
      <c r="C823" s="3" t="s">
        <v>2</v>
      </c>
      <c r="D823" s="3" t="s">
        <v>2</v>
      </c>
      <c r="E823" s="3" t="s">
        <v>2</v>
      </c>
      <c r="F823" s="3" t="s">
        <v>2</v>
      </c>
      <c r="G823" s="3" t="s">
        <v>2</v>
      </c>
      <c r="H823" s="21" t="s">
        <v>2</v>
      </c>
      <c r="I823" s="3" t="s">
        <v>2</v>
      </c>
      <c r="J823" s="21" t="s">
        <v>2</v>
      </c>
      <c r="K823" s="3" t="s">
        <v>2</v>
      </c>
      <c r="L823" s="21" t="s">
        <v>2</v>
      </c>
    </row>
    <row r="824" spans="1:12" ht="13.5">
      <c r="A824" s="3" t="s">
        <v>1491</v>
      </c>
      <c r="B824" s="3" t="s">
        <v>1492</v>
      </c>
      <c r="C824" s="3">
        <v>0</v>
      </c>
      <c r="D824" s="3">
        <v>0</v>
      </c>
      <c r="E824" s="3" t="s">
        <v>2</v>
      </c>
      <c r="F824" s="3">
        <v>0</v>
      </c>
      <c r="G824" s="3">
        <v>4840</v>
      </c>
      <c r="H824" s="21">
        <v>1</v>
      </c>
      <c r="I824" s="3">
        <v>4840</v>
      </c>
      <c r="J824" s="21">
        <v>1</v>
      </c>
      <c r="K824" s="3">
        <v>0</v>
      </c>
      <c r="L824" s="21">
        <v>0</v>
      </c>
    </row>
    <row r="825" spans="1:12" ht="13.5">
      <c r="A825" s="3" t="s">
        <v>1493</v>
      </c>
      <c r="B825" s="3" t="s">
        <v>1494</v>
      </c>
      <c r="C825" s="3" t="s">
        <v>2</v>
      </c>
      <c r="D825" s="3" t="s">
        <v>2</v>
      </c>
      <c r="E825" s="3" t="s">
        <v>2</v>
      </c>
      <c r="F825" s="3" t="s">
        <v>2</v>
      </c>
      <c r="G825" s="3" t="s">
        <v>2</v>
      </c>
      <c r="H825" s="21" t="s">
        <v>2</v>
      </c>
      <c r="I825" s="3" t="s">
        <v>2</v>
      </c>
      <c r="J825" s="21" t="s">
        <v>2</v>
      </c>
      <c r="K825" s="3" t="s">
        <v>2</v>
      </c>
      <c r="L825" s="21" t="s">
        <v>2</v>
      </c>
    </row>
    <row r="826" spans="1:12" ht="13.5">
      <c r="A826" s="3" t="s">
        <v>1495</v>
      </c>
      <c r="B826" s="3" t="s">
        <v>1496</v>
      </c>
      <c r="C826" s="3" t="s">
        <v>2</v>
      </c>
      <c r="D826" s="3" t="s">
        <v>2</v>
      </c>
      <c r="E826" s="3" t="s">
        <v>2</v>
      </c>
      <c r="F826" s="3" t="s">
        <v>2</v>
      </c>
      <c r="G826" s="3" t="s">
        <v>2</v>
      </c>
      <c r="H826" s="21" t="s">
        <v>2</v>
      </c>
      <c r="I826" s="3" t="s">
        <v>2</v>
      </c>
      <c r="J826" s="21" t="s">
        <v>2</v>
      </c>
      <c r="K826" s="3" t="s">
        <v>2</v>
      </c>
      <c r="L826" s="21" t="s">
        <v>2</v>
      </c>
    </row>
    <row r="827" spans="1:12" ht="13.5">
      <c r="A827" s="3" t="s">
        <v>1497</v>
      </c>
      <c r="B827" s="3" t="s">
        <v>1498</v>
      </c>
      <c r="C827" s="3" t="s">
        <v>2</v>
      </c>
      <c r="D827" s="3" t="s">
        <v>2</v>
      </c>
      <c r="E827" s="3" t="s">
        <v>2</v>
      </c>
      <c r="F827" s="3" t="s">
        <v>2</v>
      </c>
      <c r="G827" s="3" t="s">
        <v>2</v>
      </c>
      <c r="H827" s="21" t="s">
        <v>2</v>
      </c>
      <c r="I827" s="3" t="s">
        <v>2</v>
      </c>
      <c r="J827" s="21" t="s">
        <v>2</v>
      </c>
      <c r="K827" s="3" t="s">
        <v>2</v>
      </c>
      <c r="L827" s="21" t="s">
        <v>2</v>
      </c>
    </row>
    <row r="828" spans="1:12" ht="13.5">
      <c r="A828" s="3" t="s">
        <v>1499</v>
      </c>
      <c r="B828" s="3" t="s">
        <v>2</v>
      </c>
      <c r="C828" s="3" t="s">
        <v>2</v>
      </c>
      <c r="D828" s="3" t="s">
        <v>2</v>
      </c>
      <c r="E828" s="3" t="s">
        <v>2</v>
      </c>
      <c r="F828" s="3" t="s">
        <v>2</v>
      </c>
      <c r="G828" s="3" t="s">
        <v>2</v>
      </c>
      <c r="H828" s="21" t="s">
        <v>2</v>
      </c>
      <c r="I828" s="3" t="s">
        <v>2</v>
      </c>
      <c r="J828" s="21" t="s">
        <v>2</v>
      </c>
      <c r="K828" s="3" t="s">
        <v>2</v>
      </c>
      <c r="L828" s="21" t="s">
        <v>2</v>
      </c>
    </row>
    <row r="829" spans="1:12" ht="13.5">
      <c r="A829" s="3" t="s">
        <v>1500</v>
      </c>
      <c r="B829" s="3" t="s">
        <v>1574</v>
      </c>
      <c r="C829" s="3" t="s">
        <v>2</v>
      </c>
      <c r="D829" s="3" t="s">
        <v>2</v>
      </c>
      <c r="E829" s="3" t="s">
        <v>2</v>
      </c>
      <c r="F829" s="3" t="s">
        <v>2</v>
      </c>
      <c r="G829" s="3" t="s">
        <v>2</v>
      </c>
      <c r="H829" s="21" t="s">
        <v>2</v>
      </c>
      <c r="I829" s="3" t="s">
        <v>2</v>
      </c>
      <c r="J829" s="21" t="s">
        <v>2</v>
      </c>
      <c r="K829" s="3" t="s">
        <v>2</v>
      </c>
      <c r="L829" s="21" t="s">
        <v>2</v>
      </c>
    </row>
    <row r="830" spans="1:12" ht="13.5">
      <c r="A830" s="3" t="s">
        <v>1501</v>
      </c>
      <c r="B830" s="3" t="s">
        <v>1502</v>
      </c>
      <c r="C830" s="3">
        <v>0</v>
      </c>
      <c r="D830" s="3">
        <v>0.56100000000000005</v>
      </c>
      <c r="E830" s="3" t="s">
        <v>2</v>
      </c>
      <c r="F830" s="3">
        <v>0.50900000000000001</v>
      </c>
      <c r="G830" s="3">
        <v>0</v>
      </c>
      <c r="H830" s="21">
        <v>0</v>
      </c>
      <c r="I830" s="3">
        <v>0</v>
      </c>
      <c r="J830" s="21">
        <v>0</v>
      </c>
      <c r="K830" s="3">
        <v>0</v>
      </c>
      <c r="L830" s="21">
        <v>0</v>
      </c>
    </row>
    <row r="831" spans="1:12" ht="13.5">
      <c r="A831" s="3" t="s">
        <v>1503</v>
      </c>
      <c r="B831" s="3" t="s">
        <v>1504</v>
      </c>
      <c r="C831" s="3">
        <v>14.2</v>
      </c>
      <c r="D831" s="3">
        <v>0.48099999999999998</v>
      </c>
      <c r="E831" s="3" t="s">
        <v>2</v>
      </c>
      <c r="F831" s="3">
        <v>0.56899999999999995</v>
      </c>
      <c r="G831" s="3">
        <v>1992.8</v>
      </c>
      <c r="H831" s="21">
        <v>6.7500000000000004E-2</v>
      </c>
      <c r="I831" s="3">
        <v>1731.9</v>
      </c>
      <c r="J831" s="21">
        <v>5.8599999999999999E-2</v>
      </c>
      <c r="K831" s="3">
        <v>0</v>
      </c>
      <c r="L831" s="21">
        <v>0</v>
      </c>
    </row>
    <row r="832" spans="1:12" ht="13.5">
      <c r="A832" s="3" t="s">
        <v>1505</v>
      </c>
      <c r="B832" s="3" t="s">
        <v>1506</v>
      </c>
      <c r="C832" s="3" t="s">
        <v>2</v>
      </c>
      <c r="D832" s="3" t="s">
        <v>2</v>
      </c>
      <c r="E832" s="3" t="s">
        <v>2</v>
      </c>
      <c r="F832" s="3" t="s">
        <v>2</v>
      </c>
      <c r="G832" s="3" t="s">
        <v>2</v>
      </c>
      <c r="H832" s="21" t="s">
        <v>2</v>
      </c>
      <c r="I832" s="3" t="s">
        <v>2</v>
      </c>
      <c r="J832" s="21" t="s">
        <v>2</v>
      </c>
      <c r="K832" s="3" t="s">
        <v>2</v>
      </c>
      <c r="L832" s="21" t="s">
        <v>2</v>
      </c>
    </row>
    <row r="833" spans="1:12" ht="13.5">
      <c r="A833" s="3" t="s">
        <v>1507</v>
      </c>
      <c r="B833" s="3" t="s">
        <v>1920</v>
      </c>
      <c r="C833" s="3" t="s">
        <v>2</v>
      </c>
      <c r="D833" s="3" t="s">
        <v>2</v>
      </c>
      <c r="E833" s="3" t="s">
        <v>2</v>
      </c>
      <c r="F833" s="3" t="s">
        <v>2</v>
      </c>
      <c r="G833" s="3" t="s">
        <v>2</v>
      </c>
      <c r="H833" s="21" t="s">
        <v>2</v>
      </c>
      <c r="I833" s="3" t="s">
        <v>2</v>
      </c>
      <c r="J833" s="21" t="s">
        <v>2</v>
      </c>
      <c r="K833" s="3" t="s">
        <v>2</v>
      </c>
      <c r="L833" s="21" t="s">
        <v>2</v>
      </c>
    </row>
    <row r="834" spans="1:12" ht="13.5">
      <c r="A834" s="3" t="s">
        <v>1508</v>
      </c>
      <c r="B834" s="3" t="s">
        <v>1921</v>
      </c>
      <c r="C834" s="3" t="s">
        <v>2</v>
      </c>
      <c r="D834" s="3" t="s">
        <v>2</v>
      </c>
      <c r="E834" s="3" t="s">
        <v>2</v>
      </c>
      <c r="F834" s="3" t="s">
        <v>2</v>
      </c>
      <c r="G834" s="3" t="s">
        <v>2</v>
      </c>
      <c r="H834" s="21" t="s">
        <v>2</v>
      </c>
      <c r="I834" s="3" t="s">
        <v>2</v>
      </c>
      <c r="J834" s="21" t="s">
        <v>2</v>
      </c>
      <c r="K834" s="3" t="s">
        <v>2</v>
      </c>
      <c r="L834" s="21" t="s">
        <v>2</v>
      </c>
    </row>
    <row r="835" spans="1:12" ht="13.5">
      <c r="A835" s="3" t="s">
        <v>1509</v>
      </c>
      <c r="B835" s="3" t="s">
        <v>1643</v>
      </c>
      <c r="C835" s="3" t="s">
        <v>2</v>
      </c>
      <c r="D835" s="3" t="s">
        <v>2</v>
      </c>
      <c r="E835" s="3" t="s">
        <v>2</v>
      </c>
      <c r="F835" s="3" t="s">
        <v>2</v>
      </c>
      <c r="G835" s="3" t="s">
        <v>2</v>
      </c>
      <c r="H835" s="21" t="s">
        <v>2</v>
      </c>
      <c r="I835" s="3" t="s">
        <v>2</v>
      </c>
      <c r="J835" s="21" t="s">
        <v>2</v>
      </c>
      <c r="K835" s="3" t="s">
        <v>2</v>
      </c>
      <c r="L835" s="21" t="s">
        <v>2</v>
      </c>
    </row>
    <row r="836" spans="1:12" ht="13.5">
      <c r="A836" s="3" t="s">
        <v>1510</v>
      </c>
      <c r="B836" s="3" t="s">
        <v>1511</v>
      </c>
      <c r="C836" s="3" t="s">
        <v>2</v>
      </c>
      <c r="D836" s="3" t="s">
        <v>2</v>
      </c>
      <c r="E836" s="3" t="s">
        <v>2</v>
      </c>
      <c r="F836" s="3" t="s">
        <v>2</v>
      </c>
      <c r="G836" s="3" t="s">
        <v>2</v>
      </c>
      <c r="H836" s="21" t="s">
        <v>2</v>
      </c>
      <c r="I836" s="3" t="s">
        <v>2</v>
      </c>
      <c r="J836" s="21" t="s">
        <v>2</v>
      </c>
      <c r="K836" s="3" t="s">
        <v>2</v>
      </c>
      <c r="L836" s="21" t="s">
        <v>2</v>
      </c>
    </row>
    <row r="837" spans="1:12" ht="13.5">
      <c r="A837" s="3" t="s">
        <v>1512</v>
      </c>
      <c r="B837" s="3" t="s">
        <v>1575</v>
      </c>
      <c r="C837" s="3" t="s">
        <v>2</v>
      </c>
      <c r="D837" s="3" t="s">
        <v>2</v>
      </c>
      <c r="E837" s="3" t="s">
        <v>2</v>
      </c>
      <c r="F837" s="3" t="s">
        <v>2</v>
      </c>
      <c r="G837" s="3" t="s">
        <v>2</v>
      </c>
      <c r="H837" s="21" t="s">
        <v>2</v>
      </c>
      <c r="I837" s="3" t="s">
        <v>2</v>
      </c>
      <c r="J837" s="21" t="s">
        <v>2</v>
      </c>
      <c r="K837" s="3" t="s">
        <v>2</v>
      </c>
      <c r="L837" s="21" t="s">
        <v>2</v>
      </c>
    </row>
    <row r="838" spans="1:12" ht="13.5">
      <c r="A838" s="3" t="s">
        <v>1513</v>
      </c>
      <c r="B838" s="3" t="s">
        <v>1514</v>
      </c>
      <c r="C838" s="3" t="s">
        <v>2</v>
      </c>
      <c r="D838" s="3" t="s">
        <v>2</v>
      </c>
      <c r="E838" s="3" t="s">
        <v>2</v>
      </c>
      <c r="F838" s="3" t="s">
        <v>2</v>
      </c>
      <c r="G838" s="3" t="s">
        <v>2</v>
      </c>
      <c r="H838" s="21" t="s">
        <v>2</v>
      </c>
      <c r="I838" s="3" t="s">
        <v>2</v>
      </c>
      <c r="J838" s="21" t="s">
        <v>2</v>
      </c>
      <c r="K838" s="3" t="s">
        <v>2</v>
      </c>
      <c r="L838" s="21" t="s">
        <v>2</v>
      </c>
    </row>
    <row r="839" spans="1:12" ht="13.5">
      <c r="A839" s="3" t="s">
        <v>1515</v>
      </c>
      <c r="B839" s="3" t="s">
        <v>1516</v>
      </c>
      <c r="C839" s="3" t="s">
        <v>2</v>
      </c>
      <c r="D839" s="3" t="s">
        <v>2</v>
      </c>
      <c r="E839" s="3" t="s">
        <v>2</v>
      </c>
      <c r="F839" s="3" t="s">
        <v>2</v>
      </c>
      <c r="G839" s="3" t="s">
        <v>2</v>
      </c>
      <c r="H839" s="21" t="s">
        <v>2</v>
      </c>
      <c r="I839" s="3" t="s">
        <v>2</v>
      </c>
      <c r="J839" s="21" t="s">
        <v>2</v>
      </c>
      <c r="K839" s="3" t="s">
        <v>2</v>
      </c>
      <c r="L839" s="21" t="s">
        <v>2</v>
      </c>
    </row>
    <row r="840" spans="1:12" ht="13.5">
      <c r="A840" s="3" t="s">
        <v>1517</v>
      </c>
      <c r="B840" s="3" t="s">
        <v>1576</v>
      </c>
      <c r="C840" s="3">
        <v>0.02</v>
      </c>
      <c r="D840" s="3">
        <v>0.45700000000000002</v>
      </c>
      <c r="E840" s="3" t="s">
        <v>2</v>
      </c>
      <c r="F840" s="3">
        <v>0.40500000000000003</v>
      </c>
      <c r="G840" s="3">
        <v>0</v>
      </c>
      <c r="H840" s="21">
        <v>0</v>
      </c>
      <c r="I840" s="3">
        <v>0</v>
      </c>
      <c r="J840" s="21">
        <v>0</v>
      </c>
      <c r="K840" s="3">
        <v>0</v>
      </c>
      <c r="L840" s="21">
        <v>0</v>
      </c>
    </row>
    <row r="841" spans="1:12" ht="13.5">
      <c r="A841" s="3" t="s">
        <v>1518</v>
      </c>
      <c r="B841" s="3" t="s">
        <v>1577</v>
      </c>
      <c r="C841" s="3" t="s">
        <v>2</v>
      </c>
      <c r="D841" s="3" t="s">
        <v>2</v>
      </c>
      <c r="E841" s="3" t="s">
        <v>2</v>
      </c>
      <c r="F841" s="3" t="s">
        <v>2</v>
      </c>
      <c r="G841" s="3" t="s">
        <v>2</v>
      </c>
      <c r="H841" s="21" t="s">
        <v>2</v>
      </c>
      <c r="I841" s="3" t="s">
        <v>2</v>
      </c>
      <c r="J841" s="21" t="s">
        <v>2</v>
      </c>
      <c r="K841" s="3" t="s">
        <v>2</v>
      </c>
      <c r="L841" s="21" t="s">
        <v>2</v>
      </c>
    </row>
    <row r="842" spans="1:12" ht="13.5">
      <c r="A842" s="3" t="s">
        <v>1519</v>
      </c>
      <c r="B842" s="3" t="s">
        <v>1578</v>
      </c>
      <c r="C842" s="3" t="s">
        <v>2</v>
      </c>
      <c r="D842" s="3" t="s">
        <v>2</v>
      </c>
      <c r="E842" s="3" t="s">
        <v>2</v>
      </c>
      <c r="F842" s="3" t="s">
        <v>2</v>
      </c>
      <c r="G842" s="3" t="s">
        <v>2</v>
      </c>
      <c r="H842" s="21" t="s">
        <v>2</v>
      </c>
      <c r="I842" s="3" t="s">
        <v>2</v>
      </c>
      <c r="J842" s="21" t="s">
        <v>2</v>
      </c>
      <c r="K842" s="3" t="s">
        <v>2</v>
      </c>
      <c r="L842" s="21" t="s">
        <v>2</v>
      </c>
    </row>
    <row r="843" spans="1:12" ht="13.5">
      <c r="A843" s="3" t="s">
        <v>1520</v>
      </c>
      <c r="B843" s="3" t="s">
        <v>1579</v>
      </c>
      <c r="C843" s="3" t="s">
        <v>2</v>
      </c>
      <c r="D843" s="3" t="s">
        <v>2</v>
      </c>
      <c r="E843" s="3" t="s">
        <v>2</v>
      </c>
      <c r="F843" s="3" t="s">
        <v>2</v>
      </c>
      <c r="G843" s="3" t="s">
        <v>2</v>
      </c>
      <c r="H843" s="21" t="s">
        <v>2</v>
      </c>
      <c r="I843" s="3" t="s">
        <v>2</v>
      </c>
      <c r="J843" s="21" t="s">
        <v>2</v>
      </c>
      <c r="K843" s="3" t="s">
        <v>2</v>
      </c>
      <c r="L843" s="21" t="s">
        <v>2</v>
      </c>
    </row>
    <row r="844" spans="1:12" ht="13.5">
      <c r="A844" s="3" t="s">
        <v>1521</v>
      </c>
      <c r="B844" s="3" t="s">
        <v>1580</v>
      </c>
      <c r="C844" s="3">
        <v>0.93</v>
      </c>
      <c r="D844" s="3">
        <v>0.49299999999999999</v>
      </c>
      <c r="E844" s="3" t="s">
        <v>2</v>
      </c>
      <c r="F844" s="3">
        <v>0.44600000000000001</v>
      </c>
      <c r="G844" s="3">
        <v>0</v>
      </c>
      <c r="H844" s="21">
        <v>0</v>
      </c>
      <c r="I844" s="3">
        <v>0</v>
      </c>
      <c r="J844" s="21">
        <v>0</v>
      </c>
      <c r="K844" s="3">
        <v>0</v>
      </c>
      <c r="L844" s="21">
        <v>0</v>
      </c>
    </row>
    <row r="845" spans="1:12" ht="13.5">
      <c r="A845" s="3" t="s">
        <v>1522</v>
      </c>
      <c r="B845" s="3" t="s">
        <v>1581</v>
      </c>
      <c r="C845" s="3" t="s">
        <v>2</v>
      </c>
      <c r="D845" s="3" t="s">
        <v>2</v>
      </c>
      <c r="E845" s="3" t="s">
        <v>2</v>
      </c>
      <c r="F845" s="3" t="s">
        <v>2</v>
      </c>
      <c r="G845" s="3" t="s">
        <v>2</v>
      </c>
      <c r="H845" s="21" t="s">
        <v>2</v>
      </c>
      <c r="I845" s="3" t="s">
        <v>2</v>
      </c>
      <c r="J845" s="21" t="s">
        <v>2</v>
      </c>
      <c r="K845" s="3" t="s">
        <v>2</v>
      </c>
      <c r="L845" s="21" t="s">
        <v>2</v>
      </c>
    </row>
    <row r="846" spans="1:12" ht="13.5">
      <c r="A846" s="3" t="s">
        <v>1523</v>
      </c>
      <c r="B846" s="3" t="s">
        <v>1582</v>
      </c>
      <c r="C846" s="3" t="s">
        <v>2</v>
      </c>
      <c r="D846" s="3" t="s">
        <v>2</v>
      </c>
      <c r="E846" s="3" t="s">
        <v>2</v>
      </c>
      <c r="F846" s="3" t="s">
        <v>2</v>
      </c>
      <c r="G846" s="3" t="s">
        <v>2</v>
      </c>
      <c r="H846" s="21" t="s">
        <v>2</v>
      </c>
      <c r="I846" s="3" t="s">
        <v>2</v>
      </c>
      <c r="J846" s="21" t="s">
        <v>2</v>
      </c>
      <c r="K846" s="3" t="s">
        <v>2</v>
      </c>
      <c r="L846" s="21" t="s">
        <v>2</v>
      </c>
    </row>
    <row r="847" spans="1:12" ht="13.5">
      <c r="A847" s="3" t="s">
        <v>1524</v>
      </c>
      <c r="B847" s="3" t="s">
        <v>1583</v>
      </c>
      <c r="C847" s="3" t="s">
        <v>2</v>
      </c>
      <c r="D847" s="3" t="s">
        <v>2</v>
      </c>
      <c r="E847" s="3" t="s">
        <v>2</v>
      </c>
      <c r="F847" s="3" t="s">
        <v>2</v>
      </c>
      <c r="G847" s="3" t="s">
        <v>2</v>
      </c>
      <c r="H847" s="21" t="s">
        <v>2</v>
      </c>
      <c r="I847" s="3" t="s">
        <v>2</v>
      </c>
      <c r="J847" s="21" t="s">
        <v>2</v>
      </c>
      <c r="K847" s="3" t="s">
        <v>2</v>
      </c>
      <c r="L847" s="21" t="s">
        <v>2</v>
      </c>
    </row>
    <row r="848" spans="1:12" ht="13.5">
      <c r="A848" s="3" t="s">
        <v>1525</v>
      </c>
      <c r="B848" s="3" t="s">
        <v>1584</v>
      </c>
      <c r="C848" s="3" t="s">
        <v>2</v>
      </c>
      <c r="D848" s="3" t="s">
        <v>2</v>
      </c>
      <c r="E848" s="3" t="s">
        <v>2</v>
      </c>
      <c r="F848" s="3" t="s">
        <v>2</v>
      </c>
      <c r="G848" s="3" t="s">
        <v>2</v>
      </c>
      <c r="H848" s="21" t="s">
        <v>2</v>
      </c>
      <c r="I848" s="3" t="s">
        <v>2</v>
      </c>
      <c r="J848" s="21" t="s">
        <v>2</v>
      </c>
      <c r="K848" s="3" t="s">
        <v>2</v>
      </c>
      <c r="L848" s="21" t="s">
        <v>2</v>
      </c>
    </row>
    <row r="849" spans="1:12" ht="13.5">
      <c r="A849" s="3" t="s">
        <v>1526</v>
      </c>
      <c r="B849" s="3" t="s">
        <v>1585</v>
      </c>
      <c r="C849" s="3" t="s">
        <v>2</v>
      </c>
      <c r="D849" s="3" t="s">
        <v>2</v>
      </c>
      <c r="E849" s="3" t="s">
        <v>2</v>
      </c>
      <c r="F849" s="3" t="s">
        <v>2</v>
      </c>
      <c r="G849" s="3" t="s">
        <v>2</v>
      </c>
      <c r="H849" s="21" t="s">
        <v>2</v>
      </c>
      <c r="I849" s="3" t="s">
        <v>2</v>
      </c>
      <c r="J849" s="21" t="s">
        <v>2</v>
      </c>
      <c r="K849" s="3" t="s">
        <v>2</v>
      </c>
      <c r="L849" s="21" t="s">
        <v>2</v>
      </c>
    </row>
    <row r="850" spans="1:12" ht="13.5">
      <c r="A850" s="3" t="s">
        <v>1527</v>
      </c>
      <c r="B850" s="3" t="s">
        <v>1586</v>
      </c>
      <c r="C850" s="3" t="s">
        <v>2</v>
      </c>
      <c r="D850" s="3" t="s">
        <v>2</v>
      </c>
      <c r="E850" s="3" t="s">
        <v>2</v>
      </c>
      <c r="F850" s="3" t="s">
        <v>2</v>
      </c>
      <c r="G850" s="3" t="s">
        <v>2</v>
      </c>
      <c r="H850" s="21" t="s">
        <v>2</v>
      </c>
      <c r="I850" s="3" t="s">
        <v>2</v>
      </c>
      <c r="J850" s="21" t="s">
        <v>2</v>
      </c>
      <c r="K850" s="3" t="s">
        <v>2</v>
      </c>
      <c r="L850" s="21" t="s">
        <v>2</v>
      </c>
    </row>
    <row r="851" spans="1:12" ht="13.5">
      <c r="A851" s="3" t="s">
        <v>1528</v>
      </c>
      <c r="B851" s="3" t="s">
        <v>1587</v>
      </c>
      <c r="C851" s="3" t="s">
        <v>2</v>
      </c>
      <c r="D851" s="3" t="s">
        <v>2</v>
      </c>
      <c r="E851" s="3" t="s">
        <v>2</v>
      </c>
      <c r="F851" s="3" t="s">
        <v>2</v>
      </c>
      <c r="G851" s="3" t="s">
        <v>2</v>
      </c>
      <c r="H851" s="21" t="s">
        <v>2</v>
      </c>
      <c r="I851" s="3" t="s">
        <v>2</v>
      </c>
      <c r="J851" s="21" t="s">
        <v>2</v>
      </c>
      <c r="K851" s="3" t="s">
        <v>2</v>
      </c>
      <c r="L851" s="21" t="s">
        <v>2</v>
      </c>
    </row>
    <row r="852" spans="1:12" ht="13.5">
      <c r="A852" s="3" t="s">
        <v>1529</v>
      </c>
      <c r="B852" s="3" t="s">
        <v>1588</v>
      </c>
      <c r="C852" s="3" t="s">
        <v>2</v>
      </c>
      <c r="D852" s="3" t="s">
        <v>2</v>
      </c>
      <c r="E852" s="3" t="s">
        <v>2</v>
      </c>
      <c r="F852" s="3" t="s">
        <v>2</v>
      </c>
      <c r="G852" s="3" t="s">
        <v>2</v>
      </c>
      <c r="H852" s="21" t="s">
        <v>2</v>
      </c>
      <c r="I852" s="3" t="s">
        <v>2</v>
      </c>
      <c r="J852" s="21" t="s">
        <v>2</v>
      </c>
      <c r="K852" s="3" t="s">
        <v>2</v>
      </c>
      <c r="L852" s="21" t="s">
        <v>2</v>
      </c>
    </row>
    <row r="853" spans="1:12" ht="13.5">
      <c r="A853" s="3" t="s">
        <v>1530</v>
      </c>
      <c r="B853" s="3" t="s">
        <v>1589</v>
      </c>
      <c r="C853" s="3" t="s">
        <v>2</v>
      </c>
      <c r="D853" s="3" t="s">
        <v>2</v>
      </c>
      <c r="E853" s="3" t="s">
        <v>2</v>
      </c>
      <c r="F853" s="3" t="s">
        <v>2</v>
      </c>
      <c r="G853" s="3" t="s">
        <v>2</v>
      </c>
      <c r="H853" s="21" t="s">
        <v>2</v>
      </c>
      <c r="I853" s="3" t="s">
        <v>2</v>
      </c>
      <c r="J853" s="21" t="s">
        <v>2</v>
      </c>
      <c r="K853" s="3" t="s">
        <v>2</v>
      </c>
      <c r="L853" s="21" t="s">
        <v>2</v>
      </c>
    </row>
    <row r="854" spans="1:12" ht="13.5">
      <c r="A854" s="3" t="s">
        <v>1531</v>
      </c>
      <c r="B854" s="3" t="s">
        <v>1590</v>
      </c>
      <c r="C854" s="3" t="s">
        <v>2</v>
      </c>
      <c r="D854" s="3" t="s">
        <v>2</v>
      </c>
      <c r="E854" s="3" t="s">
        <v>2</v>
      </c>
      <c r="F854" s="3" t="s">
        <v>2</v>
      </c>
      <c r="G854" s="3" t="s">
        <v>2</v>
      </c>
      <c r="H854" s="21" t="s">
        <v>2</v>
      </c>
      <c r="I854" s="3" t="s">
        <v>2</v>
      </c>
      <c r="J854" s="21" t="s">
        <v>2</v>
      </c>
      <c r="K854" s="3" t="s">
        <v>2</v>
      </c>
      <c r="L854" s="21" t="s">
        <v>2</v>
      </c>
    </row>
    <row r="855" spans="1:12" ht="13.5">
      <c r="A855" s="3" t="s">
        <v>1532</v>
      </c>
      <c r="B855" s="3" t="s">
        <v>1591</v>
      </c>
      <c r="C855" s="3">
        <v>0</v>
      </c>
      <c r="D855" s="3">
        <v>0.438</v>
      </c>
      <c r="E855" s="3" t="s">
        <v>2</v>
      </c>
      <c r="F855" s="3">
        <v>0.38600000000000001</v>
      </c>
      <c r="G855" s="3">
        <v>0</v>
      </c>
      <c r="H855" s="21">
        <v>0</v>
      </c>
      <c r="I855" s="3">
        <v>0</v>
      </c>
      <c r="J855" s="21">
        <v>0</v>
      </c>
      <c r="K855" s="3">
        <v>0</v>
      </c>
      <c r="L855" s="21">
        <v>0</v>
      </c>
    </row>
    <row r="856" spans="1:12" ht="13.5">
      <c r="A856" s="3" t="s">
        <v>1533</v>
      </c>
      <c r="B856" s="3" t="s">
        <v>1592</v>
      </c>
      <c r="C856" s="3" t="s">
        <v>2</v>
      </c>
      <c r="D856" s="3" t="s">
        <v>2</v>
      </c>
      <c r="E856" s="3" t="s">
        <v>2</v>
      </c>
      <c r="F856" s="3" t="s">
        <v>2</v>
      </c>
      <c r="G856" s="3" t="s">
        <v>2</v>
      </c>
      <c r="H856" s="21" t="s">
        <v>2</v>
      </c>
      <c r="I856" s="3" t="s">
        <v>2</v>
      </c>
      <c r="J856" s="21" t="s">
        <v>2</v>
      </c>
      <c r="K856" s="3" t="s">
        <v>2</v>
      </c>
      <c r="L856" s="21" t="s">
        <v>2</v>
      </c>
    </row>
    <row r="857" spans="1:12" ht="13.5">
      <c r="A857" s="3" t="s">
        <v>1534</v>
      </c>
      <c r="B857" s="3" t="s">
        <v>1593</v>
      </c>
      <c r="C857" s="3" t="s">
        <v>2</v>
      </c>
      <c r="D857" s="3" t="s">
        <v>2</v>
      </c>
      <c r="E857" s="3" t="s">
        <v>2</v>
      </c>
      <c r="F857" s="3" t="s">
        <v>2</v>
      </c>
      <c r="G857" s="3" t="s">
        <v>2</v>
      </c>
      <c r="H857" s="21" t="s">
        <v>2</v>
      </c>
      <c r="I857" s="3" t="s">
        <v>2</v>
      </c>
      <c r="J857" s="21" t="s">
        <v>2</v>
      </c>
      <c r="K857" s="3" t="s">
        <v>2</v>
      </c>
      <c r="L857" s="21" t="s">
        <v>2</v>
      </c>
    </row>
    <row r="858" spans="1:12" ht="13.5">
      <c r="A858" s="3" t="s">
        <v>1535</v>
      </c>
      <c r="B858" s="3" t="s">
        <v>1594</v>
      </c>
      <c r="C858" s="3" t="s">
        <v>2</v>
      </c>
      <c r="D858" s="3" t="s">
        <v>2</v>
      </c>
      <c r="E858" s="3" t="s">
        <v>2</v>
      </c>
      <c r="F858" s="3" t="s">
        <v>2</v>
      </c>
      <c r="G858" s="3" t="s">
        <v>2</v>
      </c>
      <c r="H858" s="21" t="s">
        <v>2</v>
      </c>
      <c r="I858" s="3" t="s">
        <v>2</v>
      </c>
      <c r="J858" s="21" t="s">
        <v>2</v>
      </c>
      <c r="K858" s="3" t="s">
        <v>2</v>
      </c>
      <c r="L858" s="21" t="s">
        <v>2</v>
      </c>
    </row>
    <row r="859" spans="1:12" ht="13.5">
      <c r="A859" s="3" t="s">
        <v>1536</v>
      </c>
      <c r="B859" s="3" t="s">
        <v>1595</v>
      </c>
      <c r="C859" s="3" t="s">
        <v>2</v>
      </c>
      <c r="D859" s="3" t="s">
        <v>2</v>
      </c>
      <c r="E859" s="3" t="s">
        <v>2</v>
      </c>
      <c r="F859" s="3" t="s">
        <v>2</v>
      </c>
      <c r="G859" s="3" t="s">
        <v>2</v>
      </c>
      <c r="H859" s="21" t="s">
        <v>2</v>
      </c>
      <c r="I859" s="3" t="s">
        <v>2</v>
      </c>
      <c r="J859" s="21" t="s">
        <v>2</v>
      </c>
      <c r="K859" s="3" t="s">
        <v>2</v>
      </c>
      <c r="L859" s="21" t="s">
        <v>2</v>
      </c>
    </row>
    <row r="860" spans="1:12" ht="13.5">
      <c r="A860" s="3" t="s">
        <v>1537</v>
      </c>
      <c r="B860" s="3" t="s">
        <v>1596</v>
      </c>
      <c r="C860" s="3" t="s">
        <v>2</v>
      </c>
      <c r="D860" s="3" t="s">
        <v>2</v>
      </c>
      <c r="E860" s="3" t="s">
        <v>2</v>
      </c>
      <c r="F860" s="3" t="s">
        <v>2</v>
      </c>
      <c r="G860" s="3" t="s">
        <v>2</v>
      </c>
      <c r="H860" s="21" t="s">
        <v>2</v>
      </c>
      <c r="I860" s="3" t="s">
        <v>2</v>
      </c>
      <c r="J860" s="21" t="s">
        <v>2</v>
      </c>
      <c r="K860" s="3" t="s">
        <v>2</v>
      </c>
      <c r="L860" s="21" t="s">
        <v>2</v>
      </c>
    </row>
    <row r="861" spans="1:12" ht="13.5">
      <c r="A861" s="3" t="s">
        <v>1538</v>
      </c>
      <c r="B861" s="3" t="s">
        <v>1597</v>
      </c>
      <c r="C861" s="3" t="s">
        <v>2</v>
      </c>
      <c r="D861" s="3" t="s">
        <v>2</v>
      </c>
      <c r="E861" s="3" t="s">
        <v>2</v>
      </c>
      <c r="F861" s="3" t="s">
        <v>2</v>
      </c>
      <c r="G861" s="3" t="s">
        <v>2</v>
      </c>
      <c r="H861" s="21" t="s">
        <v>2</v>
      </c>
      <c r="I861" s="3" t="s">
        <v>2</v>
      </c>
      <c r="J861" s="21" t="s">
        <v>2</v>
      </c>
      <c r="K861" s="3" t="s">
        <v>2</v>
      </c>
      <c r="L861" s="21" t="s">
        <v>2</v>
      </c>
    </row>
    <row r="862" spans="1:12" ht="13.5">
      <c r="A862" s="3" t="s">
        <v>1539</v>
      </c>
      <c r="B862" s="3" t="s">
        <v>1598</v>
      </c>
      <c r="C862" s="3" t="s">
        <v>2</v>
      </c>
      <c r="D862" s="3" t="s">
        <v>2</v>
      </c>
      <c r="E862" s="3" t="s">
        <v>2</v>
      </c>
      <c r="F862" s="3" t="s">
        <v>2</v>
      </c>
      <c r="G862" s="3" t="s">
        <v>2</v>
      </c>
      <c r="H862" s="21" t="s">
        <v>2</v>
      </c>
      <c r="I862" s="3" t="s">
        <v>2</v>
      </c>
      <c r="J862" s="21" t="s">
        <v>2</v>
      </c>
      <c r="K862" s="3" t="s">
        <v>2</v>
      </c>
      <c r="L862" s="21" t="s">
        <v>2</v>
      </c>
    </row>
    <row r="863" spans="1:12" ht="13.5">
      <c r="A863" s="3" t="s">
        <v>1540</v>
      </c>
      <c r="B863" s="3" t="s">
        <v>1599</v>
      </c>
      <c r="C863" s="3" t="s">
        <v>2</v>
      </c>
      <c r="D863" s="3" t="s">
        <v>2</v>
      </c>
      <c r="E863" s="3" t="s">
        <v>2</v>
      </c>
      <c r="F863" s="3" t="s">
        <v>2</v>
      </c>
      <c r="G863" s="3" t="s">
        <v>2</v>
      </c>
      <c r="H863" s="21" t="s">
        <v>2</v>
      </c>
      <c r="I863" s="3" t="s">
        <v>2</v>
      </c>
      <c r="J863" s="21" t="s">
        <v>2</v>
      </c>
      <c r="K863" s="3" t="s">
        <v>2</v>
      </c>
      <c r="L863" s="21" t="s">
        <v>2</v>
      </c>
    </row>
    <row r="864" spans="1:12" ht="13.5">
      <c r="A864" s="3" t="s">
        <v>1541</v>
      </c>
      <c r="B864" s="3" t="s">
        <v>1600</v>
      </c>
      <c r="C864" s="3" t="s">
        <v>2</v>
      </c>
      <c r="D864" s="3" t="s">
        <v>2</v>
      </c>
      <c r="E864" s="3" t="s">
        <v>2</v>
      </c>
      <c r="F864" s="3" t="s">
        <v>2</v>
      </c>
      <c r="G864" s="3" t="s">
        <v>2</v>
      </c>
      <c r="H864" s="21" t="s">
        <v>2</v>
      </c>
      <c r="I864" s="3" t="s">
        <v>2</v>
      </c>
      <c r="J864" s="21" t="s">
        <v>2</v>
      </c>
      <c r="K864" s="3" t="s">
        <v>2</v>
      </c>
      <c r="L864" s="21" t="s">
        <v>2</v>
      </c>
    </row>
    <row r="865" spans="1:12" ht="13.5">
      <c r="A865" s="3" t="s">
        <v>1601</v>
      </c>
      <c r="B865" s="3" t="s">
        <v>1644</v>
      </c>
      <c r="C865" s="3" t="s">
        <v>2</v>
      </c>
      <c r="D865" s="3" t="s">
        <v>2</v>
      </c>
      <c r="E865" s="3" t="s">
        <v>2</v>
      </c>
      <c r="F865" s="3" t="s">
        <v>2</v>
      </c>
      <c r="G865" s="3" t="s">
        <v>2</v>
      </c>
      <c r="H865" s="21" t="s">
        <v>2</v>
      </c>
      <c r="I865" s="3" t="s">
        <v>2</v>
      </c>
      <c r="J865" s="21" t="s">
        <v>2</v>
      </c>
      <c r="K865" s="3" t="s">
        <v>2</v>
      </c>
      <c r="L865" s="21" t="s">
        <v>2</v>
      </c>
    </row>
    <row r="866" spans="1:12" ht="13.5">
      <c r="A866" s="3" t="s">
        <v>1602</v>
      </c>
      <c r="B866" s="3" t="s">
        <v>1645</v>
      </c>
      <c r="C866" s="3" t="s">
        <v>2</v>
      </c>
      <c r="D866" s="3" t="s">
        <v>2</v>
      </c>
      <c r="E866" s="3" t="s">
        <v>2</v>
      </c>
      <c r="F866" s="3" t="s">
        <v>2</v>
      </c>
      <c r="G866" s="3" t="s">
        <v>2</v>
      </c>
      <c r="H866" s="3" t="s">
        <v>2</v>
      </c>
      <c r="I866" s="3" t="s">
        <v>2</v>
      </c>
      <c r="J866" s="3" t="s">
        <v>2</v>
      </c>
      <c r="K866" s="3" t="s">
        <v>2</v>
      </c>
      <c r="L866" s="3" t="s">
        <v>2</v>
      </c>
    </row>
    <row r="867" spans="1:12" ht="18" customHeight="1">
      <c r="A867" s="3" t="s">
        <v>1603</v>
      </c>
      <c r="B867" s="3" t="s">
        <v>1646</v>
      </c>
      <c r="C867" s="3" t="s">
        <v>2</v>
      </c>
      <c r="D867" s="3" t="s">
        <v>2</v>
      </c>
      <c r="E867" s="3" t="s">
        <v>2</v>
      </c>
      <c r="F867" s="3" t="s">
        <v>2</v>
      </c>
      <c r="G867" s="3" t="s">
        <v>2</v>
      </c>
      <c r="H867" s="3" t="s">
        <v>2</v>
      </c>
      <c r="I867" s="3" t="s">
        <v>2</v>
      </c>
      <c r="J867" s="3" t="s">
        <v>2</v>
      </c>
      <c r="K867" s="3" t="s">
        <v>2</v>
      </c>
      <c r="L867" s="3" t="s">
        <v>2</v>
      </c>
    </row>
    <row r="868" spans="1:12" ht="18" customHeight="1">
      <c r="A868" s="3" t="s">
        <v>1604</v>
      </c>
      <c r="B868" s="3" t="s">
        <v>1647</v>
      </c>
      <c r="C868" s="3" t="s">
        <v>2</v>
      </c>
      <c r="D868" s="3" t="s">
        <v>2</v>
      </c>
      <c r="E868" s="3" t="s">
        <v>2</v>
      </c>
      <c r="F868" s="3" t="s">
        <v>2</v>
      </c>
      <c r="G868" s="3" t="s">
        <v>2</v>
      </c>
      <c r="H868" s="3" t="s">
        <v>2</v>
      </c>
      <c r="I868" s="3" t="s">
        <v>2</v>
      </c>
      <c r="J868" s="3" t="s">
        <v>2</v>
      </c>
      <c r="K868" s="3" t="s">
        <v>2</v>
      </c>
      <c r="L868" s="3" t="s">
        <v>2</v>
      </c>
    </row>
    <row r="869" spans="1:12" ht="18" customHeight="1">
      <c r="A869" s="3" t="s">
        <v>1605</v>
      </c>
      <c r="B869" s="3" t="s">
        <v>1648</v>
      </c>
      <c r="C869" s="3" t="s">
        <v>2</v>
      </c>
      <c r="D869" s="3" t="s">
        <v>2</v>
      </c>
      <c r="E869" s="3" t="s">
        <v>2</v>
      </c>
      <c r="F869" s="3" t="s">
        <v>2</v>
      </c>
      <c r="G869" s="3" t="s">
        <v>2</v>
      </c>
      <c r="H869" s="3" t="s">
        <v>2</v>
      </c>
      <c r="I869" s="3" t="s">
        <v>2</v>
      </c>
      <c r="J869" s="3" t="s">
        <v>2</v>
      </c>
      <c r="K869" s="3" t="s">
        <v>2</v>
      </c>
      <c r="L869" s="3" t="s">
        <v>2</v>
      </c>
    </row>
    <row r="870" spans="1:12" ht="18" customHeight="1">
      <c r="A870" s="3" t="s">
        <v>1606</v>
      </c>
      <c r="B870" s="3" t="s">
        <v>1649</v>
      </c>
      <c r="C870" s="3" t="s">
        <v>2</v>
      </c>
      <c r="D870" s="3" t="s">
        <v>2</v>
      </c>
      <c r="E870" s="3" t="s">
        <v>2</v>
      </c>
      <c r="F870" s="3" t="s">
        <v>2</v>
      </c>
      <c r="G870" s="3" t="s">
        <v>2</v>
      </c>
      <c r="H870" s="3" t="s">
        <v>2</v>
      </c>
      <c r="I870" s="3" t="s">
        <v>2</v>
      </c>
      <c r="J870" s="3" t="s">
        <v>2</v>
      </c>
      <c r="K870" s="3" t="s">
        <v>2</v>
      </c>
      <c r="L870" s="3" t="s">
        <v>2</v>
      </c>
    </row>
    <row r="871" spans="1:12" ht="18" customHeight="1">
      <c r="A871" s="3" t="s">
        <v>1607</v>
      </c>
      <c r="B871" s="3" t="s">
        <v>1650</v>
      </c>
      <c r="C871" s="3" t="s">
        <v>2</v>
      </c>
      <c r="D871" s="3" t="s">
        <v>2</v>
      </c>
      <c r="E871" s="3" t="s">
        <v>2</v>
      </c>
      <c r="F871" s="3" t="s">
        <v>2</v>
      </c>
      <c r="G871" s="3" t="s">
        <v>2</v>
      </c>
      <c r="H871" s="3" t="s">
        <v>2</v>
      </c>
      <c r="I871" s="3" t="s">
        <v>2</v>
      </c>
      <c r="J871" s="3" t="s">
        <v>2</v>
      </c>
      <c r="K871" s="3" t="s">
        <v>2</v>
      </c>
      <c r="L871" s="3" t="s">
        <v>2</v>
      </c>
    </row>
    <row r="872" spans="1:12" ht="18" customHeight="1">
      <c r="A872" s="3" t="s">
        <v>1608</v>
      </c>
      <c r="B872" s="3" t="s">
        <v>1651</v>
      </c>
      <c r="C872" s="3" t="s">
        <v>2</v>
      </c>
      <c r="D872" s="3" t="s">
        <v>2</v>
      </c>
      <c r="E872" s="3" t="s">
        <v>2</v>
      </c>
      <c r="F872" s="3" t="s">
        <v>2</v>
      </c>
      <c r="G872" s="3" t="s">
        <v>2</v>
      </c>
      <c r="H872" s="3" t="s">
        <v>2</v>
      </c>
      <c r="I872" s="3" t="s">
        <v>2</v>
      </c>
      <c r="J872" s="3" t="s">
        <v>2</v>
      </c>
      <c r="K872" s="3" t="s">
        <v>2</v>
      </c>
      <c r="L872" s="3" t="s">
        <v>2</v>
      </c>
    </row>
    <row r="873" spans="1:12" ht="18" customHeight="1">
      <c r="A873" s="3" t="s">
        <v>1609</v>
      </c>
      <c r="B873" s="3" t="s">
        <v>1652</v>
      </c>
      <c r="C873" s="3" t="s">
        <v>2</v>
      </c>
      <c r="D873" s="3" t="s">
        <v>2</v>
      </c>
      <c r="E873" s="3" t="s">
        <v>2</v>
      </c>
      <c r="F873" s="3" t="s">
        <v>2</v>
      </c>
      <c r="G873" s="3" t="s">
        <v>2</v>
      </c>
      <c r="H873" s="3" t="s">
        <v>2</v>
      </c>
      <c r="I873" s="3" t="s">
        <v>2</v>
      </c>
      <c r="J873" s="3" t="s">
        <v>2</v>
      </c>
      <c r="K873" s="3" t="s">
        <v>2</v>
      </c>
      <c r="L873" s="3" t="s">
        <v>2</v>
      </c>
    </row>
    <row r="874" spans="1:12" ht="18" customHeight="1">
      <c r="A874" s="3" t="s">
        <v>1610</v>
      </c>
      <c r="B874" s="3" t="s">
        <v>1653</v>
      </c>
      <c r="C874" s="3" t="s">
        <v>2</v>
      </c>
      <c r="D874" s="3" t="s">
        <v>2</v>
      </c>
      <c r="E874" s="3" t="s">
        <v>2</v>
      </c>
      <c r="F874" s="3" t="s">
        <v>2</v>
      </c>
      <c r="G874" s="3" t="s">
        <v>2</v>
      </c>
      <c r="H874" s="3" t="s">
        <v>2</v>
      </c>
      <c r="I874" s="3" t="s">
        <v>2</v>
      </c>
      <c r="J874" s="3" t="s">
        <v>2</v>
      </c>
      <c r="K874" s="3" t="s">
        <v>2</v>
      </c>
      <c r="L874" s="3" t="s">
        <v>2</v>
      </c>
    </row>
    <row r="875" spans="1:12" ht="18" customHeight="1">
      <c r="A875" s="3" t="s">
        <v>1611</v>
      </c>
      <c r="B875" s="3" t="s">
        <v>1654</v>
      </c>
      <c r="C875" s="3" t="s">
        <v>2</v>
      </c>
      <c r="D875" s="3" t="s">
        <v>2</v>
      </c>
      <c r="E875" s="3" t="s">
        <v>2</v>
      </c>
      <c r="F875" s="3" t="s">
        <v>2</v>
      </c>
      <c r="G875" s="3" t="s">
        <v>2</v>
      </c>
      <c r="H875" s="3" t="s">
        <v>2</v>
      </c>
      <c r="I875" s="3" t="s">
        <v>2</v>
      </c>
      <c r="J875" s="3" t="s">
        <v>2</v>
      </c>
      <c r="K875" s="3" t="s">
        <v>2</v>
      </c>
      <c r="L875" s="3" t="s">
        <v>2</v>
      </c>
    </row>
    <row r="876" spans="1:12" ht="18" customHeight="1">
      <c r="A876" s="3" t="s">
        <v>1612</v>
      </c>
      <c r="B876" s="3" t="s">
        <v>1655</v>
      </c>
      <c r="C876" s="3" t="s">
        <v>2</v>
      </c>
      <c r="D876" s="3" t="s">
        <v>2</v>
      </c>
      <c r="E876" s="3" t="s">
        <v>2</v>
      </c>
      <c r="F876" s="3" t="s">
        <v>2</v>
      </c>
      <c r="G876" s="3" t="s">
        <v>2</v>
      </c>
      <c r="H876" s="3" t="s">
        <v>2</v>
      </c>
      <c r="I876" s="3" t="s">
        <v>2</v>
      </c>
      <c r="J876" s="3" t="s">
        <v>2</v>
      </c>
      <c r="K876" s="3" t="s">
        <v>2</v>
      </c>
      <c r="L876" s="3" t="s">
        <v>2</v>
      </c>
    </row>
    <row r="877" spans="1:12" ht="18" customHeight="1">
      <c r="A877" s="3" t="s">
        <v>1613</v>
      </c>
      <c r="B877" s="3" t="s">
        <v>1656</v>
      </c>
      <c r="C877" s="3" t="s">
        <v>2</v>
      </c>
      <c r="D877" s="3" t="s">
        <v>2</v>
      </c>
      <c r="E877" s="3" t="s">
        <v>2</v>
      </c>
      <c r="F877" s="3" t="s">
        <v>2</v>
      </c>
      <c r="G877" s="3" t="s">
        <v>2</v>
      </c>
      <c r="H877" s="3" t="s">
        <v>2</v>
      </c>
      <c r="I877" s="3" t="s">
        <v>2</v>
      </c>
      <c r="J877" s="3" t="s">
        <v>2</v>
      </c>
      <c r="K877" s="3" t="s">
        <v>2</v>
      </c>
      <c r="L877" s="3" t="s">
        <v>2</v>
      </c>
    </row>
    <row r="878" spans="1:12" ht="18" customHeight="1">
      <c r="A878" s="3" t="s">
        <v>1614</v>
      </c>
      <c r="B878" s="3" t="s">
        <v>1657</v>
      </c>
      <c r="C878" s="3" t="s">
        <v>2</v>
      </c>
      <c r="D878" s="3" t="s">
        <v>2</v>
      </c>
      <c r="E878" s="3" t="s">
        <v>2</v>
      </c>
      <c r="F878" s="3" t="s">
        <v>2</v>
      </c>
      <c r="G878" s="3" t="s">
        <v>2</v>
      </c>
      <c r="H878" s="3" t="s">
        <v>2</v>
      </c>
      <c r="I878" s="3" t="s">
        <v>2</v>
      </c>
      <c r="J878" s="3" t="s">
        <v>2</v>
      </c>
      <c r="K878" s="3" t="s">
        <v>2</v>
      </c>
      <c r="L878" s="3" t="s">
        <v>2</v>
      </c>
    </row>
    <row r="879" spans="1:12" ht="18" customHeight="1">
      <c r="A879" s="3" t="s">
        <v>1615</v>
      </c>
      <c r="B879" s="3" t="s">
        <v>1658</v>
      </c>
      <c r="C879" s="3" t="s">
        <v>2</v>
      </c>
      <c r="D879" s="3" t="s">
        <v>2</v>
      </c>
      <c r="E879" s="3" t="s">
        <v>2</v>
      </c>
      <c r="F879" s="3" t="s">
        <v>2</v>
      </c>
      <c r="G879" s="3" t="s">
        <v>2</v>
      </c>
      <c r="H879" s="3" t="s">
        <v>2</v>
      </c>
      <c r="I879" s="3" t="s">
        <v>2</v>
      </c>
      <c r="J879" s="3" t="s">
        <v>2</v>
      </c>
      <c r="K879" s="3" t="s">
        <v>2</v>
      </c>
      <c r="L879" s="3" t="s">
        <v>2</v>
      </c>
    </row>
    <row r="880" spans="1:12" ht="18" customHeight="1">
      <c r="A880" s="3" t="s">
        <v>1616</v>
      </c>
      <c r="B880" s="3" t="s">
        <v>1659</v>
      </c>
      <c r="C880" s="3" t="s">
        <v>2</v>
      </c>
      <c r="D880" s="3" t="s">
        <v>2</v>
      </c>
      <c r="E880" s="3" t="s">
        <v>2</v>
      </c>
      <c r="F880" s="3" t="s">
        <v>2</v>
      </c>
      <c r="G880" s="3" t="s">
        <v>2</v>
      </c>
      <c r="H880" s="3" t="s">
        <v>2</v>
      </c>
      <c r="I880" s="3" t="s">
        <v>2</v>
      </c>
      <c r="J880" s="3" t="s">
        <v>2</v>
      </c>
      <c r="K880" s="3" t="s">
        <v>2</v>
      </c>
      <c r="L880" s="3" t="s">
        <v>2</v>
      </c>
    </row>
    <row r="881" spans="1:12" ht="18" customHeight="1">
      <c r="A881" s="3" t="s">
        <v>1617</v>
      </c>
      <c r="B881" s="3" t="s">
        <v>1660</v>
      </c>
      <c r="C881" s="3" t="s">
        <v>2</v>
      </c>
      <c r="D881" s="3" t="s">
        <v>2</v>
      </c>
      <c r="E881" s="3" t="s">
        <v>2</v>
      </c>
      <c r="F881" s="3" t="s">
        <v>2</v>
      </c>
      <c r="G881" s="3" t="s">
        <v>2</v>
      </c>
      <c r="H881" s="3" t="s">
        <v>2</v>
      </c>
      <c r="I881" s="3" t="s">
        <v>2</v>
      </c>
      <c r="J881" s="3" t="s">
        <v>2</v>
      </c>
      <c r="K881" s="3" t="s">
        <v>2</v>
      </c>
      <c r="L881" s="3" t="s">
        <v>2</v>
      </c>
    </row>
    <row r="882" spans="1:12" ht="18" customHeight="1">
      <c r="A882" s="3" t="s">
        <v>1618</v>
      </c>
      <c r="B882" s="3" t="s">
        <v>1661</v>
      </c>
      <c r="C882" s="3" t="s">
        <v>2</v>
      </c>
      <c r="D882" s="3" t="s">
        <v>2</v>
      </c>
      <c r="E882" s="3" t="s">
        <v>2</v>
      </c>
      <c r="F882" s="3" t="s">
        <v>2</v>
      </c>
      <c r="G882" s="3" t="s">
        <v>2</v>
      </c>
      <c r="H882" s="3" t="s">
        <v>2</v>
      </c>
      <c r="I882" s="3" t="s">
        <v>2</v>
      </c>
      <c r="J882" s="3" t="s">
        <v>2</v>
      </c>
      <c r="K882" s="3" t="s">
        <v>2</v>
      </c>
      <c r="L882" s="3" t="s">
        <v>2</v>
      </c>
    </row>
    <row r="883" spans="1:12" ht="18" customHeight="1">
      <c r="A883" s="3" t="s">
        <v>1619</v>
      </c>
      <c r="B883" s="3" t="s">
        <v>1662</v>
      </c>
      <c r="C883" s="3" t="s">
        <v>2</v>
      </c>
      <c r="D883" s="3" t="s">
        <v>2</v>
      </c>
      <c r="E883" s="3" t="s">
        <v>2</v>
      </c>
      <c r="F883" s="3" t="s">
        <v>2</v>
      </c>
      <c r="G883" s="3" t="s">
        <v>2</v>
      </c>
      <c r="H883" s="3" t="s">
        <v>2</v>
      </c>
      <c r="I883" s="3" t="s">
        <v>2</v>
      </c>
      <c r="J883" s="3" t="s">
        <v>2</v>
      </c>
      <c r="K883" s="3" t="s">
        <v>2</v>
      </c>
      <c r="L883" s="3" t="s">
        <v>2</v>
      </c>
    </row>
    <row r="884" spans="1:12" ht="18" customHeight="1">
      <c r="A884" s="3" t="s">
        <v>1620</v>
      </c>
      <c r="B884" s="3" t="s">
        <v>1663</v>
      </c>
      <c r="C884" s="3" t="s">
        <v>2</v>
      </c>
      <c r="D884" s="3" t="s">
        <v>2</v>
      </c>
      <c r="E884" s="3" t="s">
        <v>2</v>
      </c>
      <c r="F884" s="3" t="s">
        <v>2</v>
      </c>
      <c r="G884" s="3" t="s">
        <v>2</v>
      </c>
      <c r="H884" s="3" t="s">
        <v>2</v>
      </c>
      <c r="I884" s="3" t="s">
        <v>2</v>
      </c>
      <c r="J884" s="3" t="s">
        <v>2</v>
      </c>
      <c r="K884" s="3" t="s">
        <v>2</v>
      </c>
      <c r="L884" s="3" t="s">
        <v>2</v>
      </c>
    </row>
    <row r="885" spans="1:12" ht="18" customHeight="1">
      <c r="A885" s="3" t="s">
        <v>1621</v>
      </c>
      <c r="B885" s="3" t="s">
        <v>1664</v>
      </c>
      <c r="C885" s="3" t="s">
        <v>2</v>
      </c>
      <c r="D885" s="3" t="s">
        <v>2</v>
      </c>
      <c r="E885" s="3" t="s">
        <v>2</v>
      </c>
      <c r="F885" s="3" t="s">
        <v>2</v>
      </c>
      <c r="G885" s="3" t="s">
        <v>2</v>
      </c>
      <c r="H885" s="3" t="s">
        <v>2</v>
      </c>
      <c r="I885" s="3" t="s">
        <v>2</v>
      </c>
      <c r="J885" s="3" t="s">
        <v>2</v>
      </c>
      <c r="K885" s="3" t="s">
        <v>2</v>
      </c>
      <c r="L885" s="3" t="s">
        <v>2</v>
      </c>
    </row>
    <row r="886" spans="1:12" ht="18" customHeight="1">
      <c r="A886" s="3" t="s">
        <v>1622</v>
      </c>
      <c r="B886" s="3" t="s">
        <v>1665</v>
      </c>
      <c r="C886" s="3" t="s">
        <v>2</v>
      </c>
      <c r="D886" s="3" t="s">
        <v>2</v>
      </c>
      <c r="E886" s="3" t="s">
        <v>2</v>
      </c>
      <c r="F886" s="3" t="s">
        <v>2</v>
      </c>
      <c r="G886" s="3" t="s">
        <v>2</v>
      </c>
      <c r="H886" s="3" t="s">
        <v>2</v>
      </c>
      <c r="I886" s="3" t="s">
        <v>2</v>
      </c>
      <c r="J886" s="3" t="s">
        <v>2</v>
      </c>
      <c r="K886" s="3" t="s">
        <v>2</v>
      </c>
      <c r="L886" s="3" t="s">
        <v>2</v>
      </c>
    </row>
    <row r="887" spans="1:12" ht="18" customHeight="1">
      <c r="A887" s="3" t="s">
        <v>1623</v>
      </c>
      <c r="B887" s="3" t="s">
        <v>1666</v>
      </c>
      <c r="C887" s="3" t="s">
        <v>2</v>
      </c>
      <c r="D887" s="3" t="s">
        <v>2</v>
      </c>
      <c r="E887" s="3" t="s">
        <v>2</v>
      </c>
      <c r="F887" s="3" t="s">
        <v>2</v>
      </c>
      <c r="G887" s="3" t="s">
        <v>2</v>
      </c>
      <c r="H887" s="3" t="s">
        <v>2</v>
      </c>
      <c r="I887" s="3" t="s">
        <v>2</v>
      </c>
      <c r="J887" s="3" t="s">
        <v>2</v>
      </c>
      <c r="K887" s="3" t="s">
        <v>2</v>
      </c>
      <c r="L887" s="3" t="s">
        <v>2</v>
      </c>
    </row>
    <row r="888" spans="1:12" ht="18" customHeight="1">
      <c r="A888" s="3" t="s">
        <v>1624</v>
      </c>
      <c r="B888" s="3" t="s">
        <v>1667</v>
      </c>
      <c r="C888" s="3" t="s">
        <v>2</v>
      </c>
      <c r="D888" s="3" t="s">
        <v>2</v>
      </c>
      <c r="E888" s="3" t="s">
        <v>2</v>
      </c>
      <c r="F888" s="3" t="s">
        <v>2</v>
      </c>
      <c r="G888" s="3" t="s">
        <v>2</v>
      </c>
      <c r="H888" s="3" t="s">
        <v>2</v>
      </c>
      <c r="I888" s="3" t="s">
        <v>2</v>
      </c>
      <c r="J888" s="3" t="s">
        <v>2</v>
      </c>
      <c r="K888" s="3" t="s">
        <v>2</v>
      </c>
      <c r="L888" s="3" t="s">
        <v>2</v>
      </c>
    </row>
    <row r="889" spans="1:12" ht="18" customHeight="1">
      <c r="A889" s="3" t="s">
        <v>1625</v>
      </c>
      <c r="B889" s="3" t="s">
        <v>1668</v>
      </c>
      <c r="C889" s="3" t="s">
        <v>2</v>
      </c>
      <c r="D889" s="3" t="s">
        <v>2</v>
      </c>
      <c r="E889" s="3" t="s">
        <v>2</v>
      </c>
      <c r="F889" s="3" t="s">
        <v>2</v>
      </c>
      <c r="G889" s="3" t="s">
        <v>2</v>
      </c>
      <c r="H889" s="3" t="s">
        <v>2</v>
      </c>
      <c r="I889" s="3" t="s">
        <v>2</v>
      </c>
      <c r="J889" s="3" t="s">
        <v>2</v>
      </c>
      <c r="K889" s="3" t="s">
        <v>2</v>
      </c>
      <c r="L889" s="3" t="s">
        <v>2</v>
      </c>
    </row>
    <row r="890" spans="1:12" ht="18" customHeight="1">
      <c r="A890" s="3" t="s">
        <v>1977</v>
      </c>
      <c r="B890" s="3" t="s">
        <v>2031</v>
      </c>
      <c r="C890" s="3" t="s">
        <v>2</v>
      </c>
      <c r="D890" s="3" t="s">
        <v>2</v>
      </c>
      <c r="E890" s="3" t="s">
        <v>2</v>
      </c>
      <c r="F890" s="3" t="s">
        <v>2</v>
      </c>
      <c r="G890" s="3" t="s">
        <v>2</v>
      </c>
      <c r="H890" s="3" t="s">
        <v>2</v>
      </c>
      <c r="I890" s="3" t="s">
        <v>2</v>
      </c>
      <c r="J890" s="3" t="s">
        <v>2</v>
      </c>
      <c r="K890" s="3" t="s">
        <v>2</v>
      </c>
      <c r="L890" s="3" t="s">
        <v>2</v>
      </c>
    </row>
    <row r="891" spans="1:12" ht="18" customHeight="1">
      <c r="A891" s="3" t="s">
        <v>1978</v>
      </c>
      <c r="B891" s="3" t="s">
        <v>2032</v>
      </c>
      <c r="C891" s="3" t="s">
        <v>2</v>
      </c>
      <c r="D891" s="3" t="s">
        <v>2</v>
      </c>
      <c r="E891" s="3" t="s">
        <v>2</v>
      </c>
      <c r="F891" s="3" t="s">
        <v>2</v>
      </c>
      <c r="G891" s="3" t="s">
        <v>2</v>
      </c>
      <c r="H891" s="3" t="s">
        <v>2</v>
      </c>
      <c r="I891" s="3" t="s">
        <v>2</v>
      </c>
      <c r="J891" s="3" t="s">
        <v>2</v>
      </c>
      <c r="K891" s="3" t="s">
        <v>2</v>
      </c>
      <c r="L891" s="3" t="s">
        <v>2</v>
      </c>
    </row>
    <row r="892" spans="1:12" ht="18" customHeight="1">
      <c r="A892" s="3" t="s">
        <v>1979</v>
      </c>
      <c r="B892" s="3" t="s">
        <v>2033</v>
      </c>
      <c r="C892" s="3" t="s">
        <v>2</v>
      </c>
      <c r="D892" s="3" t="s">
        <v>2</v>
      </c>
      <c r="E892" s="3" t="s">
        <v>2</v>
      </c>
      <c r="F892" s="3" t="s">
        <v>2</v>
      </c>
      <c r="G892" s="3" t="s">
        <v>2</v>
      </c>
      <c r="H892" s="3" t="s">
        <v>2</v>
      </c>
      <c r="I892" s="3" t="s">
        <v>2</v>
      </c>
      <c r="J892" s="3" t="s">
        <v>2</v>
      </c>
      <c r="K892" s="3" t="s">
        <v>2</v>
      </c>
      <c r="L892" s="3" t="s">
        <v>2</v>
      </c>
    </row>
    <row r="893" spans="1:12" ht="18" customHeight="1">
      <c r="A893" s="3" t="s">
        <v>1980</v>
      </c>
      <c r="B893" s="3" t="s">
        <v>2034</v>
      </c>
      <c r="C893" s="3" t="s">
        <v>2</v>
      </c>
      <c r="D893" s="3" t="s">
        <v>2</v>
      </c>
      <c r="E893" s="3" t="s">
        <v>2</v>
      </c>
      <c r="F893" s="3" t="s">
        <v>2</v>
      </c>
      <c r="G893" s="3" t="s">
        <v>2</v>
      </c>
      <c r="H893" s="3" t="s">
        <v>2</v>
      </c>
      <c r="I893" s="3" t="s">
        <v>2</v>
      </c>
      <c r="J893" s="3" t="s">
        <v>2</v>
      </c>
      <c r="K893" s="3" t="s">
        <v>2</v>
      </c>
      <c r="L893" s="3" t="s">
        <v>2</v>
      </c>
    </row>
    <row r="894" spans="1:12" ht="18" customHeight="1">
      <c r="A894" s="3" t="s">
        <v>1981</v>
      </c>
      <c r="B894" s="3" t="s">
        <v>2035</v>
      </c>
      <c r="C894" s="3" t="s">
        <v>2</v>
      </c>
      <c r="D894" s="3" t="s">
        <v>2</v>
      </c>
      <c r="E894" s="3" t="s">
        <v>2</v>
      </c>
      <c r="F894" s="3" t="s">
        <v>2</v>
      </c>
      <c r="G894" s="3" t="s">
        <v>2</v>
      </c>
      <c r="H894" s="3" t="s">
        <v>2</v>
      </c>
      <c r="I894" s="3" t="s">
        <v>2</v>
      </c>
      <c r="J894" s="3" t="s">
        <v>2</v>
      </c>
      <c r="K894" s="3" t="s">
        <v>2</v>
      </c>
      <c r="L894" s="3" t="s">
        <v>2</v>
      </c>
    </row>
    <row r="895" spans="1:12" ht="18" customHeight="1">
      <c r="A895" s="3" t="s">
        <v>1982</v>
      </c>
      <c r="B895" s="3" t="s">
        <v>2036</v>
      </c>
      <c r="C895" s="3" t="s">
        <v>2</v>
      </c>
      <c r="D895" s="3" t="s">
        <v>2</v>
      </c>
      <c r="E895" s="3" t="s">
        <v>2</v>
      </c>
      <c r="F895" s="3" t="s">
        <v>2</v>
      </c>
      <c r="G895" s="3" t="s">
        <v>2</v>
      </c>
      <c r="H895" s="3" t="s">
        <v>2</v>
      </c>
      <c r="I895" s="3" t="s">
        <v>2</v>
      </c>
      <c r="J895" s="3" t="s">
        <v>2</v>
      </c>
      <c r="K895" s="3" t="s">
        <v>2</v>
      </c>
      <c r="L895" s="3" t="s">
        <v>2</v>
      </c>
    </row>
    <row r="896" spans="1:12" ht="18" customHeight="1">
      <c r="A896" s="3" t="s">
        <v>1983</v>
      </c>
      <c r="B896" s="3" t="s">
        <v>2037</v>
      </c>
      <c r="C896" s="3" t="s">
        <v>2</v>
      </c>
      <c r="D896" s="3" t="s">
        <v>2</v>
      </c>
      <c r="E896" s="3" t="s">
        <v>2</v>
      </c>
      <c r="F896" s="3" t="s">
        <v>2</v>
      </c>
      <c r="G896" s="3" t="s">
        <v>2</v>
      </c>
      <c r="H896" s="3" t="s">
        <v>2</v>
      </c>
      <c r="I896" s="3" t="s">
        <v>2</v>
      </c>
      <c r="J896" s="3" t="s">
        <v>2</v>
      </c>
      <c r="K896" s="3" t="s">
        <v>2</v>
      </c>
      <c r="L896" s="3" t="s">
        <v>2</v>
      </c>
    </row>
    <row r="897" spans="1:12" ht="18" customHeight="1">
      <c r="A897" s="3" t="s">
        <v>1984</v>
      </c>
      <c r="B897" s="3" t="s">
        <v>2038</v>
      </c>
      <c r="C897" s="3" t="s">
        <v>2</v>
      </c>
      <c r="D897" s="3" t="s">
        <v>2</v>
      </c>
      <c r="E897" s="3" t="s">
        <v>2</v>
      </c>
      <c r="F897" s="3" t="s">
        <v>2</v>
      </c>
      <c r="G897" s="3" t="s">
        <v>2</v>
      </c>
      <c r="H897" s="3" t="s">
        <v>2</v>
      </c>
      <c r="I897" s="3" t="s">
        <v>2</v>
      </c>
      <c r="J897" s="3" t="s">
        <v>2</v>
      </c>
      <c r="K897" s="3" t="s">
        <v>2</v>
      </c>
      <c r="L897" s="3" t="s">
        <v>2</v>
      </c>
    </row>
    <row r="898" spans="1:12" ht="18" customHeight="1">
      <c r="A898" s="3" t="s">
        <v>1985</v>
      </c>
      <c r="B898" s="3" t="s">
        <v>2039</v>
      </c>
      <c r="C898" s="3" t="s">
        <v>2</v>
      </c>
      <c r="D898" s="3" t="s">
        <v>2</v>
      </c>
      <c r="E898" s="3" t="s">
        <v>2</v>
      </c>
      <c r="F898" s="3" t="s">
        <v>2</v>
      </c>
      <c r="G898" s="3" t="s">
        <v>2</v>
      </c>
      <c r="H898" s="3" t="s">
        <v>2</v>
      </c>
      <c r="I898" s="3" t="s">
        <v>2</v>
      </c>
      <c r="J898" s="3" t="s">
        <v>2</v>
      </c>
      <c r="K898" s="3" t="s">
        <v>2</v>
      </c>
      <c r="L898" s="3" t="s">
        <v>2</v>
      </c>
    </row>
    <row r="899" spans="1:12" ht="18" customHeight="1">
      <c r="A899" s="3" t="s">
        <v>1986</v>
      </c>
      <c r="B899" s="3" t="s">
        <v>2040</v>
      </c>
      <c r="C899" s="3" t="s">
        <v>2</v>
      </c>
      <c r="D899" s="3" t="s">
        <v>2</v>
      </c>
      <c r="E899" s="3" t="s">
        <v>2</v>
      </c>
      <c r="F899" s="3" t="s">
        <v>2</v>
      </c>
      <c r="G899" s="3" t="s">
        <v>2</v>
      </c>
      <c r="H899" s="3" t="s">
        <v>2</v>
      </c>
      <c r="I899" s="3" t="s">
        <v>2</v>
      </c>
      <c r="J899" s="3" t="s">
        <v>2</v>
      </c>
      <c r="K899" s="3" t="s">
        <v>2</v>
      </c>
      <c r="L899" s="3" t="s">
        <v>2</v>
      </c>
    </row>
    <row r="900" spans="1:12" ht="18" customHeight="1">
      <c r="A900" s="3" t="s">
        <v>1987</v>
      </c>
      <c r="B900" s="3" t="s">
        <v>2041</v>
      </c>
      <c r="C900" s="3" t="s">
        <v>2</v>
      </c>
      <c r="D900" s="3" t="s">
        <v>2</v>
      </c>
      <c r="E900" s="3" t="s">
        <v>2</v>
      </c>
      <c r="F900" s="3" t="s">
        <v>2</v>
      </c>
      <c r="G900" s="3" t="s">
        <v>2</v>
      </c>
      <c r="H900" s="3" t="s">
        <v>2</v>
      </c>
      <c r="I900" s="3" t="s">
        <v>2</v>
      </c>
      <c r="J900" s="3" t="s">
        <v>2</v>
      </c>
      <c r="K900" s="3" t="s">
        <v>2</v>
      </c>
      <c r="L900" s="3" t="s">
        <v>2</v>
      </c>
    </row>
    <row r="901" spans="1:12" ht="18" customHeight="1">
      <c r="A901" s="3" t="s">
        <v>1988</v>
      </c>
      <c r="B901" s="3" t="s">
        <v>2042</v>
      </c>
      <c r="C901" s="3" t="s">
        <v>2</v>
      </c>
      <c r="D901" s="3" t="s">
        <v>2</v>
      </c>
      <c r="E901" s="3" t="s">
        <v>2</v>
      </c>
      <c r="F901" s="3" t="s">
        <v>2</v>
      </c>
      <c r="G901" s="3" t="s">
        <v>2</v>
      </c>
      <c r="H901" s="3" t="s">
        <v>2</v>
      </c>
      <c r="I901" s="3" t="s">
        <v>2</v>
      </c>
      <c r="J901" s="3" t="s">
        <v>2</v>
      </c>
      <c r="K901" s="3" t="s">
        <v>2</v>
      </c>
      <c r="L901" s="3" t="s">
        <v>2</v>
      </c>
    </row>
    <row r="902" spans="1:12" ht="18" customHeight="1">
      <c r="A902" s="3" t="s">
        <v>1989</v>
      </c>
      <c r="B902" s="3" t="s">
        <v>2043</v>
      </c>
      <c r="C902" s="3" t="s">
        <v>2</v>
      </c>
      <c r="D902" s="3" t="s">
        <v>2</v>
      </c>
      <c r="E902" s="3" t="s">
        <v>2</v>
      </c>
      <c r="F902" s="3" t="s">
        <v>2</v>
      </c>
      <c r="G902" s="3" t="s">
        <v>2</v>
      </c>
      <c r="H902" s="3" t="s">
        <v>2</v>
      </c>
      <c r="I902" s="3" t="s">
        <v>2</v>
      </c>
      <c r="J902" s="3" t="s">
        <v>2</v>
      </c>
      <c r="K902" s="3" t="s">
        <v>2</v>
      </c>
      <c r="L902" s="3" t="s">
        <v>2</v>
      </c>
    </row>
    <row r="903" spans="1:12" ht="18" customHeight="1">
      <c r="A903" s="3" t="s">
        <v>1990</v>
      </c>
      <c r="B903" s="3" t="s">
        <v>2044</v>
      </c>
      <c r="C903" s="3" t="s">
        <v>2</v>
      </c>
      <c r="D903" s="3" t="s">
        <v>2</v>
      </c>
      <c r="E903" s="3" t="s">
        <v>2</v>
      </c>
      <c r="F903" s="3" t="s">
        <v>2</v>
      </c>
      <c r="G903" s="3" t="s">
        <v>2</v>
      </c>
      <c r="H903" s="3" t="s">
        <v>2</v>
      </c>
      <c r="I903" s="3" t="s">
        <v>2</v>
      </c>
      <c r="J903" s="3" t="s">
        <v>2</v>
      </c>
      <c r="K903" s="3" t="s">
        <v>2</v>
      </c>
      <c r="L903" s="3" t="s">
        <v>2</v>
      </c>
    </row>
    <row r="904" spans="1:12" ht="18" customHeight="1">
      <c r="A904" s="3" t="s">
        <v>1991</v>
      </c>
      <c r="B904" s="3" t="s">
        <v>2045</v>
      </c>
      <c r="C904" s="3" t="s">
        <v>2</v>
      </c>
      <c r="D904" s="3" t="s">
        <v>2</v>
      </c>
      <c r="E904" s="3" t="s">
        <v>2</v>
      </c>
      <c r="F904" s="3" t="s">
        <v>2</v>
      </c>
      <c r="G904" s="3" t="s">
        <v>2</v>
      </c>
      <c r="H904" s="3" t="s">
        <v>2</v>
      </c>
      <c r="I904" s="3" t="s">
        <v>2</v>
      </c>
      <c r="J904" s="3" t="s">
        <v>2</v>
      </c>
      <c r="K904" s="3" t="s">
        <v>2</v>
      </c>
      <c r="L904" s="3" t="s">
        <v>2</v>
      </c>
    </row>
    <row r="905" spans="1:12" ht="18" customHeight="1">
      <c r="A905" s="3" t="s">
        <v>1992</v>
      </c>
      <c r="B905" s="3" t="s">
        <v>2046</v>
      </c>
      <c r="C905" s="3" t="s">
        <v>2</v>
      </c>
      <c r="D905" s="3" t="s">
        <v>2</v>
      </c>
      <c r="E905" s="3" t="s">
        <v>2</v>
      </c>
      <c r="F905" s="3" t="s">
        <v>2</v>
      </c>
      <c r="G905" s="3" t="s">
        <v>2</v>
      </c>
      <c r="H905" s="3" t="s">
        <v>2</v>
      </c>
      <c r="I905" s="3" t="s">
        <v>2</v>
      </c>
      <c r="J905" s="3" t="s">
        <v>2</v>
      </c>
      <c r="K905" s="3" t="s">
        <v>2</v>
      </c>
      <c r="L905" s="3" t="s">
        <v>2</v>
      </c>
    </row>
    <row r="906" spans="1:12" ht="18" customHeight="1">
      <c r="A906" s="3" t="s">
        <v>1993</v>
      </c>
      <c r="B906" s="3" t="s">
        <v>2047</v>
      </c>
      <c r="C906" s="3" t="s">
        <v>2</v>
      </c>
      <c r="D906" s="3" t="s">
        <v>2</v>
      </c>
      <c r="E906" s="3" t="s">
        <v>2</v>
      </c>
      <c r="F906" s="3" t="s">
        <v>2</v>
      </c>
      <c r="G906" s="3" t="s">
        <v>2</v>
      </c>
      <c r="H906" s="3" t="s">
        <v>2</v>
      </c>
      <c r="I906" s="3" t="s">
        <v>2</v>
      </c>
      <c r="J906" s="3" t="s">
        <v>2</v>
      </c>
      <c r="K906" s="3" t="s">
        <v>2</v>
      </c>
      <c r="L906" s="3" t="s">
        <v>2</v>
      </c>
    </row>
    <row r="907" spans="1:12" ht="18" customHeight="1">
      <c r="A907" s="3" t="s">
        <v>1994</v>
      </c>
      <c r="B907" s="3" t="s">
        <v>2048</v>
      </c>
      <c r="C907" s="3" t="s">
        <v>2</v>
      </c>
      <c r="D907" s="3" t="s">
        <v>2</v>
      </c>
      <c r="E907" s="3" t="s">
        <v>2</v>
      </c>
      <c r="F907" s="3" t="s">
        <v>2</v>
      </c>
      <c r="G907" s="3" t="s">
        <v>2</v>
      </c>
      <c r="H907" s="3" t="s">
        <v>2</v>
      </c>
      <c r="I907" s="3" t="s">
        <v>2</v>
      </c>
      <c r="J907" s="3" t="s">
        <v>2</v>
      </c>
      <c r="K907" s="3" t="s">
        <v>2</v>
      </c>
      <c r="L907" s="3" t="s">
        <v>2</v>
      </c>
    </row>
    <row r="908" spans="1:12" ht="18" customHeight="1">
      <c r="A908" s="3" t="s">
        <v>1995</v>
      </c>
      <c r="B908" s="3" t="s">
        <v>2049</v>
      </c>
      <c r="C908" s="3" t="s">
        <v>2</v>
      </c>
      <c r="D908" s="3" t="s">
        <v>2</v>
      </c>
      <c r="E908" s="3" t="s">
        <v>2</v>
      </c>
      <c r="F908" s="3" t="s">
        <v>2</v>
      </c>
      <c r="G908" s="3" t="s">
        <v>2</v>
      </c>
      <c r="H908" s="3" t="s">
        <v>2</v>
      </c>
      <c r="I908" s="3" t="s">
        <v>2</v>
      </c>
      <c r="J908" s="3" t="s">
        <v>2</v>
      </c>
      <c r="K908" s="3" t="s">
        <v>2</v>
      </c>
      <c r="L908" s="3" t="s">
        <v>2</v>
      </c>
    </row>
    <row r="909" spans="1:12" ht="18" customHeight="1">
      <c r="A909" s="3" t="s">
        <v>1996</v>
      </c>
      <c r="B909" s="3" t="s">
        <v>2050</v>
      </c>
      <c r="C909" s="3" t="s">
        <v>2</v>
      </c>
      <c r="D909" s="3" t="s">
        <v>2</v>
      </c>
      <c r="E909" s="3" t="s">
        <v>2</v>
      </c>
      <c r="F909" s="3" t="s">
        <v>2</v>
      </c>
      <c r="G909" s="3" t="s">
        <v>2</v>
      </c>
      <c r="H909" s="3" t="s">
        <v>2</v>
      </c>
      <c r="I909" s="3" t="s">
        <v>2</v>
      </c>
      <c r="J909" s="3" t="s">
        <v>2</v>
      </c>
      <c r="K909" s="3" t="s">
        <v>2</v>
      </c>
      <c r="L909" s="3" t="s">
        <v>2</v>
      </c>
    </row>
    <row r="910" spans="1:12" ht="18" customHeight="1">
      <c r="A910" s="3" t="s">
        <v>1997</v>
      </c>
      <c r="B910" s="3" t="s">
        <v>2051</v>
      </c>
      <c r="C910" s="3" t="s">
        <v>2</v>
      </c>
      <c r="D910" s="3" t="s">
        <v>2</v>
      </c>
      <c r="E910" s="3" t="s">
        <v>2</v>
      </c>
      <c r="F910" s="3" t="s">
        <v>2</v>
      </c>
      <c r="G910" s="3" t="s">
        <v>2</v>
      </c>
      <c r="H910" s="3" t="s">
        <v>2</v>
      </c>
      <c r="I910" s="3" t="s">
        <v>2</v>
      </c>
      <c r="J910" s="3" t="s">
        <v>2</v>
      </c>
      <c r="K910" s="3" t="s">
        <v>2</v>
      </c>
      <c r="L910" s="3" t="s">
        <v>2</v>
      </c>
    </row>
    <row r="911" spans="1:12" ht="18" customHeight="1">
      <c r="A911" s="3" t="s">
        <v>1998</v>
      </c>
      <c r="B911" s="3" t="s">
        <v>2052</v>
      </c>
      <c r="C911" s="3" t="s">
        <v>2</v>
      </c>
      <c r="D911" s="3" t="s">
        <v>2</v>
      </c>
      <c r="E911" s="3" t="s">
        <v>2</v>
      </c>
      <c r="F911" s="3" t="s">
        <v>2</v>
      </c>
      <c r="G911" s="3" t="s">
        <v>2</v>
      </c>
      <c r="H911" s="3" t="s">
        <v>2</v>
      </c>
      <c r="I911" s="3" t="s">
        <v>2</v>
      </c>
      <c r="J911" s="3" t="s">
        <v>2</v>
      </c>
      <c r="K911" s="3" t="s">
        <v>2</v>
      </c>
      <c r="L911" s="3" t="s">
        <v>2</v>
      </c>
    </row>
    <row r="912" spans="1:12" ht="18" customHeight="1">
      <c r="A912" s="3" t="s">
        <v>1999</v>
      </c>
      <c r="B912" s="3" t="s">
        <v>2053</v>
      </c>
      <c r="C912" s="3" t="s">
        <v>2</v>
      </c>
      <c r="D912" s="3" t="s">
        <v>2</v>
      </c>
      <c r="E912" s="3" t="s">
        <v>2</v>
      </c>
      <c r="F912" s="3" t="s">
        <v>2</v>
      </c>
      <c r="G912" s="3" t="s">
        <v>2</v>
      </c>
      <c r="H912" s="3" t="s">
        <v>2</v>
      </c>
      <c r="I912" s="3" t="s">
        <v>2</v>
      </c>
      <c r="J912" s="3" t="s">
        <v>2</v>
      </c>
      <c r="K912" s="3" t="s">
        <v>2</v>
      </c>
      <c r="L912" s="3" t="s">
        <v>2</v>
      </c>
    </row>
    <row r="913" spans="1:12" ht="18" customHeight="1">
      <c r="A913" s="3" t="s">
        <v>2000</v>
      </c>
      <c r="B913" s="3" t="s">
        <v>2054</v>
      </c>
      <c r="C913" s="3" t="s">
        <v>2</v>
      </c>
      <c r="D913" s="3" t="s">
        <v>2</v>
      </c>
      <c r="E913" s="3" t="s">
        <v>2</v>
      </c>
      <c r="F913" s="3" t="s">
        <v>2</v>
      </c>
      <c r="G913" s="3" t="s">
        <v>2</v>
      </c>
      <c r="H913" s="3" t="s">
        <v>2</v>
      </c>
      <c r="I913" s="3" t="s">
        <v>2</v>
      </c>
      <c r="J913" s="3" t="s">
        <v>2</v>
      </c>
      <c r="K913" s="3" t="s">
        <v>2</v>
      </c>
      <c r="L913" s="3" t="s">
        <v>2</v>
      </c>
    </row>
    <row r="914" spans="1:12" ht="18" customHeight="1">
      <c r="A914" s="3" t="s">
        <v>2001</v>
      </c>
      <c r="B914" s="3" t="s">
        <v>2055</v>
      </c>
      <c r="C914" s="3" t="s">
        <v>2</v>
      </c>
      <c r="D914" s="3" t="s">
        <v>2</v>
      </c>
      <c r="E914" s="3" t="s">
        <v>2</v>
      </c>
      <c r="F914" s="3" t="s">
        <v>2</v>
      </c>
      <c r="G914" s="3" t="s">
        <v>2</v>
      </c>
      <c r="H914" s="3" t="s">
        <v>2</v>
      </c>
      <c r="I914" s="3" t="s">
        <v>2</v>
      </c>
      <c r="J914" s="3" t="s">
        <v>2</v>
      </c>
      <c r="K914" s="3" t="s">
        <v>2</v>
      </c>
      <c r="L914" s="3" t="s">
        <v>2</v>
      </c>
    </row>
    <row r="915" spans="1:12" ht="18" customHeight="1">
      <c r="A915" s="3" t="s">
        <v>2002</v>
      </c>
      <c r="B915" s="3" t="s">
        <v>2056</v>
      </c>
      <c r="C915" s="3" t="s">
        <v>2</v>
      </c>
      <c r="D915" s="3" t="s">
        <v>2</v>
      </c>
      <c r="E915" s="3" t="s">
        <v>2</v>
      </c>
      <c r="F915" s="3" t="s">
        <v>2</v>
      </c>
      <c r="G915" s="3" t="s">
        <v>2</v>
      </c>
      <c r="H915" s="3" t="s">
        <v>2</v>
      </c>
      <c r="I915" s="3" t="s">
        <v>2</v>
      </c>
      <c r="J915" s="3" t="s">
        <v>2</v>
      </c>
      <c r="K915" s="3" t="s">
        <v>2</v>
      </c>
      <c r="L915" s="3" t="s">
        <v>2</v>
      </c>
    </row>
    <row r="916" spans="1:12" ht="18" customHeight="1">
      <c r="A916" s="3" t="s">
        <v>2003</v>
      </c>
      <c r="B916" s="3" t="s">
        <v>2057</v>
      </c>
      <c r="C916" s="3" t="s">
        <v>2</v>
      </c>
      <c r="D916" s="3" t="s">
        <v>2</v>
      </c>
      <c r="E916" s="3" t="s">
        <v>2</v>
      </c>
      <c r="F916" s="3" t="s">
        <v>2</v>
      </c>
      <c r="G916" s="3" t="s">
        <v>2</v>
      </c>
      <c r="H916" s="3" t="s">
        <v>2</v>
      </c>
      <c r="I916" s="3" t="s">
        <v>2</v>
      </c>
      <c r="J916" s="3" t="s">
        <v>2</v>
      </c>
      <c r="K916" s="3" t="s">
        <v>2</v>
      </c>
      <c r="L916" s="3" t="s">
        <v>2</v>
      </c>
    </row>
    <row r="917" spans="1:12" ht="18" customHeight="1">
      <c r="A917" s="3" t="s">
        <v>2004</v>
      </c>
      <c r="B917" s="3" t="s">
        <v>2058</v>
      </c>
      <c r="C917" s="3" t="s">
        <v>2</v>
      </c>
      <c r="D917" s="3" t="s">
        <v>2</v>
      </c>
      <c r="E917" s="3" t="s">
        <v>2</v>
      </c>
      <c r="F917" s="3" t="s">
        <v>2</v>
      </c>
      <c r="G917" s="3" t="s">
        <v>2</v>
      </c>
      <c r="H917" s="3" t="s">
        <v>2</v>
      </c>
      <c r="I917" s="3" t="s">
        <v>2</v>
      </c>
      <c r="J917" s="3" t="s">
        <v>2</v>
      </c>
      <c r="K917" s="3" t="s">
        <v>2</v>
      </c>
      <c r="L917" s="3" t="s">
        <v>2</v>
      </c>
    </row>
    <row r="918" spans="1:12" ht="18" customHeight="1">
      <c r="A918" s="3" t="s">
        <v>2005</v>
      </c>
      <c r="B918" s="3" t="s">
        <v>2059</v>
      </c>
      <c r="C918" s="3" t="s">
        <v>2</v>
      </c>
      <c r="D918" s="3" t="s">
        <v>2</v>
      </c>
      <c r="E918" s="3" t="s">
        <v>2</v>
      </c>
      <c r="F918" s="3" t="s">
        <v>2</v>
      </c>
      <c r="G918" s="3" t="s">
        <v>2</v>
      </c>
      <c r="H918" s="3" t="s">
        <v>2</v>
      </c>
      <c r="I918" s="3" t="s">
        <v>2</v>
      </c>
      <c r="J918" s="3" t="s">
        <v>2</v>
      </c>
      <c r="K918" s="3" t="s">
        <v>2</v>
      </c>
      <c r="L918" s="3" t="s">
        <v>2</v>
      </c>
    </row>
    <row r="919" spans="1:12" ht="18" customHeight="1">
      <c r="A919" s="3" t="s">
        <v>2006</v>
      </c>
      <c r="B919" s="3" t="s">
        <v>2060</v>
      </c>
      <c r="C919" s="3" t="s">
        <v>2</v>
      </c>
      <c r="D919" s="3" t="s">
        <v>2</v>
      </c>
      <c r="E919" s="3" t="s">
        <v>2</v>
      </c>
      <c r="F919" s="3" t="s">
        <v>2</v>
      </c>
      <c r="G919" s="3" t="s">
        <v>2</v>
      </c>
      <c r="H919" s="3" t="s">
        <v>2</v>
      </c>
      <c r="I919" s="3" t="s">
        <v>2</v>
      </c>
      <c r="J919" s="3" t="s">
        <v>2</v>
      </c>
      <c r="K919" s="3" t="s">
        <v>2</v>
      </c>
      <c r="L919" s="3" t="s">
        <v>2</v>
      </c>
    </row>
    <row r="920" spans="1:12" ht="18" customHeight="1">
      <c r="A920" s="3" t="s">
        <v>2007</v>
      </c>
      <c r="B920" s="3" t="s">
        <v>2061</v>
      </c>
      <c r="C920" s="3" t="s">
        <v>2</v>
      </c>
      <c r="D920" s="3" t="s">
        <v>2</v>
      </c>
      <c r="E920" s="3" t="s">
        <v>2</v>
      </c>
      <c r="F920" s="3" t="s">
        <v>2</v>
      </c>
      <c r="G920" s="3" t="s">
        <v>2</v>
      </c>
      <c r="H920" s="3" t="s">
        <v>2</v>
      </c>
      <c r="I920" s="3" t="s">
        <v>2</v>
      </c>
      <c r="J920" s="3" t="s">
        <v>2</v>
      </c>
      <c r="K920" s="3" t="s">
        <v>2</v>
      </c>
      <c r="L920" s="3" t="s">
        <v>2</v>
      </c>
    </row>
    <row r="921" spans="1:12" ht="18" customHeight="1">
      <c r="A921" s="3" t="s">
        <v>2008</v>
      </c>
      <c r="B921" s="3" t="s">
        <v>2062</v>
      </c>
      <c r="C921" s="3" t="s">
        <v>2</v>
      </c>
      <c r="D921" s="3" t="s">
        <v>2</v>
      </c>
      <c r="E921" s="3" t="s">
        <v>2</v>
      </c>
      <c r="F921" s="3" t="s">
        <v>2</v>
      </c>
      <c r="G921" s="3" t="s">
        <v>2</v>
      </c>
      <c r="H921" s="3" t="s">
        <v>2</v>
      </c>
      <c r="I921" s="3" t="s">
        <v>2</v>
      </c>
      <c r="J921" s="3" t="s">
        <v>2</v>
      </c>
      <c r="K921" s="3" t="s">
        <v>2</v>
      </c>
      <c r="L921" s="3" t="s">
        <v>2</v>
      </c>
    </row>
    <row r="922" spans="1:12" ht="18" customHeight="1">
      <c r="A922" s="3" t="s">
        <v>2009</v>
      </c>
      <c r="B922" s="3" t="s">
        <v>2063</v>
      </c>
      <c r="C922" s="3" t="s">
        <v>2</v>
      </c>
      <c r="D922" s="3" t="s">
        <v>2</v>
      </c>
      <c r="E922" s="3" t="s">
        <v>2</v>
      </c>
      <c r="F922" s="3" t="s">
        <v>2</v>
      </c>
      <c r="G922" s="3" t="s">
        <v>2</v>
      </c>
      <c r="H922" s="3" t="s">
        <v>2</v>
      </c>
      <c r="I922" s="3" t="s">
        <v>2</v>
      </c>
      <c r="J922" s="3" t="s">
        <v>2</v>
      </c>
      <c r="K922" s="3" t="s">
        <v>2</v>
      </c>
      <c r="L922" s="3" t="s">
        <v>2</v>
      </c>
    </row>
    <row r="923" spans="1:12" ht="18" customHeight="1">
      <c r="A923" s="3" t="s">
        <v>2010</v>
      </c>
      <c r="B923" s="3" t="s">
        <v>2064</v>
      </c>
      <c r="C923" s="3" t="s">
        <v>2</v>
      </c>
      <c r="D923" s="3" t="s">
        <v>2</v>
      </c>
      <c r="E923" s="3" t="s">
        <v>2</v>
      </c>
      <c r="F923" s="3" t="s">
        <v>2</v>
      </c>
      <c r="G923" s="3" t="s">
        <v>2</v>
      </c>
      <c r="H923" s="3" t="s">
        <v>2</v>
      </c>
      <c r="I923" s="3" t="s">
        <v>2</v>
      </c>
      <c r="J923" s="3" t="s">
        <v>2</v>
      </c>
      <c r="K923" s="3" t="s">
        <v>2</v>
      </c>
      <c r="L923" s="3" t="s">
        <v>2</v>
      </c>
    </row>
    <row r="924" spans="1:12" ht="18" customHeight="1">
      <c r="A924" s="3" t="s">
        <v>2011</v>
      </c>
      <c r="B924" s="3" t="s">
        <v>2065</v>
      </c>
      <c r="C924" s="3" t="s">
        <v>2</v>
      </c>
      <c r="D924" s="3" t="s">
        <v>2</v>
      </c>
      <c r="E924" s="3" t="s">
        <v>2</v>
      </c>
      <c r="F924" s="3" t="s">
        <v>2</v>
      </c>
      <c r="G924" s="3" t="s">
        <v>2</v>
      </c>
      <c r="H924" s="3" t="s">
        <v>2</v>
      </c>
      <c r="I924" s="3" t="s">
        <v>2</v>
      </c>
      <c r="J924" s="3" t="s">
        <v>2</v>
      </c>
      <c r="K924" s="3" t="s">
        <v>2</v>
      </c>
      <c r="L924" s="3" t="s">
        <v>2</v>
      </c>
    </row>
    <row r="925" spans="1:12" ht="18" customHeight="1">
      <c r="A925" s="3" t="s">
        <v>2012</v>
      </c>
      <c r="B925" s="3" t="s">
        <v>2066</v>
      </c>
      <c r="C925" s="3" t="s">
        <v>2</v>
      </c>
      <c r="D925" s="3" t="s">
        <v>2</v>
      </c>
      <c r="E925" s="3" t="s">
        <v>2</v>
      </c>
      <c r="F925" s="3" t="s">
        <v>2</v>
      </c>
      <c r="G925" s="3" t="s">
        <v>2</v>
      </c>
      <c r="H925" s="3" t="s">
        <v>2</v>
      </c>
      <c r="I925" s="3" t="s">
        <v>2</v>
      </c>
      <c r="J925" s="3" t="s">
        <v>2</v>
      </c>
      <c r="K925" s="3" t="s">
        <v>2</v>
      </c>
      <c r="L925" s="3" t="s">
        <v>2</v>
      </c>
    </row>
    <row r="926" spans="1:12" ht="18" customHeight="1">
      <c r="A926" s="3" t="s">
        <v>2013</v>
      </c>
      <c r="B926" s="3" t="s">
        <v>2067</v>
      </c>
      <c r="C926" s="3" t="s">
        <v>2</v>
      </c>
      <c r="D926" s="3" t="s">
        <v>2</v>
      </c>
      <c r="E926" s="3" t="s">
        <v>2</v>
      </c>
      <c r="F926" s="3" t="s">
        <v>2</v>
      </c>
      <c r="G926" s="3" t="s">
        <v>2</v>
      </c>
      <c r="H926" s="3" t="s">
        <v>2</v>
      </c>
      <c r="I926" s="3" t="s">
        <v>2</v>
      </c>
      <c r="J926" s="3" t="s">
        <v>2</v>
      </c>
      <c r="K926" s="3" t="s">
        <v>2</v>
      </c>
      <c r="L926" s="3" t="s">
        <v>2</v>
      </c>
    </row>
    <row r="927" spans="1:12" ht="18" customHeight="1">
      <c r="A927" s="3" t="s">
        <v>2014</v>
      </c>
      <c r="B927" s="3" t="s">
        <v>2068</v>
      </c>
      <c r="C927" s="3" t="s">
        <v>2</v>
      </c>
      <c r="D927" s="3" t="s">
        <v>2</v>
      </c>
      <c r="E927" s="3" t="s">
        <v>2</v>
      </c>
      <c r="F927" s="3" t="s">
        <v>2</v>
      </c>
      <c r="G927" s="3" t="s">
        <v>2</v>
      </c>
      <c r="H927" s="3" t="s">
        <v>2</v>
      </c>
      <c r="I927" s="3" t="s">
        <v>2</v>
      </c>
      <c r="J927" s="3" t="s">
        <v>2</v>
      </c>
      <c r="K927" s="3" t="s">
        <v>2</v>
      </c>
      <c r="L927" s="3" t="s">
        <v>2</v>
      </c>
    </row>
    <row r="928" spans="1:12" ht="18" customHeight="1">
      <c r="A928" s="3" t="s">
        <v>2015</v>
      </c>
      <c r="B928" s="3" t="s">
        <v>2069</v>
      </c>
      <c r="C928" s="3" t="s">
        <v>2</v>
      </c>
      <c r="D928" s="3" t="s">
        <v>2</v>
      </c>
      <c r="E928" s="3" t="s">
        <v>2</v>
      </c>
      <c r="F928" s="3" t="s">
        <v>2</v>
      </c>
      <c r="G928" s="3" t="s">
        <v>2</v>
      </c>
      <c r="H928" s="3" t="s">
        <v>2</v>
      </c>
      <c r="I928" s="3" t="s">
        <v>2</v>
      </c>
      <c r="J928" s="3" t="s">
        <v>2</v>
      </c>
      <c r="K928" s="3" t="s">
        <v>2</v>
      </c>
      <c r="L928" s="3" t="s">
        <v>2</v>
      </c>
    </row>
    <row r="929" spans="1:12" ht="18" customHeight="1">
      <c r="A929" s="3" t="s">
        <v>2016</v>
      </c>
      <c r="B929" s="3" t="s">
        <v>2070</v>
      </c>
      <c r="C929" s="3" t="s">
        <v>2</v>
      </c>
      <c r="D929" s="3" t="s">
        <v>2</v>
      </c>
      <c r="E929" s="3" t="s">
        <v>2</v>
      </c>
      <c r="F929" s="3" t="s">
        <v>2</v>
      </c>
      <c r="G929" s="3" t="s">
        <v>2</v>
      </c>
      <c r="H929" s="3" t="s">
        <v>2</v>
      </c>
      <c r="I929" s="3" t="s">
        <v>2</v>
      </c>
      <c r="J929" s="3" t="s">
        <v>2</v>
      </c>
      <c r="K929" s="3" t="s">
        <v>2</v>
      </c>
      <c r="L929" s="3" t="s">
        <v>2</v>
      </c>
    </row>
    <row r="930" spans="1:12" ht="18" customHeight="1">
      <c r="A930" s="3" t="s">
        <v>2017</v>
      </c>
      <c r="B930" s="3" t="s">
        <v>2071</v>
      </c>
      <c r="C930" s="3" t="s">
        <v>2</v>
      </c>
      <c r="D930" s="3" t="s">
        <v>2</v>
      </c>
      <c r="E930" s="3" t="s">
        <v>2</v>
      </c>
      <c r="F930" s="3" t="s">
        <v>2</v>
      </c>
      <c r="G930" s="3" t="s">
        <v>2</v>
      </c>
      <c r="H930" s="3" t="s">
        <v>2</v>
      </c>
      <c r="I930" s="3" t="s">
        <v>2</v>
      </c>
      <c r="J930" s="3" t="s">
        <v>2</v>
      </c>
      <c r="K930" s="3" t="s">
        <v>2</v>
      </c>
      <c r="L930" s="3" t="s">
        <v>2</v>
      </c>
    </row>
    <row r="931" spans="1:12" ht="18" customHeight="1">
      <c r="A931" s="3" t="s">
        <v>2018</v>
      </c>
      <c r="B931" s="3" t="s">
        <v>2072</v>
      </c>
      <c r="C931" s="3" t="s">
        <v>2</v>
      </c>
      <c r="D931" s="3" t="s">
        <v>2</v>
      </c>
      <c r="E931" s="3" t="s">
        <v>2</v>
      </c>
      <c r="F931" s="3" t="s">
        <v>2</v>
      </c>
      <c r="G931" s="3" t="s">
        <v>2</v>
      </c>
      <c r="H931" s="3" t="s">
        <v>2</v>
      </c>
      <c r="I931" s="3" t="s">
        <v>2</v>
      </c>
      <c r="J931" s="3" t="s">
        <v>2</v>
      </c>
      <c r="K931" s="3" t="s">
        <v>2</v>
      </c>
      <c r="L931" s="3" t="s">
        <v>2</v>
      </c>
    </row>
    <row r="932" spans="1:12" ht="18" customHeight="1">
      <c r="A932" s="3" t="s">
        <v>2019</v>
      </c>
      <c r="B932" s="3" t="s">
        <v>2073</v>
      </c>
      <c r="C932" s="3" t="s">
        <v>2</v>
      </c>
      <c r="D932" s="3" t="s">
        <v>2</v>
      </c>
      <c r="E932" s="3" t="s">
        <v>2</v>
      </c>
      <c r="F932" s="3" t="s">
        <v>2</v>
      </c>
      <c r="G932" s="3" t="s">
        <v>2</v>
      </c>
      <c r="H932" s="3" t="s">
        <v>2</v>
      </c>
      <c r="I932" s="3" t="s">
        <v>2</v>
      </c>
      <c r="J932" s="3" t="s">
        <v>2</v>
      </c>
      <c r="K932" s="3" t="s">
        <v>2</v>
      </c>
      <c r="L932" s="3" t="s">
        <v>2</v>
      </c>
    </row>
    <row r="933" spans="1:12" ht="18" customHeight="1">
      <c r="A933" s="3" t="s">
        <v>2020</v>
      </c>
      <c r="B933" s="3" t="s">
        <v>2074</v>
      </c>
      <c r="C933" s="3" t="s">
        <v>2</v>
      </c>
      <c r="D933" s="3" t="s">
        <v>2</v>
      </c>
      <c r="E933" s="3" t="s">
        <v>2</v>
      </c>
      <c r="F933" s="3" t="s">
        <v>2</v>
      </c>
      <c r="G933" s="3" t="s">
        <v>2</v>
      </c>
      <c r="H933" s="3" t="s">
        <v>2</v>
      </c>
      <c r="I933" s="3" t="s">
        <v>2</v>
      </c>
      <c r="J933" s="3" t="s">
        <v>2</v>
      </c>
      <c r="K933" s="3" t="s">
        <v>2</v>
      </c>
      <c r="L933" s="3" t="s">
        <v>2</v>
      </c>
    </row>
    <row r="934" spans="1:12" ht="18" customHeight="1">
      <c r="A934" s="3" t="s">
        <v>2021</v>
      </c>
      <c r="B934" s="3" t="s">
        <v>2075</v>
      </c>
      <c r="C934" s="3" t="s">
        <v>2</v>
      </c>
      <c r="D934" s="3" t="s">
        <v>2</v>
      </c>
      <c r="E934" s="3" t="s">
        <v>2</v>
      </c>
      <c r="F934" s="3" t="s">
        <v>2</v>
      </c>
      <c r="G934" s="3" t="s">
        <v>2</v>
      </c>
      <c r="H934" s="3" t="s">
        <v>2</v>
      </c>
      <c r="I934" s="3" t="s">
        <v>2</v>
      </c>
      <c r="J934" s="3" t="s">
        <v>2</v>
      </c>
      <c r="K934" s="3" t="s">
        <v>2</v>
      </c>
      <c r="L934" s="3" t="s">
        <v>2</v>
      </c>
    </row>
    <row r="935" spans="1:12" ht="18" customHeight="1">
      <c r="A935" s="3" t="s">
        <v>2022</v>
      </c>
      <c r="B935" s="3" t="s">
        <v>2076</v>
      </c>
      <c r="C935" s="3" t="s">
        <v>2</v>
      </c>
      <c r="D935" s="3" t="s">
        <v>2</v>
      </c>
      <c r="E935" s="3" t="s">
        <v>2</v>
      </c>
      <c r="F935" s="3" t="s">
        <v>2</v>
      </c>
      <c r="G935" s="3" t="s">
        <v>2</v>
      </c>
      <c r="H935" s="3" t="s">
        <v>2</v>
      </c>
      <c r="I935" s="3" t="s">
        <v>2</v>
      </c>
      <c r="J935" s="3" t="s">
        <v>2</v>
      </c>
      <c r="K935" s="3" t="s">
        <v>2</v>
      </c>
      <c r="L935" s="3" t="s">
        <v>2</v>
      </c>
    </row>
    <row r="936" spans="1:12" ht="18" customHeight="1">
      <c r="A936" s="3" t="s">
        <v>2023</v>
      </c>
      <c r="B936" s="3" t="s">
        <v>2077</v>
      </c>
      <c r="C936" s="3" t="s">
        <v>2</v>
      </c>
      <c r="D936" s="3" t="s">
        <v>2</v>
      </c>
      <c r="E936" s="3" t="s">
        <v>2</v>
      </c>
      <c r="F936" s="3" t="s">
        <v>2</v>
      </c>
      <c r="G936" s="3" t="s">
        <v>2</v>
      </c>
      <c r="H936" s="3" t="s">
        <v>2</v>
      </c>
      <c r="I936" s="3" t="s">
        <v>2</v>
      </c>
      <c r="J936" s="3" t="s">
        <v>2</v>
      </c>
      <c r="K936" s="3" t="s">
        <v>2</v>
      </c>
      <c r="L936" s="3" t="s">
        <v>2</v>
      </c>
    </row>
    <row r="937" spans="1:12" ht="18" customHeight="1">
      <c r="A937" s="3" t="s">
        <v>2024</v>
      </c>
      <c r="B937" s="3" t="s">
        <v>2078</v>
      </c>
      <c r="C937" s="3" t="s">
        <v>2</v>
      </c>
      <c r="D937" s="3" t="s">
        <v>2</v>
      </c>
      <c r="E937" s="3" t="s">
        <v>2</v>
      </c>
      <c r="F937" s="3" t="s">
        <v>2</v>
      </c>
      <c r="G937" s="3" t="s">
        <v>2</v>
      </c>
      <c r="H937" s="3" t="s">
        <v>2</v>
      </c>
      <c r="I937" s="3" t="s">
        <v>2</v>
      </c>
      <c r="J937" s="3" t="s">
        <v>2</v>
      </c>
      <c r="K937" s="3" t="s">
        <v>2</v>
      </c>
      <c r="L937" s="3" t="s">
        <v>2</v>
      </c>
    </row>
    <row r="938" spans="1:12" ht="18" customHeight="1">
      <c r="A938" s="3" t="s">
        <v>2025</v>
      </c>
      <c r="B938" s="3" t="s">
        <v>2079</v>
      </c>
      <c r="C938" s="3" t="s">
        <v>2</v>
      </c>
      <c r="D938" s="3" t="s">
        <v>2</v>
      </c>
      <c r="E938" s="3" t="s">
        <v>2</v>
      </c>
      <c r="F938" s="3" t="s">
        <v>2</v>
      </c>
      <c r="G938" s="3" t="s">
        <v>2</v>
      </c>
      <c r="H938" s="3" t="s">
        <v>2</v>
      </c>
      <c r="I938" s="3" t="s">
        <v>2</v>
      </c>
      <c r="J938" s="3" t="s">
        <v>2</v>
      </c>
      <c r="K938" s="3" t="s">
        <v>2</v>
      </c>
      <c r="L938" s="3" t="s">
        <v>2</v>
      </c>
    </row>
    <row r="939" spans="1:12" ht="18" customHeight="1">
      <c r="A939" s="3" t="s">
        <v>2026</v>
      </c>
      <c r="B939" s="3" t="s">
        <v>2080</v>
      </c>
      <c r="C939" s="3" t="s">
        <v>2</v>
      </c>
      <c r="D939" s="3" t="s">
        <v>2</v>
      </c>
      <c r="E939" s="3" t="s">
        <v>2</v>
      </c>
      <c r="F939" s="3" t="s">
        <v>2</v>
      </c>
      <c r="G939" s="3" t="s">
        <v>2</v>
      </c>
      <c r="H939" s="3" t="s">
        <v>2</v>
      </c>
      <c r="I939" s="3" t="s">
        <v>2</v>
      </c>
      <c r="J939" s="3" t="s">
        <v>2</v>
      </c>
      <c r="K939" s="3" t="s">
        <v>2</v>
      </c>
      <c r="L939" s="3" t="s">
        <v>2</v>
      </c>
    </row>
    <row r="940" spans="1:12" ht="18" customHeight="1">
      <c r="A940" s="3" t="s">
        <v>2027</v>
      </c>
      <c r="B940" s="3" t="s">
        <v>2081</v>
      </c>
      <c r="C940" s="3" t="s">
        <v>2</v>
      </c>
      <c r="D940" s="3" t="s">
        <v>2</v>
      </c>
      <c r="E940" s="3" t="s">
        <v>2</v>
      </c>
      <c r="F940" s="3" t="s">
        <v>2</v>
      </c>
      <c r="G940" s="3" t="s">
        <v>2</v>
      </c>
      <c r="H940" s="3" t="s">
        <v>2</v>
      </c>
      <c r="I940" s="3" t="s">
        <v>2</v>
      </c>
      <c r="J940" s="3" t="s">
        <v>2</v>
      </c>
      <c r="K940" s="3" t="s">
        <v>2</v>
      </c>
      <c r="L940" s="3" t="s">
        <v>2</v>
      </c>
    </row>
    <row r="941" spans="1:12" ht="18" customHeight="1">
      <c r="A941" s="3" t="s">
        <v>2028</v>
      </c>
      <c r="B941" s="3" t="s">
        <v>2082</v>
      </c>
      <c r="C941" s="3" t="s">
        <v>2</v>
      </c>
      <c r="D941" s="3" t="s">
        <v>2</v>
      </c>
      <c r="E941" s="3" t="s">
        <v>2</v>
      </c>
      <c r="F941" s="3" t="s">
        <v>2</v>
      </c>
      <c r="G941" s="3" t="s">
        <v>2</v>
      </c>
      <c r="H941" s="3" t="s">
        <v>2</v>
      </c>
      <c r="I941" s="3" t="s">
        <v>2</v>
      </c>
      <c r="J941" s="3" t="s">
        <v>2</v>
      </c>
      <c r="K941" s="3" t="s">
        <v>2</v>
      </c>
      <c r="L941" s="3" t="s">
        <v>2</v>
      </c>
    </row>
    <row r="942" spans="1:12" ht="18" customHeight="1">
      <c r="A942" s="3" t="s">
        <v>2029</v>
      </c>
      <c r="B942" s="3" t="s">
        <v>2083</v>
      </c>
      <c r="C942" s="3" t="s">
        <v>2</v>
      </c>
      <c r="D942" s="3" t="s">
        <v>2</v>
      </c>
      <c r="E942" s="3" t="s">
        <v>2</v>
      </c>
      <c r="F942" s="3" t="s">
        <v>2</v>
      </c>
      <c r="G942" s="3" t="s">
        <v>2</v>
      </c>
      <c r="H942" s="3" t="s">
        <v>2</v>
      </c>
      <c r="I942" s="3" t="s">
        <v>2</v>
      </c>
      <c r="J942" s="3" t="s">
        <v>2</v>
      </c>
      <c r="K942" s="3" t="s">
        <v>2</v>
      </c>
      <c r="L942" s="3" t="s">
        <v>2</v>
      </c>
    </row>
    <row r="943" spans="1:12" ht="18" customHeight="1">
      <c r="A943" s="3" t="s">
        <v>2030</v>
      </c>
      <c r="B943" s="3" t="s">
        <v>244</v>
      </c>
      <c r="C943" s="3" t="s">
        <v>2</v>
      </c>
      <c r="D943" s="3" t="s">
        <v>2</v>
      </c>
      <c r="E943" s="3" t="s">
        <v>2</v>
      </c>
      <c r="F943" s="3" t="s">
        <v>2</v>
      </c>
      <c r="G943" s="3" t="s">
        <v>2</v>
      </c>
      <c r="H943" s="3" t="s">
        <v>2</v>
      </c>
      <c r="I943" s="3" t="s">
        <v>2</v>
      </c>
      <c r="J943" s="3" t="s">
        <v>2</v>
      </c>
      <c r="K943" s="3" t="s">
        <v>2</v>
      </c>
      <c r="L943" s="3" t="s">
        <v>2</v>
      </c>
    </row>
    <row r="944" spans="1:12" ht="18" customHeight="1">
      <c r="A944" s="3" t="s">
        <v>1251</v>
      </c>
      <c r="B944" s="3" t="s">
        <v>1096</v>
      </c>
      <c r="C944" s="3">
        <v>113.02</v>
      </c>
      <c r="D944" s="3">
        <v>0.76900000000000002</v>
      </c>
      <c r="E944" s="3">
        <v>0.73099999999999998</v>
      </c>
      <c r="F944" s="3">
        <v>0.72299999999999998</v>
      </c>
      <c r="G944" s="3">
        <v>1901</v>
      </c>
      <c r="H944" s="3">
        <v>1.21E-2</v>
      </c>
      <c r="I944" s="3">
        <v>1504</v>
      </c>
      <c r="J944" s="3">
        <v>1.0200000000000001E-2</v>
      </c>
      <c r="K944" s="3">
        <v>0</v>
      </c>
      <c r="L944" s="3">
        <v>0</v>
      </c>
    </row>
  </sheetData>
  <sheetProtection algorithmName="SHA-512" hashValue="2u4MpXBKx6WbR7L8ACndyMuZeQqFWHTG003mzLBLPx8pt5bDn5HmXk+NNa9cj5TwgY+r5trBfqXg+tgEJxer8Q==" saltValue="Pm/2Y+dhrqQ5WEKDFn7/mw==" spinCount="100000" sheet="1" formatCells="0"/>
  <mergeCells count="3">
    <mergeCell ref="A2:A3"/>
    <mergeCell ref="B2:B3"/>
    <mergeCell ref="C2:L2"/>
  </mergeCells>
  <phoneticPr fontId="13"/>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F79F97-2CDE-4BAE-9AFD-A76A1C4F438D}">
  <sheetPr codeName="Sheet4">
    <tabColor rgb="FFFFC000"/>
    <pageSetUpPr fitToPage="1"/>
  </sheetPr>
  <dimension ref="A1:AZ45"/>
  <sheetViews>
    <sheetView workbookViewId="0"/>
  </sheetViews>
  <sheetFormatPr defaultColWidth="9" defaultRowHeight="13.5" outlineLevelCol="1"/>
  <cols>
    <col min="1" max="1" width="2.125" style="232" customWidth="1"/>
    <col min="2" max="2" width="1.875" style="232" customWidth="1"/>
    <col min="3" max="3" width="9.625" style="232" customWidth="1"/>
    <col min="4" max="4" width="6.625" style="232" customWidth="1"/>
    <col min="5" max="5" width="12.875" style="230" customWidth="1"/>
    <col min="6" max="6" width="2.5" style="232" customWidth="1"/>
    <col min="7" max="7" width="13.125" style="232" customWidth="1"/>
    <col min="8" max="8" width="2.5" style="232" customWidth="1"/>
    <col min="9" max="9" width="13.125" style="232" customWidth="1"/>
    <col min="10" max="10" width="2.5" style="232" customWidth="1"/>
    <col min="11" max="11" width="15" style="232" customWidth="1"/>
    <col min="12" max="12" width="2.5" style="232" customWidth="1"/>
    <col min="13" max="13" width="11.125" style="232" customWidth="1"/>
    <col min="14" max="14" width="1.375" style="232" customWidth="1"/>
    <col min="15" max="15" width="80.625" style="256" customWidth="1"/>
    <col min="16" max="20" width="9" style="232" hidden="1" customWidth="1" outlineLevel="1"/>
    <col min="21" max="21" width="9" style="232" collapsed="1"/>
    <col min="22" max="16384" width="9" style="232"/>
  </cols>
  <sheetData>
    <row r="1" spans="1:52" ht="15" customHeight="1">
      <c r="A1" s="229"/>
      <c r="B1" s="230"/>
      <c r="C1" s="230"/>
      <c r="D1" s="230"/>
      <c r="F1" s="230"/>
      <c r="G1" s="230"/>
      <c r="H1" s="230"/>
      <c r="I1" s="230"/>
      <c r="J1" s="230"/>
      <c r="K1" s="230"/>
      <c r="L1" s="230"/>
      <c r="M1" s="230"/>
      <c r="N1" s="230"/>
      <c r="O1" s="231" t="s">
        <v>2485</v>
      </c>
    </row>
    <row r="2" spans="1:52" ht="24.75" customHeight="1">
      <c r="A2" s="230"/>
      <c r="B2" s="230"/>
      <c r="C2" s="732" t="s">
        <v>1716</v>
      </c>
      <c r="D2" s="732"/>
      <c r="E2" s="732"/>
      <c r="F2" s="732"/>
      <c r="G2" s="732"/>
      <c r="H2" s="732"/>
      <c r="I2" s="732"/>
      <c r="J2" s="732"/>
      <c r="K2" s="732"/>
      <c r="L2" s="732"/>
      <c r="M2" s="732"/>
      <c r="N2" s="230"/>
      <c r="O2" s="233"/>
    </row>
    <row r="3" spans="1:52" ht="15.75" customHeight="1">
      <c r="A3" s="230"/>
      <c r="B3" s="230"/>
      <c r="C3" s="732"/>
      <c r="D3" s="732"/>
      <c r="E3" s="732"/>
      <c r="F3" s="732"/>
      <c r="G3" s="732"/>
      <c r="H3" s="732"/>
      <c r="I3" s="732"/>
      <c r="J3" s="732"/>
      <c r="K3" s="732"/>
      <c r="L3" s="732"/>
      <c r="M3" s="732"/>
      <c r="N3" s="230"/>
      <c r="O3" s="230"/>
    </row>
    <row r="4" spans="1:52" ht="6.75" customHeight="1">
      <c r="A4" s="230"/>
      <c r="B4" s="230"/>
      <c r="C4" s="230"/>
      <c r="D4" s="230"/>
      <c r="F4" s="230"/>
      <c r="G4" s="230"/>
      <c r="H4" s="230"/>
      <c r="I4" s="230"/>
      <c r="J4" s="230"/>
      <c r="K4" s="230"/>
      <c r="L4" s="230"/>
      <c r="M4" s="230"/>
      <c r="N4" s="230"/>
      <c r="O4" s="230"/>
    </row>
    <row r="5" spans="1:52" ht="18" customHeight="1">
      <c r="A5" s="230"/>
      <c r="B5" s="230"/>
      <c r="C5" s="230" t="s">
        <v>61</v>
      </c>
      <c r="D5" s="230"/>
      <c r="F5" s="230"/>
      <c r="G5" s="230"/>
      <c r="H5" s="230"/>
      <c r="I5" s="230"/>
      <c r="J5" s="230"/>
      <c r="K5" s="230"/>
      <c r="L5" s="230"/>
      <c r="M5" s="230"/>
      <c r="N5" s="230"/>
      <c r="O5" s="234" t="s">
        <v>1934</v>
      </c>
    </row>
    <row r="6" spans="1:52" ht="18" customHeight="1" thickBot="1">
      <c r="A6" s="230"/>
      <c r="B6" s="230"/>
      <c r="C6" s="230" t="s">
        <v>60</v>
      </c>
      <c r="D6" s="230"/>
      <c r="F6" s="230"/>
      <c r="G6" s="230"/>
      <c r="H6" s="230"/>
      <c r="I6" s="230"/>
      <c r="J6" s="230"/>
      <c r="K6" s="230"/>
      <c r="L6" s="230"/>
      <c r="M6" s="230"/>
      <c r="N6" s="230"/>
      <c r="O6" s="230"/>
    </row>
    <row r="7" spans="1:52" ht="39" customHeight="1">
      <c r="A7" s="230"/>
      <c r="B7" s="230"/>
      <c r="C7" s="733" t="s">
        <v>1717</v>
      </c>
      <c r="D7" s="734"/>
      <c r="E7" s="735"/>
      <c r="F7" s="742" t="s">
        <v>1426</v>
      </c>
      <c r="G7" s="743"/>
      <c r="H7" s="744" t="str">
        <f>IF(報_提出書!H8="","",報_提出書!H8)</f>
        <v/>
      </c>
      <c r="I7" s="745"/>
      <c r="J7" s="745"/>
      <c r="K7" s="745"/>
      <c r="L7" s="745"/>
      <c r="M7" s="746"/>
      <c r="N7" s="230"/>
      <c r="O7" s="235"/>
    </row>
    <row r="8" spans="1:52" ht="39" customHeight="1">
      <c r="A8" s="230"/>
      <c r="B8" s="230"/>
      <c r="C8" s="736"/>
      <c r="D8" s="737"/>
      <c r="E8" s="738"/>
      <c r="F8" s="747" t="s">
        <v>1718</v>
      </c>
      <c r="G8" s="748"/>
      <c r="H8" s="749" t="str">
        <f>IF(報_提出書!H9="","",報_提出書!H9)</f>
        <v/>
      </c>
      <c r="I8" s="750"/>
      <c r="J8" s="750"/>
      <c r="K8" s="750"/>
      <c r="L8" s="750"/>
      <c r="M8" s="751"/>
      <c r="N8" s="230"/>
      <c r="O8" s="772"/>
    </row>
    <row r="9" spans="1:52" ht="39" customHeight="1">
      <c r="A9" s="230"/>
      <c r="B9" s="230"/>
      <c r="C9" s="739"/>
      <c r="D9" s="740"/>
      <c r="E9" s="741"/>
      <c r="F9" s="747" t="s">
        <v>1711</v>
      </c>
      <c r="G9" s="748"/>
      <c r="H9" s="749" t="str">
        <f>IF(報_提出書!H10="","",報_提出書!H10)</f>
        <v/>
      </c>
      <c r="I9" s="750"/>
      <c r="J9" s="750"/>
      <c r="K9" s="750"/>
      <c r="L9" s="750"/>
      <c r="M9" s="751"/>
      <c r="N9" s="230"/>
      <c r="O9" s="772"/>
    </row>
    <row r="10" spans="1:52" ht="39" customHeight="1" thickBot="1">
      <c r="A10" s="230"/>
      <c r="B10" s="230"/>
      <c r="C10" s="773" t="s">
        <v>59</v>
      </c>
      <c r="D10" s="774"/>
      <c r="E10" s="775"/>
      <c r="F10" s="776" t="str">
        <f>IF(報_提出書!H7="","",報_提出書!H7)</f>
        <v/>
      </c>
      <c r="G10" s="777"/>
      <c r="H10" s="777"/>
      <c r="I10" s="777"/>
      <c r="J10" s="777"/>
      <c r="K10" s="777"/>
      <c r="L10" s="777"/>
      <c r="M10" s="778"/>
      <c r="N10" s="230"/>
      <c r="O10" s="235"/>
    </row>
    <row r="11" spans="1:52" ht="11.25" customHeight="1">
      <c r="A11" s="230"/>
      <c r="B11" s="230"/>
      <c r="C11" s="230"/>
      <c r="D11" s="230"/>
      <c r="F11" s="230"/>
      <c r="G11" s="230"/>
      <c r="H11" s="230"/>
      <c r="I11" s="230"/>
      <c r="J11" s="230"/>
      <c r="K11" s="230"/>
      <c r="L11" s="230"/>
      <c r="M11" s="230"/>
      <c r="N11" s="230"/>
      <c r="O11" s="230"/>
    </row>
    <row r="12" spans="1:52" ht="18" customHeight="1" thickBot="1">
      <c r="A12" s="230"/>
      <c r="B12" s="230"/>
      <c r="C12" s="230" t="s">
        <v>58</v>
      </c>
      <c r="D12" s="230"/>
      <c r="F12" s="230"/>
      <c r="G12" s="230"/>
      <c r="H12" s="230"/>
      <c r="I12" s="230"/>
      <c r="J12" s="230"/>
      <c r="K12" s="230"/>
      <c r="L12" s="230"/>
      <c r="M12" s="230"/>
      <c r="N12" s="230"/>
      <c r="O12" s="230"/>
    </row>
    <row r="13" spans="1:52" ht="39" customHeight="1">
      <c r="A13" s="230"/>
      <c r="B13" s="230"/>
      <c r="C13" s="752" t="s">
        <v>57</v>
      </c>
      <c r="D13" s="753"/>
      <c r="E13" s="754"/>
      <c r="F13" s="755"/>
      <c r="G13" s="756"/>
      <c r="H13" s="756"/>
      <c r="I13" s="756"/>
      <c r="J13" s="756"/>
      <c r="K13" s="756"/>
      <c r="L13" s="756"/>
      <c r="M13" s="757"/>
      <c r="N13" s="230"/>
      <c r="O13" s="230"/>
      <c r="P13" s="610"/>
    </row>
    <row r="14" spans="1:52" ht="39" customHeight="1">
      <c r="A14" s="230"/>
      <c r="B14" s="230"/>
      <c r="C14" s="236" t="s">
        <v>56</v>
      </c>
      <c r="D14" s="237"/>
      <c r="E14" s="238"/>
      <c r="F14" s="611"/>
      <c r="G14" s="230" t="s">
        <v>55</v>
      </c>
      <c r="H14" s="230"/>
      <c r="I14" s="230" t="s">
        <v>54</v>
      </c>
      <c r="J14" s="230"/>
      <c r="K14" s="230" t="s">
        <v>53</v>
      </c>
      <c r="L14" s="230"/>
      <c r="M14" s="612" t="s">
        <v>52</v>
      </c>
      <c r="N14" s="230"/>
      <c r="O14" s="230"/>
      <c r="P14" s="610" t="b">
        <v>0</v>
      </c>
      <c r="Q14" s="610" t="b">
        <v>0</v>
      </c>
      <c r="R14" s="610" t="b">
        <v>0</v>
      </c>
      <c r="S14" s="610" t="b">
        <v>0</v>
      </c>
      <c r="T14" s="232">
        <f>COUNTIF(P14:S14,"TRUE")</f>
        <v>0</v>
      </c>
    </row>
    <row r="15" spans="1:52" s="241" customFormat="1" ht="27" customHeight="1">
      <c r="A15" s="239"/>
      <c r="B15" s="239"/>
      <c r="C15" s="758" t="s">
        <v>51</v>
      </c>
      <c r="D15" s="759"/>
      <c r="E15" s="760"/>
      <c r="F15" s="764" t="s">
        <v>1682</v>
      </c>
      <c r="G15" s="765"/>
      <c r="H15" s="766" t="str">
        <f>IF(報_提出書!D26="","",報_提出書!D26)</f>
        <v/>
      </c>
      <c r="I15" s="767"/>
      <c r="J15" s="767"/>
      <c r="K15" s="767"/>
      <c r="L15" s="767"/>
      <c r="M15" s="768"/>
      <c r="N15" s="239"/>
      <c r="O15" s="239"/>
      <c r="P15" s="240"/>
      <c r="Q15" s="240"/>
      <c r="R15" s="240"/>
      <c r="S15" s="240"/>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39"/>
      <c r="AY15" s="239"/>
      <c r="AZ15" s="239"/>
    </row>
    <row r="16" spans="1:52" ht="240" customHeight="1" thickBot="1">
      <c r="A16" s="230"/>
      <c r="B16" s="230"/>
      <c r="C16" s="761"/>
      <c r="D16" s="762"/>
      <c r="E16" s="763"/>
      <c r="F16" s="769"/>
      <c r="G16" s="770"/>
      <c r="H16" s="770"/>
      <c r="I16" s="770"/>
      <c r="J16" s="770"/>
      <c r="K16" s="770"/>
      <c r="L16" s="770"/>
      <c r="M16" s="771"/>
      <c r="N16" s="230"/>
      <c r="O16" s="242" t="s">
        <v>1928</v>
      </c>
    </row>
    <row r="17" spans="1:16" ht="11.25" customHeight="1">
      <c r="A17" s="230"/>
      <c r="B17" s="230"/>
      <c r="C17" s="230"/>
      <c r="D17" s="230"/>
      <c r="F17" s="230"/>
      <c r="G17" s="230"/>
      <c r="H17" s="230"/>
      <c r="I17" s="230"/>
      <c r="J17" s="230"/>
      <c r="K17" s="230"/>
      <c r="L17" s="230"/>
      <c r="M17" s="230"/>
      <c r="N17" s="230"/>
      <c r="O17" s="230"/>
    </row>
    <row r="18" spans="1:16" ht="15" customHeight="1" thickBot="1">
      <c r="A18" s="230"/>
      <c r="B18" s="230"/>
      <c r="C18" s="230" t="s">
        <v>50</v>
      </c>
      <c r="D18" s="230"/>
      <c r="F18" s="230"/>
      <c r="G18" s="230"/>
      <c r="H18" s="230"/>
      <c r="I18" s="230"/>
      <c r="J18" s="230"/>
      <c r="K18" s="230"/>
      <c r="L18" s="230"/>
      <c r="M18" s="230"/>
      <c r="N18" s="230"/>
      <c r="O18" s="230"/>
    </row>
    <row r="19" spans="1:16" ht="25.5" customHeight="1">
      <c r="A19" s="230"/>
      <c r="B19" s="230"/>
      <c r="C19" s="791" t="s">
        <v>49</v>
      </c>
      <c r="D19" s="794" t="s">
        <v>47</v>
      </c>
      <c r="E19" s="794"/>
      <c r="F19" s="784"/>
      <c r="G19" s="785"/>
      <c r="H19" s="785"/>
      <c r="I19" s="785"/>
      <c r="J19" s="785"/>
      <c r="K19" s="785"/>
      <c r="L19" s="785"/>
      <c r="M19" s="786"/>
      <c r="N19" s="243"/>
      <c r="O19" s="244" t="s">
        <v>75</v>
      </c>
    </row>
    <row r="20" spans="1:16" ht="25.5" customHeight="1">
      <c r="A20" s="230"/>
      <c r="B20" s="230"/>
      <c r="C20" s="780"/>
      <c r="D20" s="782" t="s">
        <v>34</v>
      </c>
      <c r="E20" s="245" t="s">
        <v>46</v>
      </c>
      <c r="F20" s="788"/>
      <c r="G20" s="789"/>
      <c r="H20" s="789"/>
      <c r="I20" s="789"/>
      <c r="J20" s="789"/>
      <c r="K20" s="789"/>
      <c r="L20" s="789"/>
      <c r="M20" s="790"/>
      <c r="N20" s="243"/>
      <c r="O20" s="230"/>
      <c r="P20" s="232">
        <f>COUNTA(F20:M21)</f>
        <v>0</v>
      </c>
    </row>
    <row r="21" spans="1:16" ht="25.5" customHeight="1">
      <c r="A21" s="230"/>
      <c r="B21" s="230"/>
      <c r="C21" s="792"/>
      <c r="D21" s="793"/>
      <c r="E21" s="245" t="s">
        <v>45</v>
      </c>
      <c r="F21" s="788"/>
      <c r="G21" s="789"/>
      <c r="H21" s="789"/>
      <c r="I21" s="789"/>
      <c r="J21" s="789"/>
      <c r="K21" s="789"/>
      <c r="L21" s="789"/>
      <c r="M21" s="790"/>
      <c r="N21" s="243"/>
      <c r="O21" s="246" t="s">
        <v>1971</v>
      </c>
    </row>
    <row r="22" spans="1:16" ht="25.5" customHeight="1">
      <c r="A22" s="230"/>
      <c r="B22" s="230"/>
      <c r="C22" s="779" t="s">
        <v>48</v>
      </c>
      <c r="D22" s="787" t="s">
        <v>47</v>
      </c>
      <c r="E22" s="787"/>
      <c r="F22" s="788"/>
      <c r="G22" s="789"/>
      <c r="H22" s="789"/>
      <c r="I22" s="789"/>
      <c r="J22" s="789"/>
      <c r="K22" s="789"/>
      <c r="L22" s="789"/>
      <c r="M22" s="790"/>
      <c r="N22" s="243"/>
      <c r="O22" s="244" t="s">
        <v>75</v>
      </c>
    </row>
    <row r="23" spans="1:16" ht="25.5" customHeight="1">
      <c r="A23" s="230"/>
      <c r="B23" s="230"/>
      <c r="C23" s="780"/>
      <c r="D23" s="782" t="s">
        <v>34</v>
      </c>
      <c r="E23" s="245" t="s">
        <v>46</v>
      </c>
      <c r="F23" s="788"/>
      <c r="G23" s="789"/>
      <c r="H23" s="789"/>
      <c r="I23" s="789"/>
      <c r="J23" s="789"/>
      <c r="K23" s="789"/>
      <c r="L23" s="789"/>
      <c r="M23" s="790"/>
      <c r="N23" s="243"/>
      <c r="O23" s="230"/>
      <c r="P23" s="232">
        <f>COUNTA(F23:M24)</f>
        <v>0</v>
      </c>
    </row>
    <row r="24" spans="1:16" ht="25.5" customHeight="1" thickBot="1">
      <c r="A24" s="230"/>
      <c r="B24" s="230"/>
      <c r="C24" s="781"/>
      <c r="D24" s="783"/>
      <c r="E24" s="247" t="s">
        <v>45</v>
      </c>
      <c r="F24" s="769"/>
      <c r="G24" s="770"/>
      <c r="H24" s="770"/>
      <c r="I24" s="770"/>
      <c r="J24" s="770"/>
      <c r="K24" s="770"/>
      <c r="L24" s="770"/>
      <c r="M24" s="771"/>
      <c r="N24" s="243"/>
      <c r="O24" s="246" t="s">
        <v>1971</v>
      </c>
    </row>
    <row r="25" spans="1:16" ht="13.5" customHeight="1">
      <c r="A25" s="230"/>
      <c r="B25" s="230"/>
      <c r="C25" s="248"/>
      <c r="D25" s="249"/>
      <c r="E25" s="250"/>
      <c r="F25" s="251"/>
      <c r="G25" s="251"/>
      <c r="H25" s="251"/>
      <c r="I25" s="251"/>
      <c r="J25" s="251"/>
      <c r="K25" s="251"/>
      <c r="L25" s="251"/>
      <c r="M25" s="251"/>
      <c r="N25" s="230"/>
      <c r="O25" s="252"/>
    </row>
    <row r="26" spans="1:16" ht="15.75" customHeight="1">
      <c r="A26" s="230"/>
      <c r="B26" s="230"/>
      <c r="C26" s="230"/>
      <c r="D26" s="230"/>
      <c r="E26" s="253"/>
      <c r="F26" s="254"/>
      <c r="G26" s="230"/>
      <c r="H26" s="230"/>
      <c r="I26" s="230"/>
      <c r="J26" s="230"/>
      <c r="K26" s="230"/>
      <c r="L26" s="230"/>
      <c r="M26" s="230"/>
      <c r="N26" s="230"/>
      <c r="O26" s="252"/>
    </row>
    <row r="27" spans="1:16" ht="15" customHeight="1">
      <c r="A27" s="230"/>
      <c r="B27" s="230"/>
      <c r="C27" s="230"/>
      <c r="D27" s="230"/>
      <c r="F27" s="230"/>
      <c r="G27" s="230"/>
      <c r="H27" s="230"/>
      <c r="I27" s="230"/>
      <c r="J27" s="230"/>
      <c r="K27" s="230"/>
      <c r="L27" s="230"/>
      <c r="M27" s="230"/>
      <c r="N27" s="255"/>
      <c r="O27" s="252"/>
    </row>
    <row r="28" spans="1:16">
      <c r="A28" s="230"/>
      <c r="B28" s="230"/>
      <c r="C28" s="230"/>
      <c r="D28" s="230"/>
      <c r="F28" s="230"/>
      <c r="G28" s="230"/>
      <c r="H28" s="230"/>
      <c r="I28" s="230"/>
      <c r="J28" s="230"/>
      <c r="K28" s="230"/>
      <c r="L28" s="230"/>
      <c r="M28" s="230"/>
      <c r="N28" s="230"/>
      <c r="O28" s="252"/>
    </row>
    <row r="29" spans="1:16">
      <c r="A29" s="230"/>
      <c r="B29" s="230"/>
      <c r="C29" s="230"/>
      <c r="D29" s="230"/>
      <c r="F29" s="230"/>
      <c r="G29" s="230"/>
      <c r="H29" s="230"/>
      <c r="I29" s="230"/>
      <c r="J29" s="230"/>
      <c r="K29" s="230"/>
      <c r="L29" s="230"/>
      <c r="M29" s="230"/>
      <c r="N29" s="230"/>
      <c r="O29" s="252"/>
    </row>
    <row r="30" spans="1:16">
      <c r="A30" s="230"/>
      <c r="B30" s="230"/>
      <c r="C30" s="230"/>
      <c r="D30" s="230"/>
      <c r="F30" s="230"/>
      <c r="G30" s="230"/>
      <c r="H30" s="230"/>
      <c r="I30" s="230"/>
      <c r="J30" s="230"/>
      <c r="K30" s="230"/>
      <c r="L30" s="230"/>
      <c r="M30" s="230"/>
      <c r="N30" s="230"/>
      <c r="O30" s="252"/>
    </row>
    <row r="31" spans="1:16">
      <c r="A31" s="230"/>
      <c r="B31" s="230"/>
      <c r="C31" s="230"/>
      <c r="D31" s="230"/>
      <c r="F31" s="230"/>
      <c r="G31" s="230"/>
      <c r="H31" s="230"/>
      <c r="I31" s="230"/>
      <c r="J31" s="230"/>
      <c r="K31" s="230"/>
      <c r="L31" s="230"/>
      <c r="M31" s="230"/>
      <c r="N31" s="230"/>
      <c r="O31" s="252"/>
    </row>
    <row r="32" spans="1:16">
      <c r="A32" s="230"/>
      <c r="B32" s="230"/>
      <c r="C32" s="230"/>
      <c r="D32" s="230"/>
      <c r="F32" s="230"/>
      <c r="G32" s="230"/>
      <c r="H32" s="230"/>
      <c r="I32" s="230"/>
      <c r="J32" s="230"/>
      <c r="K32" s="230"/>
      <c r="L32" s="230"/>
      <c r="M32" s="230"/>
      <c r="N32" s="230"/>
      <c r="O32" s="252"/>
    </row>
    <row r="33" spans="1:15">
      <c r="A33" s="230"/>
      <c r="B33" s="230"/>
      <c r="C33" s="230"/>
      <c r="D33" s="230"/>
      <c r="F33" s="230"/>
      <c r="G33" s="230"/>
      <c r="H33" s="230"/>
      <c r="I33" s="230"/>
      <c r="J33" s="230"/>
      <c r="K33" s="230"/>
      <c r="L33" s="230"/>
      <c r="M33" s="230"/>
      <c r="N33" s="230"/>
      <c r="O33" s="252"/>
    </row>
    <row r="34" spans="1:15">
      <c r="A34" s="230"/>
      <c r="B34" s="230"/>
      <c r="C34" s="230"/>
      <c r="D34" s="230"/>
      <c r="F34" s="230"/>
      <c r="G34" s="230"/>
      <c r="H34" s="230"/>
      <c r="I34" s="230"/>
      <c r="J34" s="230"/>
      <c r="K34" s="230"/>
      <c r="L34" s="230"/>
      <c r="M34" s="230"/>
      <c r="N34" s="230"/>
      <c r="O34" s="252"/>
    </row>
    <row r="35" spans="1:15">
      <c r="A35" s="230"/>
      <c r="B35" s="230"/>
      <c r="C35" s="230"/>
      <c r="D35" s="230"/>
      <c r="F35" s="230"/>
      <c r="G35" s="230"/>
      <c r="H35" s="230"/>
      <c r="I35" s="230"/>
      <c r="J35" s="230"/>
      <c r="K35" s="230"/>
      <c r="L35" s="230"/>
      <c r="M35" s="230"/>
      <c r="N35" s="230"/>
      <c r="O35" s="252"/>
    </row>
    <row r="36" spans="1:15">
      <c r="A36" s="230"/>
      <c r="B36" s="230"/>
      <c r="C36" s="230"/>
      <c r="D36" s="230"/>
      <c r="F36" s="230"/>
      <c r="G36" s="230"/>
      <c r="H36" s="230"/>
      <c r="I36" s="230"/>
      <c r="J36" s="230"/>
      <c r="K36" s="230"/>
      <c r="L36" s="230"/>
      <c r="M36" s="230"/>
      <c r="N36" s="230"/>
      <c r="O36" s="252"/>
    </row>
    <row r="37" spans="1:15">
      <c r="A37" s="230"/>
      <c r="B37" s="230"/>
      <c r="C37" s="230"/>
      <c r="D37" s="230"/>
      <c r="F37" s="230"/>
      <c r="G37" s="230"/>
      <c r="H37" s="230"/>
      <c r="I37" s="230"/>
      <c r="J37" s="230"/>
      <c r="K37" s="230"/>
      <c r="L37" s="230"/>
      <c r="M37" s="230"/>
      <c r="N37" s="230"/>
      <c r="O37" s="252"/>
    </row>
    <row r="38" spans="1:15">
      <c r="A38" s="230"/>
      <c r="B38" s="230"/>
      <c r="C38" s="230"/>
      <c r="D38" s="230"/>
      <c r="F38" s="230"/>
      <c r="G38" s="230"/>
      <c r="H38" s="230"/>
      <c r="I38" s="230"/>
      <c r="J38" s="230"/>
      <c r="K38" s="230"/>
      <c r="L38" s="230"/>
      <c r="M38" s="230"/>
      <c r="N38" s="230"/>
      <c r="O38" s="252"/>
    </row>
    <row r="39" spans="1:15">
      <c r="A39" s="230"/>
      <c r="B39" s="230"/>
      <c r="C39" s="230"/>
      <c r="D39" s="230"/>
      <c r="F39" s="230"/>
      <c r="G39" s="230"/>
      <c r="H39" s="230"/>
      <c r="I39" s="230"/>
      <c r="J39" s="230"/>
      <c r="K39" s="230"/>
      <c r="L39" s="230"/>
      <c r="M39" s="230"/>
      <c r="N39" s="230"/>
      <c r="O39" s="252"/>
    </row>
    <row r="40" spans="1:15">
      <c r="A40" s="230"/>
      <c r="B40" s="230"/>
      <c r="C40" s="230"/>
      <c r="D40" s="230"/>
      <c r="F40" s="230"/>
      <c r="G40" s="230"/>
      <c r="H40" s="230"/>
      <c r="I40" s="230"/>
      <c r="J40" s="230"/>
      <c r="K40" s="230"/>
      <c r="L40" s="230"/>
      <c r="M40" s="230"/>
      <c r="N40" s="230"/>
      <c r="O40" s="252"/>
    </row>
    <row r="41" spans="1:15">
      <c r="A41" s="230"/>
      <c r="B41" s="230"/>
      <c r="C41" s="230"/>
      <c r="D41" s="230"/>
      <c r="F41" s="230"/>
      <c r="G41" s="230"/>
      <c r="H41" s="230"/>
      <c r="I41" s="230"/>
      <c r="J41" s="230"/>
      <c r="K41" s="230"/>
      <c r="L41" s="230"/>
      <c r="M41" s="230"/>
      <c r="N41" s="230"/>
      <c r="O41" s="252"/>
    </row>
    <row r="42" spans="1:15">
      <c r="A42" s="230"/>
      <c r="B42" s="230"/>
      <c r="C42" s="230"/>
      <c r="D42" s="230"/>
      <c r="F42" s="230"/>
      <c r="G42" s="230"/>
      <c r="H42" s="230"/>
      <c r="I42" s="230"/>
      <c r="J42" s="230"/>
      <c r="K42" s="230"/>
      <c r="L42" s="230"/>
      <c r="M42" s="230"/>
      <c r="N42" s="230"/>
      <c r="O42" s="252"/>
    </row>
    <row r="43" spans="1:15">
      <c r="A43" s="230"/>
      <c r="B43" s="230"/>
      <c r="C43" s="230"/>
      <c r="D43" s="230"/>
      <c r="F43" s="230"/>
      <c r="G43" s="230"/>
      <c r="H43" s="230"/>
      <c r="I43" s="230"/>
      <c r="J43" s="230"/>
      <c r="K43" s="230"/>
      <c r="L43" s="230"/>
      <c r="M43" s="230"/>
      <c r="N43" s="230"/>
      <c r="O43" s="252"/>
    </row>
    <row r="44" spans="1:15">
      <c r="A44" s="230"/>
      <c r="B44" s="230"/>
      <c r="C44" s="230"/>
      <c r="D44" s="230"/>
      <c r="F44" s="230"/>
      <c r="G44" s="230"/>
      <c r="H44" s="230"/>
      <c r="I44" s="230"/>
      <c r="J44" s="230"/>
      <c r="K44" s="230"/>
      <c r="L44" s="230"/>
      <c r="M44" s="230"/>
      <c r="N44" s="230"/>
      <c r="O44" s="252"/>
    </row>
    <row r="45" spans="1:15">
      <c r="A45" s="230"/>
      <c r="B45" s="230"/>
      <c r="C45" s="230"/>
      <c r="D45" s="230"/>
      <c r="F45" s="230"/>
      <c r="G45" s="230"/>
      <c r="H45" s="230"/>
      <c r="I45" s="230"/>
      <c r="J45" s="230"/>
      <c r="K45" s="230"/>
      <c r="L45" s="230"/>
      <c r="M45" s="230"/>
      <c r="N45" s="230"/>
      <c r="O45" s="252"/>
    </row>
  </sheetData>
  <sheetProtection algorithmName="SHA-512" hashValue="MjGv6MoxPtxUsYCsG/3faxdjYRsXl0k1ASkAi75pEvdWtBA9k25WdJBApzgLo4OMTou9zJhuka90RIecrdtv3w==" saltValue="o5E5vIzLnKTmRSud8IuyRQ==" spinCount="100000" sheet="1" formatCells="0"/>
  <dataConsolidate function="count" link="1">
    <dataRefs count="1">
      <dataRef ref="F17:M19" sheet="その１（計画書）" r:id="rId1"/>
    </dataRefs>
  </dataConsolidate>
  <mergeCells count="29">
    <mergeCell ref="C22:C24"/>
    <mergeCell ref="D23:D24"/>
    <mergeCell ref="F19:M19"/>
    <mergeCell ref="D22:E22"/>
    <mergeCell ref="F22:M22"/>
    <mergeCell ref="F23:M23"/>
    <mergeCell ref="F24:M24"/>
    <mergeCell ref="F20:M20"/>
    <mergeCell ref="F21:M21"/>
    <mergeCell ref="C19:C21"/>
    <mergeCell ref="D20:D21"/>
    <mergeCell ref="D19:E19"/>
    <mergeCell ref="O8:O9"/>
    <mergeCell ref="F9:G9"/>
    <mergeCell ref="H9:M9"/>
    <mergeCell ref="C10:E10"/>
    <mergeCell ref="F10:M10"/>
    <mergeCell ref="C13:E13"/>
    <mergeCell ref="F13:M13"/>
    <mergeCell ref="C15:E16"/>
    <mergeCell ref="F15:G15"/>
    <mergeCell ref="H15:M15"/>
    <mergeCell ref="F16:M16"/>
    <mergeCell ref="C2:M3"/>
    <mergeCell ref="C7:E9"/>
    <mergeCell ref="F7:G7"/>
    <mergeCell ref="H7:M7"/>
    <mergeCell ref="F8:G8"/>
    <mergeCell ref="H8:M8"/>
  </mergeCells>
  <phoneticPr fontId="13"/>
  <conditionalFormatting sqref="F13:M13">
    <cfRule type="expression" dxfId="57" priority="6">
      <formula>$P$13="0"</formula>
    </cfRule>
    <cfRule type="expression" dxfId="56" priority="7" stopIfTrue="1">
      <formula>$P$13=0</formula>
    </cfRule>
  </conditionalFormatting>
  <conditionalFormatting sqref="F14:M14">
    <cfRule type="expression" dxfId="55" priority="5" stopIfTrue="1">
      <formula>$T$14=0</formula>
    </cfRule>
  </conditionalFormatting>
  <conditionalFormatting sqref="F20:M21">
    <cfRule type="expression" dxfId="54" priority="3">
      <formula>$P$20=0</formula>
    </cfRule>
  </conditionalFormatting>
  <conditionalFormatting sqref="F23:M24">
    <cfRule type="expression" dxfId="53" priority="2">
      <formula>$P$23=0</formula>
    </cfRule>
  </conditionalFormatting>
  <conditionalFormatting sqref="H7">
    <cfRule type="containsBlanks" dxfId="52" priority="8">
      <formula>LEN(TRIM(H7))=0</formula>
    </cfRule>
  </conditionalFormatting>
  <conditionalFormatting sqref="H8:H9 F10 H15 F16 F19 F22">
    <cfRule type="containsBlanks" dxfId="51" priority="4">
      <formula>LEN(TRIM(F8))=0</formula>
    </cfRule>
  </conditionalFormatting>
  <printOptions horizontalCentered="1"/>
  <pageMargins left="0.35433070866141736" right="0.27559055118110237" top="0.39370078740157483" bottom="0.39370078740157483" header="0.23622047244094491" footer="0.19685039370078741"/>
  <pageSetup paperSize="9" orientation="portrait" horizontalDpi="300" verticalDpi="300" r:id="rId2"/>
  <headerFooter alignWithMargins="0">
    <oddHeader>&amp;L第２号様式　その１</oddHeader>
  </headerFooter>
  <drawing r:id="rId3"/>
  <legacyDrawing r:id="rId4"/>
  <mc:AlternateContent xmlns:mc="http://schemas.openxmlformats.org/markup-compatibility/2006">
    <mc:Choice Requires="x14">
      <controls>
        <mc:AlternateContent xmlns:mc="http://schemas.openxmlformats.org/markup-compatibility/2006">
          <mc:Choice Requires="x14">
            <control shapeId="155649" r:id="rId5" name="Group Box 1">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0" r:id="rId6" name="Check Box 2">
              <controlPr defaultSize="0" autoFill="0" autoLine="0" autoPict="0">
                <anchor moveWithCells="1">
                  <from>
                    <xdr:col>5</xdr:col>
                    <xdr:colOff>9525</xdr:colOff>
                    <xdr:row>13</xdr:row>
                    <xdr:rowOff>152400</xdr:rowOff>
                  </from>
                  <to>
                    <xdr:col>6</xdr:col>
                    <xdr:colOff>123825</xdr:colOff>
                    <xdr:row>13</xdr:row>
                    <xdr:rowOff>361950</xdr:rowOff>
                  </to>
                </anchor>
              </controlPr>
            </control>
          </mc:Choice>
        </mc:AlternateContent>
        <mc:AlternateContent xmlns:mc="http://schemas.openxmlformats.org/markup-compatibility/2006">
          <mc:Choice Requires="x14">
            <control shapeId="155651" r:id="rId7" name="Check Box 3">
              <controlPr defaultSize="0" autoFill="0" autoLine="0" autoPict="0">
                <anchor moveWithCells="1">
                  <from>
                    <xdr:col>6</xdr:col>
                    <xdr:colOff>942975</xdr:colOff>
                    <xdr:row>13</xdr:row>
                    <xdr:rowOff>152400</xdr:rowOff>
                  </from>
                  <to>
                    <xdr:col>8</xdr:col>
                    <xdr:colOff>47625</xdr:colOff>
                    <xdr:row>13</xdr:row>
                    <xdr:rowOff>371475</xdr:rowOff>
                  </to>
                </anchor>
              </controlPr>
            </control>
          </mc:Choice>
        </mc:AlternateContent>
        <mc:AlternateContent xmlns:mc="http://schemas.openxmlformats.org/markup-compatibility/2006">
          <mc:Choice Requires="x14">
            <control shapeId="155652" r:id="rId8" name="Check Box 4">
              <controlPr defaultSize="0" autoFill="0" autoLine="0" autoPict="0">
                <anchor moveWithCells="1">
                  <from>
                    <xdr:col>8</xdr:col>
                    <xdr:colOff>904875</xdr:colOff>
                    <xdr:row>13</xdr:row>
                    <xdr:rowOff>142875</xdr:rowOff>
                  </from>
                  <to>
                    <xdr:col>10</xdr:col>
                    <xdr:colOff>9525</xdr:colOff>
                    <xdr:row>13</xdr:row>
                    <xdr:rowOff>352425</xdr:rowOff>
                  </to>
                </anchor>
              </controlPr>
            </control>
          </mc:Choice>
        </mc:AlternateContent>
        <mc:AlternateContent xmlns:mc="http://schemas.openxmlformats.org/markup-compatibility/2006">
          <mc:Choice Requires="x14">
            <control shapeId="155653" r:id="rId9" name="Check Box 5">
              <controlPr defaultSize="0" autoFill="0" autoLine="0" autoPict="0">
                <anchor moveWithCells="1">
                  <from>
                    <xdr:col>10</xdr:col>
                    <xdr:colOff>1057275</xdr:colOff>
                    <xdr:row>13</xdr:row>
                    <xdr:rowOff>152400</xdr:rowOff>
                  </from>
                  <to>
                    <xdr:col>12</xdr:col>
                    <xdr:colOff>28575</xdr:colOff>
                    <xdr:row>13</xdr:row>
                    <xdr:rowOff>371475</xdr:rowOff>
                  </to>
                </anchor>
              </controlPr>
            </control>
          </mc:Choice>
        </mc:AlternateContent>
        <mc:AlternateContent xmlns:mc="http://schemas.openxmlformats.org/markup-compatibility/2006">
          <mc:Choice Requires="x14">
            <control shapeId="155654" r:id="rId10" name="Group Box 6">
              <controlPr defaultSize="0" autoFill="0" autoPict="0">
                <anchor moveWithCells="1">
                  <from>
                    <xdr:col>5</xdr:col>
                    <xdr:colOff>0</xdr:colOff>
                    <xdr:row>12</xdr:row>
                    <xdr:rowOff>0</xdr:rowOff>
                  </from>
                  <to>
                    <xdr:col>13</xdr:col>
                    <xdr:colOff>0</xdr:colOff>
                    <xdr:row>13</xdr:row>
                    <xdr:rowOff>0</xdr:rowOff>
                  </to>
                </anchor>
              </controlPr>
            </control>
          </mc:Choice>
        </mc:AlternateContent>
        <mc:AlternateContent xmlns:mc="http://schemas.openxmlformats.org/markup-compatibility/2006">
          <mc:Choice Requires="x14">
            <control shapeId="155655" r:id="rId11" name="Option Button 7">
              <controlPr defaultSize="0" autoFill="0" autoLine="0" autoPict="0">
                <anchor moveWithCells="1">
                  <from>
                    <xdr:col>5</xdr:col>
                    <xdr:colOff>142875</xdr:colOff>
                    <xdr:row>12</xdr:row>
                    <xdr:rowOff>142875</xdr:rowOff>
                  </from>
                  <to>
                    <xdr:col>6</xdr:col>
                    <xdr:colOff>733425</xdr:colOff>
                    <xdr:row>12</xdr:row>
                    <xdr:rowOff>342900</xdr:rowOff>
                  </to>
                </anchor>
              </controlPr>
            </control>
          </mc:Choice>
        </mc:AlternateContent>
        <mc:AlternateContent xmlns:mc="http://schemas.openxmlformats.org/markup-compatibility/2006">
          <mc:Choice Requires="x14">
            <control shapeId="155656" r:id="rId12" name="Option Button 8">
              <controlPr defaultSize="0" autoFill="0" autoLine="0" autoPict="0">
                <anchor moveWithCells="1">
                  <from>
                    <xdr:col>8</xdr:col>
                    <xdr:colOff>47625</xdr:colOff>
                    <xdr:row>12</xdr:row>
                    <xdr:rowOff>152400</xdr:rowOff>
                  </from>
                  <to>
                    <xdr:col>8</xdr:col>
                    <xdr:colOff>838200</xdr:colOff>
                    <xdr:row>12</xdr:row>
                    <xdr:rowOff>352425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5DFD5-801F-4777-B5D1-601FE530EF05}">
  <sheetPr codeName="Sheet6">
    <tabColor rgb="FFFFC000"/>
    <pageSetUpPr fitToPage="1"/>
  </sheetPr>
  <dimension ref="A1:AE55"/>
  <sheetViews>
    <sheetView workbookViewId="0"/>
  </sheetViews>
  <sheetFormatPr defaultColWidth="9" defaultRowHeight="13.5" outlineLevelCol="1"/>
  <cols>
    <col min="1" max="2" width="2.125" style="232" customWidth="1"/>
    <col min="3" max="3" width="12.625" style="232" customWidth="1"/>
    <col min="4" max="4" width="3.125" style="232" customWidth="1"/>
    <col min="5" max="5" width="8.625" style="232" customWidth="1"/>
    <col min="6" max="6" width="3.125" style="232" customWidth="1"/>
    <col min="7" max="7" width="4.125" style="232" customWidth="1"/>
    <col min="8" max="8" width="5.125" style="232" customWidth="1"/>
    <col min="9" max="9" width="4.875" style="232" customWidth="1"/>
    <col min="10" max="10" width="3.625" style="232" customWidth="1"/>
    <col min="11" max="16" width="4.125" style="232" customWidth="1"/>
    <col min="17" max="20" width="3.625" style="232" customWidth="1"/>
    <col min="21" max="21" width="6.375" style="232" customWidth="1"/>
    <col min="22" max="23" width="3.875" style="232" customWidth="1"/>
    <col min="24" max="24" width="6" style="232" customWidth="1"/>
    <col min="25" max="25" width="80.625" style="256" customWidth="1"/>
    <col min="26" max="26" width="10.625" style="232" hidden="1" customWidth="1" outlineLevel="1"/>
    <col min="27" max="30" width="9" style="232" hidden="1" customWidth="1" outlineLevel="1"/>
    <col min="31" max="31" width="9" style="232" collapsed="1"/>
    <col min="32" max="34" width="9" style="232"/>
    <col min="35" max="35" width="9.5" style="232" bestFit="1" customWidth="1"/>
    <col min="36" max="16384" width="9" style="232"/>
  </cols>
  <sheetData>
    <row r="1" spans="1:30" ht="15" customHeight="1">
      <c r="A1" s="229"/>
      <c r="B1" s="230"/>
      <c r="C1" s="230"/>
      <c r="D1" s="230"/>
      <c r="E1" s="230"/>
      <c r="F1" s="230"/>
      <c r="G1" s="230"/>
      <c r="H1" s="230"/>
      <c r="I1" s="230"/>
      <c r="J1" s="230"/>
      <c r="K1" s="230"/>
      <c r="L1" s="230"/>
      <c r="M1" s="230"/>
      <c r="N1" s="230"/>
      <c r="O1" s="230"/>
      <c r="P1" s="230"/>
      <c r="Q1" s="230"/>
      <c r="R1" s="230"/>
      <c r="S1" s="230"/>
      <c r="T1" s="230"/>
      <c r="U1" s="230"/>
      <c r="V1" s="230"/>
      <c r="W1" s="230"/>
      <c r="X1" s="230"/>
      <c r="Y1" s="231" t="s">
        <v>2486</v>
      </c>
      <c r="Z1" s="230"/>
      <c r="AA1" s="230"/>
      <c r="AB1" s="230"/>
      <c r="AC1" s="230"/>
      <c r="AD1" s="230"/>
    </row>
    <row r="2" spans="1:30" ht="9" customHeight="1">
      <c r="A2" s="230"/>
      <c r="B2" s="230"/>
      <c r="C2" s="249"/>
      <c r="D2" s="249"/>
      <c r="E2" s="249"/>
      <c r="F2" s="257"/>
      <c r="G2" s="257"/>
      <c r="H2" s="257"/>
      <c r="I2" s="257"/>
      <c r="J2" s="257"/>
      <c r="K2" s="257"/>
      <c r="L2" s="257"/>
      <c r="M2" s="257"/>
      <c r="N2" s="257"/>
      <c r="O2" s="257"/>
      <c r="P2" s="257"/>
      <c r="Q2" s="257"/>
      <c r="R2" s="257"/>
      <c r="S2" s="257"/>
      <c r="T2" s="257"/>
      <c r="U2" s="230"/>
      <c r="V2" s="230"/>
      <c r="W2" s="230"/>
      <c r="X2" s="230"/>
      <c r="Y2" s="230"/>
      <c r="Z2" s="230"/>
      <c r="AA2" s="230"/>
      <c r="AB2" s="230"/>
      <c r="AC2" s="230"/>
      <c r="AD2" s="230"/>
    </row>
    <row r="3" spans="1:30" ht="18" customHeight="1" thickBot="1">
      <c r="A3" s="230"/>
      <c r="B3" s="230"/>
      <c r="C3" s="230" t="s">
        <v>2447</v>
      </c>
      <c r="D3" s="230"/>
      <c r="E3" s="230"/>
      <c r="F3" s="230"/>
      <c r="G3" s="230"/>
      <c r="H3" s="258"/>
      <c r="I3" s="230"/>
      <c r="J3" s="230"/>
      <c r="K3" s="230"/>
      <c r="L3" s="230"/>
      <c r="M3" s="230"/>
      <c r="N3" s="230"/>
      <c r="O3" s="230"/>
      <c r="P3" s="230"/>
      <c r="Q3" s="230"/>
      <c r="R3" s="230"/>
      <c r="S3" s="230"/>
      <c r="T3" s="230"/>
      <c r="U3" s="230"/>
      <c r="V3" s="230"/>
      <c r="W3" s="230"/>
      <c r="X3" s="230"/>
      <c r="Y3" s="230"/>
      <c r="Z3" s="230"/>
      <c r="AA3" s="230"/>
      <c r="AB3" s="230"/>
      <c r="AC3" s="230"/>
      <c r="AD3" s="230"/>
    </row>
    <row r="4" spans="1:30" ht="18" customHeight="1">
      <c r="A4" s="230"/>
      <c r="B4" s="230"/>
      <c r="C4" s="795" t="s">
        <v>72</v>
      </c>
      <c r="D4" s="796"/>
      <c r="E4" s="796"/>
      <c r="F4" s="259"/>
      <c r="G4" s="797" t="str">
        <f>IF(報_提出書!J3="","",報_提出書!H3*10000+報_提出書!J3*100+報_提出書!L3)</f>
        <v/>
      </c>
      <c r="H4" s="797"/>
      <c r="I4" s="797"/>
      <c r="J4" s="797"/>
      <c r="K4" s="797"/>
      <c r="L4" s="797"/>
      <c r="M4" s="260" t="s">
        <v>71</v>
      </c>
      <c r="N4" s="798">
        <v>20260731</v>
      </c>
      <c r="O4" s="798"/>
      <c r="P4" s="798"/>
      <c r="Q4" s="798"/>
      <c r="R4" s="798"/>
      <c r="S4" s="798"/>
      <c r="T4" s="799"/>
      <c r="U4" s="257"/>
      <c r="V4" s="257"/>
      <c r="W4" s="257"/>
      <c r="X4" s="257"/>
      <c r="Y4" s="235" t="s">
        <v>1936</v>
      </c>
      <c r="Z4" s="261" t="str">
        <f>IF(報_提出書!J3="","",報_提出書!H3*10000+報_提出書!J3*100+報_提出書!L3)</f>
        <v/>
      </c>
      <c r="AA4" s="262"/>
      <c r="AB4" s="263"/>
      <c r="AC4" s="263"/>
      <c r="AD4" s="263"/>
    </row>
    <row r="5" spans="1:30" ht="18" customHeight="1">
      <c r="A5" s="230"/>
      <c r="B5" s="230"/>
      <c r="C5" s="800" t="s">
        <v>1748</v>
      </c>
      <c r="D5" s="801"/>
      <c r="E5" s="802"/>
      <c r="F5" s="264"/>
      <c r="G5" s="809" t="s">
        <v>70</v>
      </c>
      <c r="H5" s="809"/>
      <c r="I5" s="810"/>
      <c r="J5" s="811" t="s">
        <v>69</v>
      </c>
      <c r="K5" s="812"/>
      <c r="L5" s="812"/>
      <c r="M5" s="813"/>
      <c r="N5" s="813"/>
      <c r="O5" s="813"/>
      <c r="P5" s="813"/>
      <c r="Q5" s="813"/>
      <c r="R5" s="813"/>
      <c r="S5" s="813"/>
      <c r="T5" s="814"/>
      <c r="U5" s="257"/>
      <c r="V5" s="257"/>
      <c r="W5" s="257"/>
      <c r="X5" s="257"/>
      <c r="Y5" s="235" t="s">
        <v>1929</v>
      </c>
      <c r="Z5" s="613" t="b">
        <v>0</v>
      </c>
      <c r="AA5" s="76">
        <f>COUNTA(M5)</f>
        <v>0</v>
      </c>
      <c r="AB5" s="265" t="str">
        <f>IF(COUNTA(M5)=0,"FALSE","TRUE")</f>
        <v>FALSE</v>
      </c>
      <c r="AC5" s="230"/>
      <c r="AD5" s="230"/>
    </row>
    <row r="6" spans="1:30" ht="18" customHeight="1">
      <c r="A6" s="230"/>
      <c r="B6" s="230"/>
      <c r="C6" s="803"/>
      <c r="D6" s="804"/>
      <c r="E6" s="805"/>
      <c r="F6" s="264"/>
      <c r="G6" s="815" t="s">
        <v>4</v>
      </c>
      <c r="H6" s="815"/>
      <c r="I6" s="815"/>
      <c r="J6" s="816" t="s">
        <v>5</v>
      </c>
      <c r="K6" s="817"/>
      <c r="L6" s="817"/>
      <c r="M6" s="818"/>
      <c r="N6" s="818"/>
      <c r="O6" s="818"/>
      <c r="P6" s="818"/>
      <c r="Q6" s="818"/>
      <c r="R6" s="818"/>
      <c r="S6" s="818"/>
      <c r="T6" s="819"/>
      <c r="U6" s="257"/>
      <c r="V6" s="257"/>
      <c r="W6" s="257"/>
      <c r="X6" s="257"/>
      <c r="Y6" s="230"/>
      <c r="Z6" s="613" t="b">
        <v>0</v>
      </c>
      <c r="AA6" s="76">
        <f>COUNTA(M6:T8)</f>
        <v>0</v>
      </c>
      <c r="AB6" s="265"/>
      <c r="AC6" s="230"/>
      <c r="AD6" s="230"/>
    </row>
    <row r="7" spans="1:30" ht="18" customHeight="1">
      <c r="A7" s="230"/>
      <c r="B7" s="230"/>
      <c r="C7" s="803"/>
      <c r="D7" s="804"/>
      <c r="E7" s="805"/>
      <c r="F7" s="266"/>
      <c r="G7" s="267"/>
      <c r="H7" s="267"/>
      <c r="I7" s="267"/>
      <c r="J7" s="820" t="s">
        <v>6</v>
      </c>
      <c r="K7" s="821"/>
      <c r="L7" s="821"/>
      <c r="M7" s="822"/>
      <c r="N7" s="822"/>
      <c r="O7" s="822"/>
      <c r="P7" s="822"/>
      <c r="Q7" s="822"/>
      <c r="R7" s="822"/>
      <c r="S7" s="822"/>
      <c r="T7" s="823"/>
      <c r="U7" s="257"/>
      <c r="V7" s="257"/>
      <c r="W7" s="257"/>
      <c r="X7" s="257"/>
      <c r="Y7" s="230"/>
      <c r="Z7" s="230"/>
      <c r="AA7" s="265"/>
      <c r="AB7" s="265"/>
      <c r="AC7" s="230"/>
      <c r="AD7" s="230"/>
    </row>
    <row r="8" spans="1:30" ht="18" customHeight="1">
      <c r="A8" s="230"/>
      <c r="B8" s="230"/>
      <c r="C8" s="803"/>
      <c r="D8" s="804"/>
      <c r="E8" s="805"/>
      <c r="F8" s="268"/>
      <c r="G8" s="269"/>
      <c r="H8" s="269"/>
      <c r="I8" s="269"/>
      <c r="J8" s="824" t="s">
        <v>7</v>
      </c>
      <c r="K8" s="825"/>
      <c r="L8" s="825"/>
      <c r="M8" s="826"/>
      <c r="N8" s="826"/>
      <c r="O8" s="826"/>
      <c r="P8" s="826"/>
      <c r="Q8" s="826"/>
      <c r="R8" s="826"/>
      <c r="S8" s="826"/>
      <c r="T8" s="827"/>
      <c r="U8" s="257"/>
      <c r="V8" s="257"/>
      <c r="W8" s="257"/>
      <c r="X8" s="257"/>
      <c r="Y8" s="230"/>
      <c r="Z8" s="230"/>
      <c r="AA8" s="265"/>
      <c r="AB8" s="265"/>
      <c r="AC8" s="230"/>
      <c r="AD8" s="230"/>
    </row>
    <row r="9" spans="1:30" ht="18" customHeight="1">
      <c r="A9" s="230"/>
      <c r="B9" s="230"/>
      <c r="C9" s="803"/>
      <c r="D9" s="804"/>
      <c r="E9" s="805"/>
      <c r="F9" s="264"/>
      <c r="G9" s="843" t="s">
        <v>8</v>
      </c>
      <c r="H9" s="843"/>
      <c r="I9" s="844"/>
      <c r="J9" s="816" t="s">
        <v>9</v>
      </c>
      <c r="K9" s="817"/>
      <c r="L9" s="817"/>
      <c r="M9" s="818"/>
      <c r="N9" s="818"/>
      <c r="O9" s="818"/>
      <c r="P9" s="818"/>
      <c r="Q9" s="818"/>
      <c r="R9" s="818"/>
      <c r="S9" s="818"/>
      <c r="T9" s="819"/>
      <c r="U9" s="257"/>
      <c r="V9" s="257"/>
      <c r="W9" s="257"/>
      <c r="X9" s="257"/>
      <c r="Y9" s="230"/>
      <c r="Z9" s="613" t="b">
        <v>0</v>
      </c>
      <c r="AA9" s="76">
        <f>COUNTA(M9:T10)</f>
        <v>0</v>
      </c>
      <c r="AB9" s="265"/>
      <c r="AC9" s="230"/>
      <c r="AD9" s="230"/>
    </row>
    <row r="10" spans="1:30" ht="18" customHeight="1">
      <c r="A10" s="230"/>
      <c r="B10" s="230"/>
      <c r="C10" s="803"/>
      <c r="D10" s="804"/>
      <c r="E10" s="805"/>
      <c r="F10" s="270"/>
      <c r="G10" s="269"/>
      <c r="H10" s="269"/>
      <c r="I10" s="269"/>
      <c r="J10" s="824" t="s">
        <v>10</v>
      </c>
      <c r="K10" s="825"/>
      <c r="L10" s="825"/>
      <c r="M10" s="826"/>
      <c r="N10" s="826"/>
      <c r="O10" s="826"/>
      <c r="P10" s="826"/>
      <c r="Q10" s="826"/>
      <c r="R10" s="826"/>
      <c r="S10" s="826"/>
      <c r="T10" s="827"/>
      <c r="U10" s="257"/>
      <c r="V10" s="257"/>
      <c r="W10" s="257"/>
      <c r="X10" s="257"/>
      <c r="Y10" s="230"/>
      <c r="Z10" s="230"/>
      <c r="AA10" s="265"/>
      <c r="AB10" s="265"/>
      <c r="AC10" s="230"/>
      <c r="AD10" s="230"/>
    </row>
    <row r="11" spans="1:30" ht="18" customHeight="1" thickBot="1">
      <c r="A11" s="230"/>
      <c r="B11" s="230"/>
      <c r="C11" s="806"/>
      <c r="D11" s="807"/>
      <c r="E11" s="808"/>
      <c r="F11" s="271"/>
      <c r="G11" s="839" t="s">
        <v>11</v>
      </c>
      <c r="H11" s="839"/>
      <c r="I11" s="839"/>
      <c r="J11" s="840"/>
      <c r="K11" s="841"/>
      <c r="L11" s="841"/>
      <c r="M11" s="841"/>
      <c r="N11" s="841"/>
      <c r="O11" s="841"/>
      <c r="P11" s="841"/>
      <c r="Q11" s="841"/>
      <c r="R11" s="841"/>
      <c r="S11" s="841"/>
      <c r="T11" s="842"/>
      <c r="U11" s="257"/>
      <c r="V11" s="257"/>
      <c r="W11" s="257"/>
      <c r="X11" s="257"/>
      <c r="Y11" s="230"/>
      <c r="Z11" s="613" t="b">
        <v>0</v>
      </c>
      <c r="AA11" s="76">
        <f>COUNTA(M11)</f>
        <v>0</v>
      </c>
      <c r="AB11" s="265"/>
      <c r="AC11" s="230"/>
      <c r="AD11" s="230"/>
    </row>
    <row r="12" spans="1:30" s="277" customFormat="1" ht="15.75" customHeight="1">
      <c r="A12" s="265"/>
      <c r="B12" s="265"/>
      <c r="C12" s="272"/>
      <c r="D12" s="272"/>
      <c r="E12" s="272"/>
      <c r="F12" s="265"/>
      <c r="G12" s="273"/>
      <c r="H12" s="274"/>
      <c r="I12" s="274"/>
      <c r="J12" s="274"/>
      <c r="K12" s="274"/>
      <c r="L12" s="275"/>
      <c r="M12" s="275"/>
      <c r="N12" s="275"/>
      <c r="O12" s="275"/>
      <c r="P12" s="275"/>
      <c r="Q12" s="275"/>
      <c r="R12" s="275"/>
      <c r="S12" s="275"/>
      <c r="T12" s="275"/>
      <c r="U12" s="265"/>
      <c r="V12" s="265"/>
      <c r="W12" s="265"/>
      <c r="X12" s="265"/>
      <c r="Y12" s="265"/>
      <c r="Z12" s="276"/>
      <c r="AA12" s="265"/>
      <c r="AB12" s="265"/>
      <c r="AC12" s="265"/>
      <c r="AD12" s="265"/>
    </row>
    <row r="13" spans="1:30" s="277" customFormat="1" ht="15" customHeight="1">
      <c r="A13" s="265"/>
      <c r="B13" s="265"/>
      <c r="C13" s="265" t="s">
        <v>12</v>
      </c>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row>
    <row r="14" spans="1:30" s="277" customFormat="1" ht="15" customHeight="1" thickBot="1">
      <c r="A14" s="265"/>
      <c r="B14" s="265"/>
      <c r="C14" s="265"/>
      <c r="D14" s="265"/>
      <c r="E14" s="265"/>
      <c r="F14" s="265"/>
      <c r="G14" s="265"/>
      <c r="H14" s="265"/>
      <c r="I14" s="265"/>
      <c r="J14" s="265"/>
      <c r="K14" s="278" t="s">
        <v>68</v>
      </c>
      <c r="L14" s="265"/>
      <c r="M14" s="265"/>
      <c r="N14" s="265"/>
      <c r="O14" s="265"/>
      <c r="P14" s="265"/>
      <c r="Q14" s="265"/>
      <c r="R14" s="265"/>
      <c r="S14" s="265"/>
      <c r="T14" s="265"/>
      <c r="U14" s="265"/>
      <c r="V14" s="265"/>
      <c r="W14" s="265"/>
      <c r="X14" s="265"/>
      <c r="Y14" s="265"/>
      <c r="Z14" s="265"/>
      <c r="AA14" s="265"/>
      <c r="AB14" s="265"/>
      <c r="AC14" s="265"/>
      <c r="AD14" s="265"/>
    </row>
    <row r="15" spans="1:30" s="277" customFormat="1" ht="21.75" customHeight="1">
      <c r="A15" s="265"/>
      <c r="B15" s="265"/>
      <c r="C15" s="897" t="s">
        <v>0</v>
      </c>
      <c r="D15" s="829"/>
      <c r="E15" s="829"/>
      <c r="F15" s="829" t="s">
        <v>13</v>
      </c>
      <c r="G15" s="829"/>
      <c r="H15" s="829"/>
      <c r="I15" s="829"/>
      <c r="J15" s="829" t="s">
        <v>14</v>
      </c>
      <c r="K15" s="829"/>
      <c r="L15" s="829"/>
      <c r="M15" s="830"/>
      <c r="N15" s="265"/>
      <c r="O15" s="265"/>
      <c r="P15" s="265"/>
      <c r="Q15" s="265"/>
      <c r="R15" s="265"/>
      <c r="S15" s="265"/>
      <c r="T15" s="265"/>
      <c r="U15" s="265"/>
      <c r="V15" s="265"/>
      <c r="W15" s="265"/>
      <c r="X15" s="265"/>
      <c r="Y15" s="845"/>
      <c r="Z15" s="265"/>
      <c r="AA15" s="265"/>
      <c r="AB15" s="265"/>
      <c r="AC15" s="265"/>
      <c r="AD15" s="265"/>
    </row>
    <row r="16" spans="1:30" s="277" customFormat="1" ht="21.75" customHeight="1">
      <c r="A16" s="265"/>
      <c r="B16" s="265"/>
      <c r="C16" s="907" t="s">
        <v>2380</v>
      </c>
      <c r="D16" s="908"/>
      <c r="E16" s="909"/>
      <c r="F16" s="906"/>
      <c r="G16" s="906"/>
      <c r="H16" s="906"/>
      <c r="I16" s="906"/>
      <c r="J16" s="831" t="str">
        <f>IF(J23="","-",J23*'D1'!D$4/1000)</f>
        <v>-</v>
      </c>
      <c r="K16" s="831"/>
      <c r="L16" s="831"/>
      <c r="M16" s="832"/>
      <c r="N16" s="265"/>
      <c r="O16" s="265"/>
      <c r="P16" s="265"/>
      <c r="Q16" s="265"/>
      <c r="R16" s="265"/>
      <c r="S16" s="265"/>
      <c r="T16" s="265"/>
      <c r="U16" s="265"/>
      <c r="V16" s="265"/>
      <c r="W16" s="265"/>
      <c r="X16" s="265"/>
      <c r="Y16" s="846"/>
      <c r="Z16" s="265"/>
      <c r="AA16" s="265"/>
      <c r="AB16" s="265"/>
      <c r="AC16" s="265"/>
      <c r="AD16" s="265"/>
    </row>
    <row r="17" spans="1:30" s="277" customFormat="1" ht="21.75" customHeight="1">
      <c r="A17" s="265"/>
      <c r="B17" s="265"/>
      <c r="C17" s="907" t="s">
        <v>2381</v>
      </c>
      <c r="D17" s="908"/>
      <c r="E17" s="909"/>
      <c r="F17" s="906"/>
      <c r="G17" s="906"/>
      <c r="H17" s="906"/>
      <c r="I17" s="906"/>
      <c r="J17" s="831" t="str">
        <f>IF(J24="","-",J24*'D1'!D$4/1000)</f>
        <v>-</v>
      </c>
      <c r="K17" s="831"/>
      <c r="L17" s="831"/>
      <c r="M17" s="832"/>
      <c r="N17" s="265"/>
      <c r="O17" s="265"/>
      <c r="P17" s="265"/>
      <c r="Q17" s="265"/>
      <c r="R17" s="265"/>
      <c r="S17" s="265"/>
      <c r="T17" s="265"/>
      <c r="U17" s="265"/>
      <c r="V17" s="265"/>
      <c r="W17" s="265"/>
      <c r="X17" s="265"/>
      <c r="Y17" s="279"/>
      <c r="Z17" s="265"/>
      <c r="AA17" s="265"/>
      <c r="AB17" s="265"/>
      <c r="AC17" s="265"/>
      <c r="AD17" s="265"/>
    </row>
    <row r="18" spans="1:30" s="277" customFormat="1" ht="21.75" customHeight="1" thickBot="1">
      <c r="A18" s="265"/>
      <c r="B18" s="265"/>
      <c r="C18" s="910" t="s">
        <v>2382</v>
      </c>
      <c r="D18" s="911"/>
      <c r="E18" s="912"/>
      <c r="F18" s="828"/>
      <c r="G18" s="828"/>
      <c r="H18" s="828"/>
      <c r="I18" s="828"/>
      <c r="J18" s="913" t="str">
        <f>IF(J25="","-",J25*'D1'!D$4/1000)</f>
        <v>-</v>
      </c>
      <c r="K18" s="913"/>
      <c r="L18" s="913"/>
      <c r="M18" s="914"/>
      <c r="N18" s="265"/>
      <c r="O18" s="265"/>
      <c r="P18" s="265"/>
      <c r="Q18" s="265"/>
      <c r="R18" s="265"/>
      <c r="S18" s="265"/>
      <c r="T18" s="265"/>
      <c r="U18" s="265"/>
      <c r="V18" s="265"/>
      <c r="W18" s="265"/>
      <c r="X18" s="265"/>
      <c r="Y18" s="279"/>
      <c r="Z18" s="265"/>
      <c r="AA18" s="265"/>
      <c r="AB18" s="265"/>
      <c r="AC18" s="265"/>
      <c r="AD18" s="265"/>
    </row>
    <row r="19" spans="1:30" s="277" customFormat="1" ht="17.25" customHeight="1">
      <c r="A19" s="265"/>
      <c r="B19" s="265"/>
      <c r="C19" s="275"/>
      <c r="D19" s="275"/>
      <c r="E19" s="275"/>
      <c r="F19" s="275"/>
      <c r="G19" s="275"/>
      <c r="H19" s="275"/>
      <c r="I19" s="275"/>
      <c r="J19" s="275"/>
      <c r="K19" s="275"/>
      <c r="L19" s="275"/>
      <c r="M19" s="275"/>
      <c r="N19" s="275"/>
      <c r="O19" s="275"/>
      <c r="P19" s="265"/>
      <c r="Q19" s="275"/>
      <c r="R19" s="275"/>
      <c r="S19" s="275"/>
      <c r="T19" s="275"/>
      <c r="U19" s="265"/>
      <c r="V19" s="265"/>
      <c r="W19" s="265"/>
      <c r="X19" s="265"/>
      <c r="Y19" s="265"/>
      <c r="Z19" s="265"/>
      <c r="AA19" s="265"/>
      <c r="AB19" s="265"/>
      <c r="AC19" s="265"/>
      <c r="AD19" s="265"/>
    </row>
    <row r="20" spans="1:30" s="277" customFormat="1" ht="15" customHeight="1">
      <c r="A20" s="265"/>
      <c r="B20" s="265"/>
      <c r="C20" s="280" t="s">
        <v>67</v>
      </c>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row>
    <row r="21" spans="1:30" s="277" customFormat="1" ht="12" customHeight="1" thickBot="1">
      <c r="A21" s="265"/>
      <c r="B21" s="265"/>
      <c r="C21" s="265"/>
      <c r="D21" s="265"/>
      <c r="E21" s="265"/>
      <c r="F21" s="265"/>
      <c r="G21" s="265"/>
      <c r="H21" s="265"/>
      <c r="I21" s="265"/>
      <c r="J21" s="265"/>
      <c r="K21" s="265"/>
      <c r="L21" s="265"/>
      <c r="M21" s="278" t="s">
        <v>66</v>
      </c>
      <c r="N21" s="278"/>
      <c r="O21" s="265"/>
      <c r="P21" s="278"/>
      <c r="Q21" s="278" t="s">
        <v>65</v>
      </c>
      <c r="R21" s="278"/>
      <c r="S21" s="265"/>
      <c r="T21" s="265"/>
      <c r="U21" s="265"/>
      <c r="V21" s="265"/>
      <c r="W21" s="265"/>
      <c r="X21" s="265"/>
      <c r="Y21" s="265"/>
      <c r="Z21" s="265"/>
      <c r="AA21" s="265"/>
      <c r="AB21" s="265"/>
      <c r="AC21" s="265"/>
      <c r="AD21" s="265"/>
    </row>
    <row r="22" spans="1:30" s="277" customFormat="1" ht="21.75" customHeight="1">
      <c r="A22" s="265"/>
      <c r="B22" s="265"/>
      <c r="C22" s="897" t="s">
        <v>0</v>
      </c>
      <c r="D22" s="829"/>
      <c r="E22" s="829"/>
      <c r="F22" s="829" t="s">
        <v>15</v>
      </c>
      <c r="G22" s="829"/>
      <c r="H22" s="829"/>
      <c r="I22" s="829"/>
      <c r="J22" s="829" t="s">
        <v>16</v>
      </c>
      <c r="K22" s="829"/>
      <c r="L22" s="829"/>
      <c r="M22" s="830"/>
      <c r="O22" s="836" t="s">
        <v>1956</v>
      </c>
      <c r="P22" s="837"/>
      <c r="Q22" s="837"/>
      <c r="R22" s="838"/>
      <c r="S22" s="265"/>
      <c r="T22" s="265"/>
      <c r="U22" s="265"/>
      <c r="V22" s="923" t="s">
        <v>1927</v>
      </c>
      <c r="W22" s="924"/>
      <c r="X22" s="925"/>
      <c r="Y22" s="845"/>
      <c r="Z22" s="265"/>
      <c r="AA22" s="265"/>
      <c r="AB22" s="265"/>
      <c r="AC22" s="265"/>
      <c r="AD22" s="265"/>
    </row>
    <row r="23" spans="1:30" s="277" customFormat="1" ht="19.5" customHeight="1" thickBot="1">
      <c r="A23" s="265"/>
      <c r="B23" s="265"/>
      <c r="C23" s="898" t="s">
        <v>1888</v>
      </c>
      <c r="D23" s="899"/>
      <c r="E23" s="900"/>
      <c r="F23" s="904"/>
      <c r="G23" s="904"/>
      <c r="H23" s="904"/>
      <c r="I23" s="904"/>
      <c r="J23" s="926"/>
      <c r="K23" s="926"/>
      <c r="L23" s="926"/>
      <c r="M23" s="927"/>
      <c r="N23" s="274" t="str">
        <f>IF(V23="※代替値","※","")</f>
        <v/>
      </c>
      <c r="O23" s="833"/>
      <c r="P23" s="834"/>
      <c r="Q23" s="834"/>
      <c r="R23" s="835"/>
      <c r="S23" s="265"/>
      <c r="T23" s="265"/>
      <c r="U23" s="265"/>
      <c r="V23" s="917" t="s">
        <v>2</v>
      </c>
      <c r="W23" s="918"/>
      <c r="X23" s="919"/>
      <c r="Y23" s="890"/>
      <c r="Z23" s="275" t="s">
        <v>25</v>
      </c>
      <c r="AA23" s="265"/>
      <c r="AB23" s="265"/>
      <c r="AC23" s="265"/>
      <c r="AD23" s="265"/>
    </row>
    <row r="24" spans="1:30" s="277" customFormat="1" ht="19.5" customHeight="1">
      <c r="A24" s="265"/>
      <c r="B24" s="265"/>
      <c r="C24" s="898" t="s">
        <v>1886</v>
      </c>
      <c r="D24" s="905"/>
      <c r="E24" s="905"/>
      <c r="F24" s="904"/>
      <c r="G24" s="904"/>
      <c r="H24" s="904"/>
      <c r="I24" s="904"/>
      <c r="J24" s="926"/>
      <c r="K24" s="926"/>
      <c r="L24" s="926"/>
      <c r="M24" s="927"/>
      <c r="N24" s="274" t="str">
        <f t="shared" ref="N24:N25" si="0">IF(V24="※代替値","※","")</f>
        <v/>
      </c>
      <c r="O24" s="265"/>
      <c r="P24" s="265"/>
      <c r="Q24" s="281"/>
      <c r="R24" s="281"/>
      <c r="S24" s="281"/>
      <c r="T24" s="281"/>
      <c r="U24" s="265"/>
      <c r="V24" s="917" t="s">
        <v>2</v>
      </c>
      <c r="W24" s="918"/>
      <c r="X24" s="919"/>
      <c r="Y24" s="890"/>
      <c r="Z24" s="265" t="s">
        <v>2356</v>
      </c>
      <c r="AA24" s="265"/>
      <c r="AB24" s="265"/>
      <c r="AC24" s="265"/>
      <c r="AD24" s="265"/>
    </row>
    <row r="25" spans="1:30" s="277" customFormat="1" ht="19.5" customHeight="1" thickBot="1">
      <c r="A25" s="265"/>
      <c r="B25" s="265"/>
      <c r="C25" s="901" t="s">
        <v>1887</v>
      </c>
      <c r="D25" s="902"/>
      <c r="E25" s="902"/>
      <c r="F25" s="903"/>
      <c r="G25" s="903"/>
      <c r="H25" s="903"/>
      <c r="I25" s="903"/>
      <c r="J25" s="915"/>
      <c r="K25" s="915"/>
      <c r="L25" s="915"/>
      <c r="M25" s="916"/>
      <c r="N25" s="274" t="str">
        <f t="shared" si="0"/>
        <v/>
      </c>
      <c r="O25" s="265"/>
      <c r="P25" s="265"/>
      <c r="Q25" s="281"/>
      <c r="R25" s="281"/>
      <c r="S25" s="281"/>
      <c r="T25" s="281"/>
      <c r="U25" s="265"/>
      <c r="V25" s="920" t="s">
        <v>2</v>
      </c>
      <c r="W25" s="921"/>
      <c r="X25" s="922"/>
      <c r="Y25" s="890"/>
      <c r="Z25" s="265"/>
      <c r="AA25" s="265"/>
      <c r="AB25" s="265"/>
      <c r="AC25" s="265"/>
      <c r="AD25" s="265"/>
    </row>
    <row r="26" spans="1:30" s="277" customFormat="1" ht="20.25" customHeight="1">
      <c r="A26" s="265"/>
      <c r="B26" s="265"/>
      <c r="C26" s="275"/>
      <c r="D26" s="275"/>
      <c r="E26" s="275"/>
      <c r="F26" s="275"/>
      <c r="G26" s="275"/>
      <c r="H26" s="275"/>
      <c r="I26" s="275"/>
      <c r="J26" s="275"/>
      <c r="K26" s="275"/>
      <c r="L26" s="275"/>
      <c r="M26" s="275"/>
      <c r="N26" s="275" t="str">
        <f>IF(OR(N23="※",N24="※",N25="※"),"※代替値適用","")</f>
        <v/>
      </c>
      <c r="O26" s="265"/>
      <c r="P26" s="265"/>
      <c r="Q26" s="265"/>
      <c r="R26" s="265"/>
      <c r="S26" s="265"/>
      <c r="T26" s="265"/>
      <c r="U26" s="265"/>
      <c r="V26" s="265"/>
      <c r="W26" s="265"/>
      <c r="X26" s="265"/>
      <c r="Y26" s="265"/>
      <c r="Z26" s="265"/>
      <c r="AA26" s="265"/>
      <c r="AB26" s="265"/>
      <c r="AC26" s="265"/>
      <c r="AD26" s="265"/>
    </row>
    <row r="27" spans="1:30" s="277" customFormat="1" ht="18" customHeight="1" thickBot="1">
      <c r="A27" s="265"/>
      <c r="B27" s="265"/>
      <c r="C27" s="265" t="s">
        <v>17</v>
      </c>
      <c r="D27" s="265"/>
      <c r="E27" s="265"/>
      <c r="F27" s="265"/>
      <c r="G27" s="265"/>
      <c r="H27" s="265"/>
      <c r="I27" s="265"/>
      <c r="J27" s="265"/>
      <c r="K27" s="265"/>
      <c r="L27" s="265"/>
      <c r="M27" s="275"/>
      <c r="N27" s="275"/>
      <c r="O27" s="265"/>
      <c r="P27" s="265"/>
      <c r="Q27" s="265"/>
      <c r="R27" s="265"/>
      <c r="S27" s="265"/>
      <c r="T27" s="265"/>
      <c r="U27" s="265"/>
      <c r="V27" s="265"/>
      <c r="W27" s="265"/>
      <c r="X27" s="265"/>
      <c r="Y27" s="265"/>
      <c r="Z27" s="265"/>
      <c r="AA27" s="265"/>
      <c r="AB27" s="265"/>
      <c r="AC27" s="265"/>
      <c r="AD27" s="265"/>
    </row>
    <row r="28" spans="1:30" s="277" customFormat="1" ht="22.5" customHeight="1">
      <c r="A28" s="265"/>
      <c r="B28" s="265"/>
      <c r="C28" s="847"/>
      <c r="D28" s="848"/>
      <c r="E28" s="848"/>
      <c r="F28" s="848"/>
      <c r="G28" s="848"/>
      <c r="H28" s="848"/>
      <c r="I28" s="848"/>
      <c r="J28" s="848"/>
      <c r="K28" s="848"/>
      <c r="L28" s="848"/>
      <c r="M28" s="848"/>
      <c r="N28" s="848"/>
      <c r="O28" s="848"/>
      <c r="P28" s="848"/>
      <c r="Q28" s="848"/>
      <c r="R28" s="848"/>
      <c r="S28" s="848"/>
      <c r="T28" s="849"/>
      <c r="U28" s="265"/>
      <c r="V28" s="265"/>
      <c r="W28" s="265"/>
      <c r="X28" s="265"/>
      <c r="Y28" s="845" t="s">
        <v>1972</v>
      </c>
      <c r="Z28" s="265"/>
      <c r="AA28" s="265"/>
      <c r="AB28" s="265"/>
      <c r="AC28" s="265"/>
      <c r="AD28" s="265"/>
    </row>
    <row r="29" spans="1:30" s="277" customFormat="1" ht="22.5" customHeight="1">
      <c r="A29" s="265"/>
      <c r="B29" s="265"/>
      <c r="C29" s="850"/>
      <c r="D29" s="851"/>
      <c r="E29" s="851"/>
      <c r="F29" s="851"/>
      <c r="G29" s="851"/>
      <c r="H29" s="851"/>
      <c r="I29" s="851"/>
      <c r="J29" s="851"/>
      <c r="K29" s="851"/>
      <c r="L29" s="851"/>
      <c r="M29" s="851"/>
      <c r="N29" s="851"/>
      <c r="O29" s="851"/>
      <c r="P29" s="851"/>
      <c r="Q29" s="851"/>
      <c r="R29" s="851"/>
      <c r="S29" s="851"/>
      <c r="T29" s="852"/>
      <c r="U29" s="265"/>
      <c r="V29" s="265"/>
      <c r="W29" s="265"/>
      <c r="X29" s="265"/>
      <c r="Y29" s="846"/>
      <c r="Z29" s="265"/>
      <c r="AA29" s="265"/>
      <c r="AB29" s="265"/>
      <c r="AC29" s="265"/>
      <c r="AD29" s="265"/>
    </row>
    <row r="30" spans="1:30" s="277" customFormat="1" ht="22.5" customHeight="1">
      <c r="A30" s="265"/>
      <c r="B30" s="265"/>
      <c r="C30" s="850"/>
      <c r="D30" s="851"/>
      <c r="E30" s="851"/>
      <c r="F30" s="851"/>
      <c r="G30" s="851"/>
      <c r="H30" s="851"/>
      <c r="I30" s="851"/>
      <c r="J30" s="851"/>
      <c r="K30" s="851"/>
      <c r="L30" s="851"/>
      <c r="M30" s="851"/>
      <c r="N30" s="851"/>
      <c r="O30" s="851"/>
      <c r="P30" s="851"/>
      <c r="Q30" s="851"/>
      <c r="R30" s="851"/>
      <c r="S30" s="851"/>
      <c r="T30" s="852"/>
      <c r="U30" s="265"/>
      <c r="V30" s="265"/>
      <c r="W30" s="265"/>
      <c r="X30" s="265"/>
      <c r="Y30" s="846"/>
      <c r="Z30" s="265"/>
      <c r="AA30" s="265"/>
      <c r="AB30" s="265"/>
      <c r="AC30" s="265"/>
      <c r="AD30" s="265"/>
    </row>
    <row r="31" spans="1:30" s="277" customFormat="1" ht="22.5" customHeight="1" thickBot="1">
      <c r="A31" s="265"/>
      <c r="B31" s="265"/>
      <c r="C31" s="853"/>
      <c r="D31" s="854"/>
      <c r="E31" s="854"/>
      <c r="F31" s="854"/>
      <c r="G31" s="854"/>
      <c r="H31" s="854"/>
      <c r="I31" s="854"/>
      <c r="J31" s="854"/>
      <c r="K31" s="854"/>
      <c r="L31" s="854"/>
      <c r="M31" s="854"/>
      <c r="N31" s="854"/>
      <c r="O31" s="854"/>
      <c r="P31" s="854"/>
      <c r="Q31" s="854"/>
      <c r="R31" s="854"/>
      <c r="S31" s="854"/>
      <c r="T31" s="855"/>
      <c r="U31" s="265"/>
      <c r="V31" s="265"/>
      <c r="W31" s="265"/>
      <c r="X31" s="265"/>
      <c r="Y31" s="846"/>
      <c r="Z31" s="265"/>
      <c r="AA31" s="265"/>
      <c r="AB31" s="265"/>
      <c r="AC31" s="265"/>
      <c r="AD31" s="265"/>
    </row>
    <row r="32" spans="1:30" s="277" customFormat="1" ht="20.25" customHeight="1">
      <c r="A32" s="265"/>
      <c r="B32" s="265"/>
      <c r="C32" s="275"/>
      <c r="D32" s="275"/>
      <c r="E32" s="275"/>
      <c r="F32" s="275"/>
      <c r="G32" s="275"/>
      <c r="H32" s="275"/>
      <c r="I32" s="275"/>
      <c r="J32" s="275"/>
      <c r="K32" s="275"/>
      <c r="L32" s="275"/>
      <c r="M32" s="275"/>
      <c r="N32" s="275"/>
      <c r="O32" s="265"/>
      <c r="P32" s="265"/>
      <c r="Q32" s="265"/>
      <c r="R32" s="265"/>
      <c r="S32" s="265"/>
      <c r="T32" s="265"/>
      <c r="U32" s="265"/>
      <c r="V32" s="265"/>
      <c r="W32" s="265"/>
      <c r="X32" s="265"/>
      <c r="Y32" s="265"/>
      <c r="Z32" s="265"/>
      <c r="AA32" s="265"/>
      <c r="AB32" s="265"/>
      <c r="AC32" s="265"/>
      <c r="AD32" s="265"/>
    </row>
    <row r="33" spans="1:31" s="277" customFormat="1" ht="15" customHeight="1">
      <c r="A33" s="265"/>
      <c r="B33" s="265"/>
      <c r="C33" s="265" t="s">
        <v>2448</v>
      </c>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row>
    <row r="34" spans="1:31" s="277" customFormat="1" ht="23.25" customHeight="1" thickBot="1">
      <c r="A34" s="265"/>
      <c r="B34" s="265"/>
      <c r="C34" s="265" t="s">
        <v>2449</v>
      </c>
      <c r="D34" s="265"/>
      <c r="E34" s="265"/>
      <c r="F34" s="265"/>
      <c r="G34" s="265"/>
      <c r="H34" s="265"/>
      <c r="I34" s="265"/>
      <c r="J34" s="265"/>
      <c r="K34" s="265"/>
      <c r="L34" s="265"/>
      <c r="M34" s="265"/>
      <c r="N34" s="278"/>
      <c r="O34" s="265"/>
      <c r="P34" s="265"/>
      <c r="Q34" s="265"/>
      <c r="R34" s="265"/>
      <c r="S34" s="265"/>
      <c r="T34" s="265"/>
      <c r="U34" s="265"/>
      <c r="V34" s="265"/>
      <c r="W34" s="265"/>
      <c r="X34" s="265"/>
      <c r="Y34" s="265"/>
      <c r="Z34" s="265"/>
      <c r="AA34" s="265"/>
      <c r="AB34" s="265"/>
      <c r="AC34" s="265"/>
      <c r="AD34" s="265"/>
    </row>
    <row r="35" spans="1:31" s="277" customFormat="1" ht="18" customHeight="1">
      <c r="A35" s="265"/>
      <c r="B35" s="265"/>
      <c r="C35" s="882" t="s">
        <v>0</v>
      </c>
      <c r="D35" s="883"/>
      <c r="E35" s="886" t="s">
        <v>64</v>
      </c>
      <c r="F35" s="886"/>
      <c r="G35" s="886"/>
      <c r="H35" s="886"/>
      <c r="I35" s="886"/>
      <c r="J35" s="887"/>
      <c r="K35" s="888" t="s">
        <v>18</v>
      </c>
      <c r="L35" s="886"/>
      <c r="M35" s="886"/>
      <c r="N35" s="886"/>
      <c r="O35" s="886"/>
      <c r="P35" s="889"/>
      <c r="Q35" s="265"/>
      <c r="R35" s="265"/>
      <c r="S35" s="265"/>
      <c r="T35" s="265"/>
      <c r="U35" s="265"/>
      <c r="V35" s="265"/>
      <c r="W35" s="265"/>
      <c r="X35" s="265"/>
      <c r="Y35" s="845"/>
      <c r="Z35" s="265"/>
      <c r="AA35" s="265"/>
      <c r="AB35" s="265"/>
      <c r="AC35" s="265"/>
      <c r="AD35" s="265"/>
    </row>
    <row r="36" spans="1:31" s="277" customFormat="1" ht="27" customHeight="1">
      <c r="A36" s="265"/>
      <c r="B36" s="265"/>
      <c r="C36" s="884"/>
      <c r="D36" s="885"/>
      <c r="E36" s="856" t="s">
        <v>28</v>
      </c>
      <c r="F36" s="857"/>
      <c r="G36" s="858"/>
      <c r="H36" s="856" t="s">
        <v>29</v>
      </c>
      <c r="I36" s="857"/>
      <c r="J36" s="858"/>
      <c r="K36" s="856" t="s">
        <v>28</v>
      </c>
      <c r="L36" s="857"/>
      <c r="M36" s="858"/>
      <c r="N36" s="856" t="s">
        <v>29</v>
      </c>
      <c r="O36" s="857"/>
      <c r="P36" s="859"/>
      <c r="Q36" s="265"/>
      <c r="R36" s="265"/>
      <c r="S36" s="265"/>
      <c r="T36" s="265"/>
      <c r="U36" s="265"/>
      <c r="V36" s="265"/>
      <c r="W36" s="265"/>
      <c r="X36" s="265"/>
      <c r="Y36" s="890"/>
      <c r="Z36" s="265"/>
      <c r="AA36" s="265"/>
      <c r="AB36" s="265"/>
      <c r="AC36" s="265"/>
      <c r="AD36" s="265"/>
    </row>
    <row r="37" spans="1:31" s="277" customFormat="1" ht="18" customHeight="1">
      <c r="A37" s="265"/>
      <c r="B37" s="265"/>
      <c r="C37" s="860" t="s">
        <v>31</v>
      </c>
      <c r="D37" s="861"/>
      <c r="E37" s="862"/>
      <c r="F37" s="863"/>
      <c r="G37" s="864"/>
      <c r="H37" s="865"/>
      <c r="I37" s="866"/>
      <c r="J37" s="867"/>
      <c r="K37" s="891">
        <f>IFERROR('E1'!H6+'E1'!H7,"")</f>
        <v>0</v>
      </c>
      <c r="L37" s="892"/>
      <c r="M37" s="893"/>
      <c r="N37" s="894">
        <f>'E1'!I6</f>
        <v>0</v>
      </c>
      <c r="O37" s="895"/>
      <c r="P37" s="896"/>
      <c r="Q37" s="265"/>
      <c r="S37" s="265"/>
      <c r="T37" s="265"/>
      <c r="U37" s="265"/>
      <c r="V37" s="265"/>
      <c r="W37" s="265"/>
      <c r="X37" s="265"/>
      <c r="Y37" s="890"/>
      <c r="Z37" s="265"/>
      <c r="AA37" s="265"/>
      <c r="AB37" s="265"/>
      <c r="AC37" s="265"/>
      <c r="AD37" s="265"/>
    </row>
    <row r="38" spans="1:31" s="277" customFormat="1" ht="18" customHeight="1" thickBot="1">
      <c r="A38" s="265"/>
      <c r="B38" s="265"/>
      <c r="C38" s="868" t="s">
        <v>63</v>
      </c>
      <c r="D38" s="869"/>
      <c r="E38" s="870"/>
      <c r="F38" s="871"/>
      <c r="G38" s="872"/>
      <c r="H38" s="873"/>
      <c r="I38" s="874"/>
      <c r="J38" s="875"/>
      <c r="K38" s="876">
        <f>IFERROR('E1'!H8,"")</f>
        <v>0</v>
      </c>
      <c r="L38" s="877"/>
      <c r="M38" s="878"/>
      <c r="N38" s="879">
        <f>'E1'!I8</f>
        <v>0</v>
      </c>
      <c r="O38" s="880"/>
      <c r="P38" s="881"/>
      <c r="Q38" s="265"/>
      <c r="R38" s="265"/>
      <c r="S38" s="265"/>
      <c r="T38" s="265"/>
      <c r="U38" s="265"/>
      <c r="V38" s="265"/>
      <c r="W38" s="265"/>
      <c r="X38" s="265"/>
      <c r="Y38" s="890"/>
      <c r="Z38" s="265"/>
      <c r="AA38" s="265"/>
      <c r="AB38" s="265"/>
      <c r="AC38" s="265"/>
      <c r="AD38" s="265"/>
    </row>
    <row r="39" spans="1:31" s="277" customFormat="1" ht="15.75" customHeight="1">
      <c r="A39" s="265"/>
      <c r="B39" s="265"/>
      <c r="C39" s="282"/>
      <c r="D39" s="275"/>
      <c r="E39" s="283"/>
      <c r="F39" s="275"/>
      <c r="G39" s="275"/>
      <c r="H39" s="284"/>
      <c r="I39" s="275"/>
      <c r="J39" s="275"/>
      <c r="K39" s="275"/>
      <c r="L39" s="275"/>
      <c r="M39" s="275"/>
      <c r="N39" s="275"/>
      <c r="O39" s="265"/>
      <c r="P39" s="265"/>
      <c r="Q39" s="265"/>
      <c r="R39" s="265"/>
      <c r="S39" s="265"/>
      <c r="T39" s="265"/>
      <c r="U39" s="265"/>
      <c r="V39" s="265"/>
      <c r="W39" s="265"/>
      <c r="X39" s="265"/>
      <c r="Y39" s="265"/>
      <c r="Z39" s="265"/>
      <c r="AA39" s="265"/>
      <c r="AB39" s="265"/>
      <c r="AC39" s="265"/>
      <c r="AD39" s="265"/>
    </row>
    <row r="40" spans="1:31" s="277" customFormat="1" ht="18.75" customHeight="1" thickBot="1">
      <c r="A40" s="265"/>
      <c r="B40" s="265"/>
      <c r="C40" s="265" t="s">
        <v>62</v>
      </c>
      <c r="D40" s="275"/>
      <c r="E40" s="275"/>
      <c r="F40" s="275"/>
      <c r="G40" s="275"/>
      <c r="H40" s="275"/>
      <c r="I40" s="275"/>
      <c r="J40" s="275"/>
      <c r="K40" s="275"/>
      <c r="L40" s="275"/>
      <c r="M40" s="275"/>
      <c r="N40" s="275"/>
      <c r="O40" s="265"/>
      <c r="P40" s="265"/>
      <c r="Q40" s="265"/>
      <c r="R40" s="265"/>
      <c r="S40" s="265"/>
      <c r="T40" s="265"/>
      <c r="U40" s="265"/>
      <c r="V40" s="265"/>
      <c r="W40" s="265"/>
      <c r="X40" s="265"/>
      <c r="Y40" s="265"/>
      <c r="Z40" s="265"/>
      <c r="AA40" s="265"/>
      <c r="AB40" s="265"/>
      <c r="AC40" s="265"/>
      <c r="AD40" s="265"/>
    </row>
    <row r="41" spans="1:31" s="277" customFormat="1" ht="22.5" customHeight="1">
      <c r="A41" s="265"/>
      <c r="B41" s="265"/>
      <c r="C41" s="847"/>
      <c r="D41" s="848"/>
      <c r="E41" s="848"/>
      <c r="F41" s="848"/>
      <c r="G41" s="848"/>
      <c r="H41" s="848"/>
      <c r="I41" s="848"/>
      <c r="J41" s="848"/>
      <c r="K41" s="848"/>
      <c r="L41" s="848"/>
      <c r="M41" s="848"/>
      <c r="N41" s="848"/>
      <c r="O41" s="848"/>
      <c r="P41" s="848"/>
      <c r="Q41" s="848"/>
      <c r="R41" s="848"/>
      <c r="S41" s="848"/>
      <c r="T41" s="849"/>
      <c r="U41" s="265"/>
      <c r="V41" s="265"/>
      <c r="W41" s="265"/>
      <c r="X41" s="265"/>
      <c r="Y41" s="845" t="s">
        <v>1933</v>
      </c>
      <c r="Z41" s="265"/>
      <c r="AA41" s="265"/>
      <c r="AB41" s="265"/>
      <c r="AC41" s="265"/>
      <c r="AD41" s="265"/>
    </row>
    <row r="42" spans="1:31" s="277" customFormat="1" ht="22.5" customHeight="1">
      <c r="A42" s="265"/>
      <c r="B42" s="265"/>
      <c r="C42" s="850"/>
      <c r="D42" s="851"/>
      <c r="E42" s="851"/>
      <c r="F42" s="851"/>
      <c r="G42" s="851"/>
      <c r="H42" s="851"/>
      <c r="I42" s="851"/>
      <c r="J42" s="851"/>
      <c r="K42" s="851"/>
      <c r="L42" s="851"/>
      <c r="M42" s="851"/>
      <c r="N42" s="851"/>
      <c r="O42" s="851"/>
      <c r="P42" s="851"/>
      <c r="Q42" s="851"/>
      <c r="R42" s="851"/>
      <c r="S42" s="851"/>
      <c r="T42" s="852"/>
      <c r="U42" s="265"/>
      <c r="V42" s="265"/>
      <c r="W42" s="265"/>
      <c r="X42" s="265"/>
      <c r="Y42" s="846"/>
      <c r="Z42" s="265"/>
      <c r="AA42" s="265"/>
      <c r="AB42" s="265"/>
      <c r="AC42" s="265"/>
      <c r="AD42" s="265"/>
    </row>
    <row r="43" spans="1:31" s="277" customFormat="1" ht="22.5" customHeight="1">
      <c r="A43" s="265"/>
      <c r="B43" s="265"/>
      <c r="C43" s="850"/>
      <c r="D43" s="851"/>
      <c r="E43" s="851"/>
      <c r="F43" s="851"/>
      <c r="G43" s="851"/>
      <c r="H43" s="851"/>
      <c r="I43" s="851"/>
      <c r="J43" s="851"/>
      <c r="K43" s="851"/>
      <c r="L43" s="851"/>
      <c r="M43" s="851"/>
      <c r="N43" s="851"/>
      <c r="O43" s="851"/>
      <c r="P43" s="851"/>
      <c r="Q43" s="851"/>
      <c r="R43" s="851"/>
      <c r="S43" s="851"/>
      <c r="T43" s="852"/>
      <c r="U43" s="265"/>
      <c r="V43" s="265"/>
      <c r="W43" s="265"/>
      <c r="X43" s="265"/>
      <c r="Y43" s="846"/>
      <c r="Z43" s="265"/>
      <c r="AA43" s="265"/>
      <c r="AB43" s="265"/>
      <c r="AC43" s="265"/>
      <c r="AD43" s="265"/>
    </row>
    <row r="44" spans="1:31" s="277" customFormat="1" ht="22.5" customHeight="1" thickBot="1">
      <c r="A44" s="265"/>
      <c r="B44" s="265"/>
      <c r="C44" s="853"/>
      <c r="D44" s="854"/>
      <c r="E44" s="854"/>
      <c r="F44" s="854"/>
      <c r="G44" s="854"/>
      <c r="H44" s="854"/>
      <c r="I44" s="854"/>
      <c r="J44" s="854"/>
      <c r="K44" s="854"/>
      <c r="L44" s="854"/>
      <c r="M44" s="854"/>
      <c r="N44" s="854"/>
      <c r="O44" s="854"/>
      <c r="P44" s="854"/>
      <c r="Q44" s="854"/>
      <c r="R44" s="854"/>
      <c r="S44" s="854"/>
      <c r="T44" s="855"/>
      <c r="U44" s="265"/>
      <c r="V44" s="265"/>
      <c r="W44" s="265"/>
      <c r="X44" s="265"/>
      <c r="Y44" s="846"/>
      <c r="Z44" s="265"/>
      <c r="AA44" s="265"/>
      <c r="AB44" s="265"/>
      <c r="AC44" s="265"/>
      <c r="AD44" s="265"/>
    </row>
    <row r="45" spans="1:31">
      <c r="A45" s="230"/>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52"/>
      <c r="Z45" s="230"/>
      <c r="AA45" s="230"/>
      <c r="AB45" s="230"/>
      <c r="AC45" s="230"/>
      <c r="AD45" s="230"/>
    </row>
    <row r="46" spans="1:31" s="256" customFormat="1">
      <c r="A46" s="230"/>
      <c r="B46" s="230"/>
      <c r="C46" s="230"/>
      <c r="D46" s="230"/>
      <c r="E46" s="230"/>
      <c r="F46" s="230"/>
      <c r="G46" s="230"/>
      <c r="H46" s="230"/>
      <c r="I46" s="230"/>
      <c r="J46" s="230"/>
      <c r="K46" s="230"/>
      <c r="L46" s="230"/>
      <c r="M46" s="230"/>
      <c r="N46" s="230"/>
      <c r="O46" s="230"/>
      <c r="P46" s="230"/>
      <c r="Q46" s="230"/>
      <c r="R46" s="230"/>
      <c r="S46" s="230"/>
      <c r="T46" s="230"/>
      <c r="U46" s="255"/>
      <c r="V46" s="255"/>
      <c r="W46" s="255"/>
      <c r="X46" s="255"/>
      <c r="Y46" s="252"/>
      <c r="Z46" s="230"/>
      <c r="AA46" s="230"/>
      <c r="AB46" s="230"/>
      <c r="AC46" s="230"/>
      <c r="AD46" s="230"/>
      <c r="AE46" s="232"/>
    </row>
    <row r="47" spans="1:31">
      <c r="A47" s="230"/>
      <c r="B47" s="230"/>
      <c r="C47" s="230"/>
      <c r="D47" s="230"/>
      <c r="E47" s="230"/>
      <c r="F47" s="230"/>
      <c r="G47" s="230"/>
      <c r="H47" s="230"/>
      <c r="I47" s="230"/>
      <c r="J47" s="230"/>
      <c r="K47" s="230"/>
      <c r="L47" s="230"/>
      <c r="M47" s="230"/>
      <c r="N47" s="230"/>
      <c r="O47" s="230"/>
      <c r="P47" s="230"/>
      <c r="Q47" s="230"/>
      <c r="R47" s="230"/>
      <c r="S47" s="230"/>
      <c r="T47" s="230"/>
      <c r="U47" s="230"/>
      <c r="V47" s="230"/>
      <c r="W47" s="230"/>
      <c r="X47" s="230"/>
      <c r="Y47" s="252"/>
      <c r="Z47" s="230"/>
      <c r="AA47" s="230"/>
      <c r="AB47" s="230"/>
      <c r="AC47" s="230"/>
      <c r="AD47" s="230"/>
    </row>
    <row r="48" spans="1:31">
      <c r="A48" s="230"/>
      <c r="B48" s="230"/>
      <c r="C48" s="230"/>
      <c r="D48" s="230"/>
      <c r="E48" s="230"/>
      <c r="F48" s="230"/>
      <c r="G48" s="230"/>
      <c r="H48" s="230"/>
      <c r="I48" s="230"/>
      <c r="J48" s="230"/>
      <c r="K48" s="230"/>
      <c r="L48" s="230"/>
      <c r="M48" s="230"/>
      <c r="N48" s="230"/>
      <c r="O48" s="230"/>
      <c r="P48" s="230"/>
      <c r="Q48" s="230"/>
      <c r="R48" s="230"/>
      <c r="S48" s="230"/>
      <c r="T48" s="230"/>
      <c r="U48" s="230"/>
      <c r="V48" s="230"/>
      <c r="W48" s="230"/>
      <c r="X48" s="230"/>
      <c r="Y48" s="252"/>
      <c r="Z48" s="230"/>
      <c r="AA48" s="230"/>
      <c r="AB48" s="230"/>
      <c r="AC48" s="230"/>
      <c r="AD48" s="230"/>
    </row>
    <row r="49" spans="1:30">
      <c r="A49" s="230"/>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52"/>
      <c r="Z49" s="230"/>
      <c r="AA49" s="230"/>
      <c r="AB49" s="230"/>
      <c r="AC49" s="230"/>
      <c r="AD49" s="230"/>
    </row>
    <row r="50" spans="1:30">
      <c r="A50" s="230"/>
      <c r="B50" s="230"/>
      <c r="C50" s="230"/>
      <c r="D50" s="230"/>
      <c r="E50" s="230"/>
      <c r="F50" s="230"/>
      <c r="G50" s="230"/>
      <c r="H50" s="230"/>
      <c r="I50" s="230"/>
      <c r="J50" s="230"/>
      <c r="K50" s="230"/>
      <c r="L50" s="230"/>
      <c r="M50" s="230"/>
      <c r="N50" s="230"/>
      <c r="O50" s="230"/>
      <c r="P50" s="230"/>
      <c r="Q50" s="230"/>
      <c r="R50" s="230"/>
      <c r="S50" s="230"/>
      <c r="T50" s="230"/>
      <c r="U50" s="230"/>
      <c r="V50" s="230"/>
      <c r="W50" s="230"/>
      <c r="X50" s="230"/>
      <c r="Y50" s="252"/>
      <c r="Z50" s="230"/>
      <c r="AA50" s="230"/>
      <c r="AB50" s="230"/>
      <c r="AC50" s="230"/>
      <c r="AD50" s="230"/>
    </row>
    <row r="51" spans="1:30">
      <c r="A51" s="230"/>
      <c r="B51" s="230"/>
      <c r="C51" s="230"/>
      <c r="D51" s="230"/>
      <c r="E51" s="230"/>
      <c r="F51" s="230"/>
      <c r="G51" s="230"/>
      <c r="H51" s="230"/>
      <c r="I51" s="230"/>
      <c r="J51" s="230"/>
      <c r="K51" s="230"/>
      <c r="L51" s="230"/>
      <c r="M51" s="230"/>
      <c r="N51" s="230"/>
      <c r="O51" s="230"/>
      <c r="P51" s="230"/>
      <c r="Q51" s="230"/>
      <c r="R51" s="230"/>
      <c r="S51" s="230"/>
      <c r="T51" s="230"/>
      <c r="U51" s="230"/>
      <c r="V51" s="230"/>
      <c r="W51" s="230"/>
      <c r="X51" s="230"/>
      <c r="Y51" s="252"/>
      <c r="Z51" s="230"/>
      <c r="AA51" s="230"/>
      <c r="AB51" s="230"/>
      <c r="AC51" s="230"/>
      <c r="AD51" s="230"/>
    </row>
    <row r="52" spans="1:30">
      <c r="A52" s="230"/>
      <c r="B52" s="230"/>
      <c r="C52" s="230"/>
      <c r="D52" s="230"/>
      <c r="E52" s="230"/>
      <c r="F52" s="230"/>
      <c r="G52" s="230"/>
      <c r="H52" s="230"/>
      <c r="I52" s="230"/>
      <c r="J52" s="230"/>
      <c r="K52" s="230"/>
      <c r="L52" s="230"/>
      <c r="M52" s="230"/>
      <c r="N52" s="230"/>
      <c r="O52" s="230"/>
      <c r="P52" s="230"/>
      <c r="Q52" s="230"/>
      <c r="R52" s="230"/>
      <c r="S52" s="230"/>
      <c r="T52" s="230"/>
      <c r="U52" s="230"/>
      <c r="V52" s="230"/>
      <c r="W52" s="230"/>
      <c r="X52" s="230"/>
      <c r="Y52" s="252"/>
      <c r="Z52" s="230"/>
      <c r="AA52" s="230"/>
      <c r="AB52" s="230"/>
      <c r="AC52" s="230"/>
      <c r="AD52" s="230"/>
    </row>
    <row r="53" spans="1:30">
      <c r="A53" s="230"/>
      <c r="B53" s="230"/>
      <c r="C53" s="230"/>
      <c r="D53" s="230"/>
      <c r="E53" s="230"/>
      <c r="F53" s="230"/>
      <c r="G53" s="230"/>
      <c r="H53" s="230"/>
      <c r="I53" s="230"/>
      <c r="J53" s="230"/>
      <c r="K53" s="230"/>
      <c r="L53" s="230"/>
      <c r="M53" s="230"/>
      <c r="N53" s="230"/>
      <c r="O53" s="230"/>
      <c r="P53" s="230"/>
      <c r="Q53" s="230"/>
      <c r="R53" s="230"/>
      <c r="S53" s="230"/>
      <c r="T53" s="230"/>
      <c r="U53" s="230"/>
      <c r="V53" s="230"/>
      <c r="W53" s="230"/>
      <c r="X53" s="230"/>
      <c r="Y53" s="252"/>
      <c r="Z53" s="230"/>
      <c r="AA53" s="230"/>
      <c r="AB53" s="230"/>
      <c r="AC53" s="230"/>
      <c r="AD53" s="230"/>
    </row>
    <row r="54" spans="1:30">
      <c r="A54" s="230"/>
      <c r="B54" s="230"/>
      <c r="C54" s="230"/>
      <c r="D54" s="230"/>
      <c r="E54" s="230"/>
      <c r="F54" s="230"/>
      <c r="G54" s="230"/>
      <c r="H54" s="230"/>
      <c r="I54" s="230"/>
      <c r="J54" s="230"/>
      <c r="K54" s="230"/>
      <c r="L54" s="230"/>
      <c r="M54" s="230"/>
      <c r="N54" s="230"/>
      <c r="O54" s="230"/>
      <c r="P54" s="230"/>
      <c r="Q54" s="230"/>
      <c r="R54" s="230"/>
      <c r="S54" s="230"/>
      <c r="T54" s="230"/>
      <c r="U54" s="230"/>
      <c r="V54" s="230"/>
      <c r="W54" s="230"/>
      <c r="X54" s="230"/>
      <c r="Y54" s="252"/>
      <c r="Z54" s="230"/>
      <c r="AA54" s="230"/>
      <c r="AB54" s="230"/>
      <c r="AC54" s="230"/>
      <c r="AD54" s="230"/>
    </row>
    <row r="55" spans="1:30">
      <c r="A55" s="230"/>
      <c r="B55" s="230"/>
      <c r="C55" s="230"/>
      <c r="D55" s="230"/>
      <c r="E55" s="230"/>
      <c r="F55" s="230"/>
      <c r="G55" s="230"/>
      <c r="H55" s="230"/>
      <c r="I55" s="230"/>
      <c r="J55" s="230"/>
      <c r="K55" s="230"/>
      <c r="L55" s="230"/>
      <c r="M55" s="230"/>
      <c r="N55" s="230"/>
      <c r="O55" s="230"/>
      <c r="P55" s="230"/>
      <c r="Q55" s="230"/>
      <c r="R55" s="230"/>
      <c r="S55" s="230"/>
      <c r="T55" s="230"/>
      <c r="U55" s="230"/>
      <c r="V55" s="230"/>
      <c r="W55" s="230"/>
      <c r="X55" s="230"/>
      <c r="Y55" s="252"/>
      <c r="Z55" s="230"/>
      <c r="AA55" s="230"/>
      <c r="AB55" s="230"/>
      <c r="AC55" s="230"/>
      <c r="AD55" s="230"/>
    </row>
  </sheetData>
  <sheetProtection algorithmName="SHA-512" hashValue="skYFhwJoKFz9MRqqfqay6Q8f4g8MBZW3eeLNzCBJ97Kx+Oi4OZwzrL67pSp7zu9e7LMSemBrOMkoxuuEl9LWgg==" saltValue="+kiLGNpNCc3WTDeB9cbOKQ==" spinCount="100000" sheet="1" formatCells="0"/>
  <mergeCells count="75">
    <mergeCell ref="Y28:Y31"/>
    <mergeCell ref="C16:E16"/>
    <mergeCell ref="C17:E17"/>
    <mergeCell ref="C18:E18"/>
    <mergeCell ref="J18:M18"/>
    <mergeCell ref="J25:M25"/>
    <mergeCell ref="J22:M22"/>
    <mergeCell ref="V23:X23"/>
    <mergeCell ref="V25:X25"/>
    <mergeCell ref="C28:T31"/>
    <mergeCell ref="F24:I24"/>
    <mergeCell ref="V24:X24"/>
    <mergeCell ref="V22:X22"/>
    <mergeCell ref="J24:M24"/>
    <mergeCell ref="J23:M23"/>
    <mergeCell ref="F17:I17"/>
    <mergeCell ref="Y35:Y38"/>
    <mergeCell ref="E36:G36"/>
    <mergeCell ref="K37:M37"/>
    <mergeCell ref="N37:P37"/>
    <mergeCell ref="Y15:Y16"/>
    <mergeCell ref="C22:E22"/>
    <mergeCell ref="F22:I22"/>
    <mergeCell ref="Y22:Y25"/>
    <mergeCell ref="C23:E23"/>
    <mergeCell ref="C25:E25"/>
    <mergeCell ref="F25:I25"/>
    <mergeCell ref="F23:I23"/>
    <mergeCell ref="C24:E24"/>
    <mergeCell ref="C15:E15"/>
    <mergeCell ref="F15:I15"/>
    <mergeCell ref="F16:I16"/>
    <mergeCell ref="Y41:Y44"/>
    <mergeCell ref="C41:T44"/>
    <mergeCell ref="H36:J36"/>
    <mergeCell ref="K36:M36"/>
    <mergeCell ref="N36:P36"/>
    <mergeCell ref="C37:D37"/>
    <mergeCell ref="E37:G37"/>
    <mergeCell ref="H37:J37"/>
    <mergeCell ref="C38:D38"/>
    <mergeCell ref="E38:G38"/>
    <mergeCell ref="H38:J38"/>
    <mergeCell ref="K38:M38"/>
    <mergeCell ref="N38:P38"/>
    <mergeCell ref="C35:D36"/>
    <mergeCell ref="E35:J35"/>
    <mergeCell ref="K35:P35"/>
    <mergeCell ref="M10:T10"/>
    <mergeCell ref="G11:I11"/>
    <mergeCell ref="J11:T11"/>
    <mergeCell ref="G9:I9"/>
    <mergeCell ref="J9:L9"/>
    <mergeCell ref="F18:I18"/>
    <mergeCell ref="J15:M15"/>
    <mergeCell ref="J16:M16"/>
    <mergeCell ref="J17:M17"/>
    <mergeCell ref="O23:R23"/>
    <mergeCell ref="O22:R22"/>
    <mergeCell ref="C4:E4"/>
    <mergeCell ref="G4:L4"/>
    <mergeCell ref="N4:T4"/>
    <mergeCell ref="C5:E11"/>
    <mergeCell ref="G5:I5"/>
    <mergeCell ref="J5:L5"/>
    <mergeCell ref="M5:T5"/>
    <mergeCell ref="G6:I6"/>
    <mergeCell ref="J6:L6"/>
    <mergeCell ref="M6:T6"/>
    <mergeCell ref="J7:L7"/>
    <mergeCell ref="M7:T7"/>
    <mergeCell ref="J8:L8"/>
    <mergeCell ref="M8:T8"/>
    <mergeCell ref="M9:T9"/>
    <mergeCell ref="J10:L10"/>
  </mergeCells>
  <phoneticPr fontId="13"/>
  <conditionalFormatting sqref="F5:I11">
    <cfRule type="expression" dxfId="50" priority="8" stopIfTrue="1">
      <formula>OR($Z$5,$Z$6,$Z$9,$Z$11)=TRUE</formula>
    </cfRule>
  </conditionalFormatting>
  <conditionalFormatting sqref="G4:L4">
    <cfRule type="containsBlanks" dxfId="49" priority="11" stopIfTrue="1">
      <formula>LEN(TRIM(G4))=0</formula>
    </cfRule>
    <cfRule type="cellIs" dxfId="48" priority="12" stopIfTrue="1" operator="notBetween">
      <formula>20250701</formula>
      <formula>20251231</formula>
    </cfRule>
  </conditionalFormatting>
  <conditionalFormatting sqref="J11:T11">
    <cfRule type="notContainsBlanks" dxfId="47" priority="10" stopIfTrue="1">
      <formula>LEN(TRIM(J11))&gt;0</formula>
    </cfRule>
    <cfRule type="expression" dxfId="46" priority="17" stopIfTrue="1">
      <formula>$Z$11=TRUE</formula>
    </cfRule>
  </conditionalFormatting>
  <conditionalFormatting sqref="M5">
    <cfRule type="notContainsBlanks" dxfId="45" priority="13" stopIfTrue="1">
      <formula>LEN(TRIM(M5))&gt;0</formula>
    </cfRule>
    <cfRule type="expression" dxfId="44" priority="14" stopIfTrue="1">
      <formula>Z5=TRUE</formula>
    </cfRule>
  </conditionalFormatting>
  <conditionalFormatting sqref="M6:T8">
    <cfRule type="expression" dxfId="43" priority="15" stopIfTrue="1">
      <formula>$Z$6=TRUE</formula>
    </cfRule>
  </conditionalFormatting>
  <conditionalFormatting sqref="M6:T10">
    <cfRule type="notContainsBlanks" dxfId="42" priority="9" stopIfTrue="1">
      <formula>LEN(TRIM(M6))&gt;0</formula>
    </cfRule>
  </conditionalFormatting>
  <conditionalFormatting sqref="M9:T10">
    <cfRule type="expression" dxfId="41" priority="16" stopIfTrue="1">
      <formula>$Z$9=TRUE</formula>
    </cfRule>
  </conditionalFormatting>
  <conditionalFormatting sqref="O23 J23:J25 C28 C41">
    <cfRule type="containsBlanks" dxfId="40" priority="7">
      <formula>LEN(TRIM(C23))=0</formula>
    </cfRule>
  </conditionalFormatting>
  <conditionalFormatting sqref="V23:X25">
    <cfRule type="expression" dxfId="39" priority="189">
      <formula>$V23&lt;&gt;"-"</formula>
    </cfRule>
  </conditionalFormatting>
  <dataValidations count="1">
    <dataValidation type="list" allowBlank="1" showInputMessage="1" showErrorMessage="1" sqref="V23:X25" xr:uid="{E4D243FA-0AD8-4A5D-BE94-39A8E2D573EE}">
      <formula1>$Z$23:$Z$24</formula1>
    </dataValidation>
  </dataValidations>
  <printOptions horizontalCentered="1"/>
  <pageMargins left="0.39370078740157483" right="0.39370078740157483" top="0.39370078740157483" bottom="0.39370078740157483" header="0.23622047244094491" footer="0.19685039370078741"/>
  <pageSetup paperSize="9" orientation="portrait" r:id="rId1"/>
  <headerFooter alignWithMargins="0">
    <oddHeader xml:space="preserve">&amp;L第２号様式　その２
</oddHeader>
  </headerFooter>
  <ignoredErrors>
    <ignoredError sqref="G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5</xdr:col>
                    <xdr:colOff>19050</xdr:colOff>
                    <xdr:row>4</xdr:row>
                    <xdr:rowOff>9525</xdr:rowOff>
                  </from>
                  <to>
                    <xdr:col>6</xdr:col>
                    <xdr:colOff>85725</xdr:colOff>
                    <xdr:row>4</xdr:row>
                    <xdr:rowOff>219075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5</xdr:col>
                    <xdr:colOff>19050</xdr:colOff>
                    <xdr:row>5</xdr:row>
                    <xdr:rowOff>0</xdr:rowOff>
                  </from>
                  <to>
                    <xdr:col>6</xdr:col>
                    <xdr:colOff>85725</xdr:colOff>
                    <xdr:row>5</xdr:row>
                    <xdr:rowOff>209550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5</xdr:col>
                    <xdr:colOff>19050</xdr:colOff>
                    <xdr:row>8</xdr:row>
                    <xdr:rowOff>9525</xdr:rowOff>
                  </from>
                  <to>
                    <xdr:col>6</xdr:col>
                    <xdr:colOff>85725</xdr:colOff>
                    <xdr:row>8</xdr:row>
                    <xdr:rowOff>219075</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5</xdr:col>
                    <xdr:colOff>9525</xdr:colOff>
                    <xdr:row>10</xdr:row>
                    <xdr:rowOff>0</xdr:rowOff>
                  </from>
                  <to>
                    <xdr:col>6</xdr:col>
                    <xdr:colOff>76200</xdr:colOff>
                    <xdr:row>10</xdr:row>
                    <xdr:rowOff>209550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6DE98-301F-4CF4-842F-68EFCC34780D}">
  <sheetPr codeName="Sheet7">
    <tabColor rgb="FF7030A0"/>
  </sheetPr>
  <dimension ref="A1:R47"/>
  <sheetViews>
    <sheetView workbookViewId="0"/>
  </sheetViews>
  <sheetFormatPr defaultColWidth="9" defaultRowHeight="13.5" outlineLevelCol="1"/>
  <cols>
    <col min="1" max="1" width="2.625" style="285" customWidth="1"/>
    <col min="2" max="2" width="1.375" style="285" customWidth="1"/>
    <col min="3" max="5" width="9.75" style="285" customWidth="1"/>
    <col min="6" max="9" width="12.125" style="285" customWidth="1"/>
    <col min="10" max="10" width="1.875" style="285" customWidth="1"/>
    <col min="11" max="12" width="9.75" style="285" customWidth="1"/>
    <col min="13" max="14" width="12.25" style="288" customWidth="1" outlineLevel="1"/>
    <col min="15" max="15" width="9" style="288" customWidth="1" outlineLevel="1"/>
    <col min="16" max="17" width="9" style="288" customWidth="1"/>
    <col min="18" max="18" width="9" style="288"/>
    <col min="19" max="16384" width="9" style="285"/>
  </cols>
  <sheetData>
    <row r="1" spans="1:18" ht="19.5" customHeight="1">
      <c r="C1" s="286" t="s">
        <v>1719</v>
      </c>
      <c r="D1" s="287"/>
      <c r="E1" s="287"/>
      <c r="K1" s="364" t="s">
        <v>2492</v>
      </c>
    </row>
    <row r="2" spans="1:18" ht="21.75" customHeight="1" thickBot="1">
      <c r="C2" s="289" t="s">
        <v>1720</v>
      </c>
    </row>
    <row r="3" spans="1:18" ht="26.25" customHeight="1" thickBot="1">
      <c r="C3" s="953" t="s">
        <v>2104</v>
      </c>
      <c r="D3" s="954"/>
      <c r="E3" s="954"/>
      <c r="F3" s="954"/>
      <c r="G3" s="954"/>
      <c r="H3" s="955"/>
    </row>
    <row r="4" spans="1:18" ht="26.25" customHeight="1" thickTop="1" thickBot="1">
      <c r="C4" s="956" t="s">
        <v>2365</v>
      </c>
      <c r="D4" s="957"/>
      <c r="E4" s="957"/>
      <c r="F4" s="957"/>
      <c r="G4" s="958"/>
      <c r="H4" s="292" t="str">
        <f>IFERROR(IF('D1'!D4="","",'D1'!D4),"")</f>
        <v/>
      </c>
    </row>
    <row r="5" spans="1:18" ht="17.25" customHeight="1" thickBot="1">
      <c r="C5" s="290"/>
      <c r="D5" s="291"/>
      <c r="E5" s="291"/>
      <c r="F5" s="291"/>
      <c r="G5" s="291"/>
      <c r="H5" s="293" t="s">
        <v>2366</v>
      </c>
      <c r="I5" s="294" t="s">
        <v>2368</v>
      </c>
    </row>
    <row r="6" spans="1:18" ht="26.25" customHeight="1" thickTop="1">
      <c r="C6" s="959" t="s">
        <v>2367</v>
      </c>
      <c r="D6" s="960"/>
      <c r="E6" s="963" t="s">
        <v>1721</v>
      </c>
      <c r="F6" s="964"/>
      <c r="G6" s="964"/>
      <c r="H6" s="295">
        <f>IFERROR('D6'!D39*'D5'!P1/1000,0)</f>
        <v>0</v>
      </c>
      <c r="I6" s="928">
        <f>IFERROR(IF((H6+H7)/H4&gt;1,1,(H6+H7)/H4),0)</f>
        <v>0</v>
      </c>
    </row>
    <row r="7" spans="1:18" ht="26.25" customHeight="1">
      <c r="C7" s="961"/>
      <c r="D7" s="962"/>
      <c r="E7" s="965" t="s">
        <v>1722</v>
      </c>
      <c r="F7" s="966"/>
      <c r="G7" s="966"/>
      <c r="H7" s="296">
        <f>IFERROR('D6'!D40*'D5'!P1/1000,0)</f>
        <v>0</v>
      </c>
      <c r="I7" s="929"/>
    </row>
    <row r="8" spans="1:18" ht="26.25" customHeight="1" thickBot="1">
      <c r="C8" s="933" t="s">
        <v>2369</v>
      </c>
      <c r="D8" s="934"/>
      <c r="E8" s="934"/>
      <c r="F8" s="934"/>
      <c r="G8" s="934"/>
      <c r="H8" s="297">
        <f>IFERROR('D6'!D7*'D5'!P1/1000,0)</f>
        <v>0</v>
      </c>
      <c r="I8" s="298">
        <f>IFERROR(IF(H8/H4&gt;1,1,H8/H4),0)</f>
        <v>0</v>
      </c>
    </row>
    <row r="9" spans="1:18" ht="26.25" customHeight="1" thickBot="1">
      <c r="C9" s="967" t="s">
        <v>2402</v>
      </c>
      <c r="D9" s="968"/>
      <c r="E9" s="968"/>
      <c r="F9" s="968"/>
      <c r="G9" s="968"/>
      <c r="H9" s="299">
        <f>IF(SUM(F15:F30)+SUM(F32:F35)&gt;H6+H7,H6+H7,SUM(F15:F30)+SUM(F32:F35))</f>
        <v>0</v>
      </c>
      <c r="I9" s="300">
        <f>IFERROR(H9/H4,0)</f>
        <v>0</v>
      </c>
      <c r="J9" s="301"/>
      <c r="K9" s="302" t="s">
        <v>2403</v>
      </c>
      <c r="L9" s="303">
        <f>IFERROR((SUM(F15:F30)+SUM(F32:F35))/H4,0)</f>
        <v>0</v>
      </c>
    </row>
    <row r="10" spans="1:18" ht="17.25" customHeight="1"/>
    <row r="11" spans="1:18" ht="17.25" customHeight="1" thickBot="1"/>
    <row r="12" spans="1:18" s="230" customFormat="1" ht="15" customHeight="1">
      <c r="A12" s="229"/>
      <c r="C12" s="937" t="s">
        <v>1723</v>
      </c>
      <c r="D12" s="938"/>
      <c r="E12" s="939"/>
      <c r="F12" s="930" t="s">
        <v>2399</v>
      </c>
      <c r="G12" s="931"/>
      <c r="H12" s="931"/>
      <c r="I12" s="932"/>
      <c r="M12" s="239"/>
      <c r="N12" s="239"/>
      <c r="O12" s="239"/>
      <c r="P12" s="239"/>
      <c r="Q12" s="239"/>
      <c r="R12" s="239"/>
    </row>
    <row r="13" spans="1:18" s="230" customFormat="1" ht="41.25" customHeight="1">
      <c r="A13" s="229"/>
      <c r="C13" s="940"/>
      <c r="D13" s="941"/>
      <c r="E13" s="942"/>
      <c r="F13" s="946" t="s">
        <v>1724</v>
      </c>
      <c r="G13" s="946"/>
      <c r="H13" s="947" t="s">
        <v>2404</v>
      </c>
      <c r="I13" s="948"/>
      <c r="M13" s="239"/>
      <c r="N13" s="239"/>
      <c r="O13" s="239"/>
      <c r="P13" s="239"/>
      <c r="Q13" s="239"/>
      <c r="R13" s="239"/>
    </row>
    <row r="14" spans="1:18" s="230" customFormat="1" ht="25.5" customHeight="1" thickBot="1">
      <c r="A14" s="229"/>
      <c r="C14" s="943"/>
      <c r="D14" s="944"/>
      <c r="E14" s="945"/>
      <c r="F14" s="304" t="s">
        <v>2401</v>
      </c>
      <c r="G14" s="305" t="s">
        <v>2400</v>
      </c>
      <c r="H14" s="306" t="s">
        <v>2401</v>
      </c>
      <c r="I14" s="307" t="s">
        <v>2400</v>
      </c>
      <c r="M14" s="288" t="s">
        <v>1727</v>
      </c>
      <c r="N14" s="239"/>
      <c r="O14" s="239"/>
      <c r="P14" s="239"/>
      <c r="Q14" s="239"/>
      <c r="R14" s="239"/>
    </row>
    <row r="15" spans="1:18" s="230" customFormat="1" ht="24" customHeight="1" thickTop="1">
      <c r="C15" s="308" t="s">
        <v>21</v>
      </c>
      <c r="D15" s="949" t="s">
        <v>856</v>
      </c>
      <c r="E15" s="950"/>
      <c r="F15" s="309">
        <f>'D5'!P4</f>
        <v>0</v>
      </c>
      <c r="G15" s="310">
        <f t="shared" ref="G15:G43" si="0">IFERROR(F15/$F$44,0)</f>
        <v>0</v>
      </c>
      <c r="H15" s="311">
        <f>'D5'!P38</f>
        <v>0</v>
      </c>
      <c r="I15" s="312">
        <f t="shared" ref="I15:I23" si="1">IFERROR(H15/$F$44,0)</f>
        <v>0</v>
      </c>
      <c r="M15" s="313" t="s">
        <v>856</v>
      </c>
      <c r="N15" s="314" t="e">
        <f>IF(OR(G15=0,G15="-"),NA(),G15)</f>
        <v>#N/A</v>
      </c>
      <c r="O15" s="239"/>
      <c r="P15" s="315"/>
      <c r="Q15" s="239"/>
      <c r="R15" s="239"/>
    </row>
    <row r="16" spans="1:18" s="230" customFormat="1" ht="24" customHeight="1">
      <c r="C16" s="308" t="s">
        <v>21</v>
      </c>
      <c r="D16" s="951" t="s">
        <v>1728</v>
      </c>
      <c r="E16" s="952"/>
      <c r="F16" s="309">
        <f>'D5'!P5</f>
        <v>0</v>
      </c>
      <c r="G16" s="310">
        <f t="shared" si="0"/>
        <v>0</v>
      </c>
      <c r="H16" s="311">
        <f>'D5'!P39</f>
        <v>0</v>
      </c>
      <c r="I16" s="312">
        <f t="shared" si="1"/>
        <v>0</v>
      </c>
      <c r="M16" s="313" t="s">
        <v>1728</v>
      </c>
      <c r="N16" s="314" t="e">
        <f t="shared" ref="N16:N43" si="2">IF(OR(G16=0,G16="-"),NA(),G16)</f>
        <v>#N/A</v>
      </c>
      <c r="O16" s="239"/>
      <c r="P16" s="315"/>
      <c r="Q16" s="239"/>
      <c r="R16" s="239"/>
    </row>
    <row r="17" spans="3:18" s="230" customFormat="1" ht="24" customHeight="1">
      <c r="C17" s="316" t="s">
        <v>21</v>
      </c>
      <c r="D17" s="935" t="s">
        <v>1834</v>
      </c>
      <c r="E17" s="936"/>
      <c r="F17" s="309">
        <f>'D5'!P6</f>
        <v>0</v>
      </c>
      <c r="G17" s="310">
        <f t="shared" si="0"/>
        <v>0</v>
      </c>
      <c r="H17" s="311">
        <f>'D5'!P40</f>
        <v>0</v>
      </c>
      <c r="I17" s="312">
        <f t="shared" si="1"/>
        <v>0</v>
      </c>
      <c r="M17" s="313" t="s">
        <v>1838</v>
      </c>
      <c r="N17" s="314" t="e">
        <f t="shared" si="2"/>
        <v>#N/A</v>
      </c>
      <c r="O17" s="239"/>
      <c r="P17" s="315"/>
      <c r="Q17" s="239"/>
      <c r="R17" s="239"/>
    </row>
    <row r="18" spans="3:18" s="230" customFormat="1" ht="24" customHeight="1">
      <c r="C18" s="316" t="s">
        <v>21</v>
      </c>
      <c r="D18" s="935" t="s">
        <v>857</v>
      </c>
      <c r="E18" s="936"/>
      <c r="F18" s="309">
        <f>'D5'!P7</f>
        <v>0</v>
      </c>
      <c r="G18" s="310">
        <f t="shared" si="0"/>
        <v>0</v>
      </c>
      <c r="H18" s="311">
        <f>'D5'!P41</f>
        <v>0</v>
      </c>
      <c r="I18" s="312">
        <f t="shared" si="1"/>
        <v>0</v>
      </c>
      <c r="M18" s="313" t="s">
        <v>857</v>
      </c>
      <c r="N18" s="314" t="e">
        <f t="shared" si="2"/>
        <v>#N/A</v>
      </c>
      <c r="O18" s="239"/>
      <c r="P18" s="315"/>
      <c r="Q18" s="239"/>
      <c r="R18" s="239"/>
    </row>
    <row r="19" spans="3:18" s="230" customFormat="1" ht="24" customHeight="1">
      <c r="C19" s="316" t="s">
        <v>21</v>
      </c>
      <c r="D19" s="935" t="s">
        <v>1729</v>
      </c>
      <c r="E19" s="936"/>
      <c r="F19" s="309">
        <f>'D5'!P8</f>
        <v>0</v>
      </c>
      <c r="G19" s="310">
        <f t="shared" si="0"/>
        <v>0</v>
      </c>
      <c r="H19" s="311">
        <f>'D5'!P42</f>
        <v>0</v>
      </c>
      <c r="I19" s="312">
        <f t="shared" si="1"/>
        <v>0</v>
      </c>
      <c r="M19" s="313" t="s">
        <v>1729</v>
      </c>
      <c r="N19" s="314" t="e">
        <f t="shared" si="2"/>
        <v>#N/A</v>
      </c>
      <c r="O19" s="239"/>
      <c r="P19" s="315"/>
      <c r="Q19" s="239"/>
      <c r="R19" s="239"/>
    </row>
    <row r="20" spans="3:18" s="230" customFormat="1" ht="24" customHeight="1">
      <c r="C20" s="316" t="s">
        <v>21</v>
      </c>
      <c r="D20" s="935" t="s">
        <v>1835</v>
      </c>
      <c r="E20" s="936"/>
      <c r="F20" s="309">
        <f>'D5'!P9</f>
        <v>0</v>
      </c>
      <c r="G20" s="310">
        <f t="shared" si="0"/>
        <v>0</v>
      </c>
      <c r="H20" s="311">
        <f>'D5'!P43</f>
        <v>0</v>
      </c>
      <c r="I20" s="312">
        <f t="shared" si="1"/>
        <v>0</v>
      </c>
      <c r="M20" s="313" t="s">
        <v>1839</v>
      </c>
      <c r="N20" s="314" t="e">
        <f t="shared" si="2"/>
        <v>#N/A</v>
      </c>
      <c r="O20" s="239"/>
      <c r="P20" s="315"/>
      <c r="Q20" s="239"/>
      <c r="R20" s="239"/>
    </row>
    <row r="21" spans="3:18" s="230" customFormat="1" ht="24" customHeight="1">
      <c r="C21" s="316" t="s">
        <v>21</v>
      </c>
      <c r="D21" s="935" t="s">
        <v>2091</v>
      </c>
      <c r="E21" s="936"/>
      <c r="F21" s="309">
        <f>'D5'!P10</f>
        <v>0</v>
      </c>
      <c r="G21" s="310">
        <f t="shared" si="0"/>
        <v>0</v>
      </c>
      <c r="H21" s="311">
        <f>'D5'!P44</f>
        <v>0</v>
      </c>
      <c r="I21" s="312">
        <f t="shared" si="1"/>
        <v>0</v>
      </c>
      <c r="M21" s="313" t="s">
        <v>2091</v>
      </c>
      <c r="N21" s="314" t="e">
        <f t="shared" si="2"/>
        <v>#N/A</v>
      </c>
      <c r="O21" s="239"/>
      <c r="P21" s="315"/>
      <c r="Q21" s="239"/>
      <c r="R21" s="239"/>
    </row>
    <row r="22" spans="3:18" s="230" customFormat="1" ht="24" customHeight="1">
      <c r="C22" s="316" t="s">
        <v>21</v>
      </c>
      <c r="D22" s="935" t="s">
        <v>2090</v>
      </c>
      <c r="E22" s="936"/>
      <c r="F22" s="309">
        <f>'D5'!P11</f>
        <v>0</v>
      </c>
      <c r="G22" s="310">
        <f t="shared" si="0"/>
        <v>0</v>
      </c>
      <c r="H22" s="311">
        <f>'D5'!P45</f>
        <v>0</v>
      </c>
      <c r="I22" s="312">
        <f t="shared" si="1"/>
        <v>0</v>
      </c>
      <c r="M22" s="313" t="s">
        <v>2090</v>
      </c>
      <c r="N22" s="314" t="e">
        <f t="shared" si="2"/>
        <v>#N/A</v>
      </c>
      <c r="O22" s="239"/>
      <c r="P22" s="315"/>
      <c r="Q22" s="239"/>
      <c r="R22" s="239"/>
    </row>
    <row r="23" spans="3:18" s="230" customFormat="1" ht="24" customHeight="1">
      <c r="C23" s="316" t="s">
        <v>21</v>
      </c>
      <c r="D23" s="935" t="s">
        <v>2092</v>
      </c>
      <c r="E23" s="936"/>
      <c r="F23" s="309">
        <f>'D5'!P12</f>
        <v>0</v>
      </c>
      <c r="G23" s="310">
        <f t="shared" si="0"/>
        <v>0</v>
      </c>
      <c r="H23" s="311">
        <f>'D5'!P46</f>
        <v>0</v>
      </c>
      <c r="I23" s="312">
        <f t="shared" si="1"/>
        <v>0</v>
      </c>
      <c r="M23" s="313" t="s">
        <v>2357</v>
      </c>
      <c r="N23" s="314" t="e">
        <f t="shared" si="2"/>
        <v>#N/A</v>
      </c>
      <c r="O23" s="239"/>
      <c r="P23" s="315"/>
      <c r="Q23" s="239"/>
      <c r="R23" s="239"/>
    </row>
    <row r="24" spans="3:18" s="230" customFormat="1" ht="24" customHeight="1">
      <c r="C24" s="316" t="s">
        <v>21</v>
      </c>
      <c r="D24" s="935" t="s">
        <v>2093</v>
      </c>
      <c r="E24" s="936"/>
      <c r="F24" s="309">
        <f>'D5'!P13</f>
        <v>0</v>
      </c>
      <c r="G24" s="310">
        <f t="shared" si="0"/>
        <v>0</v>
      </c>
      <c r="H24" s="317"/>
      <c r="I24" s="318"/>
      <c r="M24" s="313" t="s">
        <v>2358</v>
      </c>
      <c r="N24" s="314" t="e">
        <f t="shared" si="2"/>
        <v>#N/A</v>
      </c>
      <c r="O24" s="239"/>
      <c r="P24" s="315"/>
      <c r="Q24" s="239"/>
      <c r="R24" s="239"/>
    </row>
    <row r="25" spans="3:18" s="230" customFormat="1" ht="24" customHeight="1">
      <c r="C25" s="316" t="s">
        <v>21</v>
      </c>
      <c r="D25" s="935" t="s">
        <v>858</v>
      </c>
      <c r="E25" s="936"/>
      <c r="F25" s="309">
        <f>'D5'!P14</f>
        <v>0</v>
      </c>
      <c r="G25" s="310">
        <f t="shared" si="0"/>
        <v>0</v>
      </c>
      <c r="H25" s="311">
        <f>'D5'!P47</f>
        <v>0</v>
      </c>
      <c r="I25" s="312">
        <f t="shared" ref="I25:I35" si="3">IFERROR(H25/$F$44,0)</f>
        <v>0</v>
      </c>
      <c r="M25" s="313" t="s">
        <v>858</v>
      </c>
      <c r="N25" s="314" t="e">
        <f t="shared" si="2"/>
        <v>#N/A</v>
      </c>
      <c r="O25" s="239"/>
      <c r="P25" s="315"/>
      <c r="Q25" s="239"/>
      <c r="R25" s="239"/>
    </row>
    <row r="26" spans="3:18" s="230" customFormat="1" ht="24" customHeight="1">
      <c r="C26" s="316" t="s">
        <v>21</v>
      </c>
      <c r="D26" s="935" t="s">
        <v>1730</v>
      </c>
      <c r="E26" s="936"/>
      <c r="F26" s="309">
        <f>'D5'!P15</f>
        <v>0</v>
      </c>
      <c r="G26" s="310">
        <f t="shared" si="0"/>
        <v>0</v>
      </c>
      <c r="H26" s="311">
        <f>'D5'!P48</f>
        <v>0</v>
      </c>
      <c r="I26" s="312">
        <f t="shared" si="3"/>
        <v>0</v>
      </c>
      <c r="M26" s="313" t="s">
        <v>1730</v>
      </c>
      <c r="N26" s="314" t="e">
        <f t="shared" si="2"/>
        <v>#N/A</v>
      </c>
      <c r="O26" s="239"/>
      <c r="P26" s="315"/>
      <c r="Q26" s="239"/>
      <c r="R26" s="239"/>
    </row>
    <row r="27" spans="3:18" s="230" customFormat="1" ht="24" customHeight="1">
      <c r="C27" s="316" t="s">
        <v>21</v>
      </c>
      <c r="D27" s="935" t="s">
        <v>1833</v>
      </c>
      <c r="E27" s="936"/>
      <c r="F27" s="309">
        <f>'D5'!P16</f>
        <v>0</v>
      </c>
      <c r="G27" s="310">
        <f t="shared" si="0"/>
        <v>0</v>
      </c>
      <c r="H27" s="311">
        <f>'D5'!P49</f>
        <v>0</v>
      </c>
      <c r="I27" s="312">
        <f t="shared" si="3"/>
        <v>0</v>
      </c>
      <c r="M27" s="313" t="s">
        <v>1840</v>
      </c>
      <c r="N27" s="314" t="e">
        <f t="shared" si="2"/>
        <v>#N/A</v>
      </c>
      <c r="O27" s="239"/>
      <c r="P27" s="315"/>
      <c r="Q27" s="239"/>
      <c r="R27" s="239"/>
    </row>
    <row r="28" spans="3:18" s="230" customFormat="1" ht="24" customHeight="1">
      <c r="C28" s="316" t="s">
        <v>20</v>
      </c>
      <c r="D28" s="935" t="s">
        <v>1731</v>
      </c>
      <c r="E28" s="936"/>
      <c r="F28" s="309">
        <f>'D5'!P17</f>
        <v>0</v>
      </c>
      <c r="G28" s="310">
        <f t="shared" si="0"/>
        <v>0</v>
      </c>
      <c r="H28" s="311">
        <f>'D5'!P50</f>
        <v>0</v>
      </c>
      <c r="I28" s="312">
        <f t="shared" si="3"/>
        <v>0</v>
      </c>
      <c r="M28" s="313" t="s">
        <v>1731</v>
      </c>
      <c r="N28" s="314" t="e">
        <f t="shared" si="2"/>
        <v>#N/A</v>
      </c>
      <c r="O28" s="239"/>
      <c r="P28" s="315"/>
      <c r="Q28" s="239"/>
      <c r="R28" s="239"/>
    </row>
    <row r="29" spans="3:18" s="230" customFormat="1" ht="24" customHeight="1">
      <c r="C29" s="316" t="s">
        <v>20</v>
      </c>
      <c r="D29" s="935" t="s">
        <v>1732</v>
      </c>
      <c r="E29" s="936"/>
      <c r="F29" s="309">
        <f>'D5'!P18</f>
        <v>0</v>
      </c>
      <c r="G29" s="310">
        <f t="shared" si="0"/>
        <v>0</v>
      </c>
      <c r="H29" s="311">
        <f>'D5'!P51</f>
        <v>0</v>
      </c>
      <c r="I29" s="312">
        <f t="shared" si="3"/>
        <v>0</v>
      </c>
      <c r="M29" s="313" t="s">
        <v>1732</v>
      </c>
      <c r="N29" s="314" t="e">
        <f t="shared" si="2"/>
        <v>#N/A</v>
      </c>
      <c r="O29" s="239"/>
      <c r="P29" s="315"/>
      <c r="Q29" s="239"/>
      <c r="R29" s="239"/>
    </row>
    <row r="30" spans="3:18" s="230" customFormat="1" ht="24" customHeight="1">
      <c r="C30" s="316" t="s">
        <v>20</v>
      </c>
      <c r="D30" s="935" t="s">
        <v>1836</v>
      </c>
      <c r="E30" s="936"/>
      <c r="F30" s="309">
        <f>'D5'!P19</f>
        <v>0</v>
      </c>
      <c r="G30" s="310">
        <f t="shared" si="0"/>
        <v>0</v>
      </c>
      <c r="H30" s="311">
        <f>'D5'!P52</f>
        <v>0</v>
      </c>
      <c r="I30" s="312">
        <f t="shared" si="3"/>
        <v>0</v>
      </c>
      <c r="M30" s="313" t="s">
        <v>1841</v>
      </c>
      <c r="N30" s="314" t="e">
        <f t="shared" si="2"/>
        <v>#N/A</v>
      </c>
      <c r="O30" s="239"/>
      <c r="P30" s="315"/>
      <c r="Q30" s="239"/>
      <c r="R30" s="239"/>
    </row>
    <row r="31" spans="3:18" s="230" customFormat="1" ht="24" customHeight="1">
      <c r="C31" s="316" t="s">
        <v>20</v>
      </c>
      <c r="D31" s="971" t="s">
        <v>1733</v>
      </c>
      <c r="E31" s="972"/>
      <c r="F31" s="309">
        <f>'D5'!P20</f>
        <v>0</v>
      </c>
      <c r="G31" s="310">
        <f t="shared" si="0"/>
        <v>0</v>
      </c>
      <c r="H31" s="317"/>
      <c r="I31" s="319"/>
      <c r="M31" s="320" t="s">
        <v>1824</v>
      </c>
      <c r="N31" s="314" t="e">
        <f t="shared" si="2"/>
        <v>#N/A</v>
      </c>
      <c r="O31" s="239"/>
      <c r="P31" s="315"/>
      <c r="Q31" s="239"/>
      <c r="R31" s="239"/>
    </row>
    <row r="32" spans="3:18" s="230" customFormat="1" ht="24" customHeight="1">
      <c r="C32" s="316" t="s">
        <v>21</v>
      </c>
      <c r="D32" s="935" t="s">
        <v>1837</v>
      </c>
      <c r="E32" s="936"/>
      <c r="F32" s="309">
        <f>'D5'!P21</f>
        <v>0</v>
      </c>
      <c r="G32" s="310">
        <f t="shared" si="0"/>
        <v>0</v>
      </c>
      <c r="H32" s="311">
        <f>'D5'!P53</f>
        <v>0</v>
      </c>
      <c r="I32" s="312">
        <f t="shared" si="3"/>
        <v>0</v>
      </c>
      <c r="M32" s="313" t="s">
        <v>1842</v>
      </c>
      <c r="N32" s="314" t="e">
        <f t="shared" si="2"/>
        <v>#N/A</v>
      </c>
      <c r="O32" s="239"/>
      <c r="P32" s="315"/>
      <c r="Q32" s="239"/>
      <c r="R32" s="239"/>
    </row>
    <row r="33" spans="3:18" s="230" customFormat="1" ht="24" customHeight="1">
      <c r="C33" s="316" t="s">
        <v>1734</v>
      </c>
      <c r="D33" s="935" t="s">
        <v>1735</v>
      </c>
      <c r="E33" s="936"/>
      <c r="F33" s="309">
        <f>'D5'!P22</f>
        <v>0</v>
      </c>
      <c r="G33" s="310">
        <f t="shared" si="0"/>
        <v>0</v>
      </c>
      <c r="H33" s="311">
        <f>'D5'!P54</f>
        <v>0</v>
      </c>
      <c r="I33" s="312">
        <f t="shared" si="3"/>
        <v>0</v>
      </c>
      <c r="M33" s="313" t="s">
        <v>1736</v>
      </c>
      <c r="N33" s="314" t="e">
        <f t="shared" si="2"/>
        <v>#N/A</v>
      </c>
      <c r="O33" s="239"/>
      <c r="P33" s="315"/>
      <c r="Q33" s="239"/>
      <c r="R33" s="239"/>
    </row>
    <row r="34" spans="3:18" s="230" customFormat="1" ht="24" customHeight="1">
      <c r="C34" s="316" t="s">
        <v>1734</v>
      </c>
      <c r="D34" s="935" t="s">
        <v>1737</v>
      </c>
      <c r="E34" s="936"/>
      <c r="F34" s="309">
        <f>'D5'!P23</f>
        <v>0</v>
      </c>
      <c r="G34" s="310">
        <f t="shared" si="0"/>
        <v>0</v>
      </c>
      <c r="H34" s="311">
        <f>'D5'!P55</f>
        <v>0</v>
      </c>
      <c r="I34" s="312">
        <f t="shared" si="3"/>
        <v>0</v>
      </c>
      <c r="M34" s="313" t="s">
        <v>1738</v>
      </c>
      <c r="N34" s="314" t="e">
        <f t="shared" si="2"/>
        <v>#N/A</v>
      </c>
      <c r="O34" s="239"/>
      <c r="P34" s="315"/>
      <c r="Q34" s="239"/>
      <c r="R34" s="239"/>
    </row>
    <row r="35" spans="3:18" s="230" customFormat="1" ht="24" customHeight="1">
      <c r="C35" s="316" t="s">
        <v>1734</v>
      </c>
      <c r="D35" s="935" t="s">
        <v>1832</v>
      </c>
      <c r="E35" s="936"/>
      <c r="F35" s="309">
        <f>'D5'!P24</f>
        <v>0</v>
      </c>
      <c r="G35" s="310">
        <f t="shared" si="0"/>
        <v>0</v>
      </c>
      <c r="H35" s="311">
        <f>'D5'!P56</f>
        <v>0</v>
      </c>
      <c r="I35" s="312">
        <f t="shared" si="3"/>
        <v>0</v>
      </c>
      <c r="M35" s="313" t="s">
        <v>1843</v>
      </c>
      <c r="N35" s="314" t="e">
        <f t="shared" si="2"/>
        <v>#N/A</v>
      </c>
      <c r="O35" s="239" t="s">
        <v>1844</v>
      </c>
      <c r="P35" s="315"/>
      <c r="Q35" s="239"/>
      <c r="R35" s="239"/>
    </row>
    <row r="36" spans="3:18" s="230" customFormat="1" ht="24" customHeight="1">
      <c r="C36" s="316" t="s">
        <v>21</v>
      </c>
      <c r="D36" s="971" t="s">
        <v>3</v>
      </c>
      <c r="E36" s="972"/>
      <c r="F36" s="309">
        <f>'D5'!P25</f>
        <v>0</v>
      </c>
      <c r="G36" s="310">
        <f t="shared" si="0"/>
        <v>0</v>
      </c>
      <c r="H36" s="317"/>
      <c r="I36" s="319"/>
      <c r="M36" s="320" t="s">
        <v>3</v>
      </c>
      <c r="N36" s="314" t="e">
        <f t="shared" si="2"/>
        <v>#N/A</v>
      </c>
      <c r="O36" s="239"/>
      <c r="P36" s="315"/>
      <c r="Q36" s="239"/>
      <c r="R36" s="239"/>
    </row>
    <row r="37" spans="3:18" s="230" customFormat="1" ht="24" customHeight="1">
      <c r="C37" s="316" t="s">
        <v>20</v>
      </c>
      <c r="D37" s="971" t="s">
        <v>1739</v>
      </c>
      <c r="E37" s="972"/>
      <c r="F37" s="309">
        <f>'D5'!P26</f>
        <v>0</v>
      </c>
      <c r="G37" s="310">
        <f t="shared" si="0"/>
        <v>0</v>
      </c>
      <c r="H37" s="317"/>
      <c r="I37" s="319"/>
      <c r="M37" s="320" t="s">
        <v>1740</v>
      </c>
      <c r="N37" s="314" t="e">
        <f t="shared" si="2"/>
        <v>#N/A</v>
      </c>
      <c r="O37" s="239"/>
      <c r="P37" s="239"/>
      <c r="Q37" s="239"/>
      <c r="R37" s="239"/>
    </row>
    <row r="38" spans="3:18" s="230" customFormat="1" ht="24" customHeight="1">
      <c r="C38" s="316" t="s">
        <v>20</v>
      </c>
      <c r="D38" s="971" t="s">
        <v>1741</v>
      </c>
      <c r="E38" s="972"/>
      <c r="F38" s="309">
        <f>'D5'!P27</f>
        <v>0</v>
      </c>
      <c r="G38" s="310">
        <f t="shared" si="0"/>
        <v>0</v>
      </c>
      <c r="H38" s="321"/>
      <c r="I38" s="322"/>
      <c r="M38" s="320" t="s">
        <v>1741</v>
      </c>
      <c r="N38" s="314" t="e">
        <f t="shared" si="2"/>
        <v>#N/A</v>
      </c>
      <c r="O38" s="239"/>
      <c r="P38" s="239"/>
      <c r="Q38" s="239"/>
      <c r="R38" s="239"/>
    </row>
    <row r="39" spans="3:18" s="230" customFormat="1" ht="24" customHeight="1">
      <c r="C39" s="316" t="s">
        <v>20</v>
      </c>
      <c r="D39" s="971" t="s">
        <v>1742</v>
      </c>
      <c r="E39" s="972"/>
      <c r="F39" s="309">
        <f>'D5'!P28</f>
        <v>0</v>
      </c>
      <c r="G39" s="310">
        <f t="shared" si="0"/>
        <v>0</v>
      </c>
      <c r="H39" s="321"/>
      <c r="I39" s="322"/>
      <c r="M39" s="320" t="s">
        <v>1742</v>
      </c>
      <c r="N39" s="314" t="e">
        <f t="shared" si="2"/>
        <v>#N/A</v>
      </c>
      <c r="O39" s="239"/>
      <c r="P39" s="315"/>
      <c r="Q39" s="239"/>
      <c r="R39" s="239"/>
    </row>
    <row r="40" spans="3:18" s="230" customFormat="1" ht="24" customHeight="1">
      <c r="C40" s="316" t="s">
        <v>20</v>
      </c>
      <c r="D40" s="971" t="s">
        <v>1743</v>
      </c>
      <c r="E40" s="972"/>
      <c r="F40" s="309">
        <f>'D5'!P29</f>
        <v>0</v>
      </c>
      <c r="G40" s="310">
        <f t="shared" si="0"/>
        <v>0</v>
      </c>
      <c r="H40" s="321"/>
      <c r="I40" s="322"/>
      <c r="M40" s="320" t="s">
        <v>1743</v>
      </c>
      <c r="N40" s="314" t="e">
        <f t="shared" si="2"/>
        <v>#N/A</v>
      </c>
      <c r="O40" s="239"/>
      <c r="P40" s="315"/>
      <c r="Q40" s="239"/>
      <c r="R40" s="239"/>
    </row>
    <row r="41" spans="3:18" s="230" customFormat="1" ht="24" customHeight="1">
      <c r="C41" s="316" t="s">
        <v>20</v>
      </c>
      <c r="D41" s="971" t="s">
        <v>1744</v>
      </c>
      <c r="E41" s="972"/>
      <c r="F41" s="309">
        <f>'D5'!P30</f>
        <v>0</v>
      </c>
      <c r="G41" s="310">
        <f t="shared" si="0"/>
        <v>0</v>
      </c>
      <c r="H41" s="321"/>
      <c r="I41" s="322"/>
      <c r="M41" s="320" t="s">
        <v>1744</v>
      </c>
      <c r="N41" s="314" t="e">
        <f t="shared" si="2"/>
        <v>#N/A</v>
      </c>
      <c r="O41" s="239"/>
      <c r="P41" s="315"/>
      <c r="Q41" s="239"/>
      <c r="R41" s="239"/>
    </row>
    <row r="42" spans="3:18" s="230" customFormat="1" ht="24" customHeight="1">
      <c r="C42" s="316" t="s">
        <v>1734</v>
      </c>
      <c r="D42" s="971" t="s">
        <v>1831</v>
      </c>
      <c r="E42" s="972"/>
      <c r="F42" s="309">
        <f>'D5'!P31</f>
        <v>0</v>
      </c>
      <c r="G42" s="310">
        <f t="shared" si="0"/>
        <v>0</v>
      </c>
      <c r="H42" s="321"/>
      <c r="I42" s="322"/>
      <c r="M42" s="323" t="s">
        <v>1831</v>
      </c>
      <c r="N42" s="314" t="e">
        <f t="shared" si="2"/>
        <v>#N/A</v>
      </c>
      <c r="O42" s="239" t="s">
        <v>1847</v>
      </c>
      <c r="P42" s="315"/>
      <c r="Q42" s="239"/>
      <c r="R42" s="239"/>
    </row>
    <row r="43" spans="3:18" s="230" customFormat="1" ht="24" customHeight="1" thickBot="1">
      <c r="C43" s="316" t="s">
        <v>1734</v>
      </c>
      <c r="D43" s="969" t="s">
        <v>859</v>
      </c>
      <c r="E43" s="970"/>
      <c r="F43" s="309">
        <f>'D5'!P32</f>
        <v>0</v>
      </c>
      <c r="G43" s="310">
        <f t="shared" si="0"/>
        <v>0</v>
      </c>
      <c r="H43" s="321"/>
      <c r="I43" s="322"/>
      <c r="M43" s="320" t="s">
        <v>859</v>
      </c>
      <c r="N43" s="314" t="e">
        <f t="shared" si="2"/>
        <v>#N/A</v>
      </c>
      <c r="O43" s="239"/>
      <c r="P43" s="315"/>
      <c r="Q43" s="239"/>
      <c r="R43" s="239"/>
    </row>
    <row r="44" spans="3:18" s="230" customFormat="1" ht="29.25" customHeight="1" thickTop="1" thickBot="1">
      <c r="C44" s="324" t="s">
        <v>1745</v>
      </c>
      <c r="D44" s="325"/>
      <c r="E44" s="326"/>
      <c r="F44" s="327">
        <f>SUM(F15:F43)</f>
        <v>0</v>
      </c>
      <c r="G44" s="328"/>
      <c r="H44" s="329">
        <f>SUM(H15:H23)+SUM(H25:H30)+SUM(H32:H35)</f>
        <v>0</v>
      </c>
      <c r="I44" s="330">
        <f>IFERROR(H44/$F$44,0)</f>
        <v>0</v>
      </c>
      <c r="M44" s="331"/>
      <c r="N44" s="332"/>
      <c r="O44" s="239"/>
      <c r="P44" s="315"/>
      <c r="Q44" s="239"/>
      <c r="R44" s="239"/>
    </row>
    <row r="45" spans="3:18" s="230" customFormat="1" ht="24.75" customHeight="1">
      <c r="C45" s="285"/>
      <c r="D45" s="285"/>
      <c r="E45" s="285"/>
      <c r="F45" s="285"/>
      <c r="G45" s="285"/>
      <c r="H45" s="285"/>
      <c r="I45" s="285"/>
      <c r="J45" s="285"/>
      <c r="K45" s="285"/>
      <c r="L45" s="285"/>
      <c r="M45" s="320" t="s">
        <v>1746</v>
      </c>
      <c r="N45" s="333">
        <f>IF(I6="-",NA(),I6)</f>
        <v>0</v>
      </c>
      <c r="O45" s="239"/>
      <c r="P45" s="239"/>
      <c r="Q45" s="239"/>
      <c r="R45" s="239"/>
    </row>
    <row r="46" spans="3:18" ht="24.75" customHeight="1">
      <c r="M46" s="320" t="s">
        <v>1747</v>
      </c>
      <c r="N46" s="333">
        <f>IF(IFERROR(1-N45,"-")="-",NA(),IFERROR(1-N45,"-"))</f>
        <v>1</v>
      </c>
    </row>
    <row r="47" spans="3:18">
      <c r="M47" s="315"/>
      <c r="N47" s="334"/>
    </row>
  </sheetData>
  <sheetProtection algorithmName="SHA-512" hashValue="iq/LOVrcQouNL42zs40iOPqTzK58CZdZXzElU270pmfnmEGUSJK3mRFYMaEXWNQH+6ea8oNx6Q5wt49N3d2wRQ==" saltValue="9AI2Dsm4WFLeGuMdGCwnHg==" spinCount="100000" sheet="1" formatCells="0"/>
  <mergeCells count="41">
    <mergeCell ref="D43:E43"/>
    <mergeCell ref="D31:E31"/>
    <mergeCell ref="D32:E32"/>
    <mergeCell ref="D33:E33"/>
    <mergeCell ref="D34:E34"/>
    <mergeCell ref="D36:E36"/>
    <mergeCell ref="D37:E37"/>
    <mergeCell ref="D38:E38"/>
    <mergeCell ref="D39:E39"/>
    <mergeCell ref="D40:E40"/>
    <mergeCell ref="D41:E41"/>
    <mergeCell ref="D42:E42"/>
    <mergeCell ref="D25:E25"/>
    <mergeCell ref="D26:E26"/>
    <mergeCell ref="D27:E27"/>
    <mergeCell ref="D28:E28"/>
    <mergeCell ref="D29:E29"/>
    <mergeCell ref="D23:E23"/>
    <mergeCell ref="D24:E24"/>
    <mergeCell ref="C3:H3"/>
    <mergeCell ref="C4:G4"/>
    <mergeCell ref="C6:D7"/>
    <mergeCell ref="E6:G6"/>
    <mergeCell ref="E7:G7"/>
    <mergeCell ref="C9:G9"/>
    <mergeCell ref="I6:I7"/>
    <mergeCell ref="F12:I12"/>
    <mergeCell ref="C8:G8"/>
    <mergeCell ref="D35:E35"/>
    <mergeCell ref="D20:E20"/>
    <mergeCell ref="C12:E14"/>
    <mergeCell ref="F13:G13"/>
    <mergeCell ref="H13:I13"/>
    <mergeCell ref="D15:E15"/>
    <mergeCell ref="D16:E16"/>
    <mergeCell ref="D17:E17"/>
    <mergeCell ref="D18:E18"/>
    <mergeCell ref="D19:E19"/>
    <mergeCell ref="D30:E30"/>
    <mergeCell ref="D21:E21"/>
    <mergeCell ref="D22:E22"/>
  </mergeCells>
  <phoneticPr fontId="13"/>
  <conditionalFormatting sqref="H6:H7">
    <cfRule type="expression" dxfId="38" priority="1">
      <formula>$H$6+$H$7&gt;$H$4</formula>
    </cfRule>
  </conditionalFormatting>
  <conditionalFormatting sqref="H8">
    <cfRule type="expression" dxfId="37" priority="2">
      <formula>$H$6&lt;$H$8</formula>
    </cfRule>
  </conditionalFormatting>
  <conditionalFormatting sqref="H15:H43">
    <cfRule type="expression" dxfId="36" priority="9">
      <formula>F15&lt;H15</formula>
    </cfRule>
  </conditionalFormatting>
  <pageMargins left="0.7" right="0.7" top="0.75" bottom="0.75" header="0.3" footer="0.3"/>
  <pageSetup paperSize="9" scale="71" orientation="portrait" r:id="rId1"/>
  <ignoredErrors>
    <ignoredError sqref="F15:F23 H4 H24 H31 H36:H43 F28:F43 F24:F27" unlockedFormula="1"/>
    <ignoredError sqref="H15:H23 H25:H30 H32:H35" formula="1" unlockedFormula="1"/>
  </ignoredError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7D3CF-DBD5-4CC1-BF6D-F232CDF5BC56}">
  <sheetPr codeName="Sheet9">
    <tabColor rgb="FFFFC000"/>
    <pageSetUpPr fitToPage="1"/>
  </sheetPr>
  <dimension ref="B1:P15"/>
  <sheetViews>
    <sheetView workbookViewId="0"/>
  </sheetViews>
  <sheetFormatPr defaultColWidth="9" defaultRowHeight="13.5"/>
  <cols>
    <col min="1" max="1" width="2.125" style="230" customWidth="1"/>
    <col min="2" max="2" width="1.625" style="230" customWidth="1"/>
    <col min="3" max="7" width="6.875" style="230" customWidth="1"/>
    <col min="8" max="8" width="8.75" style="230" customWidth="1"/>
    <col min="9" max="12" width="10.625" style="230" customWidth="1"/>
    <col min="13" max="13" width="10.625" style="252" customWidth="1"/>
    <col min="14" max="14" width="3" style="230" customWidth="1"/>
    <col min="15" max="15" width="80.625" style="230" customWidth="1"/>
    <col min="16" max="16384" width="9" style="230"/>
  </cols>
  <sheetData>
    <row r="1" spans="2:16">
      <c r="O1" s="231" t="s">
        <v>2487</v>
      </c>
    </row>
    <row r="2" spans="2:16" ht="18" customHeight="1">
      <c r="C2" s="335" t="s">
        <v>2450</v>
      </c>
      <c r="D2" s="249"/>
      <c r="E2" s="249"/>
      <c r="F2" s="249"/>
      <c r="G2" s="249"/>
      <c r="H2" s="336"/>
      <c r="M2" s="230"/>
      <c r="P2" s="252"/>
    </row>
    <row r="3" spans="2:16" ht="18" customHeight="1">
      <c r="C3" s="335" t="s">
        <v>1749</v>
      </c>
      <c r="D3" s="249"/>
      <c r="E3" s="249"/>
      <c r="F3" s="249"/>
      <c r="G3" s="249"/>
      <c r="H3" s="336"/>
      <c r="M3" s="230"/>
      <c r="P3" s="252"/>
    </row>
    <row r="4" spans="2:16" ht="60" customHeight="1">
      <c r="C4" s="335"/>
      <c r="D4" s="249"/>
      <c r="E4" s="249"/>
      <c r="F4" s="249"/>
      <c r="G4" s="249"/>
      <c r="H4" s="336"/>
      <c r="M4" s="230"/>
      <c r="O4" s="235"/>
      <c r="P4" s="252"/>
    </row>
    <row r="5" spans="2:16" ht="60" customHeight="1">
      <c r="C5" s="335"/>
      <c r="D5" s="249"/>
      <c r="E5" s="249"/>
      <c r="F5" s="249"/>
      <c r="G5" s="249"/>
      <c r="H5" s="336"/>
      <c r="M5" s="230"/>
      <c r="P5" s="252"/>
    </row>
    <row r="6" spans="2:16" ht="60" customHeight="1">
      <c r="C6" s="335"/>
      <c r="D6" s="249"/>
      <c r="E6" s="249"/>
      <c r="F6" s="249"/>
      <c r="G6" s="249"/>
      <c r="H6" s="336"/>
      <c r="M6" s="230"/>
      <c r="P6" s="252"/>
    </row>
    <row r="7" spans="2:16" ht="60" customHeight="1">
      <c r="C7" s="335"/>
      <c r="D7" s="249"/>
      <c r="E7" s="249"/>
      <c r="F7" s="249"/>
      <c r="G7" s="249"/>
      <c r="H7" s="336"/>
      <c r="M7" s="230"/>
      <c r="P7" s="252"/>
    </row>
    <row r="8" spans="2:16" ht="18.75" customHeight="1">
      <c r="C8" s="335"/>
      <c r="D8" s="249"/>
      <c r="E8" s="249"/>
      <c r="F8" s="249"/>
      <c r="G8" s="249"/>
      <c r="H8" s="336"/>
      <c r="M8" s="230"/>
      <c r="P8" s="252"/>
    </row>
    <row r="9" spans="2:16" ht="27.75" customHeight="1" thickBot="1">
      <c r="C9" s="335" t="s">
        <v>2451</v>
      </c>
      <c r="D9" s="249"/>
      <c r="E9" s="249"/>
      <c r="F9" s="249"/>
      <c r="G9" s="249"/>
      <c r="H9" s="336"/>
      <c r="M9" s="230"/>
      <c r="P9" s="252"/>
    </row>
    <row r="10" spans="2:16" ht="27.75" customHeight="1">
      <c r="C10" s="976" t="s">
        <v>1750</v>
      </c>
      <c r="D10" s="977"/>
      <c r="E10" s="980" t="s">
        <v>1751</v>
      </c>
      <c r="F10" s="980"/>
      <c r="G10" s="981"/>
      <c r="H10" s="982">
        <f>'E1'!I9</f>
        <v>0</v>
      </c>
      <c r="I10" s="983" t="str">
        <f>IFERROR('E1'!#REF!,"")</f>
        <v/>
      </c>
      <c r="M10" s="230"/>
      <c r="O10" s="772"/>
      <c r="P10" s="252"/>
    </row>
    <row r="11" spans="2:16" ht="27.75" customHeight="1" thickBot="1">
      <c r="C11" s="978"/>
      <c r="D11" s="979"/>
      <c r="E11" s="984" t="s">
        <v>1791</v>
      </c>
      <c r="F11" s="984"/>
      <c r="G11" s="985"/>
      <c r="H11" s="986">
        <f>'E1'!I44</f>
        <v>0</v>
      </c>
      <c r="I11" s="987" t="str">
        <f>IFERROR('E1'!#REF!,"")</f>
        <v/>
      </c>
      <c r="M11" s="230"/>
      <c r="O11" s="772"/>
      <c r="P11" s="252"/>
    </row>
    <row r="12" spans="2:16" ht="27.75" customHeight="1" thickBot="1">
      <c r="C12" s="230" t="s">
        <v>1862</v>
      </c>
      <c r="M12" s="230"/>
    </row>
    <row r="13" spans="2:16" ht="118.5" customHeight="1" thickBot="1">
      <c r="B13" s="337"/>
      <c r="C13" s="973"/>
      <c r="D13" s="974"/>
      <c r="E13" s="974"/>
      <c r="F13" s="974"/>
      <c r="G13" s="974"/>
      <c r="H13" s="974"/>
      <c r="I13" s="974"/>
      <c r="J13" s="974"/>
      <c r="K13" s="974"/>
      <c r="L13" s="974"/>
      <c r="M13" s="975"/>
    </row>
    <row r="14" spans="2:16" ht="5.25" customHeight="1">
      <c r="B14" s="337"/>
      <c r="C14" s="337"/>
      <c r="D14" s="337"/>
      <c r="E14" s="337"/>
      <c r="F14" s="337"/>
      <c r="G14" s="337"/>
      <c r="H14" s="337"/>
      <c r="I14" s="337"/>
      <c r="J14" s="337"/>
      <c r="K14" s="337"/>
      <c r="M14" s="337"/>
    </row>
    <row r="15" spans="2:16" ht="22.5" customHeight="1">
      <c r="B15" s="337"/>
      <c r="C15" s="337"/>
      <c r="D15" s="337"/>
      <c r="E15" s="337"/>
      <c r="F15" s="337"/>
      <c r="G15" s="337"/>
      <c r="H15" s="337"/>
      <c r="I15" s="337"/>
      <c r="J15" s="337"/>
      <c r="K15" s="337"/>
      <c r="M15" s="337"/>
    </row>
  </sheetData>
  <sheetProtection algorithmName="SHA-512" hashValue="e78w3SPbirQX97vMj0Q8bksFCO4IW7wjsdqV9t93ApIUVgPLyM3LZev08TsswtszGi1H+SzW1gkUUHMuB0QWEA==" saltValue="qTuhZs8F7iq3djf3pvsUrw==" spinCount="100000" sheet="1" formatCells="0"/>
  <mergeCells count="7">
    <mergeCell ref="C13:M13"/>
    <mergeCell ref="C10:D11"/>
    <mergeCell ref="E10:G10"/>
    <mergeCell ref="H10:I10"/>
    <mergeCell ref="O10:O11"/>
    <mergeCell ref="E11:G11"/>
    <mergeCell ref="H11:I11"/>
  </mergeCells>
  <phoneticPr fontId="13"/>
  <conditionalFormatting sqref="C13">
    <cfRule type="containsBlanks" dxfId="35" priority="3">
      <formula>LEN(TRIM(C13))=0</formula>
    </cfRule>
  </conditionalFormatting>
  <conditionalFormatting sqref="H10:I11">
    <cfRule type="containsBlanks" dxfId="34" priority="1">
      <formula>LEN(TRIM(H10))=0</formula>
    </cfRule>
  </conditionalFormatting>
  <printOptions horizontalCentered="1"/>
  <pageMargins left="0.39370078740157483" right="0.39370078740157483" top="0.39370078740157483" bottom="0.31496062992125984" header="0.23622047244094491" footer="0.19685039370078741"/>
  <pageSetup paperSize="9" scale="94" orientation="portrait" r:id="rId1"/>
  <headerFooter alignWithMargins="0">
    <oddHeader>&amp;L第２号様式　その３</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D57D2D-F281-4DD7-8472-DD37DD1424D0}">
  <sheetPr codeName="Sheet10">
    <tabColor rgb="FFFFC000"/>
    <pageSetUpPr fitToPage="1"/>
  </sheetPr>
  <dimension ref="C1:T39"/>
  <sheetViews>
    <sheetView workbookViewId="0"/>
  </sheetViews>
  <sheetFormatPr defaultColWidth="9" defaultRowHeight="13.5" outlineLevelCol="1"/>
  <cols>
    <col min="1" max="1" width="2.125" style="339" customWidth="1"/>
    <col min="2" max="2" width="2.625" style="339" customWidth="1"/>
    <col min="3" max="3" width="5.625" style="357" customWidth="1"/>
    <col min="4" max="6" width="14.625" style="339" customWidth="1"/>
    <col min="7" max="7" width="13" style="339" customWidth="1"/>
    <col min="8" max="8" width="8.75" style="339" customWidth="1"/>
    <col min="9" max="9" width="8.625" style="358" customWidth="1"/>
    <col min="10" max="10" width="8.75" style="339" customWidth="1"/>
    <col min="11" max="11" width="10.625" style="359" customWidth="1"/>
    <col min="12" max="12" width="2.125" style="339" customWidth="1"/>
    <col min="13" max="13" width="78.875" style="339" customWidth="1"/>
    <col min="14" max="15" width="22" style="339" hidden="1" customWidth="1" outlineLevel="1"/>
    <col min="16" max="19" width="9" style="339" hidden="1" customWidth="1" outlineLevel="1"/>
    <col min="20" max="20" width="9" style="339" collapsed="1"/>
    <col min="21" max="16384" width="9" style="339"/>
  </cols>
  <sheetData>
    <row r="1" spans="3:18" ht="13.5" customHeight="1">
      <c r="C1" s="338" t="s">
        <v>2089</v>
      </c>
      <c r="D1" s="338"/>
      <c r="E1" s="338"/>
      <c r="F1" s="338"/>
      <c r="I1" s="339"/>
      <c r="K1" s="339"/>
      <c r="M1" s="340" t="s">
        <v>2488</v>
      </c>
    </row>
    <row r="2" spans="3:18" ht="18" customHeight="1" thickBot="1">
      <c r="C2" s="341" t="s">
        <v>2452</v>
      </c>
      <c r="G2" s="988"/>
      <c r="H2" s="988"/>
      <c r="I2" s="988"/>
      <c r="J2" s="988"/>
      <c r="K2" s="988"/>
      <c r="M2" s="989" t="s">
        <v>2408</v>
      </c>
    </row>
    <row r="3" spans="3:18" ht="47.25" customHeight="1">
      <c r="C3" s="342" t="s">
        <v>1752</v>
      </c>
      <c r="D3" s="343" t="s">
        <v>1753</v>
      </c>
      <c r="E3" s="344" t="s">
        <v>1754</v>
      </c>
      <c r="F3" s="344" t="s">
        <v>1755</v>
      </c>
      <c r="G3" s="990" t="s">
        <v>1756</v>
      </c>
      <c r="H3" s="991"/>
      <c r="I3" s="345" t="s">
        <v>1757</v>
      </c>
      <c r="J3" s="346" t="s">
        <v>1758</v>
      </c>
      <c r="K3" s="347" t="s">
        <v>1869</v>
      </c>
      <c r="M3" s="989"/>
      <c r="N3" s="348" t="s">
        <v>1759</v>
      </c>
      <c r="O3" s="348" t="s">
        <v>1760</v>
      </c>
    </row>
    <row r="4" spans="3:18" ht="23.25" customHeight="1">
      <c r="C4" s="349">
        <v>1</v>
      </c>
      <c r="D4" s="33"/>
      <c r="E4" s="34"/>
      <c r="F4" s="34"/>
      <c r="G4" s="35"/>
      <c r="H4" s="36"/>
      <c r="I4" s="37"/>
      <c r="J4" s="38"/>
      <c r="K4" s="39"/>
      <c r="M4" s="350" t="s">
        <v>1931</v>
      </c>
      <c r="N4" s="351"/>
      <c r="O4" s="351"/>
    </row>
    <row r="5" spans="3:18" ht="23.25" customHeight="1">
      <c r="C5" s="349">
        <v>2</v>
      </c>
      <c r="D5" s="33"/>
      <c r="E5" s="40"/>
      <c r="F5" s="40"/>
      <c r="G5" s="35"/>
      <c r="H5" s="36"/>
      <c r="I5" s="37"/>
      <c r="J5" s="38"/>
      <c r="K5" s="39"/>
      <c r="M5" s="352" t="s">
        <v>1935</v>
      </c>
      <c r="N5" s="351" t="s">
        <v>1762</v>
      </c>
      <c r="O5" s="351" t="s">
        <v>1763</v>
      </c>
      <c r="R5" s="339" t="str">
        <f t="shared" ref="R5:R33" si="0">CONCATENATE(G5,H5)</f>
        <v/>
      </c>
    </row>
    <row r="6" spans="3:18" ht="23.25" customHeight="1">
      <c r="C6" s="349">
        <v>3</v>
      </c>
      <c r="D6" s="33"/>
      <c r="E6" s="40"/>
      <c r="F6" s="40"/>
      <c r="G6" s="35"/>
      <c r="H6" s="36"/>
      <c r="I6" s="37"/>
      <c r="J6" s="38"/>
      <c r="K6" s="39"/>
      <c r="M6" s="352" t="s">
        <v>1930</v>
      </c>
      <c r="N6" s="351" t="s">
        <v>1764</v>
      </c>
      <c r="O6" s="351" t="s">
        <v>1765</v>
      </c>
      <c r="R6" s="339" t="str">
        <f t="shared" si="0"/>
        <v/>
      </c>
    </row>
    <row r="7" spans="3:18" ht="23.25" customHeight="1">
      <c r="C7" s="349">
        <v>4</v>
      </c>
      <c r="D7" s="33"/>
      <c r="E7" s="40"/>
      <c r="F7" s="40"/>
      <c r="G7" s="35"/>
      <c r="H7" s="36"/>
      <c r="I7" s="37"/>
      <c r="J7" s="38"/>
      <c r="K7" s="39"/>
      <c r="N7" s="351" t="s">
        <v>2359</v>
      </c>
      <c r="O7" s="351" t="s">
        <v>1845</v>
      </c>
      <c r="R7" s="339" t="str">
        <f t="shared" si="0"/>
        <v/>
      </c>
    </row>
    <row r="8" spans="3:18" ht="23.25" customHeight="1">
      <c r="C8" s="349">
        <v>5</v>
      </c>
      <c r="D8" s="33"/>
      <c r="E8" s="40"/>
      <c r="F8" s="40"/>
      <c r="G8" s="35"/>
      <c r="H8" s="36"/>
      <c r="I8" s="37"/>
      <c r="J8" s="38"/>
      <c r="K8" s="39"/>
      <c r="N8" s="351" t="s">
        <v>2360</v>
      </c>
      <c r="O8" s="353" t="s">
        <v>1846</v>
      </c>
      <c r="R8" s="339" t="str">
        <f t="shared" si="0"/>
        <v/>
      </c>
    </row>
    <row r="9" spans="3:18" ht="23.25" customHeight="1">
      <c r="C9" s="349">
        <v>6</v>
      </c>
      <c r="D9" s="33"/>
      <c r="E9" s="40"/>
      <c r="F9" s="40"/>
      <c r="G9" s="35"/>
      <c r="H9" s="36"/>
      <c r="I9" s="37"/>
      <c r="J9" s="38"/>
      <c r="K9" s="39"/>
      <c r="N9" s="351" t="s">
        <v>1766</v>
      </c>
      <c r="O9" s="353"/>
      <c r="R9" s="339" t="str">
        <f t="shared" si="0"/>
        <v/>
      </c>
    </row>
    <row r="10" spans="3:18" ht="23.25" customHeight="1">
      <c r="C10" s="349">
        <v>7</v>
      </c>
      <c r="D10" s="33"/>
      <c r="E10" s="40"/>
      <c r="F10" s="40"/>
      <c r="G10" s="35"/>
      <c r="H10" s="36"/>
      <c r="I10" s="37"/>
      <c r="J10" s="38"/>
      <c r="K10" s="39"/>
      <c r="N10" s="351" t="s">
        <v>1761</v>
      </c>
      <c r="O10" s="353"/>
      <c r="R10" s="339" t="str">
        <f t="shared" si="0"/>
        <v/>
      </c>
    </row>
    <row r="11" spans="3:18" ht="23.25" customHeight="1">
      <c r="C11" s="349">
        <v>8</v>
      </c>
      <c r="D11" s="33"/>
      <c r="E11" s="40"/>
      <c r="F11" s="40"/>
      <c r="G11" s="35"/>
      <c r="H11" s="36"/>
      <c r="I11" s="37"/>
      <c r="J11" s="38"/>
      <c r="K11" s="39"/>
      <c r="N11" s="351" t="s">
        <v>1767</v>
      </c>
      <c r="O11" s="348" t="s">
        <v>1825</v>
      </c>
      <c r="R11" s="339" t="str">
        <f t="shared" si="0"/>
        <v/>
      </c>
    </row>
    <row r="12" spans="3:18" ht="23.25" customHeight="1">
      <c r="C12" s="349">
        <v>9</v>
      </c>
      <c r="D12" s="33"/>
      <c r="E12" s="40"/>
      <c r="F12" s="40"/>
      <c r="G12" s="35"/>
      <c r="H12" s="36"/>
      <c r="I12" s="37"/>
      <c r="J12" s="38"/>
      <c r="K12" s="39"/>
      <c r="N12" s="351" t="s">
        <v>1768</v>
      </c>
      <c r="O12" s="354"/>
      <c r="R12" s="339" t="str">
        <f t="shared" si="0"/>
        <v/>
      </c>
    </row>
    <row r="13" spans="3:18" ht="23.25" customHeight="1">
      <c r="C13" s="349">
        <v>10</v>
      </c>
      <c r="D13" s="41"/>
      <c r="E13" s="42"/>
      <c r="F13" s="42"/>
      <c r="G13" s="35"/>
      <c r="H13" s="36"/>
      <c r="I13" s="43"/>
      <c r="J13" s="44"/>
      <c r="K13" s="45"/>
      <c r="N13" s="351" t="s">
        <v>1769</v>
      </c>
      <c r="O13" s="354" t="s">
        <v>1770</v>
      </c>
      <c r="R13" s="339" t="str">
        <f t="shared" si="0"/>
        <v/>
      </c>
    </row>
    <row r="14" spans="3:18" ht="23.25" customHeight="1">
      <c r="C14" s="349">
        <v>11</v>
      </c>
      <c r="D14" s="33"/>
      <c r="E14" s="34"/>
      <c r="F14" s="34"/>
      <c r="G14" s="35"/>
      <c r="H14" s="36"/>
      <c r="I14" s="37"/>
      <c r="J14" s="38"/>
      <c r="K14" s="39"/>
      <c r="N14" s="351" t="s">
        <v>1771</v>
      </c>
      <c r="O14" s="354" t="s">
        <v>1772</v>
      </c>
      <c r="R14" s="339" t="str">
        <f t="shared" si="0"/>
        <v/>
      </c>
    </row>
    <row r="15" spans="3:18" ht="23.25" customHeight="1">
      <c r="C15" s="349">
        <v>12</v>
      </c>
      <c r="D15" s="33"/>
      <c r="E15" s="40"/>
      <c r="F15" s="40"/>
      <c r="G15" s="35"/>
      <c r="H15" s="36"/>
      <c r="I15" s="37"/>
      <c r="J15" s="38"/>
      <c r="K15" s="39"/>
      <c r="N15" s="351" t="s">
        <v>1741</v>
      </c>
      <c r="O15" s="354" t="s">
        <v>1773</v>
      </c>
      <c r="R15" s="339" t="str">
        <f t="shared" si="0"/>
        <v/>
      </c>
    </row>
    <row r="16" spans="3:18" ht="23.25" customHeight="1">
      <c r="C16" s="349">
        <v>13</v>
      </c>
      <c r="D16" s="33"/>
      <c r="E16" s="40"/>
      <c r="F16" s="40"/>
      <c r="G16" s="35"/>
      <c r="H16" s="36"/>
      <c r="I16" s="37"/>
      <c r="J16" s="38"/>
      <c r="K16" s="39"/>
      <c r="N16" s="351" t="s">
        <v>1774</v>
      </c>
      <c r="O16" s="354" t="s">
        <v>1775</v>
      </c>
      <c r="R16" s="339" t="str">
        <f t="shared" si="0"/>
        <v/>
      </c>
    </row>
    <row r="17" spans="3:18" ht="23.25" customHeight="1">
      <c r="C17" s="349">
        <v>14</v>
      </c>
      <c r="D17" s="33"/>
      <c r="E17" s="40"/>
      <c r="F17" s="40"/>
      <c r="G17" s="35"/>
      <c r="H17" s="36"/>
      <c r="I17" s="37"/>
      <c r="J17" s="38"/>
      <c r="K17" s="39"/>
      <c r="N17" s="351" t="s">
        <v>1743</v>
      </c>
      <c r="O17" s="354" t="s">
        <v>1776</v>
      </c>
      <c r="R17" s="339" t="str">
        <f t="shared" si="0"/>
        <v/>
      </c>
    </row>
    <row r="18" spans="3:18" ht="23.25" customHeight="1">
      <c r="C18" s="349">
        <v>15</v>
      </c>
      <c r="D18" s="33"/>
      <c r="E18" s="40"/>
      <c r="F18" s="40"/>
      <c r="G18" s="35"/>
      <c r="H18" s="36"/>
      <c r="I18" s="37"/>
      <c r="J18" s="38"/>
      <c r="K18" s="39"/>
      <c r="N18" s="351" t="s">
        <v>1777</v>
      </c>
      <c r="O18" s="354" t="s">
        <v>1778</v>
      </c>
      <c r="R18" s="339" t="str">
        <f t="shared" si="0"/>
        <v/>
      </c>
    </row>
    <row r="19" spans="3:18" ht="23.25" customHeight="1">
      <c r="C19" s="349">
        <v>16</v>
      </c>
      <c r="D19" s="33"/>
      <c r="E19" s="40"/>
      <c r="F19" s="40"/>
      <c r="G19" s="35"/>
      <c r="H19" s="36"/>
      <c r="I19" s="37"/>
      <c r="J19" s="38"/>
      <c r="K19" s="39"/>
      <c r="N19" s="351"/>
      <c r="O19" s="353"/>
      <c r="R19" s="339" t="str">
        <f t="shared" si="0"/>
        <v/>
      </c>
    </row>
    <row r="20" spans="3:18" ht="23.25" customHeight="1">
      <c r="C20" s="349">
        <v>17</v>
      </c>
      <c r="D20" s="33"/>
      <c r="E20" s="40"/>
      <c r="F20" s="40"/>
      <c r="G20" s="35"/>
      <c r="H20" s="36"/>
      <c r="I20" s="37"/>
      <c r="J20" s="38"/>
      <c r="K20" s="39"/>
      <c r="N20" s="351"/>
      <c r="O20" s="353"/>
      <c r="R20" s="339" t="str">
        <f t="shared" si="0"/>
        <v/>
      </c>
    </row>
    <row r="21" spans="3:18" ht="23.25" customHeight="1">
      <c r="C21" s="349">
        <v>18</v>
      </c>
      <c r="D21" s="33"/>
      <c r="E21" s="40"/>
      <c r="F21" s="40"/>
      <c r="G21" s="35"/>
      <c r="H21" s="36"/>
      <c r="I21" s="37"/>
      <c r="J21" s="38"/>
      <c r="K21" s="39"/>
      <c r="N21" s="351"/>
      <c r="R21" s="339" t="str">
        <f t="shared" si="0"/>
        <v/>
      </c>
    </row>
    <row r="22" spans="3:18" ht="23.25" customHeight="1">
      <c r="C22" s="349">
        <v>19</v>
      </c>
      <c r="D22" s="33"/>
      <c r="E22" s="40"/>
      <c r="F22" s="40"/>
      <c r="G22" s="35"/>
      <c r="H22" s="36"/>
      <c r="I22" s="37"/>
      <c r="J22" s="38"/>
      <c r="K22" s="39"/>
      <c r="R22" s="339" t="str">
        <f t="shared" si="0"/>
        <v/>
      </c>
    </row>
    <row r="23" spans="3:18" ht="23.25" customHeight="1">
      <c r="C23" s="349">
        <v>20</v>
      </c>
      <c r="D23" s="41"/>
      <c r="E23" s="42"/>
      <c r="F23" s="42"/>
      <c r="G23" s="35"/>
      <c r="H23" s="36"/>
      <c r="I23" s="43"/>
      <c r="J23" s="44"/>
      <c r="K23" s="45"/>
      <c r="R23" s="339" t="str">
        <f t="shared" si="0"/>
        <v/>
      </c>
    </row>
    <row r="24" spans="3:18" ht="23.25" customHeight="1">
      <c r="C24" s="349">
        <v>21</v>
      </c>
      <c r="D24" s="33"/>
      <c r="E24" s="40"/>
      <c r="F24" s="40"/>
      <c r="G24" s="35"/>
      <c r="H24" s="36"/>
      <c r="I24" s="37"/>
      <c r="J24" s="38"/>
      <c r="K24" s="39"/>
      <c r="R24" s="339" t="str">
        <f t="shared" si="0"/>
        <v/>
      </c>
    </row>
    <row r="25" spans="3:18" ht="23.25" customHeight="1">
      <c r="C25" s="349">
        <v>22</v>
      </c>
      <c r="D25" s="33"/>
      <c r="E25" s="40"/>
      <c r="F25" s="40"/>
      <c r="G25" s="35"/>
      <c r="H25" s="36"/>
      <c r="I25" s="37"/>
      <c r="J25" s="38"/>
      <c r="K25" s="39"/>
      <c r="R25" s="339" t="str">
        <f t="shared" si="0"/>
        <v/>
      </c>
    </row>
    <row r="26" spans="3:18" ht="23.25" customHeight="1">
      <c r="C26" s="349">
        <v>23</v>
      </c>
      <c r="D26" s="33"/>
      <c r="E26" s="40"/>
      <c r="F26" s="40"/>
      <c r="G26" s="35"/>
      <c r="H26" s="36"/>
      <c r="I26" s="37"/>
      <c r="J26" s="38"/>
      <c r="K26" s="39"/>
      <c r="R26" s="339" t="str">
        <f t="shared" si="0"/>
        <v/>
      </c>
    </row>
    <row r="27" spans="3:18" ht="23.25" customHeight="1">
      <c r="C27" s="349">
        <v>24</v>
      </c>
      <c r="D27" s="33"/>
      <c r="E27" s="40"/>
      <c r="F27" s="40"/>
      <c r="G27" s="35"/>
      <c r="H27" s="36"/>
      <c r="I27" s="37"/>
      <c r="J27" s="38"/>
      <c r="K27" s="39"/>
      <c r="R27" s="339" t="str">
        <f t="shared" si="0"/>
        <v/>
      </c>
    </row>
    <row r="28" spans="3:18" ht="23.25" customHeight="1">
      <c r="C28" s="349">
        <v>25</v>
      </c>
      <c r="D28" s="33"/>
      <c r="E28" s="40"/>
      <c r="F28" s="40"/>
      <c r="G28" s="35"/>
      <c r="H28" s="36"/>
      <c r="I28" s="37"/>
      <c r="J28" s="38"/>
      <c r="K28" s="39"/>
      <c r="R28" s="339" t="str">
        <f t="shared" si="0"/>
        <v/>
      </c>
    </row>
    <row r="29" spans="3:18" ht="23.25" customHeight="1">
      <c r="C29" s="349">
        <v>26</v>
      </c>
      <c r="D29" s="33"/>
      <c r="E29" s="40"/>
      <c r="F29" s="40"/>
      <c r="G29" s="35"/>
      <c r="H29" s="36"/>
      <c r="I29" s="37"/>
      <c r="J29" s="38"/>
      <c r="K29" s="39"/>
      <c r="R29" s="339" t="str">
        <f t="shared" si="0"/>
        <v/>
      </c>
    </row>
    <row r="30" spans="3:18" ht="23.25" customHeight="1">
      <c r="C30" s="349">
        <v>27</v>
      </c>
      <c r="D30" s="33"/>
      <c r="E30" s="40"/>
      <c r="F30" s="40"/>
      <c r="G30" s="35"/>
      <c r="H30" s="36"/>
      <c r="I30" s="37"/>
      <c r="J30" s="38"/>
      <c r="K30" s="39"/>
      <c r="R30" s="339" t="str">
        <f t="shared" si="0"/>
        <v/>
      </c>
    </row>
    <row r="31" spans="3:18" ht="23.25" customHeight="1">
      <c r="C31" s="349">
        <v>28</v>
      </c>
      <c r="D31" s="33"/>
      <c r="E31" s="40"/>
      <c r="F31" s="40"/>
      <c r="G31" s="35"/>
      <c r="H31" s="36"/>
      <c r="I31" s="37"/>
      <c r="J31" s="38"/>
      <c r="K31" s="39"/>
      <c r="R31" s="339" t="str">
        <f t="shared" si="0"/>
        <v/>
      </c>
    </row>
    <row r="32" spans="3:18" ht="23.25" customHeight="1">
      <c r="C32" s="349">
        <v>29</v>
      </c>
      <c r="D32" s="33"/>
      <c r="E32" s="40"/>
      <c r="F32" s="40"/>
      <c r="G32" s="35"/>
      <c r="H32" s="36"/>
      <c r="I32" s="37"/>
      <c r="J32" s="38"/>
      <c r="K32" s="39"/>
      <c r="R32" s="339" t="str">
        <f t="shared" si="0"/>
        <v/>
      </c>
    </row>
    <row r="33" spans="3:18" ht="23.25" customHeight="1">
      <c r="C33" s="355">
        <v>30</v>
      </c>
      <c r="D33" s="41"/>
      <c r="E33" s="42"/>
      <c r="F33" s="42"/>
      <c r="G33" s="46"/>
      <c r="H33" s="47"/>
      <c r="I33" s="43"/>
      <c r="J33" s="44"/>
      <c r="K33" s="45"/>
      <c r="R33" s="339" t="str">
        <f t="shared" si="0"/>
        <v/>
      </c>
    </row>
    <row r="34" spans="3:18" ht="23.25" customHeight="1">
      <c r="C34" s="349">
        <v>31</v>
      </c>
      <c r="D34" s="33"/>
      <c r="E34" s="40"/>
      <c r="F34" s="40"/>
      <c r="G34" s="35"/>
      <c r="H34" s="36"/>
      <c r="I34" s="37"/>
      <c r="J34" s="38"/>
      <c r="K34" s="39"/>
    </row>
    <row r="35" spans="3:18" ht="23.25" customHeight="1">
      <c r="C35" s="349">
        <v>32</v>
      </c>
      <c r="D35" s="33"/>
      <c r="E35" s="40"/>
      <c r="F35" s="40"/>
      <c r="G35" s="35"/>
      <c r="H35" s="36"/>
      <c r="I35" s="37"/>
      <c r="J35" s="38"/>
      <c r="K35" s="39"/>
    </row>
    <row r="36" spans="3:18" ht="23.25" customHeight="1">
      <c r="C36" s="349">
        <v>33</v>
      </c>
      <c r="D36" s="33"/>
      <c r="E36" s="40"/>
      <c r="F36" s="40"/>
      <c r="G36" s="35"/>
      <c r="H36" s="36"/>
      <c r="I36" s="37"/>
      <c r="J36" s="38"/>
      <c r="K36" s="39"/>
    </row>
    <row r="37" spans="3:18" ht="23.25" customHeight="1">
      <c r="C37" s="349">
        <v>34</v>
      </c>
      <c r="D37" s="33"/>
      <c r="E37" s="40"/>
      <c r="F37" s="40"/>
      <c r="G37" s="35"/>
      <c r="H37" s="36"/>
      <c r="I37" s="37"/>
      <c r="J37" s="38"/>
      <c r="K37" s="39"/>
    </row>
    <row r="38" spans="3:18" ht="23.25" customHeight="1" thickBot="1">
      <c r="C38" s="356">
        <v>35</v>
      </c>
      <c r="D38" s="48"/>
      <c r="E38" s="49"/>
      <c r="F38" s="49"/>
      <c r="G38" s="50"/>
      <c r="H38" s="51"/>
      <c r="I38" s="52"/>
      <c r="J38" s="53"/>
      <c r="K38" s="54"/>
      <c r="R38" s="339" t="str">
        <f>CONCATENATE(G38,H38)</f>
        <v/>
      </c>
    </row>
    <row r="39" spans="3:18" ht="10.5" customHeight="1"/>
  </sheetData>
  <sheetProtection algorithmName="SHA-512" hashValue="smDsv5WQ2vf0jA6l8CnDY1qpzd+a3MVEPMD6gLjvr4O2W9is5InuIrCMrrD3+Yw99zEsN4YkPK/BQnQuT8rXmA==" saltValue="1F9PrsiHbdEloVaakV+7jg==" spinCount="100000" sheet="1" formatCells="0"/>
  <mergeCells count="3">
    <mergeCell ref="G2:K2"/>
    <mergeCell ref="M2:M3"/>
    <mergeCell ref="G3:H3"/>
  </mergeCells>
  <phoneticPr fontId="13"/>
  <conditionalFormatting sqref="D4:D38">
    <cfRule type="containsBlanks" dxfId="33" priority="6">
      <formula>LEN(TRIM(D4))=0</formula>
    </cfRule>
  </conditionalFormatting>
  <conditionalFormatting sqref="E4:H38 J4:K38">
    <cfRule type="expression" dxfId="32" priority="3">
      <formula>AND($D4&lt;&gt;"",E4="")</formula>
    </cfRule>
    <cfRule type="expression" dxfId="31" priority="5">
      <formula>$D4=""</formula>
    </cfRule>
  </conditionalFormatting>
  <conditionalFormatting sqref="H4:H38">
    <cfRule type="expression" dxfId="30" priority="1">
      <formula>AND($G4&lt;&gt;"太陽光",$G4&lt;&gt;"風力",$G4&lt;&gt;"地熱",$G4&lt;&gt;"再生可能バイオマス",$G4&lt;&gt;"水力（3万kW未満）",$G4&lt;&gt;"水力（3万kW以上）",$G4&lt;&gt;"他社から",$G4&lt;&gt;"その他再生可能")</formula>
    </cfRule>
  </conditionalFormatting>
  <conditionalFormatting sqref="I4:I38">
    <cfRule type="expression" dxfId="29" priority="2">
      <formula>AND($G4&lt;&gt;"再生可能バイオマス",$G4&lt;&gt;"非再生可能バイオマス")</formula>
    </cfRule>
    <cfRule type="notContainsBlanks" dxfId="28" priority="4">
      <formula>LEN(TRIM(I4))&gt;0</formula>
    </cfRule>
    <cfRule type="expression" dxfId="27" priority="7">
      <formula>OR($G4="再生可能バイオマス",$G4="非再生可能バイオマス")</formula>
    </cfRule>
  </conditionalFormatting>
  <dataValidations count="3">
    <dataValidation type="list" allowBlank="1" showInputMessage="1" showErrorMessage="1" sqref="H4:H38" xr:uid="{C0BF8370-4E4A-4A4B-B19F-CE9FB6F6C4AB}">
      <formula1>$O$4:$O$9</formula1>
    </dataValidation>
    <dataValidation type="list" allowBlank="1" showInputMessage="1" showErrorMessage="1" sqref="I4:I38" xr:uid="{F9DB1CD5-912B-41E0-934F-5BEB9F4DC215}">
      <formula1>$O$12:$O$18</formula1>
    </dataValidation>
    <dataValidation type="list" allowBlank="1" showInputMessage="1" showErrorMessage="1" sqref="G4:G38" xr:uid="{26AB021C-8A6E-445C-BB18-9AEAA91A7667}">
      <formula1>$N$4:$N$21</formula1>
    </dataValidation>
  </dataValidations>
  <printOptions horizontalCentered="1"/>
  <pageMargins left="0.39370078740157483" right="0.39370078740157483" top="0.39370078740157483" bottom="0.31496062992125984" header="0.23622047244094491" footer="0.19685039370078741"/>
  <pageSetup paperSize="9" scale="93" orientation="portrait" r:id="rId1"/>
  <headerFooter alignWithMargins="0">
    <oddHeader>&amp;L第２号様式　その３</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F9A2CD-2DE9-49C3-AE15-7B35A38626BD}">
  <sheetPr codeName="Sheet11">
    <tabColor rgb="FF7030A0"/>
    <pageSetUpPr fitToPage="1"/>
  </sheetPr>
  <dimension ref="A1:AY186"/>
  <sheetViews>
    <sheetView workbookViewId="0"/>
  </sheetViews>
  <sheetFormatPr defaultColWidth="10" defaultRowHeight="13.5" outlineLevelCol="1"/>
  <cols>
    <col min="1" max="1" width="2.375" style="265" customWidth="1"/>
    <col min="2" max="2" width="1.875" style="265" customWidth="1"/>
    <col min="3" max="7" width="5.625" style="277" customWidth="1"/>
    <col min="8" max="8" width="14.125" style="277" customWidth="1"/>
    <col min="9" max="9" width="8.625" style="411" customWidth="1"/>
    <col min="10" max="14" width="6.5" style="277" customWidth="1"/>
    <col min="15" max="16" width="11.5" style="277" customWidth="1"/>
    <col min="17" max="17" width="12.5" style="277" customWidth="1"/>
    <col min="18" max="19" width="11.125" style="277" customWidth="1"/>
    <col min="20" max="20" width="11.125" style="265" customWidth="1"/>
    <col min="21" max="21" width="33.875" style="265" customWidth="1"/>
    <col min="22" max="22" width="22" style="367" hidden="1" customWidth="1" outlineLevel="1"/>
    <col min="23" max="23" width="22" style="265" hidden="1" customWidth="1" outlineLevel="1"/>
    <col min="24" max="24" width="17.125" style="265" hidden="1" customWidth="1" outlineLevel="1"/>
    <col min="25" max="25" width="17.5" style="265" hidden="1" customWidth="1" outlineLevel="1"/>
    <col min="26" max="29" width="10" style="265" hidden="1" customWidth="1" outlineLevel="1"/>
    <col min="30" max="30" width="10" style="265" collapsed="1"/>
    <col min="31" max="51" width="10" style="265"/>
    <col min="52" max="16384" width="10" style="277"/>
  </cols>
  <sheetData>
    <row r="1" spans="1:25" s="265" customFormat="1" ht="18" customHeight="1">
      <c r="A1" s="360"/>
      <c r="C1" s="361" t="s">
        <v>2406</v>
      </c>
      <c r="D1" s="362"/>
      <c r="E1" s="362"/>
      <c r="I1" s="363"/>
      <c r="U1" s="364" t="s">
        <v>2489</v>
      </c>
    </row>
    <row r="2" spans="1:25" s="265" customFormat="1" ht="21" customHeight="1" thickBot="1">
      <c r="A2" s="360"/>
      <c r="C2" s="365" t="s">
        <v>1779</v>
      </c>
      <c r="I2" s="363"/>
      <c r="T2" s="278"/>
    </row>
    <row r="3" spans="1:25" ht="20.45" customHeight="1">
      <c r="A3" s="360"/>
      <c r="C3" s="1050" t="s">
        <v>1780</v>
      </c>
      <c r="D3" s="1051"/>
      <c r="E3" s="1051"/>
      <c r="F3" s="1051"/>
      <c r="G3" s="1052"/>
      <c r="H3" s="996" t="s">
        <v>2084</v>
      </c>
      <c r="I3" s="886"/>
      <c r="J3" s="886"/>
      <c r="K3" s="886"/>
      <c r="L3" s="886"/>
      <c r="M3" s="886"/>
      <c r="N3" s="886"/>
      <c r="O3" s="886"/>
      <c r="P3" s="886"/>
      <c r="Q3" s="886"/>
      <c r="R3" s="886"/>
      <c r="S3" s="886"/>
      <c r="T3" s="889"/>
      <c r="V3" s="265"/>
    </row>
    <row r="4" spans="1:25" ht="45" customHeight="1">
      <c r="A4" s="360"/>
      <c r="C4" s="1044" t="s">
        <v>2499</v>
      </c>
      <c r="D4" s="1045"/>
      <c r="E4" s="1045"/>
      <c r="F4" s="1045"/>
      <c r="G4" s="1046"/>
      <c r="H4" s="1007" t="s">
        <v>1781</v>
      </c>
      <c r="I4" s="1007"/>
      <c r="J4" s="1007"/>
      <c r="K4" s="1008"/>
      <c r="L4" s="992" t="s">
        <v>2389</v>
      </c>
      <c r="M4" s="993"/>
      <c r="N4" s="994" t="s">
        <v>1782</v>
      </c>
      <c r="O4" s="994"/>
      <c r="P4" s="994"/>
      <c r="Q4" s="995"/>
      <c r="R4" s="366" t="s">
        <v>2388</v>
      </c>
      <c r="S4" s="1003" t="s">
        <v>2438</v>
      </c>
      <c r="T4" s="1010" t="s">
        <v>2439</v>
      </c>
    </row>
    <row r="5" spans="1:25" ht="30.75" customHeight="1" thickBot="1">
      <c r="A5" s="360"/>
      <c r="C5" s="1047"/>
      <c r="D5" s="1048"/>
      <c r="E5" s="1048"/>
      <c r="F5" s="1048"/>
      <c r="G5" s="1049"/>
      <c r="H5" s="1005" t="s">
        <v>1783</v>
      </c>
      <c r="I5" s="1006"/>
      <c r="J5" s="368" t="s">
        <v>1725</v>
      </c>
      <c r="K5" s="369" t="s">
        <v>1726</v>
      </c>
      <c r="L5" s="370" t="s">
        <v>1725</v>
      </c>
      <c r="M5" s="371" t="s">
        <v>1726</v>
      </c>
      <c r="N5" s="372" t="s">
        <v>2405</v>
      </c>
      <c r="O5" s="373" t="s">
        <v>1753</v>
      </c>
      <c r="P5" s="374" t="s">
        <v>1754</v>
      </c>
      <c r="Q5" s="375" t="s">
        <v>1755</v>
      </c>
      <c r="R5" s="376" t="s">
        <v>1725</v>
      </c>
      <c r="S5" s="1004"/>
      <c r="T5" s="1011"/>
    </row>
    <row r="6" spans="1:25" ht="21" customHeight="1" thickTop="1">
      <c r="A6" s="360"/>
      <c r="C6" s="1014" t="s">
        <v>1252</v>
      </c>
      <c r="D6" s="377" t="s">
        <v>1826</v>
      </c>
      <c r="E6" s="378" t="s">
        <v>54</v>
      </c>
      <c r="F6" s="378" t="s">
        <v>1828</v>
      </c>
      <c r="G6" s="379" t="s">
        <v>1827</v>
      </c>
      <c r="H6" s="55"/>
      <c r="I6" s="174"/>
      <c r="J6" s="168"/>
      <c r="K6" s="380" t="str">
        <f>IF(J6="","-",J6/SUM($J6:$J19))</f>
        <v>-</v>
      </c>
      <c r="L6" s="161"/>
      <c r="M6" s="381" t="str">
        <f>IF(L6="","-",L6/SUM($J6:$J19))</f>
        <v>-</v>
      </c>
      <c r="N6" s="64"/>
      <c r="O6" s="382" t="str">
        <f>IF($N6="","",VLOOKUP($N6,'C3_2(公表)'!$C$4:$I$43,2,FALSE))</f>
        <v/>
      </c>
      <c r="P6" s="382" t="str">
        <f>IF($N6="","",VLOOKUP($N6,'C3_2(公表)'!$C$4:$I$43,3,FALSE))</f>
        <v/>
      </c>
      <c r="Q6" s="383" t="str">
        <f>IF($N6="","",VLOOKUP($N6,'C3_2(公表)'!$C$4:$I$43,4,FALSE))</f>
        <v/>
      </c>
      <c r="R6" s="384" t="str">
        <f>IF(J6="","",IF(OR($H6="非再生可能バイオマス",$H6="原子力",$H6="未利用エネルギー（清掃工場の非バイオマス分等）",$H6="火力（石炭）",$H6="火力（石油）",$H6="火力（LNG）",$H6="火力（その他）",$H6="卸取引所",$H6="未定"),"",IF(AND($H6="他社から",$I6="非再エネ"),"",IF($H6="全供給電気の電源構成と同じ",S$6*'E1'!$L$9,J6))))</f>
        <v/>
      </c>
      <c r="S6" s="385">
        <f>'D6'!E$20</f>
        <v>0</v>
      </c>
      <c r="T6" s="386">
        <f>IFERROR('D6'!E42/1000,0)</f>
        <v>0</v>
      </c>
      <c r="U6" s="1009"/>
    </row>
    <row r="7" spans="1:25" ht="21" customHeight="1">
      <c r="A7" s="360"/>
      <c r="C7" s="1015"/>
      <c r="D7" s="418"/>
      <c r="E7" s="419"/>
      <c r="F7" s="419"/>
      <c r="G7" s="420"/>
      <c r="H7" s="56"/>
      <c r="I7" s="175"/>
      <c r="J7" s="169"/>
      <c r="K7" s="387" t="str">
        <f>IF(J7="","-",J7/SUM($J6:$J19))</f>
        <v>-</v>
      </c>
      <c r="L7" s="162"/>
      <c r="M7" s="388" t="str">
        <f>IF(L7="","-",L7/SUM($J6:$J19))</f>
        <v>-</v>
      </c>
      <c r="N7" s="58"/>
      <c r="O7" s="389" t="str">
        <f>IF($N7="","",VLOOKUP($N7,'C3_2(公表)'!$C$4:$I$43,2,FALSE))</f>
        <v/>
      </c>
      <c r="P7" s="389" t="str">
        <f>IF($N7="","",VLOOKUP($N7,'C3_2(公表)'!$C$4:$I$43,3,FALSE))</f>
        <v/>
      </c>
      <c r="Q7" s="390" t="str">
        <f>IF($N7="","",VLOOKUP($N7,'C3_2(公表)'!$C$4:$I$43,4,FALSE))</f>
        <v/>
      </c>
      <c r="R7" s="391" t="str">
        <f>IF(J7="","",IF(OR($H7="非再生可能バイオマス",$H7="原子力",$H7="未利用エネルギー（清掃工場の非バイオマス分等）",$H7="火力（石炭）",$H7="火力（石油）",$H7="火力（LNG）",$H7="火力（その他）",$H7="卸取引所",$H7="未定"),"",IF(AND($H7="他社から",$I7="非再エネ"),"",IF($H7="全供給電気の電源構成と同じ",S$6*'E1'!$L$9,J7))))</f>
        <v/>
      </c>
      <c r="S7" s="997"/>
      <c r="T7" s="998"/>
      <c r="U7" s="1009"/>
    </row>
    <row r="8" spans="1:25" ht="21" customHeight="1">
      <c r="A8" s="360"/>
      <c r="C8" s="392" t="s">
        <v>1785</v>
      </c>
      <c r="D8" s="1016"/>
      <c r="E8" s="1016"/>
      <c r="F8" s="1016"/>
      <c r="G8" s="1017"/>
      <c r="H8" s="56"/>
      <c r="I8" s="176"/>
      <c r="J8" s="169"/>
      <c r="K8" s="387" t="str">
        <f>IF(J8="","-",J8/SUM($J6:$J19))</f>
        <v>-</v>
      </c>
      <c r="L8" s="163"/>
      <c r="M8" s="388" t="str">
        <f>IF(L8="","-",L8/SUM($J6:$J19))</f>
        <v>-</v>
      </c>
      <c r="N8" s="57"/>
      <c r="O8" s="389" t="str">
        <f>IF($N8="","",VLOOKUP($N8,'C3_2(公表)'!$C$4:$I$43,2,FALSE))</f>
        <v/>
      </c>
      <c r="P8" s="389" t="str">
        <f>IF($N8="","",VLOOKUP($N8,'C3_2(公表)'!$C$4:$I$43,3,FALSE))</f>
        <v/>
      </c>
      <c r="Q8" s="390" t="str">
        <f>IF($N8="","",VLOOKUP($N8,'C3_2(公表)'!$C$4:$I$43,4,FALSE))</f>
        <v/>
      </c>
      <c r="R8" s="391" t="str">
        <f>IF(J8="","",IF(OR($H8="非再生可能バイオマス",$H8="原子力",$H8="未利用エネルギー（清掃工場の非バイオマス分等）",$H8="火力（石炭）",$H8="火力（石油）",$H8="火力（LNG）",$H8="火力（その他）",$H8="卸取引所",$H8="未定"),"",IF(AND($H8="他社から",$I8="非再エネ"),"",IF($H8="全供給電気の電源構成と同じ",S$6*'E1'!$L$9,J8))))</f>
        <v/>
      </c>
      <c r="S8" s="999"/>
      <c r="T8" s="1000"/>
    </row>
    <row r="9" spans="1:25" ht="21" customHeight="1">
      <c r="A9" s="360"/>
      <c r="C9" s="1018"/>
      <c r="D9" s="1019"/>
      <c r="E9" s="1019"/>
      <c r="F9" s="1020"/>
      <c r="G9" s="393" t="s">
        <v>1787</v>
      </c>
      <c r="H9" s="56"/>
      <c r="I9" s="176"/>
      <c r="J9" s="169"/>
      <c r="K9" s="387" t="str">
        <f>IF(J9="","-",J9/SUM($J6:$J19))</f>
        <v>-</v>
      </c>
      <c r="L9" s="163"/>
      <c r="M9" s="388" t="str">
        <f>IF(L9="","-",L9/SUM($J6:$J19))</f>
        <v>-</v>
      </c>
      <c r="N9" s="57"/>
      <c r="O9" s="389" t="str">
        <f>IF($N9="","",VLOOKUP($N9,'C3_2(公表)'!$C$4:$I$43,2,FALSE))</f>
        <v/>
      </c>
      <c r="P9" s="389" t="str">
        <f>IF($N9="","",VLOOKUP($N9,'C3_2(公表)'!$C$4:$I$43,3,FALSE))</f>
        <v/>
      </c>
      <c r="Q9" s="390" t="str">
        <f>IF($N9="","",VLOOKUP($N9,'C3_2(公表)'!$C$4:$I$43,4,FALSE))</f>
        <v/>
      </c>
      <c r="R9" s="391" t="str">
        <f>IF(J9="","",IF(OR($H9="非再生可能バイオマス",$H9="原子力",$H9="未利用エネルギー（清掃工場の非バイオマス分等）",$H9="火力（石炭）",$H9="火力（石油）",$H9="火力（LNG）",$H9="火力（その他）",$H9="卸取引所",$H9="未定"),"",IF(AND($H9="他社から",$I9="非再エネ"),"",IF($H9="全供給電気の電源構成と同じ",S$6*'E1'!$L$9,J9))))</f>
        <v/>
      </c>
      <c r="S9" s="999"/>
      <c r="T9" s="1000"/>
      <c r="Y9" s="394"/>
    </row>
    <row r="10" spans="1:25" ht="21" customHeight="1">
      <c r="A10" s="360"/>
      <c r="C10" s="1021" t="s">
        <v>1924</v>
      </c>
      <c r="D10" s="1022"/>
      <c r="E10" s="1022"/>
      <c r="F10" s="1022"/>
      <c r="G10" s="1023"/>
      <c r="H10" s="56"/>
      <c r="I10" s="176"/>
      <c r="J10" s="169"/>
      <c r="K10" s="387" t="str">
        <f>IF(J10="","-",J10/SUM($J6:$J19))</f>
        <v>-</v>
      </c>
      <c r="L10" s="163"/>
      <c r="M10" s="388" t="str">
        <f>IF(L10="","-",L10/SUM($J6:$J19))</f>
        <v>-</v>
      </c>
      <c r="N10" s="57"/>
      <c r="O10" s="389" t="str">
        <f>IF($N10="","",VLOOKUP($N10,'C3_2(公表)'!$C$4:$I$43,2,FALSE))</f>
        <v/>
      </c>
      <c r="P10" s="389" t="str">
        <f>IF($N10="","",VLOOKUP($N10,'C3_2(公表)'!$C$4:$I$43,3,FALSE))</f>
        <v/>
      </c>
      <c r="Q10" s="390" t="str">
        <f>IF($N10="","",VLOOKUP($N10,'C3_2(公表)'!$C$4:$I$43,4,FALSE))</f>
        <v/>
      </c>
      <c r="R10" s="391" t="str">
        <f>IF(J10="","",IF(OR($H10="非再生可能バイオマス",$H10="原子力",$H10="未利用エネルギー（清掃工場の非バイオマス分等）",$H10="火力（石炭）",$H10="火力（石油）",$H10="火力（LNG）",$H10="火力（その他）",$H10="卸取引所",$H10="未定"),"",IF(AND($H10="他社から",$I10="非再エネ"),"",IF($H10="全供給電気の電源構成と同じ",S$6*'E1'!$L$9,J10))))</f>
        <v/>
      </c>
      <c r="S10" s="999"/>
      <c r="T10" s="1000"/>
      <c r="Y10" s="394"/>
    </row>
    <row r="11" spans="1:25" ht="21" customHeight="1">
      <c r="A11" s="360"/>
      <c r="C11" s="1025"/>
      <c r="D11" s="1026"/>
      <c r="E11" s="1026"/>
      <c r="F11" s="1026"/>
      <c r="G11" s="1024"/>
      <c r="H11" s="56"/>
      <c r="I11" s="176"/>
      <c r="J11" s="169"/>
      <c r="K11" s="387" t="str">
        <f>IF(J11="","-",J11/SUM($J6:$J19))</f>
        <v>-</v>
      </c>
      <c r="L11" s="163"/>
      <c r="M11" s="388" t="str">
        <f>IF(L11="","-",L11/SUM($J6:$J19))</f>
        <v>-</v>
      </c>
      <c r="N11" s="57"/>
      <c r="O11" s="389" t="str">
        <f>IF($N11="","",VLOOKUP($N11,'C3_2(公表)'!$C$4:$I$43,2,FALSE))</f>
        <v/>
      </c>
      <c r="P11" s="389" t="str">
        <f>IF($N11="","",VLOOKUP($N11,'C3_2(公表)'!$C$4:$I$43,3,FALSE))</f>
        <v/>
      </c>
      <c r="Q11" s="390" t="str">
        <f>IF($N11="","",VLOOKUP($N11,'C3_2(公表)'!$C$4:$I$43,4,FALSE))</f>
        <v/>
      </c>
      <c r="R11" s="391" t="str">
        <f>IF(J11="","",IF(OR($H11="非再生可能バイオマス",$H11="原子力",$H11="未利用エネルギー（清掃工場の非バイオマス分等）",$H11="火力（石炭）",$H11="火力（石油）",$H11="火力（LNG）",$H11="火力（その他）",$H11="卸取引所",$H11="未定"),"",IF(AND($H11="他社から",$I11="非再エネ"),"",IF($H11="全供給電気の電源構成と同じ",S$6*'E1'!$L$9,J11))))</f>
        <v/>
      </c>
      <c r="S11" s="999"/>
      <c r="T11" s="1000"/>
      <c r="Y11" s="394"/>
    </row>
    <row r="12" spans="1:25" ht="21" customHeight="1">
      <c r="A12" s="360"/>
      <c r="C12" s="1021" t="s">
        <v>1925</v>
      </c>
      <c r="D12" s="1022"/>
      <c r="E12" s="1022"/>
      <c r="F12" s="1022"/>
      <c r="G12" s="1023"/>
      <c r="H12" s="56"/>
      <c r="I12" s="176"/>
      <c r="J12" s="169"/>
      <c r="K12" s="387" t="str">
        <f>IF(J12="","-",J12/SUM($J6:$J19))</f>
        <v>-</v>
      </c>
      <c r="L12" s="163"/>
      <c r="M12" s="388" t="str">
        <f>IF(L12="","-",L12/SUM($J6:$J19))</f>
        <v>-</v>
      </c>
      <c r="N12" s="57"/>
      <c r="O12" s="389" t="str">
        <f>IF($N12="","",VLOOKUP($N12,'C3_2(公表)'!$C$4:$I$43,2,FALSE))</f>
        <v/>
      </c>
      <c r="P12" s="389" t="str">
        <f>IF($N12="","",VLOOKUP($N12,'C3_2(公表)'!$C$4:$I$43,3,FALSE))</f>
        <v/>
      </c>
      <c r="Q12" s="390" t="str">
        <f>IF($N12="","",VLOOKUP($N12,'C3_2(公表)'!$C$4:$I$43,4,FALSE))</f>
        <v/>
      </c>
      <c r="R12" s="391" t="str">
        <f>IF(J12="","",IF(OR($H12="非再生可能バイオマス",$H12="原子力",$H12="未利用エネルギー（清掃工場の非バイオマス分等）",$H12="火力（石炭）",$H12="火力（石油）",$H12="火力（LNG）",$H12="火力（その他）",$H12="卸取引所",$H12="未定"),"",IF(AND($H12="他社から",$I12="非再エネ"),"",IF($H12="全供給電気の電源構成と同じ",S$6*'E1'!$L$9,J12))))</f>
        <v/>
      </c>
      <c r="S12" s="999"/>
      <c r="T12" s="1000"/>
      <c r="Y12" s="394"/>
    </row>
    <row r="13" spans="1:25" ht="21" customHeight="1">
      <c r="A13" s="360"/>
      <c r="C13" s="1025"/>
      <c r="D13" s="1026"/>
      <c r="E13" s="1026"/>
      <c r="F13" s="1026"/>
      <c r="G13" s="1024"/>
      <c r="H13" s="56"/>
      <c r="I13" s="176"/>
      <c r="J13" s="169"/>
      <c r="K13" s="387" t="str">
        <f>IF(J13="","-",J13/SUM($J6:$J19))</f>
        <v>-</v>
      </c>
      <c r="L13" s="163"/>
      <c r="M13" s="388" t="str">
        <f>IF(L13="","-",L13/SUM($J6:$J19))</f>
        <v>-</v>
      </c>
      <c r="N13" s="57"/>
      <c r="O13" s="389" t="str">
        <f>IF($N13="","",VLOOKUP($N13,'C3_2(公表)'!$C$4:$I$43,2,FALSE))</f>
        <v/>
      </c>
      <c r="P13" s="389" t="str">
        <f>IF($N13="","",VLOOKUP($N13,'C3_2(公表)'!$C$4:$I$43,3,FALSE))</f>
        <v/>
      </c>
      <c r="Q13" s="390" t="str">
        <f>IF($N13="","",VLOOKUP($N13,'C3_2(公表)'!$C$4:$I$43,4,FALSE))</f>
        <v/>
      </c>
      <c r="R13" s="391" t="str">
        <f>IF(J13="","",IF(OR($H13="非再生可能バイオマス",$H13="原子力",$H13="未利用エネルギー（清掃工場の非バイオマス分等）",$H13="火力（石炭）",$H13="火力（石油）",$H13="火力（LNG）",$H13="火力（その他）",$H13="卸取引所",$H13="未定"),"",IF(AND($H13="他社から",$I13="非再エネ"),"",IF($H13="全供給電気の電源構成と同じ",S$6*'E1'!$L$9,J13))))</f>
        <v/>
      </c>
      <c r="S13" s="999"/>
      <c r="T13" s="1000"/>
      <c r="Y13" s="394"/>
    </row>
    <row r="14" spans="1:25" ht="21" customHeight="1">
      <c r="A14" s="360"/>
      <c r="C14" s="1041" t="s">
        <v>1790</v>
      </c>
      <c r="D14" s="1042"/>
      <c r="E14" s="1043"/>
      <c r="F14" s="1043"/>
      <c r="G14" s="1023"/>
      <c r="H14" s="56"/>
      <c r="I14" s="176"/>
      <c r="J14" s="169"/>
      <c r="K14" s="387" t="str">
        <f>IF(J14="","-",J14/SUM($J6:$J19))</f>
        <v>-</v>
      </c>
      <c r="L14" s="163"/>
      <c r="M14" s="388" t="str">
        <f>IF(L14="","-",L14/SUM($J6:$J19))</f>
        <v>-</v>
      </c>
      <c r="N14" s="57"/>
      <c r="O14" s="389" t="str">
        <f>IF($N14="","",VLOOKUP($N14,'C3_2(公表)'!$C$4:$I$43,2,FALSE))</f>
        <v/>
      </c>
      <c r="P14" s="389" t="str">
        <f>IF($N14="","",VLOOKUP($N14,'C3_2(公表)'!$C$4:$I$43,3,FALSE))</f>
        <v/>
      </c>
      <c r="Q14" s="390" t="str">
        <f>IF($N14="","",VLOOKUP($N14,'C3_2(公表)'!$C$4:$I$43,4,FALSE))</f>
        <v/>
      </c>
      <c r="R14" s="391" t="str">
        <f>IF(J14="","",IF(OR($H14="非再生可能バイオマス",$H14="原子力",$H14="未利用エネルギー（清掃工場の非バイオマス分等）",$H14="火力（石炭）",$H14="火力（石油）",$H14="火力（LNG）",$H14="火力（その他）",$H14="卸取引所",$H14="未定"),"",IF(AND($H14="他社から",$I14="非再エネ"),"",IF($H14="全供給電気の電源構成と同じ",S$6*'E1'!$L$9,J14))))</f>
        <v/>
      </c>
      <c r="S14" s="999"/>
      <c r="T14" s="1000"/>
      <c r="Y14" s="394"/>
    </row>
    <row r="15" spans="1:25" ht="21" customHeight="1">
      <c r="A15" s="360"/>
      <c r="B15" s="277"/>
      <c r="C15" s="1030" t="str">
        <f>IFERROR(IF(T6/S6&gt;1,1,T6/S6),"-")</f>
        <v>-</v>
      </c>
      <c r="D15" s="1031"/>
      <c r="E15" s="1032"/>
      <c r="F15" s="1032"/>
      <c r="G15" s="1024"/>
      <c r="H15" s="56"/>
      <c r="I15" s="176"/>
      <c r="J15" s="169"/>
      <c r="K15" s="387" t="str">
        <f>IF(J15="","-",J15/SUM($J6:$J19))</f>
        <v>-</v>
      </c>
      <c r="L15" s="164"/>
      <c r="M15" s="388" t="str">
        <f>IF(L15="","-",L15/SUM($J6:$J19))</f>
        <v>-</v>
      </c>
      <c r="N15" s="58"/>
      <c r="O15" s="395" t="str">
        <f>IF($N15="","",VLOOKUP($N15,'C3_2(公表)'!$C$4:$I$43,2,FALSE))</f>
        <v/>
      </c>
      <c r="P15" s="395" t="str">
        <f>IF($N15="","",VLOOKUP($N15,'C3_2(公表)'!$C$4:$I$43,3,FALSE))</f>
        <v/>
      </c>
      <c r="Q15" s="396" t="str">
        <f>IF($N15="","",VLOOKUP($N15,'C3_2(公表)'!$C$4:$I$43,4,FALSE))</f>
        <v/>
      </c>
      <c r="R15" s="391" t="str">
        <f>IF(J15="","",IF(OR($H15="非再生可能バイオマス",$H15="原子力",$H15="未利用エネルギー（清掃工場の非バイオマス分等）",$H15="火力（石炭）",$H15="火力（石油）",$H15="火力（LNG）",$H15="火力（その他）",$H15="卸取引所",$H15="未定"),"",IF(AND($H15="他社から",$I15="非再エネ"),"",IF($H15="全供給電気の電源構成と同じ",S$6*'E1'!$L$9,J15))))</f>
        <v/>
      </c>
      <c r="S15" s="999"/>
      <c r="T15" s="1000"/>
      <c r="Y15" s="394"/>
    </row>
    <row r="16" spans="1:25" ht="21" customHeight="1">
      <c r="A16" s="360"/>
      <c r="C16" s="1027" t="s">
        <v>1751</v>
      </c>
      <c r="D16" s="1028"/>
      <c r="E16" s="1028"/>
      <c r="F16" s="1029"/>
      <c r="G16" s="1023"/>
      <c r="H16" s="56"/>
      <c r="I16" s="176"/>
      <c r="J16" s="169"/>
      <c r="K16" s="387" t="str">
        <f>IF(J16="","-",J16/SUM($J6:$J19))</f>
        <v>-</v>
      </c>
      <c r="L16" s="162"/>
      <c r="M16" s="388" t="str">
        <f>IF(L16="","-",L16/SUM($J6:$J19))</f>
        <v>-</v>
      </c>
      <c r="N16" s="58"/>
      <c r="O16" s="395" t="str">
        <f>IF($N16="","",VLOOKUP($N16,'C3_2(公表)'!$C$4:$I$43,2,FALSE))</f>
        <v/>
      </c>
      <c r="P16" s="395" t="str">
        <f>IF($N16="","",VLOOKUP($N16,'C3_2(公表)'!$C$4:$I$43,3,FALSE))</f>
        <v/>
      </c>
      <c r="Q16" s="396" t="str">
        <f>IF($N16="","",VLOOKUP($N16,'C3_2(公表)'!$C$4:$I$43,4,FALSE))</f>
        <v/>
      </c>
      <c r="R16" s="391" t="str">
        <f>IF(J16="","",IF(OR($H16="非再生可能バイオマス",$H16="原子力",$H16="未利用エネルギー（清掃工場の非バイオマス分等）",$H16="火力（石炭）",$H16="火力（石油）",$H16="火力（LNG）",$H16="火力（その他）",$H16="卸取引所",$H16="未定"),"",IF(AND($H16="他社から",$I16="非再エネ"),"",IF($H16="全供給電気の電源構成と同じ",S$6*'E1'!$L$9,J16))))</f>
        <v/>
      </c>
      <c r="S16" s="999"/>
      <c r="T16" s="1000"/>
      <c r="Y16" s="394"/>
    </row>
    <row r="17" spans="1:25" ht="21" customHeight="1">
      <c r="A17" s="360"/>
      <c r="B17" s="277"/>
      <c r="C17" s="1030" t="str">
        <f>IFERROR(IF(SUM(R6:R19)&gt;T6,T6/S6,SUM(R6:R19)/S6),"-")</f>
        <v>-</v>
      </c>
      <c r="D17" s="1031"/>
      <c r="E17" s="1032"/>
      <c r="F17" s="1032"/>
      <c r="G17" s="1024"/>
      <c r="H17" s="56"/>
      <c r="I17" s="176"/>
      <c r="J17" s="169"/>
      <c r="K17" s="387" t="str">
        <f>IF(J17="","-",J17/SUM($J6:$J19))</f>
        <v>-</v>
      </c>
      <c r="L17" s="164"/>
      <c r="M17" s="388" t="str">
        <f>IF(L17="","-",L17/SUM($J6:$J19))</f>
        <v>-</v>
      </c>
      <c r="N17" s="58"/>
      <c r="O17" s="395" t="str">
        <f>IF($N17="","",VLOOKUP($N17,'C3_2(公表)'!$C$4:$I$43,2,FALSE))</f>
        <v/>
      </c>
      <c r="P17" s="395" t="str">
        <f>IF($N17="","",VLOOKUP($N17,'C3_2(公表)'!$C$4:$I$43,3,FALSE))</f>
        <v/>
      </c>
      <c r="Q17" s="396" t="str">
        <f>IF($N17="","",VLOOKUP($N17,'C3_2(公表)'!$C$4:$I$43,4,FALSE))</f>
        <v/>
      </c>
      <c r="R17" s="391" t="str">
        <f>IF(J17="","",IF(OR($H17="非再生可能バイオマス",$H17="原子力",$H17="未利用エネルギー（清掃工場の非バイオマス分等）",$H17="火力（石炭）",$H17="火力（石油）",$H17="火力（LNG）",$H17="火力（その他）",$H17="卸取引所",$H17="未定"),"",IF(AND($H17="他社から",$I17="非再エネ"),"",IF($H17="全供給電気の電源構成と同じ",S$6*'E1'!$L$9,J17))))</f>
        <v/>
      </c>
      <c r="S17" s="999"/>
      <c r="T17" s="1000"/>
      <c r="Y17" s="394"/>
    </row>
    <row r="18" spans="1:25" ht="21" customHeight="1">
      <c r="A18" s="360"/>
      <c r="C18" s="1027" t="s">
        <v>1791</v>
      </c>
      <c r="D18" s="1028"/>
      <c r="E18" s="1028"/>
      <c r="F18" s="1029"/>
      <c r="G18" s="1023"/>
      <c r="H18" s="56"/>
      <c r="I18" s="176"/>
      <c r="J18" s="169"/>
      <c r="K18" s="387" t="str">
        <f>IF(J18="","-",J18/SUM($J6:$J19))</f>
        <v>-</v>
      </c>
      <c r="L18" s="162"/>
      <c r="M18" s="388" t="str">
        <f>IF(L18="","-",L18/SUM($J6:$J19))</f>
        <v>-</v>
      </c>
      <c r="N18" s="58"/>
      <c r="O18" s="395" t="str">
        <f>IF($N18="","",VLOOKUP($N18,'C3_2(公表)'!$C$4:$I$43,2,FALSE))</f>
        <v/>
      </c>
      <c r="P18" s="395" t="str">
        <f>IF($N18="","",VLOOKUP($N18,'C3_2(公表)'!$C$4:$I$43,3,FALSE))</f>
        <v/>
      </c>
      <c r="Q18" s="396" t="str">
        <f>IF($N18="","",VLOOKUP($N18,'C3_2(公表)'!$C$4:$I$43,4,FALSE))</f>
        <v/>
      </c>
      <c r="R18" s="391" t="str">
        <f>IF(J18="","",IF(OR($H18="非再生可能バイオマス",$H18="原子力",$H18="未利用エネルギー（清掃工場の非バイオマス分等）",$H18="火力（石炭）",$H18="火力（石油）",$H18="火力（LNG）",$H18="火力（その他）",$H18="卸取引所",$H18="未定"),"",IF(AND($H18="他社から",$I18="非再エネ"),"",IF($H18="全供給電気の電源構成と同じ",S$6*'E1'!$L$9,J18))))</f>
        <v/>
      </c>
      <c r="S18" s="999"/>
      <c r="T18" s="1000"/>
      <c r="Y18" s="394"/>
    </row>
    <row r="19" spans="1:25" ht="21" customHeight="1" thickBot="1">
      <c r="A19" s="360"/>
      <c r="C19" s="1034" t="str">
        <f>IFERROR(SUM(L6:L19)/SUM($J6:$J19),"-")</f>
        <v>-</v>
      </c>
      <c r="D19" s="1035"/>
      <c r="E19" s="1035"/>
      <c r="F19" s="1036"/>
      <c r="G19" s="1033"/>
      <c r="H19" s="67"/>
      <c r="I19" s="177"/>
      <c r="J19" s="173"/>
      <c r="K19" s="397" t="str">
        <f>IF(J19="","-",J19/SUM($J6:$J19))</f>
        <v>-</v>
      </c>
      <c r="L19" s="165"/>
      <c r="M19" s="398" t="str">
        <f>IF(L19="","-",L19/SUM($J6:$J19))</f>
        <v>-</v>
      </c>
      <c r="N19" s="72"/>
      <c r="O19" s="399" t="str">
        <f>IF($N19="","",VLOOKUP($N19,'C3_2(公表)'!$C$4:$I$43,2,FALSE))</f>
        <v/>
      </c>
      <c r="P19" s="399" t="str">
        <f>IF($N19="","",VLOOKUP($N19,'C3_2(公表)'!$C$4:$I$43,3,FALSE))</f>
        <v/>
      </c>
      <c r="Q19" s="400" t="str">
        <f>IF($N19="","",VLOOKUP($N19,'C3_2(公表)'!$C$4:$I$43,4,FALSE))</f>
        <v/>
      </c>
      <c r="R19" s="401" t="str">
        <f>IF(J19="","",IF(OR($H19="非再生可能バイオマス",$H19="原子力",$H19="未利用エネルギー（清掃工場の非バイオマス分等）",$H19="火力（石炭）",$H19="火力（石油）",$H19="火力（LNG）",$H19="火力（その他）",$H19="卸取引所",$H19="未定"),"",IF(AND($H19="他社から",$I19="非再エネ"),"",IF($H19="全供給電気の電源構成と同じ",S$6*'E1'!$L$9,J19))))</f>
        <v/>
      </c>
      <c r="S19" s="1001"/>
      <c r="T19" s="1002"/>
      <c r="Y19" s="394"/>
    </row>
    <row r="20" spans="1:25" ht="21" customHeight="1" thickTop="1">
      <c r="A20" s="360"/>
      <c r="C20" s="1014" t="s">
        <v>1254</v>
      </c>
      <c r="D20" s="377" t="s">
        <v>1826</v>
      </c>
      <c r="E20" s="378" t="s">
        <v>54</v>
      </c>
      <c r="F20" s="378" t="s">
        <v>1828</v>
      </c>
      <c r="G20" s="379" t="s">
        <v>1827</v>
      </c>
      <c r="H20" s="55"/>
      <c r="I20" s="174"/>
      <c r="J20" s="168"/>
      <c r="K20" s="380" t="str">
        <f>IF(J20="","-",J20/SUM($J20:$J33))</f>
        <v>-</v>
      </c>
      <c r="L20" s="161"/>
      <c r="M20" s="381" t="str">
        <f>IF(L20="","-",L20/SUM($J20:$J33))</f>
        <v>-</v>
      </c>
      <c r="N20" s="64"/>
      <c r="O20" s="382" t="str">
        <f>IF($N20="","",VLOOKUP($N20,'C3_2(公表)'!$C$4:$I$43,2,FALSE))</f>
        <v/>
      </c>
      <c r="P20" s="382" t="str">
        <f>IF($N20="","",VLOOKUP($N20,'C3_2(公表)'!$C$4:$I$43,3,FALSE))</f>
        <v/>
      </c>
      <c r="Q20" s="383" t="str">
        <f>IF($N20="","",VLOOKUP($N20,'C3_2(公表)'!$C$4:$I$43,4,FALSE))</f>
        <v/>
      </c>
      <c r="R20" s="384" t="str">
        <f>IF(J20="","",IF(OR($H20="非再生可能バイオマス",$H20="原子力",$H20="未利用エネルギー（清掃工場の非バイオマス分等）",$H20="火力（石炭）",$H20="火力（石油）",$H20="火力（LNG）",$H20="火力（その他）",$H20="卸取引所",$H20="未定"),"",IF(AND($H20="他社から",$I20="非再エネ"),"",IF($H20="全供給電気の電源構成と同じ",S$20*'E1'!$L$9,J20))))</f>
        <v/>
      </c>
      <c r="S20" s="402">
        <f>'D6'!F$20</f>
        <v>0</v>
      </c>
      <c r="T20" s="403">
        <f>IFERROR('D6'!F42/1000,0)</f>
        <v>0</v>
      </c>
      <c r="U20" s="1009"/>
    </row>
    <row r="21" spans="1:25" ht="21" customHeight="1">
      <c r="A21" s="360"/>
      <c r="C21" s="1015"/>
      <c r="D21" s="418"/>
      <c r="E21" s="419"/>
      <c r="F21" s="419"/>
      <c r="G21" s="420"/>
      <c r="H21" s="56"/>
      <c r="I21" s="175"/>
      <c r="J21" s="169"/>
      <c r="K21" s="387" t="str">
        <f>IF(J21="","-",J21/SUM($J20:$J33))</f>
        <v>-</v>
      </c>
      <c r="L21" s="162"/>
      <c r="M21" s="388" t="str">
        <f>IF(L21="","-",L21/SUM($J20:$J33))</f>
        <v>-</v>
      </c>
      <c r="N21" s="58"/>
      <c r="O21" s="389" t="str">
        <f>IF($N21="","",VLOOKUP($N21,'C3_2(公表)'!$C$4:$I$43,2,FALSE))</f>
        <v/>
      </c>
      <c r="P21" s="389" t="str">
        <f>IF($N21="","",VLOOKUP($N21,'C3_2(公表)'!$C$4:$I$43,3,FALSE))</f>
        <v/>
      </c>
      <c r="Q21" s="390" t="str">
        <f>IF($N21="","",VLOOKUP($N21,'C3_2(公表)'!$C$4:$I$43,4,FALSE))</f>
        <v/>
      </c>
      <c r="R21" s="391" t="str">
        <f>IF(J21="","",IF(OR($H21="非再生可能バイオマス",$H21="原子力",$H21="未利用エネルギー（清掃工場の非バイオマス分等）",$H21="火力（石炭）",$H21="火力（石油）",$H21="火力（LNG）",$H21="火力（その他）",$H21="卸取引所",$H21="未定"),"",IF(AND($H21="他社から",$I21="非再エネ"),"",IF($H21="全供給電気の電源構成と同じ",S$20*'E1'!$L$9,J21))))</f>
        <v/>
      </c>
      <c r="S21" s="997"/>
      <c r="T21" s="998"/>
      <c r="U21" s="1009"/>
    </row>
    <row r="22" spans="1:25" ht="21" customHeight="1">
      <c r="A22" s="360"/>
      <c r="C22" s="392" t="s">
        <v>1785</v>
      </c>
      <c r="D22" s="1016"/>
      <c r="E22" s="1016"/>
      <c r="F22" s="1016"/>
      <c r="G22" s="1017"/>
      <c r="H22" s="56"/>
      <c r="I22" s="176"/>
      <c r="J22" s="170"/>
      <c r="K22" s="387" t="str">
        <f>IF(J22="","-",J22/SUM($J20:$J33))</f>
        <v>-</v>
      </c>
      <c r="L22" s="163"/>
      <c r="M22" s="388" t="str">
        <f>IF(L22="","-",L22/SUM($J20:$J33))</f>
        <v>-</v>
      </c>
      <c r="N22" s="57"/>
      <c r="O22" s="389" t="str">
        <f>IF($N22="","",VLOOKUP($N22,'C3_2(公表)'!$C$4:$I$43,2,FALSE))</f>
        <v/>
      </c>
      <c r="P22" s="389" t="str">
        <f>IF($N22="","",VLOOKUP($N22,'C3_2(公表)'!$C$4:$I$43,3,FALSE))</f>
        <v/>
      </c>
      <c r="Q22" s="390" t="str">
        <f>IF($N22="","",VLOOKUP($N22,'C3_2(公表)'!$C$4:$I$43,4,FALSE))</f>
        <v/>
      </c>
      <c r="R22" s="391" t="str">
        <f>IF(J22="","",IF(OR($H22="非再生可能バイオマス",$H22="原子力",$H22="未利用エネルギー（清掃工場の非バイオマス分等）",$H22="火力（石炭）",$H22="火力（石油）",$H22="火力（LNG）",$H22="火力（その他）",$H22="卸取引所",$H22="未定"),"",IF(AND($H22="他社から",$I22="非再エネ"),"",IF($H22="全供給電気の電源構成と同じ",S$20*'E1'!$L$9,J22))))</f>
        <v/>
      </c>
      <c r="S22" s="999"/>
      <c r="T22" s="1000"/>
    </row>
    <row r="23" spans="1:25" ht="21" customHeight="1">
      <c r="A23" s="360"/>
      <c r="C23" s="1018"/>
      <c r="D23" s="1019"/>
      <c r="E23" s="1019"/>
      <c r="F23" s="1020"/>
      <c r="G23" s="393" t="s">
        <v>1787</v>
      </c>
      <c r="H23" s="56"/>
      <c r="I23" s="176"/>
      <c r="J23" s="170"/>
      <c r="K23" s="387" t="str">
        <f>IF(J23="","-",J23/SUM($J20:$J33))</f>
        <v>-</v>
      </c>
      <c r="L23" s="163"/>
      <c r="M23" s="388" t="str">
        <f>IF(L23="","-",L23/SUM($J20:$J33))</f>
        <v>-</v>
      </c>
      <c r="N23" s="57"/>
      <c r="O23" s="389" t="str">
        <f>IF($N23="","",VLOOKUP($N23,'C3_2(公表)'!$C$4:$I$43,2,FALSE))</f>
        <v/>
      </c>
      <c r="P23" s="389" t="str">
        <f>IF($N23="","",VLOOKUP($N23,'C3_2(公表)'!$C$4:$I$43,3,FALSE))</f>
        <v/>
      </c>
      <c r="Q23" s="390" t="str">
        <f>IF($N23="","",VLOOKUP($N23,'C3_2(公表)'!$C$4:$I$43,4,FALSE))</f>
        <v/>
      </c>
      <c r="R23" s="391" t="str">
        <f>IF(J23="","",IF(OR($H23="非再生可能バイオマス",$H23="原子力",$H23="未利用エネルギー（清掃工場の非バイオマス分等）",$H23="火力（石炭）",$H23="火力（石油）",$H23="火力（LNG）",$H23="火力（その他）",$H23="卸取引所",$H23="未定"),"",IF(AND($H23="他社から",$I23="非再エネ"),"",IF($H23="全供給電気の電源構成と同じ",S$20*'E1'!$L$9,J23))))</f>
        <v/>
      </c>
      <c r="S23" s="999"/>
      <c r="T23" s="1000"/>
      <c r="Y23" s="394"/>
    </row>
    <row r="24" spans="1:25" ht="21" customHeight="1">
      <c r="A24" s="360"/>
      <c r="C24" s="1021" t="s">
        <v>1924</v>
      </c>
      <c r="D24" s="1022"/>
      <c r="E24" s="1022"/>
      <c r="F24" s="1022"/>
      <c r="G24" s="1023"/>
      <c r="H24" s="56"/>
      <c r="I24" s="176"/>
      <c r="J24" s="170"/>
      <c r="K24" s="387" t="str">
        <f>IF(J24="","-",J24/SUM($J20:$J33))</f>
        <v>-</v>
      </c>
      <c r="L24" s="163"/>
      <c r="M24" s="388" t="str">
        <f>IF(L24="","-",L24/SUM($J20:$J33))</f>
        <v>-</v>
      </c>
      <c r="N24" s="57"/>
      <c r="O24" s="389" t="str">
        <f>IF($N24="","",VLOOKUP($N24,'C3_2(公表)'!$C$4:$I$43,2,FALSE))</f>
        <v/>
      </c>
      <c r="P24" s="389" t="str">
        <f>IF($N24="","",VLOOKUP($N24,'C3_2(公表)'!$C$4:$I$43,3,FALSE))</f>
        <v/>
      </c>
      <c r="Q24" s="390" t="str">
        <f>IF($N24="","",VLOOKUP($N24,'C3_2(公表)'!$C$4:$I$43,4,FALSE))</f>
        <v/>
      </c>
      <c r="R24" s="391" t="str">
        <f>IF(J24="","",IF(OR($H24="非再生可能バイオマス",$H24="原子力",$H24="未利用エネルギー（清掃工場の非バイオマス分等）",$H24="火力（石炭）",$H24="火力（石油）",$H24="火力（LNG）",$H24="火力（その他）",$H24="卸取引所",$H24="未定"),"",IF(AND($H24="他社から",$I24="非再エネ"),"",IF($H24="全供給電気の電源構成と同じ",S$20*'E1'!$L$9,J24))))</f>
        <v/>
      </c>
      <c r="S24" s="999"/>
      <c r="T24" s="1000"/>
      <c r="Y24" s="394"/>
    </row>
    <row r="25" spans="1:25" ht="21" customHeight="1">
      <c r="A25" s="360"/>
      <c r="C25" s="1025"/>
      <c r="D25" s="1026"/>
      <c r="E25" s="1026"/>
      <c r="F25" s="1026"/>
      <c r="G25" s="1024"/>
      <c r="H25" s="56"/>
      <c r="I25" s="176"/>
      <c r="J25" s="170"/>
      <c r="K25" s="387" t="str">
        <f>IF(J25="","-",J25/SUM($J20:$J33))</f>
        <v>-</v>
      </c>
      <c r="L25" s="163"/>
      <c r="M25" s="388" t="str">
        <f>IF(L25="","-",L25/SUM($J20:$J33))</f>
        <v>-</v>
      </c>
      <c r="N25" s="57"/>
      <c r="O25" s="389" t="str">
        <f>IF($N25="","",VLOOKUP($N25,'C3_2(公表)'!$C$4:$I$43,2,FALSE))</f>
        <v/>
      </c>
      <c r="P25" s="389" t="str">
        <f>IF($N25="","",VLOOKUP($N25,'C3_2(公表)'!$C$4:$I$43,3,FALSE))</f>
        <v/>
      </c>
      <c r="Q25" s="390" t="str">
        <f>IF($N25="","",VLOOKUP($N25,'C3_2(公表)'!$C$4:$I$43,4,FALSE))</f>
        <v/>
      </c>
      <c r="R25" s="391" t="str">
        <f>IF(J25="","",IF(OR($H25="非再生可能バイオマス",$H25="原子力",$H25="未利用エネルギー（清掃工場の非バイオマス分等）",$H25="火力（石炭）",$H25="火力（石油）",$H25="火力（LNG）",$H25="火力（その他）",$H25="卸取引所",$H25="未定"),"",IF(AND($H25="他社から",$I25="非再エネ"),"",IF($H25="全供給電気の電源構成と同じ",S$20*'E1'!$L$9,J25))))</f>
        <v/>
      </c>
      <c r="S25" s="999"/>
      <c r="T25" s="1000"/>
      <c r="Y25" s="394"/>
    </row>
    <row r="26" spans="1:25" ht="21" customHeight="1">
      <c r="A26" s="360"/>
      <c r="C26" s="1021" t="s">
        <v>1925</v>
      </c>
      <c r="D26" s="1022"/>
      <c r="E26" s="1022"/>
      <c r="F26" s="1022"/>
      <c r="G26" s="1023"/>
      <c r="H26" s="56"/>
      <c r="I26" s="176"/>
      <c r="J26" s="170"/>
      <c r="K26" s="387" t="str">
        <f>IF(J26="","-",J26/SUM($J20:$J33))</f>
        <v>-</v>
      </c>
      <c r="L26" s="163"/>
      <c r="M26" s="388" t="str">
        <f>IF(L26="","-",L26/SUM($J20:$J33))</f>
        <v>-</v>
      </c>
      <c r="N26" s="57"/>
      <c r="O26" s="389" t="str">
        <f>IF($N26="","",VLOOKUP($N26,'C3_2(公表)'!$C$4:$I$43,2,FALSE))</f>
        <v/>
      </c>
      <c r="P26" s="389" t="str">
        <f>IF($N26="","",VLOOKUP($N26,'C3_2(公表)'!$C$4:$I$43,3,FALSE))</f>
        <v/>
      </c>
      <c r="Q26" s="390" t="str">
        <f>IF($N26="","",VLOOKUP($N26,'C3_2(公表)'!$C$4:$I$43,4,FALSE))</f>
        <v/>
      </c>
      <c r="R26" s="391" t="str">
        <f>IF(J26="","",IF(OR($H26="非再生可能バイオマス",$H26="原子力",$H26="未利用エネルギー（清掃工場の非バイオマス分等）",$H26="火力（石炭）",$H26="火力（石油）",$H26="火力（LNG）",$H26="火力（その他）",$H26="卸取引所",$H26="未定"),"",IF(AND($H26="他社から",$I26="非再エネ"),"",IF($H26="全供給電気の電源構成と同じ",S$20*'E1'!$L$9,J26))))</f>
        <v/>
      </c>
      <c r="S26" s="999"/>
      <c r="T26" s="1000"/>
      <c r="Y26" s="394"/>
    </row>
    <row r="27" spans="1:25" ht="21" customHeight="1">
      <c r="A27" s="360"/>
      <c r="C27" s="1025"/>
      <c r="D27" s="1026"/>
      <c r="E27" s="1026"/>
      <c r="F27" s="1026"/>
      <c r="G27" s="1024"/>
      <c r="H27" s="56"/>
      <c r="I27" s="176"/>
      <c r="J27" s="170"/>
      <c r="K27" s="387" t="str">
        <f>IF(J27="","-",J27/SUM($J20:$J33))</f>
        <v>-</v>
      </c>
      <c r="L27" s="163"/>
      <c r="M27" s="388" t="str">
        <f>IF(L27="","-",L27/SUM($J20:$J33))</f>
        <v>-</v>
      </c>
      <c r="N27" s="57"/>
      <c r="O27" s="389" t="str">
        <f>IF($N27="","",VLOOKUP($N27,'C3_2(公表)'!$C$4:$I$43,2,FALSE))</f>
        <v/>
      </c>
      <c r="P27" s="389" t="str">
        <f>IF($N27="","",VLOOKUP($N27,'C3_2(公表)'!$C$4:$I$43,3,FALSE))</f>
        <v/>
      </c>
      <c r="Q27" s="390" t="str">
        <f>IF($N27="","",VLOOKUP($N27,'C3_2(公表)'!$C$4:$I$43,4,FALSE))</f>
        <v/>
      </c>
      <c r="R27" s="391" t="str">
        <f>IF(J27="","",IF(OR($H27="非再生可能バイオマス",$H27="原子力",$H27="未利用エネルギー（清掃工場の非バイオマス分等）",$H27="火力（石炭）",$H27="火力（石油）",$H27="火力（LNG）",$H27="火力（その他）",$H27="卸取引所",$H27="未定"),"",IF(AND($H27="他社から",$I27="非再エネ"),"",IF($H27="全供給電気の電源構成と同じ",S$20*'E1'!$L$9,J27))))</f>
        <v/>
      </c>
      <c r="S27" s="999"/>
      <c r="T27" s="1000"/>
      <c r="Y27" s="394"/>
    </row>
    <row r="28" spans="1:25" ht="21" customHeight="1">
      <c r="A28" s="360"/>
      <c r="C28" s="1041" t="s">
        <v>1790</v>
      </c>
      <c r="D28" s="1042"/>
      <c r="E28" s="1043"/>
      <c r="F28" s="1043"/>
      <c r="G28" s="1023"/>
      <c r="H28" s="56"/>
      <c r="I28" s="176"/>
      <c r="J28" s="170"/>
      <c r="K28" s="387" t="str">
        <f>IF(J28="","-",J28/SUM($J20:$J33))</f>
        <v>-</v>
      </c>
      <c r="L28" s="163"/>
      <c r="M28" s="388" t="str">
        <f>IF(L28="","-",L28/SUM($J20:$J33))</f>
        <v>-</v>
      </c>
      <c r="N28" s="57"/>
      <c r="O28" s="389" t="str">
        <f>IF($N28="","",VLOOKUP($N28,'C3_2(公表)'!$C$4:$I$43,2,FALSE))</f>
        <v/>
      </c>
      <c r="P28" s="389" t="str">
        <f>IF($N28="","",VLOOKUP($N28,'C3_2(公表)'!$C$4:$I$43,3,FALSE))</f>
        <v/>
      </c>
      <c r="Q28" s="390" t="str">
        <f>IF($N28="","",VLOOKUP($N28,'C3_2(公表)'!$C$4:$I$43,4,FALSE))</f>
        <v/>
      </c>
      <c r="R28" s="391" t="str">
        <f>IF(J28="","",IF(OR($H28="非再生可能バイオマス",$H28="原子力",$H28="未利用エネルギー（清掃工場の非バイオマス分等）",$H28="火力（石炭）",$H28="火力（石油）",$H28="火力（LNG）",$H28="火力（その他）",$H28="卸取引所",$H28="未定"),"",IF(AND($H28="他社から",$I28="非再エネ"),"",IF($H28="全供給電気の電源構成と同じ",S$20*'E1'!$L$9,J28))))</f>
        <v/>
      </c>
      <c r="S28" s="999"/>
      <c r="T28" s="1000"/>
      <c r="Y28" s="394"/>
    </row>
    <row r="29" spans="1:25" ht="21" customHeight="1">
      <c r="A29" s="360"/>
      <c r="C29" s="1030" t="str">
        <f>IFERROR(IF(T20/S20&gt;1,1,T20/S20),"-")</f>
        <v>-</v>
      </c>
      <c r="D29" s="1031"/>
      <c r="E29" s="1032"/>
      <c r="F29" s="1032"/>
      <c r="G29" s="1024"/>
      <c r="H29" s="56"/>
      <c r="I29" s="176"/>
      <c r="J29" s="171"/>
      <c r="K29" s="387" t="str">
        <f>IF(J29="","-",J29/SUM($J20:$J33))</f>
        <v>-</v>
      </c>
      <c r="L29" s="164"/>
      <c r="M29" s="388" t="str">
        <f>IF(L29="","-",L29/SUM($J20:$J33))</f>
        <v>-</v>
      </c>
      <c r="N29" s="58"/>
      <c r="O29" s="395" t="str">
        <f>IF($N29="","",VLOOKUP($N29,'C3_2(公表)'!$C$4:$I$43,2,FALSE))</f>
        <v/>
      </c>
      <c r="P29" s="395" t="str">
        <f>IF($N29="","",VLOOKUP($N29,'C3_2(公表)'!$C$4:$I$43,3,FALSE))</f>
        <v/>
      </c>
      <c r="Q29" s="396" t="str">
        <f>IF($N29="","",VLOOKUP($N29,'C3_2(公表)'!$C$4:$I$43,4,FALSE))</f>
        <v/>
      </c>
      <c r="R29" s="391" t="str">
        <f>IF(J29="","",IF(OR($H29="非再生可能バイオマス",$H29="原子力",$H29="未利用エネルギー（清掃工場の非バイオマス分等）",$H29="火力（石炭）",$H29="火力（石油）",$H29="火力（LNG）",$H29="火力（その他）",$H29="卸取引所",$H29="未定"),"",IF(AND($H29="他社から",$I29="非再エネ"),"",IF($H29="全供給電気の電源構成と同じ",S$20*'E1'!$L$9,J29))))</f>
        <v/>
      </c>
      <c r="S29" s="999"/>
      <c r="T29" s="1000"/>
      <c r="Y29" s="394"/>
    </row>
    <row r="30" spans="1:25" ht="21" customHeight="1">
      <c r="A30" s="360"/>
      <c r="C30" s="1027" t="s">
        <v>1751</v>
      </c>
      <c r="D30" s="1028"/>
      <c r="E30" s="1028"/>
      <c r="F30" s="1029"/>
      <c r="G30" s="1023"/>
      <c r="H30" s="56"/>
      <c r="I30" s="176"/>
      <c r="J30" s="172"/>
      <c r="K30" s="387" t="str">
        <f>IF(J30="","-",J30/SUM($J20:$J33))</f>
        <v>-</v>
      </c>
      <c r="L30" s="162"/>
      <c r="M30" s="388" t="str">
        <f>IF(L30="","-",L30/SUM($J20:$J33))</f>
        <v>-</v>
      </c>
      <c r="N30" s="58"/>
      <c r="O30" s="395" t="str">
        <f>IF($N30="","",VLOOKUP($N30,'C3_2(公表)'!$C$4:$I$43,2,FALSE))</f>
        <v/>
      </c>
      <c r="P30" s="395" t="str">
        <f>IF($N30="","",VLOOKUP($N30,'C3_2(公表)'!$C$4:$I$43,3,FALSE))</f>
        <v/>
      </c>
      <c r="Q30" s="396" t="str">
        <f>IF($N30="","",VLOOKUP($N30,'C3_2(公表)'!$C$4:$I$43,4,FALSE))</f>
        <v/>
      </c>
      <c r="R30" s="391" t="str">
        <f>IF(J30="","",IF(OR($H30="非再生可能バイオマス",$H30="原子力",$H30="未利用エネルギー（清掃工場の非バイオマス分等）",$H30="火力（石炭）",$H30="火力（石油）",$H30="火力（LNG）",$H30="火力（その他）",$H30="卸取引所",$H30="未定"),"",IF(AND($H30="他社から",$I30="非再エネ"),"",IF($H30="全供給電気の電源構成と同じ",S$20*'E1'!$L$9,J30))))</f>
        <v/>
      </c>
      <c r="S30" s="999"/>
      <c r="T30" s="1000"/>
      <c r="Y30" s="394"/>
    </row>
    <row r="31" spans="1:25" ht="21" customHeight="1">
      <c r="A31" s="360"/>
      <c r="C31" s="1030" t="str">
        <f>IFERROR(IF(SUM(R20:R33)&gt;T20,T20/S20,SUM(R20:R33)/S20),"-")</f>
        <v>-</v>
      </c>
      <c r="D31" s="1031"/>
      <c r="E31" s="1032"/>
      <c r="F31" s="1032"/>
      <c r="G31" s="1024"/>
      <c r="H31" s="56"/>
      <c r="I31" s="176"/>
      <c r="J31" s="171"/>
      <c r="K31" s="387" t="str">
        <f>IF(J31="","-",J31/SUM($J20:$J33))</f>
        <v>-</v>
      </c>
      <c r="L31" s="164"/>
      <c r="M31" s="388" t="str">
        <f>IF(L31="","-",L31/SUM($J20:$J33))</f>
        <v>-</v>
      </c>
      <c r="N31" s="58"/>
      <c r="O31" s="395" t="str">
        <f>IF($N31="","",VLOOKUP($N31,'C3_2(公表)'!$C$4:$I$43,2,FALSE))</f>
        <v/>
      </c>
      <c r="P31" s="395" t="str">
        <f>IF($N31="","",VLOOKUP($N31,'C3_2(公表)'!$C$4:$I$43,3,FALSE))</f>
        <v/>
      </c>
      <c r="Q31" s="396" t="str">
        <f>IF($N31="","",VLOOKUP($N31,'C3_2(公表)'!$C$4:$I$43,4,FALSE))</f>
        <v/>
      </c>
      <c r="R31" s="391" t="str">
        <f>IF(J31="","",IF(OR($H31="非再生可能バイオマス",$H31="原子力",$H31="未利用エネルギー（清掃工場の非バイオマス分等）",$H31="火力（石炭）",$H31="火力（石油）",$H31="火力（LNG）",$H31="火力（その他）",$H31="卸取引所",$H31="未定"),"",IF(AND($H31="他社から",$I31="非再エネ"),"",IF($H31="全供給電気の電源構成と同じ",S$20*'E1'!$L$9,J31))))</f>
        <v/>
      </c>
      <c r="S31" s="999"/>
      <c r="T31" s="1000"/>
      <c r="Y31" s="394"/>
    </row>
    <row r="32" spans="1:25" ht="21" customHeight="1">
      <c r="A32" s="360"/>
      <c r="C32" s="1027" t="s">
        <v>1791</v>
      </c>
      <c r="D32" s="1028"/>
      <c r="E32" s="1028"/>
      <c r="F32" s="1029"/>
      <c r="G32" s="1023"/>
      <c r="H32" s="56"/>
      <c r="I32" s="176"/>
      <c r="J32" s="172"/>
      <c r="K32" s="387" t="str">
        <f>IF(J32="","-",J32/SUM($J20:$J33))</f>
        <v>-</v>
      </c>
      <c r="L32" s="162"/>
      <c r="M32" s="388" t="str">
        <f>IF(L32="","-",L32/SUM($J20:$J33))</f>
        <v>-</v>
      </c>
      <c r="N32" s="58"/>
      <c r="O32" s="395" t="str">
        <f>IF($N32="","",VLOOKUP($N32,'C3_2(公表)'!$C$4:$I$43,2,FALSE))</f>
        <v/>
      </c>
      <c r="P32" s="395" t="str">
        <f>IF($N32="","",VLOOKUP($N32,'C3_2(公表)'!$C$4:$I$43,3,FALSE))</f>
        <v/>
      </c>
      <c r="Q32" s="396" t="str">
        <f>IF($N32="","",VLOOKUP($N32,'C3_2(公表)'!$C$4:$I$43,4,FALSE))</f>
        <v/>
      </c>
      <c r="R32" s="391" t="str">
        <f>IF(J32="","",IF(OR($H32="非再生可能バイオマス",$H32="原子力",$H32="未利用エネルギー（清掃工場の非バイオマス分等）",$H32="火力（石炭）",$H32="火力（石油）",$H32="火力（LNG）",$H32="火力（その他）",$H32="卸取引所",$H32="未定"),"",IF(AND($H32="他社から",$I32="非再エネ"),"",IF($H32="全供給電気の電源構成と同じ",S$20*'E1'!$L$9,J32))))</f>
        <v/>
      </c>
      <c r="S32" s="999"/>
      <c r="T32" s="1000"/>
      <c r="Y32" s="394"/>
    </row>
    <row r="33" spans="1:25" ht="21" customHeight="1" thickBot="1">
      <c r="A33" s="360"/>
      <c r="C33" s="1034" t="str">
        <f>IFERROR(SUM(L20:L33)/S20,"-")</f>
        <v>-</v>
      </c>
      <c r="D33" s="1035"/>
      <c r="E33" s="1035"/>
      <c r="F33" s="1036"/>
      <c r="G33" s="1033"/>
      <c r="H33" s="67"/>
      <c r="I33" s="177"/>
      <c r="J33" s="173"/>
      <c r="K33" s="397" t="str">
        <f>IF(J33="","-",J33/SUM($J20:$J33))</f>
        <v>-</v>
      </c>
      <c r="L33" s="165"/>
      <c r="M33" s="398" t="str">
        <f>IF(L33="","-",L33/SUM($J20:$J33))</f>
        <v>-</v>
      </c>
      <c r="N33" s="72"/>
      <c r="O33" s="399" t="str">
        <f>IF($N33="","",VLOOKUP($N33,'C3_2(公表)'!$C$4:$I$43,2,FALSE))</f>
        <v/>
      </c>
      <c r="P33" s="399" t="str">
        <f>IF($N33="","",VLOOKUP($N33,'C3_2(公表)'!$C$4:$I$43,3,FALSE))</f>
        <v/>
      </c>
      <c r="Q33" s="400" t="str">
        <f>IF($N33="","",VLOOKUP($N33,'C3_2(公表)'!$C$4:$I$43,4,FALSE))</f>
        <v/>
      </c>
      <c r="R33" s="401" t="str">
        <f>IF(J33="","",IF(OR($H33="非再生可能バイオマス",$H33="原子力",$H33="未利用エネルギー（清掃工場の非バイオマス分等）",$H33="火力（石炭）",$H33="火力（石油）",$H33="火力（LNG）",$H33="火力（その他）",$H33="卸取引所",$H33="未定"),"",IF(AND($H33="他社から",$I33="非再エネ"),"",IF($H33="全供給電気の電源構成と同じ",S$20*'E1'!$L$9,J33))))</f>
        <v/>
      </c>
      <c r="S33" s="1001"/>
      <c r="T33" s="1002"/>
      <c r="Y33" s="394"/>
    </row>
    <row r="34" spans="1:25" ht="21" customHeight="1" thickTop="1">
      <c r="A34" s="360"/>
      <c r="C34" s="1014" t="s">
        <v>1253</v>
      </c>
      <c r="D34" s="377" t="s">
        <v>1826</v>
      </c>
      <c r="E34" s="378" t="s">
        <v>54</v>
      </c>
      <c r="F34" s="378" t="s">
        <v>1828</v>
      </c>
      <c r="G34" s="379" t="s">
        <v>1827</v>
      </c>
      <c r="H34" s="55"/>
      <c r="I34" s="174"/>
      <c r="J34" s="168"/>
      <c r="K34" s="380" t="str">
        <f>IF(J34="","-",J34/SUM($J34:$J47))</f>
        <v>-</v>
      </c>
      <c r="L34" s="161"/>
      <c r="M34" s="381" t="str">
        <f>IF(L34="","-",L34/SUM($J34:$J47))</f>
        <v>-</v>
      </c>
      <c r="N34" s="64"/>
      <c r="O34" s="382" t="str">
        <f>IF($N34="","",VLOOKUP($N34,'C3_2(公表)'!$C$4:$I$43,2,FALSE))</f>
        <v/>
      </c>
      <c r="P34" s="382" t="str">
        <f>IF($N34="","",VLOOKUP($N34,'C3_2(公表)'!$C$4:$I$43,3,FALSE))</f>
        <v/>
      </c>
      <c r="Q34" s="383" t="str">
        <f>IF($N34="","",VLOOKUP($N34,'C3_2(公表)'!$C$4:$I$43,4,FALSE))</f>
        <v/>
      </c>
      <c r="R34" s="384" t="str">
        <f>IF(J34="","",IF(OR($H34="非再生可能バイオマス",$H34="原子力",$H34="未利用エネルギー（清掃工場の非バイオマス分等）",$H34="火力（石炭）",$H34="火力（石油）",$H34="火力（LNG）",$H34="火力（その他）",$H34="卸取引所",$H34="未定"),"",IF(AND($H34="他社から",$I34="非再エネ"),"",IF($H34="全供給電気の電源構成と同じ",S$34*'E1'!$L$9,J34))))</f>
        <v/>
      </c>
      <c r="S34" s="385">
        <f>'D6'!G$20</f>
        <v>0</v>
      </c>
      <c r="T34" s="386">
        <f>IFERROR('D6'!G42/1000,0)</f>
        <v>0</v>
      </c>
      <c r="U34" s="1009"/>
    </row>
    <row r="35" spans="1:25" ht="21" customHeight="1">
      <c r="A35" s="360"/>
      <c r="C35" s="1015"/>
      <c r="D35" s="418"/>
      <c r="E35" s="419"/>
      <c r="F35" s="419"/>
      <c r="G35" s="420"/>
      <c r="H35" s="56"/>
      <c r="I35" s="175"/>
      <c r="J35" s="169"/>
      <c r="K35" s="387" t="str">
        <f>IF(J35="","-",J35/SUM($J34:$J47))</f>
        <v>-</v>
      </c>
      <c r="L35" s="162"/>
      <c r="M35" s="388" t="str">
        <f>IF(L35="","-",L35/SUM($J34:$J47))</f>
        <v>-</v>
      </c>
      <c r="N35" s="58"/>
      <c r="O35" s="389" t="str">
        <f>IF($N35="","",VLOOKUP($N35,'C3_2(公表)'!$C$4:$I$43,2,FALSE))</f>
        <v/>
      </c>
      <c r="P35" s="389" t="str">
        <f>IF($N35="","",VLOOKUP($N35,'C3_2(公表)'!$C$4:$I$43,3,FALSE))</f>
        <v/>
      </c>
      <c r="Q35" s="390" t="str">
        <f>IF($N35="","",VLOOKUP($N35,'C3_2(公表)'!$C$4:$I$43,4,FALSE))</f>
        <v/>
      </c>
      <c r="R35" s="391" t="str">
        <f>IF(J35="","",IF(OR($H35="非再生可能バイオマス",$H35="原子力",$H35="未利用エネルギー（清掃工場の非バイオマス分等）",$H35="火力（石炭）",$H35="火力（石油）",$H35="火力（LNG）",$H35="火力（その他）",$H35="卸取引所",$H35="未定"),"",IF(AND($H35="他社から",$I35="非再エネ"),"",IF($H35="全供給電気の電源構成と同じ",S$34*'E1'!$L$9,J35))))</f>
        <v/>
      </c>
      <c r="S35" s="997"/>
      <c r="T35" s="998"/>
      <c r="U35" s="1009"/>
    </row>
    <row r="36" spans="1:25" ht="21" customHeight="1">
      <c r="A36" s="360"/>
      <c r="C36" s="392" t="s">
        <v>1785</v>
      </c>
      <c r="D36" s="1016"/>
      <c r="E36" s="1016"/>
      <c r="F36" s="1016"/>
      <c r="G36" s="1017"/>
      <c r="H36" s="56"/>
      <c r="I36" s="176"/>
      <c r="J36" s="170"/>
      <c r="K36" s="387" t="str">
        <f>IF(J36="","-",J36/SUM($J34:$J47))</f>
        <v>-</v>
      </c>
      <c r="L36" s="163"/>
      <c r="M36" s="388" t="str">
        <f>IF(L36="","-",L36/SUM($J34:$J47))</f>
        <v>-</v>
      </c>
      <c r="N36" s="57"/>
      <c r="O36" s="389" t="str">
        <f>IF($N36="","",VLOOKUP($N36,'C3_2(公表)'!$C$4:$I$43,2,FALSE))</f>
        <v/>
      </c>
      <c r="P36" s="389" t="str">
        <f>IF($N36="","",VLOOKUP($N36,'C3_2(公表)'!$C$4:$I$43,3,FALSE))</f>
        <v/>
      </c>
      <c r="Q36" s="390" t="str">
        <f>IF($N36="","",VLOOKUP($N36,'C3_2(公表)'!$C$4:$I$43,4,FALSE))</f>
        <v/>
      </c>
      <c r="R36" s="391" t="str">
        <f>IF(J36="","",IF(OR($H36="非再生可能バイオマス",$H36="原子力",$H36="未利用エネルギー（清掃工場の非バイオマス分等）",$H36="火力（石炭）",$H36="火力（石油）",$H36="火力（LNG）",$H36="火力（その他）",$H36="卸取引所",$H36="未定"),"",IF(AND($H36="他社から",$I36="非再エネ"),"",IF($H36="全供給電気の電源構成と同じ",S$34*'E1'!$L$9,J36))))</f>
        <v/>
      </c>
      <c r="S36" s="999"/>
      <c r="T36" s="1000"/>
    </row>
    <row r="37" spans="1:25" ht="21" customHeight="1">
      <c r="A37" s="360"/>
      <c r="C37" s="1018"/>
      <c r="D37" s="1019"/>
      <c r="E37" s="1019"/>
      <c r="F37" s="1020"/>
      <c r="G37" s="393" t="s">
        <v>1787</v>
      </c>
      <c r="H37" s="56"/>
      <c r="I37" s="176"/>
      <c r="J37" s="170"/>
      <c r="K37" s="387" t="str">
        <f>IF(J37="","-",J37/SUM($J34:$J47))</f>
        <v>-</v>
      </c>
      <c r="L37" s="163"/>
      <c r="M37" s="388" t="str">
        <f>IF(L37="","-",L37/SUM($J34:$J47))</f>
        <v>-</v>
      </c>
      <c r="N37" s="57"/>
      <c r="O37" s="389" t="str">
        <f>IF($N37="","",VLOOKUP($N37,'C3_2(公表)'!$C$4:$I$43,2,FALSE))</f>
        <v/>
      </c>
      <c r="P37" s="389" t="str">
        <f>IF($N37="","",VLOOKUP($N37,'C3_2(公表)'!$C$4:$I$43,3,FALSE))</f>
        <v/>
      </c>
      <c r="Q37" s="390" t="str">
        <f>IF($N37="","",VLOOKUP($N37,'C3_2(公表)'!$C$4:$I$43,4,FALSE))</f>
        <v/>
      </c>
      <c r="R37" s="391" t="str">
        <f>IF(J37="","",IF(OR($H37="非再生可能バイオマス",$H37="原子力",$H37="未利用エネルギー（清掃工場の非バイオマス分等）",$H37="火力（石炭）",$H37="火力（石油）",$H37="火力（LNG）",$H37="火力（その他）",$H37="卸取引所",$H37="未定"),"",IF(AND($H37="他社から",$I37="非再エネ"),"",IF($H37="全供給電気の電源構成と同じ",S$34*'E1'!$L$9,J37))))</f>
        <v/>
      </c>
      <c r="S37" s="999"/>
      <c r="T37" s="1000"/>
      <c r="Y37" s="394"/>
    </row>
    <row r="38" spans="1:25" ht="21" customHeight="1">
      <c r="A38" s="360"/>
      <c r="C38" s="1021" t="s">
        <v>1924</v>
      </c>
      <c r="D38" s="1022"/>
      <c r="E38" s="1022"/>
      <c r="F38" s="1022"/>
      <c r="G38" s="1023"/>
      <c r="H38" s="56"/>
      <c r="I38" s="176"/>
      <c r="J38" s="170"/>
      <c r="K38" s="387" t="str">
        <f>IF(J38="","-",J38/SUM($J34:$J47))</f>
        <v>-</v>
      </c>
      <c r="L38" s="163"/>
      <c r="M38" s="388" t="str">
        <f>IF(L38="","-",L38/SUM($J34:$J47))</f>
        <v>-</v>
      </c>
      <c r="N38" s="57"/>
      <c r="O38" s="389" t="str">
        <f>IF($N38="","",VLOOKUP($N38,'C3_2(公表)'!$C$4:$I$43,2,FALSE))</f>
        <v/>
      </c>
      <c r="P38" s="389" t="str">
        <f>IF($N38="","",VLOOKUP($N38,'C3_2(公表)'!$C$4:$I$43,3,FALSE))</f>
        <v/>
      </c>
      <c r="Q38" s="390" t="str">
        <f>IF($N38="","",VLOOKUP($N38,'C3_2(公表)'!$C$4:$I$43,4,FALSE))</f>
        <v/>
      </c>
      <c r="R38" s="391" t="str">
        <f>IF(J38="","",IF(OR($H38="非再生可能バイオマス",$H38="原子力",$H38="未利用エネルギー（清掃工場の非バイオマス分等）",$H38="火力（石炭）",$H38="火力（石油）",$H38="火力（LNG）",$H38="火力（その他）",$H38="卸取引所",$H38="未定"),"",IF(AND($H38="他社から",$I38="非再エネ"),"",IF($H38="全供給電気の電源構成と同じ",S$34*'E1'!$L$9,J38))))</f>
        <v/>
      </c>
      <c r="S38" s="999"/>
      <c r="T38" s="1000"/>
      <c r="Y38" s="394"/>
    </row>
    <row r="39" spans="1:25" ht="21" customHeight="1">
      <c r="A39" s="360"/>
      <c r="C39" s="1025"/>
      <c r="D39" s="1026"/>
      <c r="E39" s="1026"/>
      <c r="F39" s="1026"/>
      <c r="G39" s="1024"/>
      <c r="H39" s="56"/>
      <c r="I39" s="176"/>
      <c r="J39" s="170"/>
      <c r="K39" s="387" t="str">
        <f>IF(J39="","-",J39/SUM($J34:$J47))</f>
        <v>-</v>
      </c>
      <c r="L39" s="163"/>
      <c r="M39" s="388" t="str">
        <f>IF(L39="","-",L39/SUM($J34:$J47))</f>
        <v>-</v>
      </c>
      <c r="N39" s="57"/>
      <c r="O39" s="389" t="str">
        <f>IF($N39="","",VLOOKUP($N39,'C3_2(公表)'!$C$4:$I$43,2,FALSE))</f>
        <v/>
      </c>
      <c r="P39" s="389" t="str">
        <f>IF($N39="","",VLOOKUP($N39,'C3_2(公表)'!$C$4:$I$43,3,FALSE))</f>
        <v/>
      </c>
      <c r="Q39" s="390" t="str">
        <f>IF($N39="","",VLOOKUP($N39,'C3_2(公表)'!$C$4:$I$43,4,FALSE))</f>
        <v/>
      </c>
      <c r="R39" s="391" t="str">
        <f>IF(J39="","",IF(OR($H39="非再生可能バイオマス",$H39="原子力",$H39="未利用エネルギー（清掃工場の非バイオマス分等）",$H39="火力（石炭）",$H39="火力（石油）",$H39="火力（LNG）",$H39="火力（その他）",$H39="卸取引所",$H39="未定"),"",IF(AND($H39="他社から",$I39="非再エネ"),"",IF($H39="全供給電気の電源構成と同じ",S$34*'E1'!$L$9,J39))))</f>
        <v/>
      </c>
      <c r="S39" s="999"/>
      <c r="T39" s="1000"/>
      <c r="Y39" s="394"/>
    </row>
    <row r="40" spans="1:25" ht="21" customHeight="1">
      <c r="A40" s="360"/>
      <c r="C40" s="1021" t="s">
        <v>1925</v>
      </c>
      <c r="D40" s="1022"/>
      <c r="E40" s="1022"/>
      <c r="F40" s="1022"/>
      <c r="G40" s="1023"/>
      <c r="H40" s="56"/>
      <c r="I40" s="176"/>
      <c r="J40" s="170"/>
      <c r="K40" s="387" t="str">
        <f>IF(J40="","-",J40/SUM($J34:$J47))</f>
        <v>-</v>
      </c>
      <c r="L40" s="163"/>
      <c r="M40" s="388" t="str">
        <f>IF(L40="","-",L40/SUM($J34:$J47))</f>
        <v>-</v>
      </c>
      <c r="N40" s="57"/>
      <c r="O40" s="389" t="str">
        <f>IF($N40="","",VLOOKUP($N40,'C3_2(公表)'!$C$4:$I$43,2,FALSE))</f>
        <v/>
      </c>
      <c r="P40" s="389" t="str">
        <f>IF($N40="","",VLOOKUP($N40,'C3_2(公表)'!$C$4:$I$43,3,FALSE))</f>
        <v/>
      </c>
      <c r="Q40" s="390" t="str">
        <f>IF($N40="","",VLOOKUP($N40,'C3_2(公表)'!$C$4:$I$43,4,FALSE))</f>
        <v/>
      </c>
      <c r="R40" s="391" t="str">
        <f>IF(J40="","",IF(OR($H40="非再生可能バイオマス",$H40="原子力",$H40="未利用エネルギー（清掃工場の非バイオマス分等）",$H40="火力（石炭）",$H40="火力（石油）",$H40="火力（LNG）",$H40="火力（その他）",$H40="卸取引所",$H40="未定"),"",IF(AND($H40="他社から",$I40="非再エネ"),"",IF($H40="全供給電気の電源構成と同じ",S$34*'E1'!$L$9,J40))))</f>
        <v/>
      </c>
      <c r="S40" s="999"/>
      <c r="T40" s="1000"/>
      <c r="Y40" s="394"/>
    </row>
    <row r="41" spans="1:25" ht="21" customHeight="1">
      <c r="A41" s="360"/>
      <c r="C41" s="1025"/>
      <c r="D41" s="1026"/>
      <c r="E41" s="1026"/>
      <c r="F41" s="1026"/>
      <c r="G41" s="1024"/>
      <c r="H41" s="56"/>
      <c r="I41" s="176"/>
      <c r="J41" s="170"/>
      <c r="K41" s="387" t="str">
        <f>IF(J41="","-",J41/SUM($J34:$J47))</f>
        <v>-</v>
      </c>
      <c r="L41" s="163"/>
      <c r="M41" s="388" t="str">
        <f>IF(L41="","-",L41/SUM($J34:$J47))</f>
        <v>-</v>
      </c>
      <c r="N41" s="57"/>
      <c r="O41" s="389" t="str">
        <f>IF($N41="","",VLOOKUP($N41,'C3_2(公表)'!$C$4:$I$43,2,FALSE))</f>
        <v/>
      </c>
      <c r="P41" s="389" t="str">
        <f>IF($N41="","",VLOOKUP($N41,'C3_2(公表)'!$C$4:$I$43,3,FALSE))</f>
        <v/>
      </c>
      <c r="Q41" s="390" t="str">
        <f>IF($N41="","",VLOOKUP($N41,'C3_2(公表)'!$C$4:$I$43,4,FALSE))</f>
        <v/>
      </c>
      <c r="R41" s="391" t="str">
        <f>IF(J41="","",IF(OR($H41="非再生可能バイオマス",$H41="原子力",$H41="未利用エネルギー（清掃工場の非バイオマス分等）",$H41="火力（石炭）",$H41="火力（石油）",$H41="火力（LNG）",$H41="火力（その他）",$H41="卸取引所",$H41="未定"),"",IF(AND($H41="他社から",$I41="非再エネ"),"",IF($H41="全供給電気の電源構成と同じ",S$34*'E1'!$L$9,J41))))</f>
        <v/>
      </c>
      <c r="S41" s="999"/>
      <c r="T41" s="1000"/>
      <c r="Y41" s="394"/>
    </row>
    <row r="42" spans="1:25" ht="21" customHeight="1">
      <c r="A42" s="360"/>
      <c r="C42" s="1041" t="s">
        <v>1790</v>
      </c>
      <c r="D42" s="1042"/>
      <c r="E42" s="1043"/>
      <c r="F42" s="1043"/>
      <c r="G42" s="1023"/>
      <c r="H42" s="56"/>
      <c r="I42" s="176"/>
      <c r="J42" s="170"/>
      <c r="K42" s="387" t="str">
        <f>IF(J42="","-",J42/SUM($J34:$J47))</f>
        <v>-</v>
      </c>
      <c r="L42" s="163"/>
      <c r="M42" s="388" t="str">
        <f>IF(L42="","-",L42/SUM($J34:$J47))</f>
        <v>-</v>
      </c>
      <c r="N42" s="57"/>
      <c r="O42" s="389" t="str">
        <f>IF($N42="","",VLOOKUP($N42,'C3_2(公表)'!$C$4:$I$43,2,FALSE))</f>
        <v/>
      </c>
      <c r="P42" s="389" t="str">
        <f>IF($N42="","",VLOOKUP($N42,'C3_2(公表)'!$C$4:$I$43,3,FALSE))</f>
        <v/>
      </c>
      <c r="Q42" s="390" t="str">
        <f>IF($N42="","",VLOOKUP($N42,'C3_2(公表)'!$C$4:$I$43,4,FALSE))</f>
        <v/>
      </c>
      <c r="R42" s="391" t="str">
        <f>IF(J42="","",IF(OR($H42="非再生可能バイオマス",$H42="原子力",$H42="未利用エネルギー（清掃工場の非バイオマス分等）",$H42="火力（石炭）",$H42="火力（石油）",$H42="火力（LNG）",$H42="火力（その他）",$H42="卸取引所",$H42="未定"),"",IF(AND($H42="他社から",$I42="非再エネ"),"",IF($H42="全供給電気の電源構成と同じ",S$34*'E1'!$L$9,J42))))</f>
        <v/>
      </c>
      <c r="S42" s="999"/>
      <c r="T42" s="1000"/>
      <c r="Y42" s="394"/>
    </row>
    <row r="43" spans="1:25" ht="21" customHeight="1">
      <c r="A43" s="360"/>
      <c r="C43" s="1030" t="str">
        <f>IFERROR(IF(T34/S34&gt;1,1,T34/S34),"-")</f>
        <v>-</v>
      </c>
      <c r="D43" s="1031"/>
      <c r="E43" s="1032"/>
      <c r="F43" s="1032"/>
      <c r="G43" s="1024"/>
      <c r="H43" s="56"/>
      <c r="I43" s="176"/>
      <c r="J43" s="171"/>
      <c r="K43" s="387" t="str">
        <f>IF(J43="","-",J43/SUM($J34:$J47))</f>
        <v>-</v>
      </c>
      <c r="L43" s="164"/>
      <c r="M43" s="388" t="str">
        <f>IF(L43="","-",L43/SUM($J34:$J47))</f>
        <v>-</v>
      </c>
      <c r="N43" s="58"/>
      <c r="O43" s="395" t="str">
        <f>IF($N43="","",VLOOKUP($N43,'C3_2(公表)'!$C$4:$I$43,2,FALSE))</f>
        <v/>
      </c>
      <c r="P43" s="395" t="str">
        <f>IF($N43="","",VLOOKUP($N43,'C3_2(公表)'!$C$4:$I$43,3,FALSE))</f>
        <v/>
      </c>
      <c r="Q43" s="396" t="str">
        <f>IF($N43="","",VLOOKUP($N43,'C3_2(公表)'!$C$4:$I$43,4,FALSE))</f>
        <v/>
      </c>
      <c r="R43" s="391" t="str">
        <f>IF(J43="","",IF(OR($H43="非再生可能バイオマス",$H43="原子力",$H43="未利用エネルギー（清掃工場の非バイオマス分等）",$H43="火力（石炭）",$H43="火力（石油）",$H43="火力（LNG）",$H43="火力（その他）",$H43="卸取引所",$H43="未定"),"",IF(AND($H43="他社から",$I43="非再エネ"),"",IF($H43="全供給電気の電源構成と同じ",S$34*'E1'!$L$9,J43))))</f>
        <v/>
      </c>
      <c r="S43" s="999"/>
      <c r="T43" s="1000"/>
      <c r="Y43" s="394"/>
    </row>
    <row r="44" spans="1:25" ht="21" customHeight="1">
      <c r="A44" s="360"/>
      <c r="C44" s="1027" t="s">
        <v>1751</v>
      </c>
      <c r="D44" s="1028"/>
      <c r="E44" s="1028"/>
      <c r="F44" s="1029"/>
      <c r="G44" s="1023"/>
      <c r="H44" s="56"/>
      <c r="I44" s="176"/>
      <c r="J44" s="172"/>
      <c r="K44" s="387" t="str">
        <f>IF(J44="","-",J44/SUM($J34:$J47))</f>
        <v>-</v>
      </c>
      <c r="L44" s="162"/>
      <c r="M44" s="388" t="str">
        <f>IF(L44="","-",L44/SUM($J34:$J47))</f>
        <v>-</v>
      </c>
      <c r="N44" s="58"/>
      <c r="O44" s="395" t="str">
        <f>IF($N44="","",VLOOKUP($N44,'C3_2(公表)'!$C$4:$I$43,2,FALSE))</f>
        <v/>
      </c>
      <c r="P44" s="395" t="str">
        <f>IF($N44="","",VLOOKUP($N44,'C3_2(公表)'!$C$4:$I$43,3,FALSE))</f>
        <v/>
      </c>
      <c r="Q44" s="396" t="str">
        <f>IF($N44="","",VLOOKUP($N44,'C3_2(公表)'!$C$4:$I$43,4,FALSE))</f>
        <v/>
      </c>
      <c r="R44" s="391" t="str">
        <f>IF(J44="","",IF(OR($H44="非再生可能バイオマス",$H44="原子力",$H44="未利用エネルギー（清掃工場の非バイオマス分等）",$H44="火力（石炭）",$H44="火力（石油）",$H44="火力（LNG）",$H44="火力（その他）",$H44="卸取引所",$H44="未定"),"",IF(AND($H44="他社から",$I44="非再エネ"),"",IF($H44="全供給電気の電源構成と同じ",S$34*'E1'!$L$9,J44))))</f>
        <v/>
      </c>
      <c r="S44" s="999"/>
      <c r="T44" s="1000"/>
      <c r="Y44" s="394"/>
    </row>
    <row r="45" spans="1:25" ht="21" customHeight="1">
      <c r="A45" s="360"/>
      <c r="C45" s="1030" t="str">
        <f>IFERROR(IF(SUM(R34:R47)&gt;T34,T34/S34,SUM(R34:R47)/S34),"-")</f>
        <v>-</v>
      </c>
      <c r="D45" s="1031"/>
      <c r="E45" s="1032"/>
      <c r="F45" s="1032"/>
      <c r="G45" s="1024"/>
      <c r="H45" s="56"/>
      <c r="I45" s="176"/>
      <c r="J45" s="171"/>
      <c r="K45" s="387" t="str">
        <f>IF(J45="","-",J45/SUM($J34:$J47))</f>
        <v>-</v>
      </c>
      <c r="L45" s="164"/>
      <c r="M45" s="388" t="str">
        <f>IF(L45="","-",L45/SUM($J34:$J47))</f>
        <v>-</v>
      </c>
      <c r="N45" s="58"/>
      <c r="O45" s="395" t="str">
        <f>IF($N45="","",VLOOKUP($N45,'C3_2(公表)'!$C$4:$I$43,2,FALSE))</f>
        <v/>
      </c>
      <c r="P45" s="395" t="str">
        <f>IF($N45="","",VLOOKUP($N45,'C3_2(公表)'!$C$4:$I$43,3,FALSE))</f>
        <v/>
      </c>
      <c r="Q45" s="396" t="str">
        <f>IF($N45="","",VLOOKUP($N45,'C3_2(公表)'!$C$4:$I$43,4,FALSE))</f>
        <v/>
      </c>
      <c r="R45" s="391" t="str">
        <f>IF(J45="","",IF(OR($H45="非再生可能バイオマス",$H45="原子力",$H45="未利用エネルギー（清掃工場の非バイオマス分等）",$H45="火力（石炭）",$H45="火力（石油）",$H45="火力（LNG）",$H45="火力（その他）",$H45="卸取引所",$H45="未定"),"",IF(AND($H45="他社から",$I45="非再エネ"),"",IF($H45="全供給電気の電源構成と同じ",S$34*'E1'!$L$9,J45))))</f>
        <v/>
      </c>
      <c r="S45" s="999"/>
      <c r="T45" s="1000"/>
      <c r="Y45" s="394"/>
    </row>
    <row r="46" spans="1:25" ht="21" customHeight="1">
      <c r="A46" s="360"/>
      <c r="C46" s="1027" t="s">
        <v>1791</v>
      </c>
      <c r="D46" s="1028"/>
      <c r="E46" s="1028"/>
      <c r="F46" s="1029"/>
      <c r="G46" s="1023"/>
      <c r="H46" s="56"/>
      <c r="I46" s="176"/>
      <c r="J46" s="172"/>
      <c r="K46" s="387" t="str">
        <f>IF(J46="","-",J46/SUM($J34:$J47))</f>
        <v>-</v>
      </c>
      <c r="L46" s="162"/>
      <c r="M46" s="388" t="str">
        <f>IF(L46="","-",L46/SUM($J34:$J47))</f>
        <v>-</v>
      </c>
      <c r="N46" s="58"/>
      <c r="O46" s="395" t="str">
        <f>IF($N46="","",VLOOKUP($N46,'C3_2(公表)'!$C$4:$I$43,2,FALSE))</f>
        <v/>
      </c>
      <c r="P46" s="395" t="str">
        <f>IF($N46="","",VLOOKUP($N46,'C3_2(公表)'!$C$4:$I$43,3,FALSE))</f>
        <v/>
      </c>
      <c r="Q46" s="396" t="str">
        <f>IF($N46="","",VLOOKUP($N46,'C3_2(公表)'!$C$4:$I$43,4,FALSE))</f>
        <v/>
      </c>
      <c r="R46" s="391" t="str">
        <f>IF(J46="","",IF(OR($H46="非再生可能バイオマス",$H46="原子力",$H46="未利用エネルギー（清掃工場の非バイオマス分等）",$H46="火力（石炭）",$H46="火力（石油）",$H46="火力（LNG）",$H46="火力（その他）",$H46="卸取引所",$H46="未定"),"",IF(AND($H46="他社から",$I46="非再エネ"),"",IF($H46="全供給電気の電源構成と同じ",S$34*'E1'!$L$9,J46))))</f>
        <v/>
      </c>
      <c r="S46" s="999"/>
      <c r="T46" s="1000"/>
      <c r="Y46" s="394"/>
    </row>
    <row r="47" spans="1:25" ht="21" customHeight="1" thickBot="1">
      <c r="A47" s="360"/>
      <c r="C47" s="1034" t="str">
        <f>IFERROR(SUM(L34:L47)/S34,"-")</f>
        <v>-</v>
      </c>
      <c r="D47" s="1035"/>
      <c r="E47" s="1035"/>
      <c r="F47" s="1036"/>
      <c r="G47" s="1033"/>
      <c r="H47" s="67"/>
      <c r="I47" s="177"/>
      <c r="J47" s="173"/>
      <c r="K47" s="397" t="str">
        <f>IF(J47="","-",J47/SUM($J34:$J47))</f>
        <v>-</v>
      </c>
      <c r="L47" s="165"/>
      <c r="M47" s="398" t="str">
        <f>IF(L47="","-",L47/SUM($J34:$J47))</f>
        <v>-</v>
      </c>
      <c r="N47" s="72"/>
      <c r="O47" s="399" t="str">
        <f>IF($N47="","",VLOOKUP($N47,'C3_2(公表)'!$C$4:$I$43,2,FALSE))</f>
        <v/>
      </c>
      <c r="P47" s="399" t="str">
        <f>IF($N47="","",VLOOKUP($N47,'C3_2(公表)'!$C$4:$I$43,3,FALSE))</f>
        <v/>
      </c>
      <c r="Q47" s="400" t="str">
        <f>IF($N47="","",VLOOKUP($N47,'C3_2(公表)'!$C$4:$I$43,4,FALSE))</f>
        <v/>
      </c>
      <c r="R47" s="401" t="str">
        <f>IF(J47="","",IF(OR($H47="非再生可能バイオマス",$H47="原子力",$H47="未利用エネルギー（清掃工場の非バイオマス分等）",$H47="火力（石炭）",$H47="火力（石油）",$H47="火力（LNG）",$H47="火力（その他）",$H47="卸取引所",$H47="未定"),"",IF(AND($H47="他社から",$I47="非再エネ"),"",IF($H47="全供給電気の電源構成と同じ",S$34*'E1'!$L$9,J47))))</f>
        <v/>
      </c>
      <c r="S47" s="1001"/>
      <c r="T47" s="1002"/>
      <c r="Y47" s="394"/>
    </row>
    <row r="48" spans="1:25" ht="21" customHeight="1" thickTop="1">
      <c r="A48" s="360"/>
      <c r="C48" s="1014" t="s">
        <v>1793</v>
      </c>
      <c r="D48" s="377" t="s">
        <v>1826</v>
      </c>
      <c r="E48" s="378" t="s">
        <v>54</v>
      </c>
      <c r="F48" s="378" t="s">
        <v>1828</v>
      </c>
      <c r="G48" s="379" t="s">
        <v>1827</v>
      </c>
      <c r="H48" s="55"/>
      <c r="I48" s="174"/>
      <c r="J48" s="168"/>
      <c r="K48" s="380" t="str">
        <f>IF(J48="","-",J48/SUM($J48:$J61))</f>
        <v>-</v>
      </c>
      <c r="L48" s="161"/>
      <c r="M48" s="381" t="str">
        <f>IF(L48="","-",L48/SUM($J48:$J61))</f>
        <v>-</v>
      </c>
      <c r="N48" s="64"/>
      <c r="O48" s="382" t="str">
        <f>IF($N48="","",VLOOKUP($N48,'C3_2(公表)'!$C$4:$I$43,2,FALSE))</f>
        <v/>
      </c>
      <c r="P48" s="382" t="str">
        <f>IF($N48="","",VLOOKUP($N48,'C3_2(公表)'!$C$4:$I$43,3,FALSE))</f>
        <v/>
      </c>
      <c r="Q48" s="383" t="str">
        <f>IF($N48="","",VLOOKUP($N48,'C3_2(公表)'!$C$4:$I$43,4,FALSE))</f>
        <v/>
      </c>
      <c r="R48" s="384" t="str">
        <f>IF(J48="","",IF(OR($H48="非再生可能バイオマス",$H48="原子力",$H48="未利用エネルギー（清掃工場の非バイオマス分等）",$H48="火力（石炭）",$H48="火力（石油）",$H48="火力（LNG）",$H48="火力（その他）",$H48="卸取引所",$H48="未定"),"",IF(AND($H48="他社から",$I48="非再エネ"),"",IF($H48="全供給電気の電源構成と同じ",S$48*'E1'!$L$9,J48))))</f>
        <v/>
      </c>
      <c r="S48" s="385">
        <f>'D6'!H$20</f>
        <v>0</v>
      </c>
      <c r="T48" s="386">
        <f>IFERROR('D6'!H42/1000,0)</f>
        <v>0</v>
      </c>
      <c r="U48" s="1009"/>
    </row>
    <row r="49" spans="1:25" ht="21" customHeight="1">
      <c r="A49" s="360"/>
      <c r="C49" s="1015"/>
      <c r="D49" s="418"/>
      <c r="E49" s="419"/>
      <c r="F49" s="419"/>
      <c r="G49" s="420"/>
      <c r="H49" s="56"/>
      <c r="I49" s="175"/>
      <c r="J49" s="169"/>
      <c r="K49" s="387" t="str">
        <f>IF(J49="","-",J49/SUM($J48:$J61))</f>
        <v>-</v>
      </c>
      <c r="L49" s="162"/>
      <c r="M49" s="388" t="str">
        <f>IF(L49="","-",L49/SUM($J48:$J61))</f>
        <v>-</v>
      </c>
      <c r="N49" s="58"/>
      <c r="O49" s="389" t="str">
        <f>IF($N49="","",VLOOKUP($N49,'C3_2(公表)'!$C$4:$I$43,2,FALSE))</f>
        <v/>
      </c>
      <c r="P49" s="389" t="str">
        <f>IF($N49="","",VLOOKUP($N49,'C3_2(公表)'!$C$4:$I$43,3,FALSE))</f>
        <v/>
      </c>
      <c r="Q49" s="390" t="str">
        <f>IF($N49="","",VLOOKUP($N49,'C3_2(公表)'!$C$4:$I$43,4,FALSE))</f>
        <v/>
      </c>
      <c r="R49" s="391" t="str">
        <f>IF(J49="","",IF(OR($H49="非再生可能バイオマス",$H49="原子力",$H49="未利用エネルギー（清掃工場の非バイオマス分等）",$H49="火力（石炭）",$H49="火力（石油）",$H49="火力（LNG）",$H49="火力（その他）",$H49="卸取引所",$H49="未定"),"",IF(AND($H49="他社から",$I49="非再エネ"),"",IF($H49="全供給電気の電源構成と同じ",S$48*'E1'!$L$9,J49))))</f>
        <v/>
      </c>
      <c r="S49" s="997"/>
      <c r="T49" s="998"/>
      <c r="U49" s="1009"/>
    </row>
    <row r="50" spans="1:25" ht="21" customHeight="1">
      <c r="A50" s="360"/>
      <c r="C50" s="392" t="s">
        <v>1785</v>
      </c>
      <c r="D50" s="1016"/>
      <c r="E50" s="1016"/>
      <c r="F50" s="1016"/>
      <c r="G50" s="1017"/>
      <c r="H50" s="56"/>
      <c r="I50" s="176"/>
      <c r="J50" s="170"/>
      <c r="K50" s="387" t="str">
        <f>IF(J50="","-",J50/SUM($J48:$J61))</f>
        <v>-</v>
      </c>
      <c r="L50" s="163"/>
      <c r="M50" s="388" t="str">
        <f>IF(L50="","-",L50/SUM($J48:$J61))</f>
        <v>-</v>
      </c>
      <c r="N50" s="57"/>
      <c r="O50" s="389" t="str">
        <f>IF($N50="","",VLOOKUP($N50,'C3_2(公表)'!$C$4:$I$43,2,FALSE))</f>
        <v/>
      </c>
      <c r="P50" s="389" t="str">
        <f>IF($N50="","",VLOOKUP($N50,'C3_2(公表)'!$C$4:$I$43,3,FALSE))</f>
        <v/>
      </c>
      <c r="Q50" s="390" t="str">
        <f>IF($N50="","",VLOOKUP($N50,'C3_2(公表)'!$C$4:$I$43,4,FALSE))</f>
        <v/>
      </c>
      <c r="R50" s="391" t="str">
        <f>IF(J50="","",IF(OR($H50="非再生可能バイオマス",$H50="原子力",$H50="未利用エネルギー（清掃工場の非バイオマス分等）",$H50="火力（石炭）",$H50="火力（石油）",$H50="火力（LNG）",$H50="火力（その他）",$H50="卸取引所",$H50="未定"),"",IF(AND($H50="他社から",$I50="非再エネ"),"",IF($H50="全供給電気の電源構成と同じ",S$48*'E1'!$L$9,J50))))</f>
        <v/>
      </c>
      <c r="S50" s="999"/>
      <c r="T50" s="1000"/>
    </row>
    <row r="51" spans="1:25" ht="21" customHeight="1">
      <c r="A51" s="360"/>
      <c r="C51" s="1018"/>
      <c r="D51" s="1019"/>
      <c r="E51" s="1019"/>
      <c r="F51" s="1020"/>
      <c r="G51" s="393" t="s">
        <v>1787</v>
      </c>
      <c r="H51" s="56"/>
      <c r="I51" s="176"/>
      <c r="J51" s="170"/>
      <c r="K51" s="387" t="str">
        <f>IF(J51="","-",J51/SUM($J48:$J61))</f>
        <v>-</v>
      </c>
      <c r="L51" s="163"/>
      <c r="M51" s="388" t="str">
        <f>IF(L51="","-",L51/SUM($J48:$J61))</f>
        <v>-</v>
      </c>
      <c r="N51" s="57"/>
      <c r="O51" s="389" t="str">
        <f>IF($N51="","",VLOOKUP($N51,'C3_2(公表)'!$C$4:$I$43,2,FALSE))</f>
        <v/>
      </c>
      <c r="P51" s="389" t="str">
        <f>IF($N51="","",VLOOKUP($N51,'C3_2(公表)'!$C$4:$I$43,3,FALSE))</f>
        <v/>
      </c>
      <c r="Q51" s="390" t="str">
        <f>IF($N51="","",VLOOKUP($N51,'C3_2(公表)'!$C$4:$I$43,4,FALSE))</f>
        <v/>
      </c>
      <c r="R51" s="391" t="str">
        <f>IF(J51="","",IF(OR($H51="非再生可能バイオマス",$H51="原子力",$H51="未利用エネルギー（清掃工場の非バイオマス分等）",$H51="火力（石炭）",$H51="火力（石油）",$H51="火力（LNG）",$H51="火力（その他）",$H51="卸取引所",$H51="未定"),"",IF(AND($H51="他社から",$I51="非再エネ"),"",IF($H51="全供給電気の電源構成と同じ",S$48*'E1'!$L$9,J51))))</f>
        <v/>
      </c>
      <c r="S51" s="999"/>
      <c r="T51" s="1000"/>
      <c r="Y51" s="394"/>
    </row>
    <row r="52" spans="1:25" ht="21" customHeight="1">
      <c r="A52" s="360"/>
      <c r="C52" s="1021" t="s">
        <v>1924</v>
      </c>
      <c r="D52" s="1022"/>
      <c r="E52" s="1022"/>
      <c r="F52" s="1022"/>
      <c r="G52" s="1023"/>
      <c r="H52" s="56"/>
      <c r="I52" s="176"/>
      <c r="J52" s="170"/>
      <c r="K52" s="387" t="str">
        <f>IF(J52="","-",J52/SUM($J48:$J61))</f>
        <v>-</v>
      </c>
      <c r="L52" s="163"/>
      <c r="M52" s="388" t="str">
        <f>IF(L52="","-",L52/SUM($J48:$J61))</f>
        <v>-</v>
      </c>
      <c r="N52" s="57"/>
      <c r="O52" s="389" t="str">
        <f>IF($N52="","",VLOOKUP($N52,'C3_2(公表)'!$C$4:$I$43,2,FALSE))</f>
        <v/>
      </c>
      <c r="P52" s="389" t="str">
        <f>IF($N52="","",VLOOKUP($N52,'C3_2(公表)'!$C$4:$I$43,3,FALSE))</f>
        <v/>
      </c>
      <c r="Q52" s="390" t="str">
        <f>IF($N52="","",VLOOKUP($N52,'C3_2(公表)'!$C$4:$I$43,4,FALSE))</f>
        <v/>
      </c>
      <c r="R52" s="391" t="str">
        <f>IF(J52="","",IF(OR($H52="非再生可能バイオマス",$H52="原子力",$H52="未利用エネルギー（清掃工場の非バイオマス分等）",$H52="火力（石炭）",$H52="火力（石油）",$H52="火力（LNG）",$H52="火力（その他）",$H52="卸取引所",$H52="未定"),"",IF(AND($H52="他社から",$I52="非再エネ"),"",IF($H52="全供給電気の電源構成と同じ",S$48*'E1'!$L$9,J52))))</f>
        <v/>
      </c>
      <c r="S52" s="999"/>
      <c r="T52" s="1000"/>
      <c r="Y52" s="394"/>
    </row>
    <row r="53" spans="1:25" ht="21" customHeight="1">
      <c r="A53" s="360"/>
      <c r="C53" s="1025"/>
      <c r="D53" s="1026"/>
      <c r="E53" s="1026"/>
      <c r="F53" s="1026"/>
      <c r="G53" s="1024"/>
      <c r="H53" s="56"/>
      <c r="I53" s="176"/>
      <c r="J53" s="170"/>
      <c r="K53" s="387" t="str">
        <f>IF(J53="","-",J53/SUM($J48:$J61))</f>
        <v>-</v>
      </c>
      <c r="L53" s="163"/>
      <c r="M53" s="388" t="str">
        <f>IF(L53="","-",L53/SUM($J48:$J61))</f>
        <v>-</v>
      </c>
      <c r="N53" s="57"/>
      <c r="O53" s="389" t="str">
        <f>IF($N53="","",VLOOKUP($N53,'C3_2(公表)'!$C$4:$I$43,2,FALSE))</f>
        <v/>
      </c>
      <c r="P53" s="389" t="str">
        <f>IF($N53="","",VLOOKUP($N53,'C3_2(公表)'!$C$4:$I$43,3,FALSE))</f>
        <v/>
      </c>
      <c r="Q53" s="390" t="str">
        <f>IF($N53="","",VLOOKUP($N53,'C3_2(公表)'!$C$4:$I$43,4,FALSE))</f>
        <v/>
      </c>
      <c r="R53" s="391" t="str">
        <f>IF(J53="","",IF(OR($H53="非再生可能バイオマス",$H53="原子力",$H53="未利用エネルギー（清掃工場の非バイオマス分等）",$H53="火力（石炭）",$H53="火力（石油）",$H53="火力（LNG）",$H53="火力（その他）",$H53="卸取引所",$H53="未定"),"",IF(AND($H53="他社から",$I53="非再エネ"),"",IF($H53="全供給電気の電源構成と同じ",S$48*'E1'!$L$9,J53))))</f>
        <v/>
      </c>
      <c r="S53" s="999"/>
      <c r="T53" s="1000"/>
      <c r="Y53" s="394"/>
    </row>
    <row r="54" spans="1:25" ht="21" customHeight="1">
      <c r="A54" s="360"/>
      <c r="C54" s="1021" t="s">
        <v>1925</v>
      </c>
      <c r="D54" s="1022"/>
      <c r="E54" s="1022"/>
      <c r="F54" s="1022"/>
      <c r="G54" s="1023"/>
      <c r="H54" s="56"/>
      <c r="I54" s="176"/>
      <c r="J54" s="170"/>
      <c r="K54" s="387" t="str">
        <f>IF(J54="","-",J54/SUM($J48:$J61))</f>
        <v>-</v>
      </c>
      <c r="L54" s="163"/>
      <c r="M54" s="388" t="str">
        <f>IF(L54="","-",L54/SUM($J48:$J61))</f>
        <v>-</v>
      </c>
      <c r="N54" s="57"/>
      <c r="O54" s="389" t="str">
        <f>IF($N54="","",VLOOKUP($N54,'C3_2(公表)'!$C$4:$I$43,2,FALSE))</f>
        <v/>
      </c>
      <c r="P54" s="389" t="str">
        <f>IF($N54="","",VLOOKUP($N54,'C3_2(公表)'!$C$4:$I$43,3,FALSE))</f>
        <v/>
      </c>
      <c r="Q54" s="390" t="str">
        <f>IF($N54="","",VLOOKUP($N54,'C3_2(公表)'!$C$4:$I$43,4,FALSE))</f>
        <v/>
      </c>
      <c r="R54" s="391" t="str">
        <f>IF(J54="","",IF(OR($H54="非再生可能バイオマス",$H54="原子力",$H54="未利用エネルギー（清掃工場の非バイオマス分等）",$H54="火力（石炭）",$H54="火力（石油）",$H54="火力（LNG）",$H54="火力（その他）",$H54="卸取引所",$H54="未定"),"",IF(AND($H54="他社から",$I54="非再エネ"),"",IF($H54="全供給電気の電源構成と同じ",S$48*'E1'!$L$9,J54))))</f>
        <v/>
      </c>
      <c r="S54" s="999"/>
      <c r="T54" s="1000"/>
      <c r="Y54" s="394"/>
    </row>
    <row r="55" spans="1:25" ht="21" customHeight="1">
      <c r="A55" s="360"/>
      <c r="C55" s="1025"/>
      <c r="D55" s="1026"/>
      <c r="E55" s="1026"/>
      <c r="F55" s="1026"/>
      <c r="G55" s="1024"/>
      <c r="H55" s="56"/>
      <c r="I55" s="176"/>
      <c r="J55" s="170"/>
      <c r="K55" s="387" t="str">
        <f>IF(J55="","-",J55/SUM($J48:$J61))</f>
        <v>-</v>
      </c>
      <c r="L55" s="163"/>
      <c r="M55" s="388" t="str">
        <f>IF(L55="","-",L55/SUM($J48:$J61))</f>
        <v>-</v>
      </c>
      <c r="N55" s="57"/>
      <c r="O55" s="389" t="str">
        <f>IF($N55="","",VLOOKUP($N55,'C3_2(公表)'!$C$4:$I$43,2,FALSE))</f>
        <v/>
      </c>
      <c r="P55" s="389" t="str">
        <f>IF($N55="","",VLOOKUP($N55,'C3_2(公表)'!$C$4:$I$43,3,FALSE))</f>
        <v/>
      </c>
      <c r="Q55" s="390" t="str">
        <f>IF($N55="","",VLOOKUP($N55,'C3_2(公表)'!$C$4:$I$43,4,FALSE))</f>
        <v/>
      </c>
      <c r="R55" s="391" t="str">
        <f>IF(J55="","",IF(OR($H55="非再生可能バイオマス",$H55="原子力",$H55="未利用エネルギー（清掃工場の非バイオマス分等）",$H55="火力（石炭）",$H55="火力（石油）",$H55="火力（LNG）",$H55="火力（その他）",$H55="卸取引所",$H55="未定"),"",IF(AND($H55="他社から",$I55="非再エネ"),"",IF($H55="全供給電気の電源構成と同じ",S$48*'E1'!$L$9,J55))))</f>
        <v/>
      </c>
      <c r="S55" s="999"/>
      <c r="T55" s="1000"/>
      <c r="Y55" s="394"/>
    </row>
    <row r="56" spans="1:25" ht="21" customHeight="1">
      <c r="A56" s="360"/>
      <c r="C56" s="1041" t="s">
        <v>1790</v>
      </c>
      <c r="D56" s="1042"/>
      <c r="E56" s="1043"/>
      <c r="F56" s="1043"/>
      <c r="G56" s="1023"/>
      <c r="H56" s="56"/>
      <c r="I56" s="176"/>
      <c r="J56" s="170"/>
      <c r="K56" s="387" t="str">
        <f>IF(J56="","-",J56/SUM($J48:$J61))</f>
        <v>-</v>
      </c>
      <c r="L56" s="163"/>
      <c r="M56" s="388" t="str">
        <f>IF(L56="","-",L56/SUM($J48:$J61))</f>
        <v>-</v>
      </c>
      <c r="N56" s="57"/>
      <c r="O56" s="389" t="str">
        <f>IF($N56="","",VLOOKUP($N56,'C3_2(公表)'!$C$4:$I$43,2,FALSE))</f>
        <v/>
      </c>
      <c r="P56" s="389" t="str">
        <f>IF($N56="","",VLOOKUP($N56,'C3_2(公表)'!$C$4:$I$43,3,FALSE))</f>
        <v/>
      </c>
      <c r="Q56" s="390" t="str">
        <f>IF($N56="","",VLOOKUP($N56,'C3_2(公表)'!$C$4:$I$43,4,FALSE))</f>
        <v/>
      </c>
      <c r="R56" s="391" t="str">
        <f>IF(J56="","",IF(OR($H56="非再生可能バイオマス",$H56="原子力",$H56="未利用エネルギー（清掃工場の非バイオマス分等）",$H56="火力（石炭）",$H56="火力（石油）",$H56="火力（LNG）",$H56="火力（その他）",$H56="卸取引所",$H56="未定"),"",IF(AND($H56="他社から",$I56="非再エネ"),"",IF($H56="全供給電気の電源構成と同じ",S$48*'E1'!$L$9,J56))))</f>
        <v/>
      </c>
      <c r="S56" s="999"/>
      <c r="T56" s="1000"/>
      <c r="Y56" s="394"/>
    </row>
    <row r="57" spans="1:25" ht="21" customHeight="1">
      <c r="A57" s="360"/>
      <c r="C57" s="1030" t="str">
        <f>IFERROR(IF(T48/S48&gt;1,1,T48/S48),"-")</f>
        <v>-</v>
      </c>
      <c r="D57" s="1031"/>
      <c r="E57" s="1032"/>
      <c r="F57" s="1032"/>
      <c r="G57" s="1024"/>
      <c r="H57" s="56"/>
      <c r="I57" s="176"/>
      <c r="J57" s="171"/>
      <c r="K57" s="387" t="str">
        <f>IF(J57="","-",J57/SUM($J48:$J61))</f>
        <v>-</v>
      </c>
      <c r="L57" s="164"/>
      <c r="M57" s="388" t="str">
        <f>IF(L57="","-",L57/SUM($J48:$J61))</f>
        <v>-</v>
      </c>
      <c r="N57" s="58"/>
      <c r="O57" s="395" t="str">
        <f>IF($N57="","",VLOOKUP($N57,'C3_2(公表)'!$C$4:$I$43,2,FALSE))</f>
        <v/>
      </c>
      <c r="P57" s="395" t="str">
        <f>IF($N57="","",VLOOKUP($N57,'C3_2(公表)'!$C$4:$I$43,3,FALSE))</f>
        <v/>
      </c>
      <c r="Q57" s="396" t="str">
        <f>IF($N57="","",VLOOKUP($N57,'C3_2(公表)'!$C$4:$I$43,4,FALSE))</f>
        <v/>
      </c>
      <c r="R57" s="391" t="str">
        <f>IF(J57="","",IF(OR($H57="非再生可能バイオマス",$H57="原子力",$H57="未利用エネルギー（清掃工場の非バイオマス分等）",$H57="火力（石炭）",$H57="火力（石油）",$H57="火力（LNG）",$H57="火力（その他）",$H57="卸取引所",$H57="未定"),"",IF(AND($H57="他社から",$I57="非再エネ"),"",IF($H57="全供給電気の電源構成と同じ",S$48*'E1'!$L$9,J57))))</f>
        <v/>
      </c>
      <c r="S57" s="999"/>
      <c r="T57" s="1000"/>
      <c r="Y57" s="394"/>
    </row>
    <row r="58" spans="1:25" ht="21" customHeight="1">
      <c r="A58" s="360"/>
      <c r="C58" s="1027" t="s">
        <v>1751</v>
      </c>
      <c r="D58" s="1028"/>
      <c r="E58" s="1028"/>
      <c r="F58" s="1029"/>
      <c r="G58" s="1023"/>
      <c r="H58" s="56"/>
      <c r="I58" s="176"/>
      <c r="J58" s="172"/>
      <c r="K58" s="387" t="str">
        <f>IF(J58="","-",J58/SUM($J48:$J61))</f>
        <v>-</v>
      </c>
      <c r="L58" s="162"/>
      <c r="M58" s="388" t="str">
        <f>IF(L58="","-",L58/SUM($J48:$J61))</f>
        <v>-</v>
      </c>
      <c r="N58" s="58"/>
      <c r="O58" s="395" t="str">
        <f>IF($N58="","",VLOOKUP($N58,'C3_2(公表)'!$C$4:$I$43,2,FALSE))</f>
        <v/>
      </c>
      <c r="P58" s="395" t="str">
        <f>IF($N58="","",VLOOKUP($N58,'C3_2(公表)'!$C$4:$I$43,3,FALSE))</f>
        <v/>
      </c>
      <c r="Q58" s="396" t="str">
        <f>IF($N58="","",VLOOKUP($N58,'C3_2(公表)'!$C$4:$I$43,4,FALSE))</f>
        <v/>
      </c>
      <c r="R58" s="391" t="str">
        <f>IF(J58="","",IF(OR($H58="非再生可能バイオマス",$H58="原子力",$H58="未利用エネルギー（清掃工場の非バイオマス分等）",$H58="火力（石炭）",$H58="火力（石油）",$H58="火力（LNG）",$H58="火力（その他）",$H58="卸取引所",$H58="未定"),"",IF(AND($H58="他社から",$I58="非再エネ"),"",IF($H58="全供給電気の電源構成と同じ",S$48*'E1'!$L$9,J58))))</f>
        <v/>
      </c>
      <c r="S58" s="999"/>
      <c r="T58" s="1000"/>
      <c r="Y58" s="394"/>
    </row>
    <row r="59" spans="1:25" ht="21" customHeight="1">
      <c r="A59" s="360"/>
      <c r="C59" s="1030" t="str">
        <f>IFERROR(IF(SUM(R48:R61)&gt;T48,T48/S48,SUM(R48:R61)/S48),"-")</f>
        <v>-</v>
      </c>
      <c r="D59" s="1031"/>
      <c r="E59" s="1032"/>
      <c r="F59" s="1032"/>
      <c r="G59" s="1024"/>
      <c r="H59" s="56"/>
      <c r="I59" s="176"/>
      <c r="J59" s="171"/>
      <c r="K59" s="387" t="str">
        <f>IF(J59="","-",J59/SUM($J48:$J61))</f>
        <v>-</v>
      </c>
      <c r="L59" s="164"/>
      <c r="M59" s="388" t="str">
        <f>IF(L59="","-",L59/SUM($J48:$J61))</f>
        <v>-</v>
      </c>
      <c r="N59" s="58"/>
      <c r="O59" s="395" t="str">
        <f>IF($N59="","",VLOOKUP($N59,'C3_2(公表)'!$C$4:$I$43,2,FALSE))</f>
        <v/>
      </c>
      <c r="P59" s="395" t="str">
        <f>IF($N59="","",VLOOKUP($N59,'C3_2(公表)'!$C$4:$I$43,3,FALSE))</f>
        <v/>
      </c>
      <c r="Q59" s="396" t="str">
        <f>IF($N59="","",VLOOKUP($N59,'C3_2(公表)'!$C$4:$I$43,4,FALSE))</f>
        <v/>
      </c>
      <c r="R59" s="391" t="str">
        <f>IF(J59="","",IF(OR($H59="非再生可能バイオマス",$H59="原子力",$H59="未利用エネルギー（清掃工場の非バイオマス分等）",$H59="火力（石炭）",$H59="火力（石油）",$H59="火力（LNG）",$H59="火力（その他）",$H59="卸取引所",$H59="未定"),"",IF(AND($H59="他社から",$I59="非再エネ"),"",IF($H59="全供給電気の電源構成と同じ",S$48*'E1'!$L$9,J59))))</f>
        <v/>
      </c>
      <c r="S59" s="999"/>
      <c r="T59" s="1000"/>
      <c r="Y59" s="394"/>
    </row>
    <row r="60" spans="1:25" ht="21" customHeight="1">
      <c r="A60" s="360"/>
      <c r="C60" s="1027" t="s">
        <v>1791</v>
      </c>
      <c r="D60" s="1028"/>
      <c r="E60" s="1028"/>
      <c r="F60" s="1029"/>
      <c r="G60" s="1023"/>
      <c r="H60" s="56"/>
      <c r="I60" s="176"/>
      <c r="J60" s="172"/>
      <c r="K60" s="387" t="str">
        <f>IF(J60="","-",J60/SUM($J48:$J61))</f>
        <v>-</v>
      </c>
      <c r="L60" s="162"/>
      <c r="M60" s="388" t="str">
        <f>IF(L60="","-",L60/SUM($J48:$J61))</f>
        <v>-</v>
      </c>
      <c r="N60" s="58"/>
      <c r="O60" s="395" t="str">
        <f>IF($N60="","",VLOOKUP($N60,'C3_2(公表)'!$C$4:$I$43,2,FALSE))</f>
        <v/>
      </c>
      <c r="P60" s="395" t="str">
        <f>IF($N60="","",VLOOKUP($N60,'C3_2(公表)'!$C$4:$I$43,3,FALSE))</f>
        <v/>
      </c>
      <c r="Q60" s="396" t="str">
        <f>IF($N60="","",VLOOKUP($N60,'C3_2(公表)'!$C$4:$I$43,4,FALSE))</f>
        <v/>
      </c>
      <c r="R60" s="391" t="str">
        <f>IF(J60="","",IF(OR($H60="非再生可能バイオマス",$H60="原子力",$H60="未利用エネルギー（清掃工場の非バイオマス分等）",$H60="火力（石炭）",$H60="火力（石油）",$H60="火力（LNG）",$H60="火力（その他）",$H60="卸取引所",$H60="未定"),"",IF(AND($H60="他社から",$I60="非再エネ"),"",IF($H60="全供給電気の電源構成と同じ",S$48*'E1'!$L$9,J60))))</f>
        <v/>
      </c>
      <c r="S60" s="999"/>
      <c r="T60" s="1000"/>
      <c r="Y60" s="394"/>
    </row>
    <row r="61" spans="1:25" ht="21" customHeight="1" thickBot="1">
      <c r="A61" s="360"/>
      <c r="C61" s="1034" t="str">
        <f>IFERROR(SUM(L48:L61)/S48,"-")</f>
        <v>-</v>
      </c>
      <c r="D61" s="1035"/>
      <c r="E61" s="1035"/>
      <c r="F61" s="1036"/>
      <c r="G61" s="1033"/>
      <c r="H61" s="67"/>
      <c r="I61" s="177"/>
      <c r="J61" s="173"/>
      <c r="K61" s="397" t="str">
        <f>IF(J61="","-",J61/SUM($J48:$J61))</f>
        <v>-</v>
      </c>
      <c r="L61" s="165"/>
      <c r="M61" s="398" t="str">
        <f>IF(L61="","-",L61/SUM($J48:$J61))</f>
        <v>-</v>
      </c>
      <c r="N61" s="72"/>
      <c r="O61" s="399" t="str">
        <f>IF($N61="","",VLOOKUP($N61,'C3_2(公表)'!$C$4:$I$43,2,FALSE))</f>
        <v/>
      </c>
      <c r="P61" s="399" t="str">
        <f>IF($N61="","",VLOOKUP($N61,'C3_2(公表)'!$C$4:$I$43,3,FALSE))</f>
        <v/>
      </c>
      <c r="Q61" s="400" t="str">
        <f>IF($N61="","",VLOOKUP($N61,'C3_2(公表)'!$C$4:$I$43,4,FALSE))</f>
        <v/>
      </c>
      <c r="R61" s="401" t="str">
        <f>IF(J61="","",IF(OR($H61="非再生可能バイオマス",$H61="原子力",$H61="未利用エネルギー（清掃工場の非バイオマス分等）",$H61="火力（石炭）",$H61="火力（石油）",$H61="火力（LNG）",$H61="火力（その他）",$H61="卸取引所",$H61="未定"),"",IF(AND($H61="他社から",$I61="非再エネ"),"",IF($H61="全供給電気の電源構成と同じ",S$48*'E1'!$L$9,J61))))</f>
        <v/>
      </c>
      <c r="S61" s="1001"/>
      <c r="T61" s="1002"/>
      <c r="Y61" s="394"/>
    </row>
    <row r="62" spans="1:25" ht="21" customHeight="1" thickTop="1">
      <c r="A62" s="360"/>
      <c r="C62" s="1014" t="s">
        <v>1794</v>
      </c>
      <c r="D62" s="377" t="s">
        <v>1826</v>
      </c>
      <c r="E62" s="378" t="s">
        <v>54</v>
      </c>
      <c r="F62" s="378" t="s">
        <v>1828</v>
      </c>
      <c r="G62" s="379" t="s">
        <v>1827</v>
      </c>
      <c r="H62" s="55"/>
      <c r="I62" s="174"/>
      <c r="J62" s="168"/>
      <c r="K62" s="380" t="str">
        <f>IF(J62="","-",J62/SUM($J62:$J75))</f>
        <v>-</v>
      </c>
      <c r="L62" s="161"/>
      <c r="M62" s="381" t="str">
        <f>IF(L62="","-",L62/SUM($J62:$J75))</f>
        <v>-</v>
      </c>
      <c r="N62" s="64"/>
      <c r="O62" s="382" t="str">
        <f>IF($N62="","",VLOOKUP($N62,'C3_2(公表)'!$C$4:$I$43,2,FALSE))</f>
        <v/>
      </c>
      <c r="P62" s="382" t="str">
        <f>IF($N62="","",VLOOKUP($N62,'C3_2(公表)'!$C$4:$I$43,3,FALSE))</f>
        <v/>
      </c>
      <c r="Q62" s="383" t="str">
        <f>IF($N62="","",VLOOKUP($N62,'C3_2(公表)'!$C$4:$I$43,4,FALSE))</f>
        <v/>
      </c>
      <c r="R62" s="384" t="str">
        <f>IF(J62="","",IF(OR($H62="非再生可能バイオマス",$H62="原子力",$H62="未利用エネルギー（清掃工場の非バイオマス分等）",$H62="火力（石炭）",$H62="火力（石油）",$H62="火力（LNG）",$H62="火力（その他）",$H62="卸取引所",$H62="未定"),"",IF(AND($H62="他社から",$I62="非再エネ"),"",IF($H62="全供給電気の電源構成と同じ",S$62*'E1'!$L$9,J62))))</f>
        <v/>
      </c>
      <c r="S62" s="385">
        <f>'D6'!I$20</f>
        <v>0</v>
      </c>
      <c r="T62" s="386">
        <f>IFERROR('D6'!I42/1000,0)</f>
        <v>0</v>
      </c>
      <c r="U62" s="1009"/>
    </row>
    <row r="63" spans="1:25" ht="21" customHeight="1">
      <c r="A63" s="360"/>
      <c r="C63" s="1015"/>
      <c r="D63" s="418"/>
      <c r="E63" s="419"/>
      <c r="F63" s="419"/>
      <c r="G63" s="420"/>
      <c r="H63" s="56"/>
      <c r="I63" s="175"/>
      <c r="J63" s="169"/>
      <c r="K63" s="387" t="str">
        <f>IF(J63="","-",J63/SUM($J62:$J75))</f>
        <v>-</v>
      </c>
      <c r="L63" s="162"/>
      <c r="M63" s="388" t="str">
        <f>IF(L63="","-",L63/SUM($J62:$J75))</f>
        <v>-</v>
      </c>
      <c r="N63" s="58"/>
      <c r="O63" s="389" t="str">
        <f>IF($N63="","",VLOOKUP($N63,'C3_2(公表)'!$C$4:$I$43,2,FALSE))</f>
        <v/>
      </c>
      <c r="P63" s="389" t="str">
        <f>IF($N63="","",VLOOKUP($N63,'C3_2(公表)'!$C$4:$I$43,3,FALSE))</f>
        <v/>
      </c>
      <c r="Q63" s="390" t="str">
        <f>IF($N63="","",VLOOKUP($N63,'C3_2(公表)'!$C$4:$I$43,4,FALSE))</f>
        <v/>
      </c>
      <c r="R63" s="391" t="str">
        <f>IF(J63="","",IF(OR($H63="非再生可能バイオマス",$H63="原子力",$H63="未利用エネルギー（清掃工場の非バイオマス分等）",$H63="火力（石炭）",$H63="火力（石油）",$H63="火力（LNG）",$H63="火力（その他）",$H63="卸取引所",$H63="未定"),"",IF(AND($H63="他社から",$I63="非再エネ"),"",IF($H63="全供給電気の電源構成と同じ",S$62*'E1'!$L$9,J63))))</f>
        <v/>
      </c>
      <c r="S63" s="997"/>
      <c r="T63" s="998"/>
      <c r="U63" s="1009"/>
    </row>
    <row r="64" spans="1:25" ht="21" customHeight="1">
      <c r="A64" s="360"/>
      <c r="C64" s="392" t="s">
        <v>1785</v>
      </c>
      <c r="D64" s="1016"/>
      <c r="E64" s="1016"/>
      <c r="F64" s="1016"/>
      <c r="G64" s="1017"/>
      <c r="H64" s="56"/>
      <c r="I64" s="176"/>
      <c r="J64" s="170"/>
      <c r="K64" s="387" t="str">
        <f>IF(J64="","-",J64/SUM($J62:$J75))</f>
        <v>-</v>
      </c>
      <c r="L64" s="163"/>
      <c r="M64" s="388" t="str">
        <f>IF(L64="","-",L64/SUM($J62:$J75))</f>
        <v>-</v>
      </c>
      <c r="N64" s="57"/>
      <c r="O64" s="389" t="str">
        <f>IF($N64="","",VLOOKUP($N64,'C3_2(公表)'!$C$4:$I$43,2,FALSE))</f>
        <v/>
      </c>
      <c r="P64" s="389" t="str">
        <f>IF($N64="","",VLOOKUP($N64,'C3_2(公表)'!$C$4:$I$43,3,FALSE))</f>
        <v/>
      </c>
      <c r="Q64" s="390" t="str">
        <f>IF($N64="","",VLOOKUP($N64,'C3_2(公表)'!$C$4:$I$43,4,FALSE))</f>
        <v/>
      </c>
      <c r="R64" s="391" t="str">
        <f>IF(J64="","",IF(OR($H64="非再生可能バイオマス",$H64="原子力",$H64="未利用エネルギー（清掃工場の非バイオマス分等）",$H64="火力（石炭）",$H64="火力（石油）",$H64="火力（LNG）",$H64="火力（その他）",$H64="卸取引所",$H64="未定"),"",IF(AND($H64="他社から",$I64="非再エネ"),"",IF($H64="全供給電気の電源構成と同じ",S$62*'E1'!$L$9,J64))))</f>
        <v/>
      </c>
      <c r="S64" s="999"/>
      <c r="T64" s="1000"/>
    </row>
    <row r="65" spans="1:25" ht="21" customHeight="1">
      <c r="A65" s="360"/>
      <c r="C65" s="1018"/>
      <c r="D65" s="1019"/>
      <c r="E65" s="1019"/>
      <c r="F65" s="1020"/>
      <c r="G65" s="393" t="s">
        <v>1787</v>
      </c>
      <c r="H65" s="56"/>
      <c r="I65" s="176"/>
      <c r="J65" s="170"/>
      <c r="K65" s="387" t="str">
        <f>IF(J65="","-",J65/SUM($J62:$J75))</f>
        <v>-</v>
      </c>
      <c r="L65" s="163"/>
      <c r="M65" s="388" t="str">
        <f>IF(L65="","-",L65/SUM($J62:$J75))</f>
        <v>-</v>
      </c>
      <c r="N65" s="57"/>
      <c r="O65" s="389" t="str">
        <f>IF($N65="","",VLOOKUP($N65,'C3_2(公表)'!$C$4:$I$43,2,FALSE))</f>
        <v/>
      </c>
      <c r="P65" s="389" t="str">
        <f>IF($N65="","",VLOOKUP($N65,'C3_2(公表)'!$C$4:$I$43,3,FALSE))</f>
        <v/>
      </c>
      <c r="Q65" s="390" t="str">
        <f>IF($N65="","",VLOOKUP($N65,'C3_2(公表)'!$C$4:$I$43,4,FALSE))</f>
        <v/>
      </c>
      <c r="R65" s="391" t="str">
        <f>IF(J65="","",IF(OR($H65="非再生可能バイオマス",$H65="原子力",$H65="未利用エネルギー（清掃工場の非バイオマス分等）",$H65="火力（石炭）",$H65="火力（石油）",$H65="火力（LNG）",$H65="火力（その他）",$H65="卸取引所",$H65="未定"),"",IF(AND($H65="他社から",$I65="非再エネ"),"",IF($H65="全供給電気の電源構成と同じ",S$62*'E1'!$L$9,J65))))</f>
        <v/>
      </c>
      <c r="S65" s="999"/>
      <c r="T65" s="1000"/>
      <c r="Y65" s="394"/>
    </row>
    <row r="66" spans="1:25" ht="21" customHeight="1">
      <c r="A66" s="360"/>
      <c r="C66" s="1021" t="s">
        <v>1924</v>
      </c>
      <c r="D66" s="1022"/>
      <c r="E66" s="1022"/>
      <c r="F66" s="1022"/>
      <c r="G66" s="1023"/>
      <c r="H66" s="56"/>
      <c r="I66" s="176"/>
      <c r="J66" s="170"/>
      <c r="K66" s="387" t="str">
        <f>IF(J66="","-",J66/SUM($J62:$J75))</f>
        <v>-</v>
      </c>
      <c r="L66" s="163"/>
      <c r="M66" s="388" t="str">
        <f>IF(L66="","-",L66/SUM($J62:$J75))</f>
        <v>-</v>
      </c>
      <c r="N66" s="57"/>
      <c r="O66" s="389" t="str">
        <f>IF($N66="","",VLOOKUP($N66,'C3_2(公表)'!$C$4:$I$43,2,FALSE))</f>
        <v/>
      </c>
      <c r="P66" s="389" t="str">
        <f>IF($N66="","",VLOOKUP($N66,'C3_2(公表)'!$C$4:$I$43,3,FALSE))</f>
        <v/>
      </c>
      <c r="Q66" s="390" t="str">
        <f>IF($N66="","",VLOOKUP($N66,'C3_2(公表)'!$C$4:$I$43,4,FALSE))</f>
        <v/>
      </c>
      <c r="R66" s="391" t="str">
        <f>IF(J66="","",IF(OR($H66="非再生可能バイオマス",$H66="原子力",$H66="未利用エネルギー（清掃工場の非バイオマス分等）",$H66="火力（石炭）",$H66="火力（石油）",$H66="火力（LNG）",$H66="火力（その他）",$H66="卸取引所",$H66="未定"),"",IF(AND($H66="他社から",$I66="非再エネ"),"",IF($H66="全供給電気の電源構成と同じ",S$62*'E1'!$L$9,J66))))</f>
        <v/>
      </c>
      <c r="S66" s="999"/>
      <c r="T66" s="1000"/>
      <c r="Y66" s="394"/>
    </row>
    <row r="67" spans="1:25" ht="21" customHeight="1">
      <c r="A67" s="360"/>
      <c r="C67" s="1025"/>
      <c r="D67" s="1026"/>
      <c r="E67" s="1026"/>
      <c r="F67" s="1026"/>
      <c r="G67" s="1024"/>
      <c r="H67" s="56"/>
      <c r="I67" s="176"/>
      <c r="J67" s="170"/>
      <c r="K67" s="387" t="str">
        <f>IF(J67="","-",J67/SUM($J62:$J75))</f>
        <v>-</v>
      </c>
      <c r="L67" s="163"/>
      <c r="M67" s="388" t="str">
        <f>IF(L67="","-",L67/SUM($J62:$J75))</f>
        <v>-</v>
      </c>
      <c r="N67" s="57"/>
      <c r="O67" s="389" t="str">
        <f>IF($N67="","",VLOOKUP($N67,'C3_2(公表)'!$C$4:$I$43,2,FALSE))</f>
        <v/>
      </c>
      <c r="P67" s="389" t="str">
        <f>IF($N67="","",VLOOKUP($N67,'C3_2(公表)'!$C$4:$I$43,3,FALSE))</f>
        <v/>
      </c>
      <c r="Q67" s="390" t="str">
        <f>IF($N67="","",VLOOKUP($N67,'C3_2(公表)'!$C$4:$I$43,4,FALSE))</f>
        <v/>
      </c>
      <c r="R67" s="391" t="str">
        <f>IF(J67="","",IF(OR($H67="非再生可能バイオマス",$H67="原子力",$H67="未利用エネルギー（清掃工場の非バイオマス分等）",$H67="火力（石炭）",$H67="火力（石油）",$H67="火力（LNG）",$H67="火力（その他）",$H67="卸取引所",$H67="未定"),"",IF(AND($H67="他社から",$I67="非再エネ"),"",IF($H67="全供給電気の電源構成と同じ",S$62*'E1'!$L$9,J67))))</f>
        <v/>
      </c>
      <c r="S67" s="999"/>
      <c r="T67" s="1000"/>
      <c r="Y67" s="394"/>
    </row>
    <row r="68" spans="1:25" ht="21" customHeight="1">
      <c r="A68" s="360"/>
      <c r="C68" s="1021" t="s">
        <v>1925</v>
      </c>
      <c r="D68" s="1022"/>
      <c r="E68" s="1022"/>
      <c r="F68" s="1022"/>
      <c r="G68" s="1023"/>
      <c r="H68" s="56"/>
      <c r="I68" s="176"/>
      <c r="J68" s="170"/>
      <c r="K68" s="387" t="str">
        <f>IF(J68="","-",J68/SUM($J62:$J75))</f>
        <v>-</v>
      </c>
      <c r="L68" s="163"/>
      <c r="M68" s="388" t="str">
        <f>IF(L68="","-",L68/SUM($J62:$J75))</f>
        <v>-</v>
      </c>
      <c r="N68" s="57"/>
      <c r="O68" s="389" t="str">
        <f>IF($N68="","",VLOOKUP($N68,'C3_2(公表)'!$C$4:$I$43,2,FALSE))</f>
        <v/>
      </c>
      <c r="P68" s="389" t="str">
        <f>IF($N68="","",VLOOKUP($N68,'C3_2(公表)'!$C$4:$I$43,3,FALSE))</f>
        <v/>
      </c>
      <c r="Q68" s="390" t="str">
        <f>IF($N68="","",VLOOKUP($N68,'C3_2(公表)'!$C$4:$I$43,4,FALSE))</f>
        <v/>
      </c>
      <c r="R68" s="391" t="str">
        <f>IF(J68="","",IF(OR($H68="非再生可能バイオマス",$H68="原子力",$H68="未利用エネルギー（清掃工場の非バイオマス分等）",$H68="火力（石炭）",$H68="火力（石油）",$H68="火力（LNG）",$H68="火力（その他）",$H68="卸取引所",$H68="未定"),"",IF(AND($H68="他社から",$I68="非再エネ"),"",IF($H68="全供給電気の電源構成と同じ",S$62*'E1'!$L$9,J68))))</f>
        <v/>
      </c>
      <c r="S68" s="999"/>
      <c r="T68" s="1000"/>
      <c r="Y68" s="394"/>
    </row>
    <row r="69" spans="1:25" ht="21" customHeight="1">
      <c r="A69" s="360"/>
      <c r="C69" s="1025"/>
      <c r="D69" s="1026"/>
      <c r="E69" s="1026"/>
      <c r="F69" s="1026"/>
      <c r="G69" s="1024"/>
      <c r="H69" s="56"/>
      <c r="I69" s="176"/>
      <c r="J69" s="170"/>
      <c r="K69" s="387" t="str">
        <f>IF(J69="","-",J69/SUM($J62:$J75))</f>
        <v>-</v>
      </c>
      <c r="L69" s="163"/>
      <c r="M69" s="388" t="str">
        <f>IF(L69="","-",L69/SUM($J62:$J75))</f>
        <v>-</v>
      </c>
      <c r="N69" s="57"/>
      <c r="O69" s="389" t="str">
        <f>IF($N69="","",VLOOKUP($N69,'C3_2(公表)'!$C$4:$I$43,2,FALSE))</f>
        <v/>
      </c>
      <c r="P69" s="389" t="str">
        <f>IF($N69="","",VLOOKUP($N69,'C3_2(公表)'!$C$4:$I$43,3,FALSE))</f>
        <v/>
      </c>
      <c r="Q69" s="390" t="str">
        <f>IF($N69="","",VLOOKUP($N69,'C3_2(公表)'!$C$4:$I$43,4,FALSE))</f>
        <v/>
      </c>
      <c r="R69" s="391" t="str">
        <f>IF(J69="","",IF(OR($H69="非再生可能バイオマス",$H69="原子力",$H69="未利用エネルギー（清掃工場の非バイオマス分等）",$H69="火力（石炭）",$H69="火力（石油）",$H69="火力（LNG）",$H69="火力（その他）",$H69="卸取引所",$H69="未定"),"",IF(AND($H69="他社から",$I69="非再エネ"),"",IF($H69="全供給電気の電源構成と同じ",S$62*'E1'!$L$9,J69))))</f>
        <v/>
      </c>
      <c r="S69" s="999"/>
      <c r="T69" s="1000"/>
      <c r="Y69" s="394"/>
    </row>
    <row r="70" spans="1:25" ht="21" customHeight="1">
      <c r="A70" s="360"/>
      <c r="C70" s="1041" t="s">
        <v>1790</v>
      </c>
      <c r="D70" s="1042"/>
      <c r="E70" s="1043"/>
      <c r="F70" s="1043"/>
      <c r="G70" s="1023"/>
      <c r="H70" s="56"/>
      <c r="I70" s="176"/>
      <c r="J70" s="170"/>
      <c r="K70" s="387" t="str">
        <f>IF(J70="","-",J70/SUM($J62:$J75))</f>
        <v>-</v>
      </c>
      <c r="L70" s="163"/>
      <c r="M70" s="388" t="str">
        <f>IF(L70="","-",L70/SUM($J62:$J75))</f>
        <v>-</v>
      </c>
      <c r="N70" s="57"/>
      <c r="O70" s="389" t="str">
        <f>IF($N70="","",VLOOKUP($N70,'C3_2(公表)'!$C$4:$I$43,2,FALSE))</f>
        <v/>
      </c>
      <c r="P70" s="389" t="str">
        <f>IF($N70="","",VLOOKUP($N70,'C3_2(公表)'!$C$4:$I$43,3,FALSE))</f>
        <v/>
      </c>
      <c r="Q70" s="390" t="str">
        <f>IF($N70="","",VLOOKUP($N70,'C3_2(公表)'!$C$4:$I$43,4,FALSE))</f>
        <v/>
      </c>
      <c r="R70" s="391" t="str">
        <f>IF(J70="","",IF(OR($H70="非再生可能バイオマス",$H70="原子力",$H70="未利用エネルギー（清掃工場の非バイオマス分等）",$H70="火力（石炭）",$H70="火力（石油）",$H70="火力（LNG）",$H70="火力（その他）",$H70="卸取引所",$H70="未定"),"",IF(AND($H70="他社から",$I70="非再エネ"),"",IF($H70="全供給電気の電源構成と同じ",S$62*'E1'!$L$9,J70))))</f>
        <v/>
      </c>
      <c r="S70" s="999"/>
      <c r="T70" s="1000"/>
      <c r="Y70" s="394"/>
    </row>
    <row r="71" spans="1:25" ht="21" customHeight="1">
      <c r="A71" s="360"/>
      <c r="C71" s="1030" t="str">
        <f>IFERROR(IF(T62/S62&gt;1,1,T62/S62),"-")</f>
        <v>-</v>
      </c>
      <c r="D71" s="1031"/>
      <c r="E71" s="1032"/>
      <c r="F71" s="1032"/>
      <c r="G71" s="1024"/>
      <c r="H71" s="56"/>
      <c r="I71" s="176"/>
      <c r="J71" s="171"/>
      <c r="K71" s="387" t="str">
        <f>IF(J71="","-",J71/SUM($J62:$J75))</f>
        <v>-</v>
      </c>
      <c r="L71" s="164"/>
      <c r="M71" s="388" t="str">
        <f>IF(L71="","-",L71/SUM($J62:$J75))</f>
        <v>-</v>
      </c>
      <c r="N71" s="58"/>
      <c r="O71" s="395" t="str">
        <f>IF($N71="","",VLOOKUP($N71,'C3_2(公表)'!$C$4:$I$43,2,FALSE))</f>
        <v/>
      </c>
      <c r="P71" s="395" t="str">
        <f>IF($N71="","",VLOOKUP($N71,'C3_2(公表)'!$C$4:$I$43,3,FALSE))</f>
        <v/>
      </c>
      <c r="Q71" s="396" t="str">
        <f>IF($N71="","",VLOOKUP($N71,'C3_2(公表)'!$C$4:$I$43,4,FALSE))</f>
        <v/>
      </c>
      <c r="R71" s="391" t="str">
        <f>IF(J71="","",IF(OR($H71="非再生可能バイオマス",$H71="原子力",$H71="未利用エネルギー（清掃工場の非バイオマス分等）",$H71="火力（石炭）",$H71="火力（石油）",$H71="火力（LNG）",$H71="火力（その他）",$H71="卸取引所",$H71="未定"),"",IF(AND($H71="他社から",$I71="非再エネ"),"",IF($H71="全供給電気の電源構成と同じ",S$62*'E1'!$L$9,J71))))</f>
        <v/>
      </c>
      <c r="S71" s="999"/>
      <c r="T71" s="1000"/>
      <c r="Y71" s="394"/>
    </row>
    <row r="72" spans="1:25" ht="21" customHeight="1">
      <c r="A72" s="360"/>
      <c r="C72" s="1027" t="s">
        <v>1751</v>
      </c>
      <c r="D72" s="1028"/>
      <c r="E72" s="1028"/>
      <c r="F72" s="1029"/>
      <c r="G72" s="1023"/>
      <c r="H72" s="56"/>
      <c r="I72" s="176"/>
      <c r="J72" s="172"/>
      <c r="K72" s="387" t="str">
        <f>IF(J72="","-",J72/SUM($J62:$J75))</f>
        <v>-</v>
      </c>
      <c r="L72" s="162"/>
      <c r="M72" s="388" t="str">
        <f>IF(L72="","-",L72/SUM($J62:$J75))</f>
        <v>-</v>
      </c>
      <c r="N72" s="58"/>
      <c r="O72" s="395" t="str">
        <f>IF($N72="","",VLOOKUP($N72,'C3_2(公表)'!$C$4:$I$43,2,FALSE))</f>
        <v/>
      </c>
      <c r="P72" s="395" t="str">
        <f>IF($N72="","",VLOOKUP($N72,'C3_2(公表)'!$C$4:$I$43,3,FALSE))</f>
        <v/>
      </c>
      <c r="Q72" s="396" t="str">
        <f>IF($N72="","",VLOOKUP($N72,'C3_2(公表)'!$C$4:$I$43,4,FALSE))</f>
        <v/>
      </c>
      <c r="R72" s="391" t="str">
        <f>IF(J72="","",IF(OR($H72="非再生可能バイオマス",$H72="原子力",$H72="未利用エネルギー（清掃工場の非バイオマス分等）",$H72="火力（石炭）",$H72="火力（石油）",$H72="火力（LNG）",$H72="火力（その他）",$H72="卸取引所",$H72="未定"),"",IF(AND($H72="他社から",$I72="非再エネ"),"",IF($H72="全供給電気の電源構成と同じ",S$62*'E1'!$L$9,J72))))</f>
        <v/>
      </c>
      <c r="S72" s="999"/>
      <c r="T72" s="1000"/>
      <c r="Y72" s="394"/>
    </row>
    <row r="73" spans="1:25" ht="21" customHeight="1">
      <c r="A73" s="360"/>
      <c r="C73" s="1030" t="str">
        <f>IFERROR(IF(SUM(R62:R75)&gt;T62,T62/S62,SUM(R62:R75)/S62),"-")</f>
        <v>-</v>
      </c>
      <c r="D73" s="1031"/>
      <c r="E73" s="1032"/>
      <c r="F73" s="1032"/>
      <c r="G73" s="1024"/>
      <c r="H73" s="56"/>
      <c r="I73" s="176"/>
      <c r="J73" s="171"/>
      <c r="K73" s="387" t="str">
        <f>IF(J73="","-",J73/SUM($J62:$J75))</f>
        <v>-</v>
      </c>
      <c r="L73" s="164"/>
      <c r="M73" s="388" t="str">
        <f>IF(L73="","-",L73/SUM($J62:$J75))</f>
        <v>-</v>
      </c>
      <c r="N73" s="58"/>
      <c r="O73" s="395" t="str">
        <f>IF($N73="","",VLOOKUP($N73,'C3_2(公表)'!$C$4:$I$43,2,FALSE))</f>
        <v/>
      </c>
      <c r="P73" s="395" t="str">
        <f>IF($N73="","",VLOOKUP($N73,'C3_2(公表)'!$C$4:$I$43,3,FALSE))</f>
        <v/>
      </c>
      <c r="Q73" s="396" t="str">
        <f>IF($N73="","",VLOOKUP($N73,'C3_2(公表)'!$C$4:$I$43,4,FALSE))</f>
        <v/>
      </c>
      <c r="R73" s="391" t="str">
        <f>IF(J73="","",IF(OR($H73="非再生可能バイオマス",$H73="原子力",$H73="未利用エネルギー（清掃工場の非バイオマス分等）",$H73="火力（石炭）",$H73="火力（石油）",$H73="火力（LNG）",$H73="火力（その他）",$H73="卸取引所",$H73="未定"),"",IF(AND($H73="他社から",$I73="非再エネ"),"",IF($H73="全供給電気の電源構成と同じ",S$62*'E1'!$L$9,J73))))</f>
        <v/>
      </c>
      <c r="S73" s="999"/>
      <c r="T73" s="1000"/>
      <c r="Y73" s="394"/>
    </row>
    <row r="74" spans="1:25" ht="21" customHeight="1">
      <c r="A74" s="360"/>
      <c r="C74" s="1027" t="s">
        <v>1791</v>
      </c>
      <c r="D74" s="1028"/>
      <c r="E74" s="1028"/>
      <c r="F74" s="1029"/>
      <c r="G74" s="1023"/>
      <c r="H74" s="56"/>
      <c r="I74" s="176"/>
      <c r="J74" s="172"/>
      <c r="K74" s="387" t="str">
        <f>IF(J74="","-",J74/SUM($J62:$J75))</f>
        <v>-</v>
      </c>
      <c r="L74" s="162"/>
      <c r="M74" s="388" t="str">
        <f>IF(L74="","-",L74/SUM($J62:$J75))</f>
        <v>-</v>
      </c>
      <c r="N74" s="58"/>
      <c r="O74" s="395" t="str">
        <f>IF($N74="","",VLOOKUP($N74,'C3_2(公表)'!$C$4:$I$43,2,FALSE))</f>
        <v/>
      </c>
      <c r="P74" s="395" t="str">
        <f>IF($N74="","",VLOOKUP($N74,'C3_2(公表)'!$C$4:$I$43,3,FALSE))</f>
        <v/>
      </c>
      <c r="Q74" s="396" t="str">
        <f>IF($N74="","",VLOOKUP($N74,'C3_2(公表)'!$C$4:$I$43,4,FALSE))</f>
        <v/>
      </c>
      <c r="R74" s="391" t="str">
        <f>IF(J74="","",IF(OR($H74="非再生可能バイオマス",$H74="原子力",$H74="未利用エネルギー（清掃工場の非バイオマス分等）",$H74="火力（石炭）",$H74="火力（石油）",$H74="火力（LNG）",$H74="火力（その他）",$H74="卸取引所",$H74="未定"),"",IF(AND($H74="他社から",$I74="非再エネ"),"",IF($H74="全供給電気の電源構成と同じ",S$62*'E1'!$L$9,J74))))</f>
        <v/>
      </c>
      <c r="S74" s="999"/>
      <c r="T74" s="1000"/>
      <c r="Y74" s="394"/>
    </row>
    <row r="75" spans="1:25" ht="21" customHeight="1" thickBot="1">
      <c r="A75" s="360"/>
      <c r="C75" s="1034" t="str">
        <f>IFERROR(SUM(L62:L75)/S62,"-")</f>
        <v>-</v>
      </c>
      <c r="D75" s="1035"/>
      <c r="E75" s="1035"/>
      <c r="F75" s="1036"/>
      <c r="G75" s="1033"/>
      <c r="H75" s="67"/>
      <c r="I75" s="177"/>
      <c r="J75" s="173"/>
      <c r="K75" s="397" t="str">
        <f>IF(J75="","-",J75/SUM($J62:$J75))</f>
        <v>-</v>
      </c>
      <c r="L75" s="165"/>
      <c r="M75" s="398" t="str">
        <f>IF(L75="","-",L75/SUM($J62:$J75))</f>
        <v>-</v>
      </c>
      <c r="N75" s="72"/>
      <c r="O75" s="399" t="str">
        <f>IF($N75="","",VLOOKUP($N75,'C3_2(公表)'!$C$4:$I$43,2,FALSE))</f>
        <v/>
      </c>
      <c r="P75" s="399" t="str">
        <f>IF($N75="","",VLOOKUP($N75,'C3_2(公表)'!$C$4:$I$43,3,FALSE))</f>
        <v/>
      </c>
      <c r="Q75" s="400" t="str">
        <f>IF($N75="","",VLOOKUP($N75,'C3_2(公表)'!$C$4:$I$43,4,FALSE))</f>
        <v/>
      </c>
      <c r="R75" s="401" t="str">
        <f>IF(J75="","",IF(OR($H75="非再生可能バイオマス",$H75="原子力",$H75="未利用エネルギー（清掃工場の非バイオマス分等）",$H75="火力（石炭）",$H75="火力（石油）",$H75="火力（LNG）",$H75="火力（その他）",$H75="卸取引所",$H75="未定"),"",IF(AND($H75="他社から",$I75="非再エネ"),"",IF($H75="全供給電気の電源構成と同じ",S$62*'E1'!$L$9,J75))))</f>
        <v/>
      </c>
      <c r="S75" s="1001"/>
      <c r="T75" s="1002"/>
      <c r="Y75" s="394"/>
    </row>
    <row r="76" spans="1:25" ht="21" customHeight="1" thickTop="1">
      <c r="A76" s="360"/>
      <c r="C76" s="1014" t="s">
        <v>1795</v>
      </c>
      <c r="D76" s="377" t="s">
        <v>1826</v>
      </c>
      <c r="E76" s="378" t="s">
        <v>54</v>
      </c>
      <c r="F76" s="378" t="s">
        <v>1828</v>
      </c>
      <c r="G76" s="379" t="s">
        <v>1827</v>
      </c>
      <c r="H76" s="55"/>
      <c r="I76" s="174"/>
      <c r="J76" s="168"/>
      <c r="K76" s="380" t="str">
        <f>IF(J76="","-",J76/SUM($J76:$J89))</f>
        <v>-</v>
      </c>
      <c r="L76" s="161"/>
      <c r="M76" s="381" t="str">
        <f>IF(L76="","-",L76/SUM($J76:$J89))</f>
        <v>-</v>
      </c>
      <c r="N76" s="64"/>
      <c r="O76" s="382" t="str">
        <f>IF($N76="","",VLOOKUP($N76,'C3_2(公表)'!$C$4:$I$43,2,FALSE))</f>
        <v/>
      </c>
      <c r="P76" s="382" t="str">
        <f>IF($N76="","",VLOOKUP($N76,'C3_2(公表)'!$C$4:$I$43,3,FALSE))</f>
        <v/>
      </c>
      <c r="Q76" s="383" t="str">
        <f>IF($N76="","",VLOOKUP($N76,'C3_2(公表)'!$C$4:$I$43,4,FALSE))</f>
        <v/>
      </c>
      <c r="R76" s="384" t="str">
        <f>IF(J76="","",IF(OR($H76="非再生可能バイオマス",$H76="原子力",$H76="未利用エネルギー（清掃工場の非バイオマス分等）",$H76="火力（石炭）",$H76="火力（石油）",$H76="火力（LNG）",$H76="火力（その他）",$H76="卸取引所",$H76="未定"),"",IF(AND($H76="他社から",$I76="非再エネ"),"",IF($H76="全供給電気の電源構成と同じ",S$76*'E1'!$L$9,J76))))</f>
        <v/>
      </c>
      <c r="S76" s="402">
        <f>'D6'!J$20</f>
        <v>0</v>
      </c>
      <c r="T76" s="403">
        <f>IFERROR('D6'!J42/1000,0)</f>
        <v>0</v>
      </c>
      <c r="U76" s="1009"/>
    </row>
    <row r="77" spans="1:25" ht="21" customHeight="1">
      <c r="A77" s="360"/>
      <c r="C77" s="1015"/>
      <c r="D77" s="418"/>
      <c r="E77" s="419"/>
      <c r="F77" s="419"/>
      <c r="G77" s="420"/>
      <c r="H77" s="56"/>
      <c r="I77" s="175"/>
      <c r="J77" s="169"/>
      <c r="K77" s="387" t="str">
        <f>IF(J77="","-",J77/SUM($J76:$J89))</f>
        <v>-</v>
      </c>
      <c r="L77" s="162"/>
      <c r="M77" s="388" t="str">
        <f>IF(L77="","-",L77/SUM($J76:$J89))</f>
        <v>-</v>
      </c>
      <c r="N77" s="58"/>
      <c r="O77" s="389" t="str">
        <f>IF($N77="","",VLOOKUP($N77,'C3_2(公表)'!$C$4:$I$43,2,FALSE))</f>
        <v/>
      </c>
      <c r="P77" s="389" t="str">
        <f>IF($N77="","",VLOOKUP($N77,'C3_2(公表)'!$C$4:$I$43,3,FALSE))</f>
        <v/>
      </c>
      <c r="Q77" s="390" t="str">
        <f>IF($N77="","",VLOOKUP($N77,'C3_2(公表)'!$C$4:$I$43,4,FALSE))</f>
        <v/>
      </c>
      <c r="R77" s="391" t="str">
        <f>IF(J77="","",IF(OR($H77="非再生可能バイオマス",$H77="原子力",$H77="未利用エネルギー（清掃工場の非バイオマス分等）",$H77="火力（石炭）",$H77="火力（石油）",$H77="火力（LNG）",$H77="火力（その他）",$H77="卸取引所",$H77="未定"),"",IF(AND($H77="他社から",$I77="非再エネ"),"",IF($H77="全供給電気の電源構成と同じ",S$76*'E1'!$L$9,J77))))</f>
        <v/>
      </c>
      <c r="S77" s="997"/>
      <c r="T77" s="998"/>
      <c r="U77" s="1009"/>
    </row>
    <row r="78" spans="1:25" ht="21" customHeight="1">
      <c r="A78" s="360"/>
      <c r="C78" s="392" t="s">
        <v>1785</v>
      </c>
      <c r="D78" s="1016"/>
      <c r="E78" s="1016"/>
      <c r="F78" s="1016"/>
      <c r="G78" s="1017"/>
      <c r="H78" s="56"/>
      <c r="I78" s="176"/>
      <c r="J78" s="170"/>
      <c r="K78" s="387" t="str">
        <f>IF(J78="","-",J78/SUM($J76:$J89))</f>
        <v>-</v>
      </c>
      <c r="L78" s="163"/>
      <c r="M78" s="388" t="str">
        <f>IF(L78="","-",L78/SUM($J76:$J89))</f>
        <v>-</v>
      </c>
      <c r="N78" s="57"/>
      <c r="O78" s="389" t="str">
        <f>IF($N78="","",VLOOKUP($N78,'C3_2(公表)'!$C$4:$I$43,2,FALSE))</f>
        <v/>
      </c>
      <c r="P78" s="389" t="str">
        <f>IF($N78="","",VLOOKUP($N78,'C3_2(公表)'!$C$4:$I$43,3,FALSE))</f>
        <v/>
      </c>
      <c r="Q78" s="390" t="str">
        <f>IF($N78="","",VLOOKUP($N78,'C3_2(公表)'!$C$4:$I$43,4,FALSE))</f>
        <v/>
      </c>
      <c r="R78" s="391" t="str">
        <f>IF(J78="","",IF(OR($H78="非再生可能バイオマス",$H78="原子力",$H78="未利用エネルギー（清掃工場の非バイオマス分等）",$H78="火力（石炭）",$H78="火力（石油）",$H78="火力（LNG）",$H78="火力（その他）",$H78="卸取引所",$H78="未定"),"",IF(AND($H78="他社から",$I78="非再エネ"),"",IF($H78="全供給電気の電源構成と同じ",S$76*'E1'!$L$9,J78))))</f>
        <v/>
      </c>
      <c r="S78" s="999"/>
      <c r="T78" s="1000"/>
    </row>
    <row r="79" spans="1:25" ht="21" customHeight="1">
      <c r="A79" s="360"/>
      <c r="C79" s="1018"/>
      <c r="D79" s="1019"/>
      <c r="E79" s="1019"/>
      <c r="F79" s="1020"/>
      <c r="G79" s="393" t="s">
        <v>1787</v>
      </c>
      <c r="H79" s="56"/>
      <c r="I79" s="176"/>
      <c r="J79" s="170"/>
      <c r="K79" s="387" t="str">
        <f>IF(J79="","-",J79/SUM($J76:$J89))</f>
        <v>-</v>
      </c>
      <c r="L79" s="163"/>
      <c r="M79" s="388" t="str">
        <f>IF(L79="","-",L79/SUM($J76:$J89))</f>
        <v>-</v>
      </c>
      <c r="N79" s="57"/>
      <c r="O79" s="389" t="str">
        <f>IF($N79="","",VLOOKUP($N79,'C3_2(公表)'!$C$4:$I$43,2,FALSE))</f>
        <v/>
      </c>
      <c r="P79" s="389" t="str">
        <f>IF($N79="","",VLOOKUP($N79,'C3_2(公表)'!$C$4:$I$43,3,FALSE))</f>
        <v/>
      </c>
      <c r="Q79" s="390" t="str">
        <f>IF($N79="","",VLOOKUP($N79,'C3_2(公表)'!$C$4:$I$43,4,FALSE))</f>
        <v/>
      </c>
      <c r="R79" s="391" t="str">
        <f>IF(J79="","",IF(OR($H79="非再生可能バイオマス",$H79="原子力",$H79="未利用エネルギー（清掃工場の非バイオマス分等）",$H79="火力（石炭）",$H79="火力（石油）",$H79="火力（LNG）",$H79="火力（その他）",$H79="卸取引所",$H79="未定"),"",IF(AND($H79="他社から",$I79="非再エネ"),"",IF($H79="全供給電気の電源構成と同じ",S$76*'E1'!$L$9,J79))))</f>
        <v/>
      </c>
      <c r="S79" s="999"/>
      <c r="T79" s="1000"/>
      <c r="Y79" s="394"/>
    </row>
    <row r="80" spans="1:25" ht="21" customHeight="1">
      <c r="A80" s="360"/>
      <c r="C80" s="1021" t="s">
        <v>1924</v>
      </c>
      <c r="D80" s="1022"/>
      <c r="E80" s="1022"/>
      <c r="F80" s="1022"/>
      <c r="G80" s="1023"/>
      <c r="H80" s="56"/>
      <c r="I80" s="176"/>
      <c r="J80" s="170"/>
      <c r="K80" s="387" t="str">
        <f>IF(J80="","-",J80/SUM($J76:$J89))</f>
        <v>-</v>
      </c>
      <c r="L80" s="163"/>
      <c r="M80" s="388" t="str">
        <f>IF(L80="","-",L80/SUM($J76:$J89))</f>
        <v>-</v>
      </c>
      <c r="N80" s="57"/>
      <c r="O80" s="389" t="str">
        <f>IF($N80="","",VLOOKUP($N80,'C3_2(公表)'!$C$4:$I$43,2,FALSE))</f>
        <v/>
      </c>
      <c r="P80" s="389" t="str">
        <f>IF($N80="","",VLOOKUP($N80,'C3_2(公表)'!$C$4:$I$43,3,FALSE))</f>
        <v/>
      </c>
      <c r="Q80" s="390" t="str">
        <f>IF($N80="","",VLOOKUP($N80,'C3_2(公表)'!$C$4:$I$43,4,FALSE))</f>
        <v/>
      </c>
      <c r="R80" s="391" t="str">
        <f>IF(J80="","",IF(OR($H80="非再生可能バイオマス",$H80="原子力",$H80="未利用エネルギー（清掃工場の非バイオマス分等）",$H80="火力（石炭）",$H80="火力（石油）",$H80="火力（LNG）",$H80="火力（その他）",$H80="卸取引所",$H80="未定"),"",IF(AND($H80="他社から",$I80="非再エネ"),"",IF($H80="全供給電気の電源構成と同じ",S$76*'E1'!$L$9,J80))))</f>
        <v/>
      </c>
      <c r="S80" s="999"/>
      <c r="T80" s="1000"/>
      <c r="Y80" s="394"/>
    </row>
    <row r="81" spans="1:25" ht="21" customHeight="1">
      <c r="A81" s="360"/>
      <c r="C81" s="1025"/>
      <c r="D81" s="1026"/>
      <c r="E81" s="1026"/>
      <c r="F81" s="1026"/>
      <c r="G81" s="1024"/>
      <c r="H81" s="56"/>
      <c r="I81" s="176"/>
      <c r="J81" s="170"/>
      <c r="K81" s="387" t="str">
        <f>IF(J81="","-",J81/SUM($J76:$J89))</f>
        <v>-</v>
      </c>
      <c r="L81" s="163"/>
      <c r="M81" s="388" t="str">
        <f>IF(L81="","-",L81/SUM($J76:$J89))</f>
        <v>-</v>
      </c>
      <c r="N81" s="57"/>
      <c r="O81" s="389" t="str">
        <f>IF($N81="","",VLOOKUP($N81,'C3_2(公表)'!$C$4:$I$43,2,FALSE))</f>
        <v/>
      </c>
      <c r="P81" s="389" t="str">
        <f>IF($N81="","",VLOOKUP($N81,'C3_2(公表)'!$C$4:$I$43,3,FALSE))</f>
        <v/>
      </c>
      <c r="Q81" s="390" t="str">
        <f>IF($N81="","",VLOOKUP($N81,'C3_2(公表)'!$C$4:$I$43,4,FALSE))</f>
        <v/>
      </c>
      <c r="R81" s="391" t="str">
        <f>IF(J81="","",IF(OR($H81="非再生可能バイオマス",$H81="原子力",$H81="未利用エネルギー（清掃工場の非バイオマス分等）",$H81="火力（石炭）",$H81="火力（石油）",$H81="火力（LNG）",$H81="火力（その他）",$H81="卸取引所",$H81="未定"),"",IF(AND($H81="他社から",$I81="非再エネ"),"",IF($H81="全供給電気の電源構成と同じ",S$76*'E1'!$L$9,J81))))</f>
        <v/>
      </c>
      <c r="S81" s="999"/>
      <c r="T81" s="1000"/>
      <c r="Y81" s="394"/>
    </row>
    <row r="82" spans="1:25" ht="21" customHeight="1">
      <c r="A82" s="360"/>
      <c r="C82" s="1021" t="s">
        <v>1925</v>
      </c>
      <c r="D82" s="1022"/>
      <c r="E82" s="1022"/>
      <c r="F82" s="1022"/>
      <c r="G82" s="1023"/>
      <c r="H82" s="56"/>
      <c r="I82" s="176"/>
      <c r="J82" s="170"/>
      <c r="K82" s="387" t="str">
        <f>IF(J82="","-",J82/SUM($J76:$J89))</f>
        <v>-</v>
      </c>
      <c r="L82" s="163"/>
      <c r="M82" s="388" t="str">
        <f>IF(L82="","-",L82/SUM($J76:$J89))</f>
        <v>-</v>
      </c>
      <c r="N82" s="57"/>
      <c r="O82" s="389" t="str">
        <f>IF($N82="","",VLOOKUP($N82,'C3_2(公表)'!$C$4:$I$43,2,FALSE))</f>
        <v/>
      </c>
      <c r="P82" s="389" t="str">
        <f>IF($N82="","",VLOOKUP($N82,'C3_2(公表)'!$C$4:$I$43,3,FALSE))</f>
        <v/>
      </c>
      <c r="Q82" s="390" t="str">
        <f>IF($N82="","",VLOOKUP($N82,'C3_2(公表)'!$C$4:$I$43,4,FALSE))</f>
        <v/>
      </c>
      <c r="R82" s="391" t="str">
        <f>IF(J82="","",IF(OR($H82="非再生可能バイオマス",$H82="原子力",$H82="未利用エネルギー（清掃工場の非バイオマス分等）",$H82="火力（石炭）",$H82="火力（石油）",$H82="火力（LNG）",$H82="火力（その他）",$H82="卸取引所",$H82="未定"),"",IF(AND($H82="他社から",$I82="非再エネ"),"",IF($H82="全供給電気の電源構成と同じ",S$76*'E1'!$L$9,J82))))</f>
        <v/>
      </c>
      <c r="S82" s="999"/>
      <c r="T82" s="1000"/>
      <c r="Y82" s="394"/>
    </row>
    <row r="83" spans="1:25" ht="21" customHeight="1">
      <c r="A83" s="360"/>
      <c r="C83" s="1025"/>
      <c r="D83" s="1026"/>
      <c r="E83" s="1026"/>
      <c r="F83" s="1026"/>
      <c r="G83" s="1024"/>
      <c r="H83" s="56"/>
      <c r="I83" s="176"/>
      <c r="J83" s="170"/>
      <c r="K83" s="387" t="str">
        <f>IF(J83="","-",J83/SUM($J76:$J89))</f>
        <v>-</v>
      </c>
      <c r="L83" s="163"/>
      <c r="M83" s="388" t="str">
        <f>IF(L83="","-",L83/SUM($J76:$J89))</f>
        <v>-</v>
      </c>
      <c r="N83" s="57"/>
      <c r="O83" s="389" t="str">
        <f>IF($N83="","",VLOOKUP($N83,'C3_2(公表)'!$C$4:$I$43,2,FALSE))</f>
        <v/>
      </c>
      <c r="P83" s="389" t="str">
        <f>IF($N83="","",VLOOKUP($N83,'C3_2(公表)'!$C$4:$I$43,3,FALSE))</f>
        <v/>
      </c>
      <c r="Q83" s="390" t="str">
        <f>IF($N83="","",VLOOKUP($N83,'C3_2(公表)'!$C$4:$I$43,4,FALSE))</f>
        <v/>
      </c>
      <c r="R83" s="391" t="str">
        <f>IF(J83="","",IF(OR($H83="非再生可能バイオマス",$H83="原子力",$H83="未利用エネルギー（清掃工場の非バイオマス分等）",$H83="火力（石炭）",$H83="火力（石油）",$H83="火力（LNG）",$H83="火力（その他）",$H83="卸取引所",$H83="未定"),"",IF(AND($H83="他社から",$I83="非再エネ"),"",IF($H83="全供給電気の電源構成と同じ",S$76*'E1'!$L$9,J83))))</f>
        <v/>
      </c>
      <c r="S83" s="999"/>
      <c r="T83" s="1000"/>
      <c r="Y83" s="394"/>
    </row>
    <row r="84" spans="1:25" ht="21" customHeight="1">
      <c r="A84" s="360"/>
      <c r="C84" s="1041" t="s">
        <v>1790</v>
      </c>
      <c r="D84" s="1042"/>
      <c r="E84" s="1043"/>
      <c r="F84" s="1043"/>
      <c r="G84" s="1023"/>
      <c r="H84" s="56"/>
      <c r="I84" s="176"/>
      <c r="J84" s="170"/>
      <c r="K84" s="387" t="str">
        <f>IF(J84="","-",J84/SUM($J76:$J89))</f>
        <v>-</v>
      </c>
      <c r="L84" s="163"/>
      <c r="M84" s="388" t="str">
        <f>IF(L84="","-",L84/SUM($J76:$J89))</f>
        <v>-</v>
      </c>
      <c r="N84" s="57"/>
      <c r="O84" s="389" t="str">
        <f>IF($N84="","",VLOOKUP($N84,'C3_2(公表)'!$C$4:$I$43,2,FALSE))</f>
        <v/>
      </c>
      <c r="P84" s="389" t="str">
        <f>IF($N84="","",VLOOKUP($N84,'C3_2(公表)'!$C$4:$I$43,3,FALSE))</f>
        <v/>
      </c>
      <c r="Q84" s="390" t="str">
        <f>IF($N84="","",VLOOKUP($N84,'C3_2(公表)'!$C$4:$I$43,4,FALSE))</f>
        <v/>
      </c>
      <c r="R84" s="391" t="str">
        <f>IF(J84="","",IF(OR($H84="非再生可能バイオマス",$H84="原子力",$H84="未利用エネルギー（清掃工場の非バイオマス分等）",$H84="火力（石炭）",$H84="火力（石油）",$H84="火力（LNG）",$H84="火力（その他）",$H84="卸取引所",$H84="未定"),"",IF(AND($H84="他社から",$I84="非再エネ"),"",IF($H84="全供給電気の電源構成と同じ",S$76*'E1'!$L$9,J84))))</f>
        <v/>
      </c>
      <c r="S84" s="999"/>
      <c r="T84" s="1000"/>
      <c r="Y84" s="394"/>
    </row>
    <row r="85" spans="1:25" ht="21" customHeight="1">
      <c r="A85" s="360"/>
      <c r="C85" s="1030" t="str">
        <f>IFERROR(IF(T76/S76&gt;1,1,T76/S76),"-")</f>
        <v>-</v>
      </c>
      <c r="D85" s="1031"/>
      <c r="E85" s="1032"/>
      <c r="F85" s="1032"/>
      <c r="G85" s="1024"/>
      <c r="H85" s="56"/>
      <c r="I85" s="176"/>
      <c r="J85" s="171"/>
      <c r="K85" s="387" t="str">
        <f>IF(J85="","-",J85/SUM($J76:$J89))</f>
        <v>-</v>
      </c>
      <c r="L85" s="164"/>
      <c r="M85" s="388" t="str">
        <f>IF(L85="","-",L85/SUM($J76:$J89))</f>
        <v>-</v>
      </c>
      <c r="N85" s="58"/>
      <c r="O85" s="395" t="str">
        <f>IF($N85="","",VLOOKUP($N85,'C3_2(公表)'!$C$4:$I$43,2,FALSE))</f>
        <v/>
      </c>
      <c r="P85" s="395" t="str">
        <f>IF($N85="","",VLOOKUP($N85,'C3_2(公表)'!$C$4:$I$43,3,FALSE))</f>
        <v/>
      </c>
      <c r="Q85" s="396" t="str">
        <f>IF($N85="","",VLOOKUP($N85,'C3_2(公表)'!$C$4:$I$43,4,FALSE))</f>
        <v/>
      </c>
      <c r="R85" s="391" t="str">
        <f>IF(J85="","",IF(OR($H85="非再生可能バイオマス",$H85="原子力",$H85="未利用エネルギー（清掃工場の非バイオマス分等）",$H85="火力（石炭）",$H85="火力（石油）",$H85="火力（LNG）",$H85="火力（その他）",$H85="卸取引所",$H85="未定"),"",IF(AND($H85="他社から",$I85="非再エネ"),"",IF($H85="全供給電気の電源構成と同じ",S$76*'E1'!$L$9,J85))))</f>
        <v/>
      </c>
      <c r="S85" s="999"/>
      <c r="T85" s="1000"/>
      <c r="Y85" s="394"/>
    </row>
    <row r="86" spans="1:25" ht="21" customHeight="1">
      <c r="A86" s="360"/>
      <c r="C86" s="1027" t="s">
        <v>1751</v>
      </c>
      <c r="D86" s="1028"/>
      <c r="E86" s="1028"/>
      <c r="F86" s="1029"/>
      <c r="G86" s="1023"/>
      <c r="H86" s="56"/>
      <c r="I86" s="176"/>
      <c r="J86" s="172"/>
      <c r="K86" s="387" t="str">
        <f>IF(J86="","-",J86/SUM($J76:$J89))</f>
        <v>-</v>
      </c>
      <c r="L86" s="162"/>
      <c r="M86" s="388" t="str">
        <f>IF(L86="","-",L86/SUM($J76:$J89))</f>
        <v>-</v>
      </c>
      <c r="N86" s="58"/>
      <c r="O86" s="395" t="str">
        <f>IF($N86="","",VLOOKUP($N86,'C3_2(公表)'!$C$4:$I$43,2,FALSE))</f>
        <v/>
      </c>
      <c r="P86" s="395" t="str">
        <f>IF($N86="","",VLOOKUP($N86,'C3_2(公表)'!$C$4:$I$43,3,FALSE))</f>
        <v/>
      </c>
      <c r="Q86" s="396" t="str">
        <f>IF($N86="","",VLOOKUP($N86,'C3_2(公表)'!$C$4:$I$43,4,FALSE))</f>
        <v/>
      </c>
      <c r="R86" s="391" t="str">
        <f>IF(J86="","",IF(OR($H86="非再生可能バイオマス",$H86="原子力",$H86="未利用エネルギー（清掃工場の非バイオマス分等）",$H86="火力（石炭）",$H86="火力（石油）",$H86="火力（LNG）",$H86="火力（その他）",$H86="卸取引所",$H86="未定"),"",IF(AND($H86="他社から",$I86="非再エネ"),"",IF($H86="全供給電気の電源構成と同じ",S$76*'E1'!$L$9,J86))))</f>
        <v/>
      </c>
      <c r="S86" s="999"/>
      <c r="T86" s="1000"/>
      <c r="Y86" s="394"/>
    </row>
    <row r="87" spans="1:25" ht="21" customHeight="1">
      <c r="A87" s="360"/>
      <c r="C87" s="1030" t="str">
        <f>IFERROR(IF(SUM(R76:R89)&gt;T76,T76/S76,SUM(R76:R89)/S76),"-")</f>
        <v>-</v>
      </c>
      <c r="D87" s="1031"/>
      <c r="E87" s="1032"/>
      <c r="F87" s="1032"/>
      <c r="G87" s="1024"/>
      <c r="H87" s="56"/>
      <c r="I87" s="176"/>
      <c r="J87" s="171"/>
      <c r="K87" s="387" t="str">
        <f>IF(J87="","-",J87/SUM($J76:$J89))</f>
        <v>-</v>
      </c>
      <c r="L87" s="164"/>
      <c r="M87" s="388" t="str">
        <f>IF(L87="","-",L87/SUM($J76:$J89))</f>
        <v>-</v>
      </c>
      <c r="N87" s="58"/>
      <c r="O87" s="395" t="str">
        <f>IF($N87="","",VLOOKUP($N87,'C3_2(公表)'!$C$4:$I$43,2,FALSE))</f>
        <v/>
      </c>
      <c r="P87" s="395" t="str">
        <f>IF($N87="","",VLOOKUP($N87,'C3_2(公表)'!$C$4:$I$43,3,FALSE))</f>
        <v/>
      </c>
      <c r="Q87" s="396" t="str">
        <f>IF($N87="","",VLOOKUP($N87,'C3_2(公表)'!$C$4:$I$43,4,FALSE))</f>
        <v/>
      </c>
      <c r="R87" s="391" t="str">
        <f>IF(J87="","",IF(OR($H87="非再生可能バイオマス",$H87="原子力",$H87="未利用エネルギー（清掃工場の非バイオマス分等）",$H87="火力（石炭）",$H87="火力（石油）",$H87="火力（LNG）",$H87="火力（その他）",$H87="卸取引所",$H87="未定"),"",IF(AND($H87="他社から",$I87="非再エネ"),"",IF($H87="全供給電気の電源構成と同じ",S$76*'E1'!$L$9,J87))))</f>
        <v/>
      </c>
      <c r="S87" s="999"/>
      <c r="T87" s="1000"/>
      <c r="Y87" s="394"/>
    </row>
    <row r="88" spans="1:25" ht="21" customHeight="1">
      <c r="A88" s="360"/>
      <c r="C88" s="1027" t="s">
        <v>1791</v>
      </c>
      <c r="D88" s="1028"/>
      <c r="E88" s="1028"/>
      <c r="F88" s="1029"/>
      <c r="G88" s="1023"/>
      <c r="H88" s="56"/>
      <c r="I88" s="176"/>
      <c r="J88" s="172"/>
      <c r="K88" s="387" t="str">
        <f>IF(J88="","-",J88/SUM($J76:$J89))</f>
        <v>-</v>
      </c>
      <c r="L88" s="162"/>
      <c r="M88" s="388" t="str">
        <f>IF(L88="","-",L88/SUM($J76:$J89))</f>
        <v>-</v>
      </c>
      <c r="N88" s="58"/>
      <c r="O88" s="395" t="str">
        <f>IF($N88="","",VLOOKUP($N88,'C3_2(公表)'!$C$4:$I$43,2,FALSE))</f>
        <v/>
      </c>
      <c r="P88" s="395" t="str">
        <f>IF($N88="","",VLOOKUP($N88,'C3_2(公表)'!$C$4:$I$43,3,FALSE))</f>
        <v/>
      </c>
      <c r="Q88" s="396" t="str">
        <f>IF($N88="","",VLOOKUP($N88,'C3_2(公表)'!$C$4:$I$43,4,FALSE))</f>
        <v/>
      </c>
      <c r="R88" s="391" t="str">
        <f>IF(J88="","",IF(OR($H88="非再生可能バイオマス",$H88="原子力",$H88="未利用エネルギー（清掃工場の非バイオマス分等）",$H88="火力（石炭）",$H88="火力（石油）",$H88="火力（LNG）",$H88="火力（その他）",$H88="卸取引所",$H88="未定"),"",IF(AND($H88="他社から",$I88="非再エネ"),"",IF($H88="全供給電気の電源構成と同じ",S$76*'E1'!$L$9,J88))))</f>
        <v/>
      </c>
      <c r="S88" s="999"/>
      <c r="T88" s="1000"/>
      <c r="Y88" s="394"/>
    </row>
    <row r="89" spans="1:25" ht="21" customHeight="1" thickBot="1">
      <c r="A89" s="360"/>
      <c r="C89" s="1034" t="str">
        <f>IFERROR(SUM(L76:L89)/S76,"-")</f>
        <v>-</v>
      </c>
      <c r="D89" s="1035"/>
      <c r="E89" s="1035"/>
      <c r="F89" s="1036"/>
      <c r="G89" s="1033"/>
      <c r="H89" s="67"/>
      <c r="I89" s="177"/>
      <c r="J89" s="173"/>
      <c r="K89" s="397" t="str">
        <f>IF(J89="","-",J89/SUM($J76:$J89))</f>
        <v>-</v>
      </c>
      <c r="L89" s="165"/>
      <c r="M89" s="398" t="str">
        <f>IF(L89="","-",L89/SUM($J76:$J89))</f>
        <v>-</v>
      </c>
      <c r="N89" s="72"/>
      <c r="O89" s="399" t="str">
        <f>IF($N89="","",VLOOKUP($N89,'C3_2(公表)'!$C$4:$I$43,2,FALSE))</f>
        <v/>
      </c>
      <c r="P89" s="399" t="str">
        <f>IF($N89="","",VLOOKUP($N89,'C3_2(公表)'!$C$4:$I$43,3,FALSE))</f>
        <v/>
      </c>
      <c r="Q89" s="400" t="str">
        <f>IF($N89="","",VLOOKUP($N89,'C3_2(公表)'!$C$4:$I$43,4,FALSE))</f>
        <v/>
      </c>
      <c r="R89" s="401" t="str">
        <f>IF(J89="","",IF(OR($H89="非再生可能バイオマス",$H89="原子力",$H89="未利用エネルギー（清掃工場の非バイオマス分等）",$H89="火力（石炭）",$H89="火力（石油）",$H89="火力（LNG）",$H89="火力（その他）",$H89="卸取引所",$H89="未定"),"",IF(AND($H89="他社から",$I89="非再エネ"),"",IF($H89="全供給電気の電源構成と同じ",S$76*'E1'!$L$9,J89))))</f>
        <v/>
      </c>
      <c r="S89" s="1001"/>
      <c r="T89" s="1002"/>
      <c r="Y89" s="394"/>
    </row>
    <row r="90" spans="1:25" ht="21" customHeight="1" thickTop="1">
      <c r="A90" s="360"/>
      <c r="C90" s="1014" t="s">
        <v>1796</v>
      </c>
      <c r="D90" s="377" t="s">
        <v>1826</v>
      </c>
      <c r="E90" s="378" t="s">
        <v>54</v>
      </c>
      <c r="F90" s="378" t="s">
        <v>1828</v>
      </c>
      <c r="G90" s="379" t="s">
        <v>1827</v>
      </c>
      <c r="H90" s="55"/>
      <c r="I90" s="174"/>
      <c r="J90" s="168"/>
      <c r="K90" s="380" t="str">
        <f>IF(J90="","-",J90/SUM($J90:$J103))</f>
        <v>-</v>
      </c>
      <c r="L90" s="161"/>
      <c r="M90" s="381" t="str">
        <f>IF(L90="","-",L90/SUM($J90:$J103))</f>
        <v>-</v>
      </c>
      <c r="N90" s="64"/>
      <c r="O90" s="382" t="str">
        <f>IF($N90="","",VLOOKUP($N90,'C3_2(公表)'!$C$4:$I$43,2,FALSE))</f>
        <v/>
      </c>
      <c r="P90" s="382" t="str">
        <f>IF($N90="","",VLOOKUP($N90,'C3_2(公表)'!$C$4:$I$43,3,FALSE))</f>
        <v/>
      </c>
      <c r="Q90" s="383" t="str">
        <f>IF($N90="","",VLOOKUP($N90,'C3_2(公表)'!$C$4:$I$43,4,FALSE))</f>
        <v/>
      </c>
      <c r="R90" s="384" t="str">
        <f>IF(J90="","",IF(OR($H90="非再生可能バイオマス",$H90="原子力",$H90="未利用エネルギー（清掃工場の非バイオマス分等）",$H90="火力（石炭）",$H90="火力（石油）",$H90="火力（LNG）",$H90="火力（その他）",$H90="卸取引所",$H90="未定"),"",IF(AND($H90="他社から",$I90="非再エネ"),"",IF($H90="全供給電気の電源構成と同じ",S$90*'E1'!$L$9,J90))))</f>
        <v/>
      </c>
      <c r="S90" s="402">
        <f>'D6'!K$20</f>
        <v>0</v>
      </c>
      <c r="T90" s="403">
        <f>IFERROR('D6'!K42/1000,0)</f>
        <v>0</v>
      </c>
      <c r="U90" s="1009"/>
    </row>
    <row r="91" spans="1:25" ht="21" customHeight="1">
      <c r="A91" s="360"/>
      <c r="C91" s="1015"/>
      <c r="D91" s="418"/>
      <c r="E91" s="419"/>
      <c r="F91" s="419"/>
      <c r="G91" s="420"/>
      <c r="H91" s="56"/>
      <c r="I91" s="175"/>
      <c r="J91" s="169"/>
      <c r="K91" s="387" t="str">
        <f>IF(J91="","-",J91/SUM($J90:$J103))</f>
        <v>-</v>
      </c>
      <c r="L91" s="162"/>
      <c r="M91" s="388" t="str">
        <f>IF(L91="","-",L91/SUM($J90:$J103))</f>
        <v>-</v>
      </c>
      <c r="N91" s="58"/>
      <c r="O91" s="389" t="str">
        <f>IF($N91="","",VLOOKUP($N91,'C3_2(公表)'!$C$4:$I$43,2,FALSE))</f>
        <v/>
      </c>
      <c r="P91" s="389" t="str">
        <f>IF($N91="","",VLOOKUP($N91,'C3_2(公表)'!$C$4:$I$43,3,FALSE))</f>
        <v/>
      </c>
      <c r="Q91" s="390" t="str">
        <f>IF($N91="","",VLOOKUP($N91,'C3_2(公表)'!$C$4:$I$43,4,FALSE))</f>
        <v/>
      </c>
      <c r="R91" s="391" t="str">
        <f>IF(J91="","",IF(OR($H91="非再生可能バイオマス",$H91="原子力",$H91="未利用エネルギー（清掃工場の非バイオマス分等）",$H91="火力（石炭）",$H91="火力（石油）",$H91="火力（LNG）",$H91="火力（その他）",$H91="卸取引所",$H91="未定"),"",IF(AND($H91="他社から",$I91="非再エネ"),"",IF($H91="全供給電気の電源構成と同じ",S$90*'E1'!$L$9,J91))))</f>
        <v/>
      </c>
      <c r="S91" s="997"/>
      <c r="T91" s="998"/>
      <c r="U91" s="1009"/>
    </row>
    <row r="92" spans="1:25" ht="21" customHeight="1">
      <c r="A92" s="360"/>
      <c r="C92" s="392" t="s">
        <v>1785</v>
      </c>
      <c r="D92" s="1016"/>
      <c r="E92" s="1016"/>
      <c r="F92" s="1016"/>
      <c r="G92" s="1017"/>
      <c r="H92" s="56"/>
      <c r="I92" s="176"/>
      <c r="J92" s="170"/>
      <c r="K92" s="387" t="str">
        <f>IF(J92="","-",J92/SUM($J90:$J103))</f>
        <v>-</v>
      </c>
      <c r="L92" s="163"/>
      <c r="M92" s="388" t="str">
        <f>IF(L92="","-",L92/SUM($J90:$J103))</f>
        <v>-</v>
      </c>
      <c r="N92" s="57"/>
      <c r="O92" s="389" t="str">
        <f>IF($N92="","",VLOOKUP($N92,'C3_2(公表)'!$C$4:$I$43,2,FALSE))</f>
        <v/>
      </c>
      <c r="P92" s="389" t="str">
        <f>IF($N92="","",VLOOKUP($N92,'C3_2(公表)'!$C$4:$I$43,3,FALSE))</f>
        <v/>
      </c>
      <c r="Q92" s="390" t="str">
        <f>IF($N92="","",VLOOKUP($N92,'C3_2(公表)'!$C$4:$I$43,4,FALSE))</f>
        <v/>
      </c>
      <c r="R92" s="391" t="str">
        <f>IF(J92="","",IF(OR($H92="非再生可能バイオマス",$H92="原子力",$H92="未利用エネルギー（清掃工場の非バイオマス分等）",$H92="火力（石炭）",$H92="火力（石油）",$H92="火力（LNG）",$H92="火力（その他）",$H92="卸取引所",$H92="未定"),"",IF(AND($H92="他社から",$I92="非再エネ"),"",IF($H92="全供給電気の電源構成と同じ",S$90*'E1'!$L$9,J92))))</f>
        <v/>
      </c>
      <c r="S92" s="999"/>
      <c r="T92" s="1000"/>
    </row>
    <row r="93" spans="1:25" ht="21" customHeight="1">
      <c r="A93" s="360"/>
      <c r="C93" s="1018"/>
      <c r="D93" s="1019"/>
      <c r="E93" s="1019"/>
      <c r="F93" s="1020"/>
      <c r="G93" s="393" t="s">
        <v>1787</v>
      </c>
      <c r="H93" s="56"/>
      <c r="I93" s="176"/>
      <c r="J93" s="170"/>
      <c r="K93" s="387" t="str">
        <f>IF(J93="","-",J93/SUM($J90:$J103))</f>
        <v>-</v>
      </c>
      <c r="L93" s="163"/>
      <c r="M93" s="388" t="str">
        <f>IF(L93="","-",L93/SUM($J90:$J103))</f>
        <v>-</v>
      </c>
      <c r="N93" s="57"/>
      <c r="O93" s="389" t="str">
        <f>IF($N93="","",VLOOKUP($N93,'C3_2(公表)'!$C$4:$I$43,2,FALSE))</f>
        <v/>
      </c>
      <c r="P93" s="389" t="str">
        <f>IF($N93="","",VLOOKUP($N93,'C3_2(公表)'!$C$4:$I$43,3,FALSE))</f>
        <v/>
      </c>
      <c r="Q93" s="390" t="str">
        <f>IF($N93="","",VLOOKUP($N93,'C3_2(公表)'!$C$4:$I$43,4,FALSE))</f>
        <v/>
      </c>
      <c r="R93" s="391" t="str">
        <f>IF(J93="","",IF(OR($H93="非再生可能バイオマス",$H93="原子力",$H93="未利用エネルギー（清掃工場の非バイオマス分等）",$H93="火力（石炭）",$H93="火力（石油）",$H93="火力（LNG）",$H93="火力（その他）",$H93="卸取引所",$H93="未定"),"",IF(AND($H93="他社から",$I93="非再エネ"),"",IF($H93="全供給電気の電源構成と同じ",S$90*'E1'!$L$9,J93))))</f>
        <v/>
      </c>
      <c r="S93" s="999"/>
      <c r="T93" s="1000"/>
      <c r="Y93" s="394"/>
    </row>
    <row r="94" spans="1:25" ht="21" customHeight="1">
      <c r="A94" s="360"/>
      <c r="C94" s="1021" t="s">
        <v>1924</v>
      </c>
      <c r="D94" s="1022"/>
      <c r="E94" s="1022"/>
      <c r="F94" s="1022"/>
      <c r="G94" s="1023"/>
      <c r="H94" s="56"/>
      <c r="I94" s="176"/>
      <c r="J94" s="170"/>
      <c r="K94" s="387" t="str">
        <f>IF(J94="","-",J94/SUM($J90:$J103))</f>
        <v>-</v>
      </c>
      <c r="L94" s="163"/>
      <c r="M94" s="388" t="str">
        <f>IF(L94="","-",L94/SUM($J90:$J103))</f>
        <v>-</v>
      </c>
      <c r="N94" s="57"/>
      <c r="O94" s="389" t="str">
        <f>IF($N94="","",VLOOKUP($N94,'C3_2(公表)'!$C$4:$I$43,2,FALSE))</f>
        <v/>
      </c>
      <c r="P94" s="389" t="str">
        <f>IF($N94="","",VLOOKUP($N94,'C3_2(公表)'!$C$4:$I$43,3,FALSE))</f>
        <v/>
      </c>
      <c r="Q94" s="390" t="str">
        <f>IF($N94="","",VLOOKUP($N94,'C3_2(公表)'!$C$4:$I$43,4,FALSE))</f>
        <v/>
      </c>
      <c r="R94" s="391" t="str">
        <f>IF(J94="","",IF(OR($H94="非再生可能バイオマス",$H94="原子力",$H94="未利用エネルギー（清掃工場の非バイオマス分等）",$H94="火力（石炭）",$H94="火力（石油）",$H94="火力（LNG）",$H94="火力（その他）",$H94="卸取引所",$H94="未定"),"",IF(AND($H94="他社から",$I94="非再エネ"),"",IF($H94="全供給電気の電源構成と同じ",S$90*'E1'!$L$9,J94))))</f>
        <v/>
      </c>
      <c r="S94" s="999"/>
      <c r="T94" s="1000"/>
      <c r="Y94" s="394"/>
    </row>
    <row r="95" spans="1:25" ht="21" customHeight="1">
      <c r="A95" s="360"/>
      <c r="C95" s="1025"/>
      <c r="D95" s="1026"/>
      <c r="E95" s="1026"/>
      <c r="F95" s="1026"/>
      <c r="G95" s="1024"/>
      <c r="H95" s="56"/>
      <c r="I95" s="176"/>
      <c r="J95" s="170"/>
      <c r="K95" s="387" t="str">
        <f>IF(J95="","-",J95/SUM($J90:$J103))</f>
        <v>-</v>
      </c>
      <c r="L95" s="163"/>
      <c r="M95" s="388" t="str">
        <f>IF(L95="","-",L95/SUM($J90:$J103))</f>
        <v>-</v>
      </c>
      <c r="N95" s="57"/>
      <c r="O95" s="389" t="str">
        <f>IF($N95="","",VLOOKUP($N95,'C3_2(公表)'!$C$4:$I$43,2,FALSE))</f>
        <v/>
      </c>
      <c r="P95" s="389" t="str">
        <f>IF($N95="","",VLOOKUP($N95,'C3_2(公表)'!$C$4:$I$43,3,FALSE))</f>
        <v/>
      </c>
      <c r="Q95" s="390" t="str">
        <f>IF($N95="","",VLOOKUP($N95,'C3_2(公表)'!$C$4:$I$43,4,FALSE))</f>
        <v/>
      </c>
      <c r="R95" s="391" t="str">
        <f>IF(J95="","",IF(OR($H95="非再生可能バイオマス",$H95="原子力",$H95="未利用エネルギー（清掃工場の非バイオマス分等）",$H95="火力（石炭）",$H95="火力（石油）",$H95="火力（LNG）",$H95="火力（その他）",$H95="卸取引所",$H95="未定"),"",IF(AND($H95="他社から",$I95="非再エネ"),"",IF($H95="全供給電気の電源構成と同じ",S$90*'E1'!$L$9,J95))))</f>
        <v/>
      </c>
      <c r="S95" s="999"/>
      <c r="T95" s="1000"/>
      <c r="Y95" s="394"/>
    </row>
    <row r="96" spans="1:25" ht="21" customHeight="1">
      <c r="A96" s="360"/>
      <c r="C96" s="1021" t="s">
        <v>1925</v>
      </c>
      <c r="D96" s="1022"/>
      <c r="E96" s="1022"/>
      <c r="F96" s="1022"/>
      <c r="G96" s="1023"/>
      <c r="H96" s="56"/>
      <c r="I96" s="176"/>
      <c r="J96" s="170"/>
      <c r="K96" s="387" t="str">
        <f>IF(J96="","-",J96/SUM($J90:$J103))</f>
        <v>-</v>
      </c>
      <c r="L96" s="163"/>
      <c r="M96" s="388" t="str">
        <f>IF(L96="","-",L96/SUM($J90:$J103))</f>
        <v>-</v>
      </c>
      <c r="N96" s="57"/>
      <c r="O96" s="389" t="str">
        <f>IF($N96="","",VLOOKUP($N96,'C3_2(公表)'!$C$4:$I$43,2,FALSE))</f>
        <v/>
      </c>
      <c r="P96" s="389" t="str">
        <f>IF($N96="","",VLOOKUP($N96,'C3_2(公表)'!$C$4:$I$43,3,FALSE))</f>
        <v/>
      </c>
      <c r="Q96" s="390" t="str">
        <f>IF($N96="","",VLOOKUP($N96,'C3_2(公表)'!$C$4:$I$43,4,FALSE))</f>
        <v/>
      </c>
      <c r="R96" s="391" t="str">
        <f>IF(J96="","",IF(OR($H96="非再生可能バイオマス",$H96="原子力",$H96="未利用エネルギー（清掃工場の非バイオマス分等）",$H96="火力（石炭）",$H96="火力（石油）",$H96="火力（LNG）",$H96="火力（その他）",$H96="卸取引所",$H96="未定"),"",IF(AND($H96="他社から",$I96="非再エネ"),"",IF($H96="全供給電気の電源構成と同じ",S$90*'E1'!$L$9,J96))))</f>
        <v/>
      </c>
      <c r="S96" s="999"/>
      <c r="T96" s="1000"/>
      <c r="Y96" s="394"/>
    </row>
    <row r="97" spans="1:25" ht="21" customHeight="1">
      <c r="A97" s="360"/>
      <c r="C97" s="1025"/>
      <c r="D97" s="1026"/>
      <c r="E97" s="1026"/>
      <c r="F97" s="1026"/>
      <c r="G97" s="1024"/>
      <c r="H97" s="56"/>
      <c r="I97" s="176"/>
      <c r="J97" s="170"/>
      <c r="K97" s="387" t="str">
        <f>IF(J97="","-",J97/SUM($J90:$J103))</f>
        <v>-</v>
      </c>
      <c r="L97" s="163"/>
      <c r="M97" s="388" t="str">
        <f>IF(L97="","-",L97/SUM($J90:$J103))</f>
        <v>-</v>
      </c>
      <c r="N97" s="57"/>
      <c r="O97" s="389" t="str">
        <f>IF($N97="","",VLOOKUP($N97,'C3_2(公表)'!$C$4:$I$43,2,FALSE))</f>
        <v/>
      </c>
      <c r="P97" s="389" t="str">
        <f>IF($N97="","",VLOOKUP($N97,'C3_2(公表)'!$C$4:$I$43,3,FALSE))</f>
        <v/>
      </c>
      <c r="Q97" s="390" t="str">
        <f>IF($N97="","",VLOOKUP($N97,'C3_2(公表)'!$C$4:$I$43,4,FALSE))</f>
        <v/>
      </c>
      <c r="R97" s="391" t="str">
        <f>IF(J97="","",IF(OR($H97="非再生可能バイオマス",$H97="原子力",$H97="未利用エネルギー（清掃工場の非バイオマス分等）",$H97="火力（石炭）",$H97="火力（石油）",$H97="火力（LNG）",$H97="火力（その他）",$H97="卸取引所",$H97="未定"),"",IF(AND($H97="他社から",$I97="非再エネ"),"",IF($H97="全供給電気の電源構成と同じ",S$90*'E1'!$L$9,J97))))</f>
        <v/>
      </c>
      <c r="S97" s="999"/>
      <c r="T97" s="1000"/>
      <c r="Y97" s="394"/>
    </row>
    <row r="98" spans="1:25" ht="21" customHeight="1">
      <c r="A98" s="360"/>
      <c r="C98" s="1041" t="s">
        <v>1790</v>
      </c>
      <c r="D98" s="1042"/>
      <c r="E98" s="1043"/>
      <c r="F98" s="1043"/>
      <c r="G98" s="1023"/>
      <c r="H98" s="56"/>
      <c r="I98" s="176"/>
      <c r="J98" s="170"/>
      <c r="K98" s="387" t="str">
        <f>IF(J98="","-",J98/SUM($J90:$J103))</f>
        <v>-</v>
      </c>
      <c r="L98" s="163"/>
      <c r="M98" s="388" t="str">
        <f>IF(L98="","-",L98/SUM($J90:$J103))</f>
        <v>-</v>
      </c>
      <c r="N98" s="57"/>
      <c r="O98" s="389" t="str">
        <f>IF($N98="","",VLOOKUP($N98,'C3_2(公表)'!$C$4:$I$43,2,FALSE))</f>
        <v/>
      </c>
      <c r="P98" s="389" t="str">
        <f>IF($N98="","",VLOOKUP($N98,'C3_2(公表)'!$C$4:$I$43,3,FALSE))</f>
        <v/>
      </c>
      <c r="Q98" s="390" t="str">
        <f>IF($N98="","",VLOOKUP($N98,'C3_2(公表)'!$C$4:$I$43,4,FALSE))</f>
        <v/>
      </c>
      <c r="R98" s="391" t="str">
        <f>IF(J98="","",IF(OR($H98="非再生可能バイオマス",$H98="原子力",$H98="未利用エネルギー（清掃工場の非バイオマス分等）",$H98="火力（石炭）",$H98="火力（石油）",$H98="火力（LNG）",$H98="火力（その他）",$H98="卸取引所",$H98="未定"),"",IF(AND($H98="他社から",$I98="非再エネ"),"",IF($H98="全供給電気の電源構成と同じ",S$90*'E1'!$L$9,J98))))</f>
        <v/>
      </c>
      <c r="S98" s="999"/>
      <c r="T98" s="1000"/>
      <c r="Y98" s="394"/>
    </row>
    <row r="99" spans="1:25" ht="21" customHeight="1">
      <c r="A99" s="360"/>
      <c r="C99" s="1030" t="str">
        <f>IFERROR(IF(T90/S90&gt;1,1,T90/S90),"-")</f>
        <v>-</v>
      </c>
      <c r="D99" s="1031"/>
      <c r="E99" s="1032"/>
      <c r="F99" s="1032"/>
      <c r="G99" s="1024"/>
      <c r="H99" s="56"/>
      <c r="I99" s="176"/>
      <c r="J99" s="171"/>
      <c r="K99" s="387" t="str">
        <f>IF(J99="","-",J99/SUM($J90:$J103))</f>
        <v>-</v>
      </c>
      <c r="L99" s="164"/>
      <c r="M99" s="388" t="str">
        <f>IF(L99="","-",L99/SUM($J90:$J103))</f>
        <v>-</v>
      </c>
      <c r="N99" s="58"/>
      <c r="O99" s="395" t="str">
        <f>IF($N99="","",VLOOKUP($N99,'C3_2(公表)'!$C$4:$I$43,2,FALSE))</f>
        <v/>
      </c>
      <c r="P99" s="395" t="str">
        <f>IF($N99="","",VLOOKUP($N99,'C3_2(公表)'!$C$4:$I$43,3,FALSE))</f>
        <v/>
      </c>
      <c r="Q99" s="396" t="str">
        <f>IF($N99="","",VLOOKUP($N99,'C3_2(公表)'!$C$4:$I$43,4,FALSE))</f>
        <v/>
      </c>
      <c r="R99" s="391" t="str">
        <f>IF(J99="","",IF(OR($H99="非再生可能バイオマス",$H99="原子力",$H99="未利用エネルギー（清掃工場の非バイオマス分等）",$H99="火力（石炭）",$H99="火力（石油）",$H99="火力（LNG）",$H99="火力（その他）",$H99="卸取引所",$H99="未定"),"",IF(AND($H99="他社から",$I99="非再エネ"),"",IF($H99="全供給電気の電源構成と同じ",S$90*'E1'!$L$9,J99))))</f>
        <v/>
      </c>
      <c r="S99" s="999"/>
      <c r="T99" s="1000"/>
      <c r="Y99" s="394"/>
    </row>
    <row r="100" spans="1:25" ht="21" customHeight="1">
      <c r="A100" s="360"/>
      <c r="C100" s="1027" t="s">
        <v>1751</v>
      </c>
      <c r="D100" s="1028"/>
      <c r="E100" s="1028"/>
      <c r="F100" s="1029"/>
      <c r="G100" s="1023"/>
      <c r="H100" s="56"/>
      <c r="I100" s="176"/>
      <c r="J100" s="172"/>
      <c r="K100" s="387" t="str">
        <f>IF(J100="","-",J100/SUM($J90:$J103))</f>
        <v>-</v>
      </c>
      <c r="L100" s="162"/>
      <c r="M100" s="388" t="str">
        <f>IF(L100="","-",L100/SUM($J90:$J103))</f>
        <v>-</v>
      </c>
      <c r="N100" s="58"/>
      <c r="O100" s="395" t="str">
        <f>IF($N100="","",VLOOKUP($N100,'C3_2(公表)'!$C$4:$I$43,2,FALSE))</f>
        <v/>
      </c>
      <c r="P100" s="395" t="str">
        <f>IF($N100="","",VLOOKUP($N100,'C3_2(公表)'!$C$4:$I$43,3,FALSE))</f>
        <v/>
      </c>
      <c r="Q100" s="396" t="str">
        <f>IF($N100="","",VLOOKUP($N100,'C3_2(公表)'!$C$4:$I$43,4,FALSE))</f>
        <v/>
      </c>
      <c r="R100" s="391" t="str">
        <f>IF(J100="","",IF(OR($H100="非再生可能バイオマス",$H100="原子力",$H100="未利用エネルギー（清掃工場の非バイオマス分等）",$H100="火力（石炭）",$H100="火力（石油）",$H100="火力（LNG）",$H100="火力（その他）",$H100="卸取引所",$H100="未定"),"",IF(AND($H100="他社から",$I100="非再エネ"),"",IF($H100="全供給電気の電源構成と同じ",S$90*'E1'!$L$9,J100))))</f>
        <v/>
      </c>
      <c r="S100" s="999"/>
      <c r="T100" s="1000"/>
      <c r="Y100" s="394"/>
    </row>
    <row r="101" spans="1:25" ht="21" customHeight="1">
      <c r="A101" s="360"/>
      <c r="C101" s="1030" t="str">
        <f>IFERROR(IF(SUM(R90:R103)&gt;T90,T90/S90,SUM(R90:R103)/S90),"-")</f>
        <v>-</v>
      </c>
      <c r="D101" s="1031"/>
      <c r="E101" s="1032"/>
      <c r="F101" s="1032"/>
      <c r="G101" s="1024"/>
      <c r="H101" s="56"/>
      <c r="I101" s="176"/>
      <c r="J101" s="171"/>
      <c r="K101" s="387" t="str">
        <f>IF(J101="","-",J101/SUM($J90:$J103))</f>
        <v>-</v>
      </c>
      <c r="L101" s="164"/>
      <c r="M101" s="388" t="str">
        <f>IF(L101="","-",L101/SUM($J90:$J103))</f>
        <v>-</v>
      </c>
      <c r="N101" s="58"/>
      <c r="O101" s="395" t="str">
        <f>IF($N101="","",VLOOKUP($N101,'C3_2(公表)'!$C$4:$I$43,2,FALSE))</f>
        <v/>
      </c>
      <c r="P101" s="395" t="str">
        <f>IF($N101="","",VLOOKUP($N101,'C3_2(公表)'!$C$4:$I$43,3,FALSE))</f>
        <v/>
      </c>
      <c r="Q101" s="396" t="str">
        <f>IF($N101="","",VLOOKUP($N101,'C3_2(公表)'!$C$4:$I$43,4,FALSE))</f>
        <v/>
      </c>
      <c r="R101" s="391" t="str">
        <f>IF(J101="","",IF(OR($H101="非再生可能バイオマス",$H101="原子力",$H101="未利用エネルギー（清掃工場の非バイオマス分等）",$H101="火力（石炭）",$H101="火力（石油）",$H101="火力（LNG）",$H101="火力（その他）",$H101="卸取引所",$H101="未定"),"",IF(AND($H101="他社から",$I101="非再エネ"),"",IF($H101="全供給電気の電源構成と同じ",S$90*'E1'!$L$9,J101))))</f>
        <v/>
      </c>
      <c r="S101" s="999"/>
      <c r="T101" s="1000"/>
      <c r="Y101" s="394"/>
    </row>
    <row r="102" spans="1:25" ht="21" customHeight="1">
      <c r="A102" s="360"/>
      <c r="C102" s="1027" t="s">
        <v>1791</v>
      </c>
      <c r="D102" s="1028"/>
      <c r="E102" s="1028"/>
      <c r="F102" s="1029"/>
      <c r="G102" s="1023"/>
      <c r="H102" s="56"/>
      <c r="I102" s="176"/>
      <c r="J102" s="172"/>
      <c r="K102" s="387" t="str">
        <f>IF(J102="","-",J102/SUM($J90:$J103))</f>
        <v>-</v>
      </c>
      <c r="L102" s="162"/>
      <c r="M102" s="388" t="str">
        <f>IF(L102="","-",L102/SUM($J90:$J103))</f>
        <v>-</v>
      </c>
      <c r="N102" s="58"/>
      <c r="O102" s="395" t="str">
        <f>IF($N102="","",VLOOKUP($N102,'C3_2(公表)'!$C$4:$I$43,2,FALSE))</f>
        <v/>
      </c>
      <c r="P102" s="395" t="str">
        <f>IF($N102="","",VLOOKUP($N102,'C3_2(公表)'!$C$4:$I$43,3,FALSE))</f>
        <v/>
      </c>
      <c r="Q102" s="396" t="str">
        <f>IF($N102="","",VLOOKUP($N102,'C3_2(公表)'!$C$4:$I$43,4,FALSE))</f>
        <v/>
      </c>
      <c r="R102" s="391" t="str">
        <f>IF(J102="","",IF(OR($H102="非再生可能バイオマス",$H102="原子力",$H102="未利用エネルギー（清掃工場の非バイオマス分等）",$H102="火力（石炭）",$H102="火力（石油）",$H102="火力（LNG）",$H102="火力（その他）",$H102="卸取引所",$H102="未定"),"",IF(AND($H102="他社から",$I102="非再エネ"),"",IF($H102="全供給電気の電源構成と同じ",S$90*'E1'!$L$9,J102))))</f>
        <v/>
      </c>
      <c r="S102" s="999"/>
      <c r="T102" s="1000"/>
      <c r="Y102" s="394"/>
    </row>
    <row r="103" spans="1:25" ht="21" customHeight="1" thickBot="1">
      <c r="A103" s="360"/>
      <c r="C103" s="1034" t="str">
        <f>IFERROR(SUM(L90:L103)/S90,"-")</f>
        <v>-</v>
      </c>
      <c r="D103" s="1035"/>
      <c r="E103" s="1035"/>
      <c r="F103" s="1036"/>
      <c r="G103" s="1033"/>
      <c r="H103" s="67"/>
      <c r="I103" s="177"/>
      <c r="J103" s="173"/>
      <c r="K103" s="397" t="str">
        <f>IF(J103="","-",J103/SUM($J90:$J103))</f>
        <v>-</v>
      </c>
      <c r="L103" s="165"/>
      <c r="M103" s="398" t="str">
        <f>IF(L103="","-",L103/SUM($J90:$J103))</f>
        <v>-</v>
      </c>
      <c r="N103" s="72"/>
      <c r="O103" s="399" t="str">
        <f>IF($N103="","",VLOOKUP($N103,'C3_2(公表)'!$C$4:$I$43,2,FALSE))</f>
        <v/>
      </c>
      <c r="P103" s="399" t="str">
        <f>IF($N103="","",VLOOKUP($N103,'C3_2(公表)'!$C$4:$I$43,3,FALSE))</f>
        <v/>
      </c>
      <c r="Q103" s="400" t="str">
        <f>IF($N103="","",VLOOKUP($N103,'C3_2(公表)'!$C$4:$I$43,4,FALSE))</f>
        <v/>
      </c>
      <c r="R103" s="401" t="str">
        <f>IF(J103="","",IF(OR($H103="非再生可能バイオマス",$H103="原子力",$H103="未利用エネルギー（清掃工場の非バイオマス分等）",$H103="火力（石炭）",$H103="火力（石油）",$H103="火力（LNG）",$H103="火力（その他）",$H103="卸取引所",$H103="未定"),"",IF(AND($H103="他社から",$I103="非再エネ"),"",IF($H103="全供給電気の電源構成と同じ",S$90*'E1'!$L$9,J103))))</f>
        <v/>
      </c>
      <c r="S103" s="1001"/>
      <c r="T103" s="1002"/>
      <c r="Y103" s="394"/>
    </row>
    <row r="104" spans="1:25" ht="21" customHeight="1" thickTop="1">
      <c r="A104" s="360"/>
      <c r="C104" s="1014" t="s">
        <v>1797</v>
      </c>
      <c r="D104" s="377" t="s">
        <v>1826</v>
      </c>
      <c r="E104" s="378" t="s">
        <v>54</v>
      </c>
      <c r="F104" s="378" t="s">
        <v>1828</v>
      </c>
      <c r="G104" s="379" t="s">
        <v>1827</v>
      </c>
      <c r="H104" s="55"/>
      <c r="I104" s="174"/>
      <c r="J104" s="168"/>
      <c r="K104" s="380" t="str">
        <f>IF(J104="","-",J104/SUM($J104:$J117))</f>
        <v>-</v>
      </c>
      <c r="L104" s="161"/>
      <c r="M104" s="381" t="str">
        <f>IF(L104="","-",L104/SUM($J104:$J117))</f>
        <v>-</v>
      </c>
      <c r="N104" s="64"/>
      <c r="O104" s="382" t="str">
        <f>IF($N104="","",VLOOKUP($N104,'C3_2(公表)'!$C$4:$I$43,2,FALSE))</f>
        <v/>
      </c>
      <c r="P104" s="382" t="str">
        <f>IF($N104="","",VLOOKUP($N104,'C3_2(公表)'!$C$4:$I$43,3,FALSE))</f>
        <v/>
      </c>
      <c r="Q104" s="383" t="str">
        <f>IF($N104="","",VLOOKUP($N104,'C3_2(公表)'!$C$4:$I$43,4,FALSE))</f>
        <v/>
      </c>
      <c r="R104" s="384" t="str">
        <f>IF(J104="","",IF(OR($H104="非再生可能バイオマス",$H104="原子力",$H104="未利用エネルギー（清掃工場の非バイオマス分等）",$H104="火力（石炭）",$H104="火力（石油）",$H104="火力（LNG）",$H104="火力（その他）",$H104="卸取引所",$H104="未定"),"",IF(AND($H104="他社から",$I104="非再エネ"),"",IF($H104="全供給電気の電源構成と同じ",S$104*'E1'!$L$9,J104))))</f>
        <v/>
      </c>
      <c r="S104" s="402">
        <f>'D6'!L$20</f>
        <v>0</v>
      </c>
      <c r="T104" s="403">
        <f>IFERROR('D6'!L42/1000,0)</f>
        <v>0</v>
      </c>
      <c r="U104" s="1009"/>
    </row>
    <row r="105" spans="1:25" ht="21" customHeight="1">
      <c r="A105" s="360"/>
      <c r="C105" s="1015"/>
      <c r="D105" s="418"/>
      <c r="E105" s="419"/>
      <c r="F105" s="419"/>
      <c r="G105" s="420"/>
      <c r="H105" s="56"/>
      <c r="I105" s="175"/>
      <c r="J105" s="169"/>
      <c r="K105" s="387" t="str">
        <f>IF(J105="","-",J105/SUM($J104:$J117))</f>
        <v>-</v>
      </c>
      <c r="L105" s="162"/>
      <c r="M105" s="388" t="str">
        <f>IF(L105="","-",L105/SUM($J104:$J117))</f>
        <v>-</v>
      </c>
      <c r="N105" s="58"/>
      <c r="O105" s="389" t="str">
        <f>IF($N105="","",VLOOKUP($N105,'C3_2(公表)'!$C$4:$I$43,2,FALSE))</f>
        <v/>
      </c>
      <c r="P105" s="389" t="str">
        <f>IF($N105="","",VLOOKUP($N105,'C3_2(公表)'!$C$4:$I$43,3,FALSE))</f>
        <v/>
      </c>
      <c r="Q105" s="390" t="str">
        <f>IF($N105="","",VLOOKUP($N105,'C3_2(公表)'!$C$4:$I$43,4,FALSE))</f>
        <v/>
      </c>
      <c r="R105" s="391" t="str">
        <f>IF(J105="","",IF(OR($H105="非再生可能バイオマス",$H105="原子力",$H105="未利用エネルギー（清掃工場の非バイオマス分等）",$H105="火力（石炭）",$H105="火力（石油）",$H105="火力（LNG）",$H105="火力（その他）",$H105="卸取引所",$H105="未定"),"",IF(AND($H105="他社から",$I105="非再エネ"),"",IF($H105="全供給電気の電源構成と同じ",S$104*'E1'!$L$9,J105))))</f>
        <v/>
      </c>
      <c r="S105" s="997"/>
      <c r="T105" s="998"/>
      <c r="U105" s="1009"/>
    </row>
    <row r="106" spans="1:25" ht="21" customHeight="1">
      <c r="A106" s="360"/>
      <c r="C106" s="392" t="s">
        <v>1785</v>
      </c>
      <c r="D106" s="1016"/>
      <c r="E106" s="1016"/>
      <c r="F106" s="1016"/>
      <c r="G106" s="1017"/>
      <c r="H106" s="56"/>
      <c r="I106" s="176"/>
      <c r="J106" s="170"/>
      <c r="K106" s="387" t="str">
        <f>IF(J106="","-",J106/SUM($J104:$J117))</f>
        <v>-</v>
      </c>
      <c r="L106" s="163"/>
      <c r="M106" s="388" t="str">
        <f>IF(L106="","-",L106/SUM($J104:$J117))</f>
        <v>-</v>
      </c>
      <c r="N106" s="57"/>
      <c r="O106" s="389" t="str">
        <f>IF($N106="","",VLOOKUP($N106,'C3_2(公表)'!$C$4:$I$43,2,FALSE))</f>
        <v/>
      </c>
      <c r="P106" s="389" t="str">
        <f>IF($N106="","",VLOOKUP($N106,'C3_2(公表)'!$C$4:$I$43,3,FALSE))</f>
        <v/>
      </c>
      <c r="Q106" s="390" t="str">
        <f>IF($N106="","",VLOOKUP($N106,'C3_2(公表)'!$C$4:$I$43,4,FALSE))</f>
        <v/>
      </c>
      <c r="R106" s="391" t="str">
        <f>IF(J106="","",IF(OR($H106="非再生可能バイオマス",$H106="原子力",$H106="未利用エネルギー（清掃工場の非バイオマス分等）",$H106="火力（石炭）",$H106="火力（石油）",$H106="火力（LNG）",$H106="火力（その他）",$H106="卸取引所",$H106="未定"),"",IF(AND($H106="他社から",$I106="非再エネ"),"",IF($H106="全供給電気の電源構成と同じ",S$104*'E1'!$L$9,J106))))</f>
        <v/>
      </c>
      <c r="S106" s="999"/>
      <c r="T106" s="1000"/>
    </row>
    <row r="107" spans="1:25" ht="21" customHeight="1">
      <c r="A107" s="360"/>
      <c r="C107" s="1018"/>
      <c r="D107" s="1019"/>
      <c r="E107" s="1019"/>
      <c r="F107" s="1020"/>
      <c r="G107" s="393" t="s">
        <v>1787</v>
      </c>
      <c r="H107" s="56"/>
      <c r="I107" s="176"/>
      <c r="J107" s="170"/>
      <c r="K107" s="387" t="str">
        <f>IF(J107="","-",J107/SUM($J104:$J117))</f>
        <v>-</v>
      </c>
      <c r="L107" s="163"/>
      <c r="M107" s="388" t="str">
        <f>IF(L107="","-",L107/SUM($J104:$J117))</f>
        <v>-</v>
      </c>
      <c r="N107" s="57"/>
      <c r="O107" s="389" t="str">
        <f>IF($N107="","",VLOOKUP($N107,'C3_2(公表)'!$C$4:$I$43,2,FALSE))</f>
        <v/>
      </c>
      <c r="P107" s="389" t="str">
        <f>IF($N107="","",VLOOKUP($N107,'C3_2(公表)'!$C$4:$I$43,3,FALSE))</f>
        <v/>
      </c>
      <c r="Q107" s="390" t="str">
        <f>IF($N107="","",VLOOKUP($N107,'C3_2(公表)'!$C$4:$I$43,4,FALSE))</f>
        <v/>
      </c>
      <c r="R107" s="391" t="str">
        <f>IF(J107="","",IF(OR($H107="非再生可能バイオマス",$H107="原子力",$H107="未利用エネルギー（清掃工場の非バイオマス分等）",$H107="火力（石炭）",$H107="火力（石油）",$H107="火力（LNG）",$H107="火力（その他）",$H107="卸取引所",$H107="未定"),"",IF(AND($H107="他社から",$I107="非再エネ"),"",IF($H107="全供給電気の電源構成と同じ",S$104*'E1'!$L$9,J107))))</f>
        <v/>
      </c>
      <c r="S107" s="999"/>
      <c r="T107" s="1000"/>
      <c r="Y107" s="394"/>
    </row>
    <row r="108" spans="1:25" ht="21" customHeight="1">
      <c r="A108" s="360"/>
      <c r="C108" s="1021" t="s">
        <v>1924</v>
      </c>
      <c r="D108" s="1022"/>
      <c r="E108" s="1022"/>
      <c r="F108" s="1022"/>
      <c r="G108" s="1023"/>
      <c r="H108" s="56"/>
      <c r="I108" s="176"/>
      <c r="J108" s="170"/>
      <c r="K108" s="387" t="str">
        <f>IF(J108="","-",J108/SUM($J104:$J117))</f>
        <v>-</v>
      </c>
      <c r="L108" s="163"/>
      <c r="M108" s="388" t="str">
        <f>IF(L108="","-",L108/SUM($J104:$J117))</f>
        <v>-</v>
      </c>
      <c r="N108" s="57"/>
      <c r="O108" s="389" t="str">
        <f>IF($N108="","",VLOOKUP($N108,'C3_2(公表)'!$C$4:$I$43,2,FALSE))</f>
        <v/>
      </c>
      <c r="P108" s="389" t="str">
        <f>IF($N108="","",VLOOKUP($N108,'C3_2(公表)'!$C$4:$I$43,3,FALSE))</f>
        <v/>
      </c>
      <c r="Q108" s="390" t="str">
        <f>IF($N108="","",VLOOKUP($N108,'C3_2(公表)'!$C$4:$I$43,4,FALSE))</f>
        <v/>
      </c>
      <c r="R108" s="391" t="str">
        <f>IF(J108="","",IF(OR($H108="非再生可能バイオマス",$H108="原子力",$H108="未利用エネルギー（清掃工場の非バイオマス分等）",$H108="火力（石炭）",$H108="火力（石油）",$H108="火力（LNG）",$H108="火力（その他）",$H108="卸取引所",$H108="未定"),"",IF(AND($H108="他社から",$I108="非再エネ"),"",IF($H108="全供給電気の電源構成と同じ",S$104*'E1'!$L$9,J108))))</f>
        <v/>
      </c>
      <c r="S108" s="999"/>
      <c r="T108" s="1000"/>
      <c r="Y108" s="394"/>
    </row>
    <row r="109" spans="1:25" ht="21" customHeight="1">
      <c r="A109" s="360"/>
      <c r="C109" s="1025"/>
      <c r="D109" s="1026"/>
      <c r="E109" s="1026"/>
      <c r="F109" s="1026"/>
      <c r="G109" s="1024"/>
      <c r="H109" s="56"/>
      <c r="I109" s="176"/>
      <c r="J109" s="170"/>
      <c r="K109" s="387" t="str">
        <f>IF(J109="","-",J109/SUM($J104:$J117))</f>
        <v>-</v>
      </c>
      <c r="L109" s="163"/>
      <c r="M109" s="388" t="str">
        <f>IF(L109="","-",L109/SUM($J104:$J117))</f>
        <v>-</v>
      </c>
      <c r="N109" s="57"/>
      <c r="O109" s="389" t="str">
        <f>IF($N109="","",VLOOKUP($N109,'C3_2(公表)'!$C$4:$I$43,2,FALSE))</f>
        <v/>
      </c>
      <c r="P109" s="389" t="str">
        <f>IF($N109="","",VLOOKUP($N109,'C3_2(公表)'!$C$4:$I$43,3,FALSE))</f>
        <v/>
      </c>
      <c r="Q109" s="390" t="str">
        <f>IF($N109="","",VLOOKUP($N109,'C3_2(公表)'!$C$4:$I$43,4,FALSE))</f>
        <v/>
      </c>
      <c r="R109" s="391" t="str">
        <f>IF(J109="","",IF(OR($H109="非再生可能バイオマス",$H109="原子力",$H109="未利用エネルギー（清掃工場の非バイオマス分等）",$H109="火力（石炭）",$H109="火力（石油）",$H109="火力（LNG）",$H109="火力（その他）",$H109="卸取引所",$H109="未定"),"",IF(AND($H109="他社から",$I109="非再エネ"),"",IF($H109="全供給電気の電源構成と同じ",S$104*'E1'!$L$9,J109))))</f>
        <v/>
      </c>
      <c r="S109" s="999"/>
      <c r="T109" s="1000"/>
      <c r="Y109" s="394"/>
    </row>
    <row r="110" spans="1:25" ht="21" customHeight="1">
      <c r="A110" s="360"/>
      <c r="C110" s="1021" t="s">
        <v>1925</v>
      </c>
      <c r="D110" s="1022"/>
      <c r="E110" s="1022"/>
      <c r="F110" s="1022"/>
      <c r="G110" s="1023"/>
      <c r="H110" s="56"/>
      <c r="I110" s="176"/>
      <c r="J110" s="170"/>
      <c r="K110" s="387" t="str">
        <f>IF(J110="","-",J110/SUM($J104:$J117))</f>
        <v>-</v>
      </c>
      <c r="L110" s="163"/>
      <c r="M110" s="388" t="str">
        <f>IF(L110="","-",L110/SUM($J104:$J117))</f>
        <v>-</v>
      </c>
      <c r="N110" s="57"/>
      <c r="O110" s="389" t="str">
        <f>IF($N110="","",VLOOKUP($N110,'C3_2(公表)'!$C$4:$I$43,2,FALSE))</f>
        <v/>
      </c>
      <c r="P110" s="389" t="str">
        <f>IF($N110="","",VLOOKUP($N110,'C3_2(公表)'!$C$4:$I$43,3,FALSE))</f>
        <v/>
      </c>
      <c r="Q110" s="390" t="str">
        <f>IF($N110="","",VLOOKUP($N110,'C3_2(公表)'!$C$4:$I$43,4,FALSE))</f>
        <v/>
      </c>
      <c r="R110" s="391" t="str">
        <f>IF(J110="","",IF(OR($H110="非再生可能バイオマス",$H110="原子力",$H110="未利用エネルギー（清掃工場の非バイオマス分等）",$H110="火力（石炭）",$H110="火力（石油）",$H110="火力（LNG）",$H110="火力（その他）",$H110="卸取引所",$H110="未定"),"",IF(AND($H110="他社から",$I110="非再エネ"),"",IF($H110="全供給電気の電源構成と同じ",S$104*'E1'!$L$9,J110))))</f>
        <v/>
      </c>
      <c r="S110" s="999"/>
      <c r="T110" s="1000"/>
      <c r="Y110" s="394"/>
    </row>
    <row r="111" spans="1:25" ht="21" customHeight="1">
      <c r="A111" s="360"/>
      <c r="C111" s="1025"/>
      <c r="D111" s="1026"/>
      <c r="E111" s="1026"/>
      <c r="F111" s="1026"/>
      <c r="G111" s="1024"/>
      <c r="H111" s="56"/>
      <c r="I111" s="176"/>
      <c r="J111" s="170"/>
      <c r="K111" s="387" t="str">
        <f>IF(J111="","-",J111/SUM($J104:$J117))</f>
        <v>-</v>
      </c>
      <c r="L111" s="163"/>
      <c r="M111" s="388" t="str">
        <f>IF(L111="","-",L111/SUM($J104:$J117))</f>
        <v>-</v>
      </c>
      <c r="N111" s="57"/>
      <c r="O111" s="389" t="str">
        <f>IF($N111="","",VLOOKUP($N111,'C3_2(公表)'!$C$4:$I$43,2,FALSE))</f>
        <v/>
      </c>
      <c r="P111" s="389" t="str">
        <f>IF($N111="","",VLOOKUP($N111,'C3_2(公表)'!$C$4:$I$43,3,FALSE))</f>
        <v/>
      </c>
      <c r="Q111" s="390" t="str">
        <f>IF($N111="","",VLOOKUP($N111,'C3_2(公表)'!$C$4:$I$43,4,FALSE))</f>
        <v/>
      </c>
      <c r="R111" s="391" t="str">
        <f>IF(J111="","",IF(OR($H111="非再生可能バイオマス",$H111="原子力",$H111="未利用エネルギー（清掃工場の非バイオマス分等）",$H111="火力（石炭）",$H111="火力（石油）",$H111="火力（LNG）",$H111="火力（その他）",$H111="卸取引所",$H111="未定"),"",IF(AND($H111="他社から",$I111="非再エネ"),"",IF($H111="全供給電気の電源構成と同じ",S$104*'E1'!$L$9,J111))))</f>
        <v/>
      </c>
      <c r="S111" s="999"/>
      <c r="T111" s="1000"/>
      <c r="Y111" s="394"/>
    </row>
    <row r="112" spans="1:25" ht="21" customHeight="1">
      <c r="A112" s="360"/>
      <c r="C112" s="1041" t="s">
        <v>1790</v>
      </c>
      <c r="D112" s="1042"/>
      <c r="E112" s="1043"/>
      <c r="F112" s="1043"/>
      <c r="G112" s="1023"/>
      <c r="H112" s="56"/>
      <c r="I112" s="176"/>
      <c r="J112" s="170"/>
      <c r="K112" s="387" t="str">
        <f>IF(J112="","-",J112/SUM($J104:$J117))</f>
        <v>-</v>
      </c>
      <c r="L112" s="163"/>
      <c r="M112" s="388" t="str">
        <f>IF(L112="","-",L112/SUM($J104:$J117))</f>
        <v>-</v>
      </c>
      <c r="N112" s="57"/>
      <c r="O112" s="389" t="str">
        <f>IF($N112="","",VLOOKUP($N112,'C3_2(公表)'!$C$4:$I$43,2,FALSE))</f>
        <v/>
      </c>
      <c r="P112" s="389" t="str">
        <f>IF($N112="","",VLOOKUP($N112,'C3_2(公表)'!$C$4:$I$43,3,FALSE))</f>
        <v/>
      </c>
      <c r="Q112" s="390" t="str">
        <f>IF($N112="","",VLOOKUP($N112,'C3_2(公表)'!$C$4:$I$43,4,FALSE))</f>
        <v/>
      </c>
      <c r="R112" s="391" t="str">
        <f>IF(J112="","",IF(OR($H112="非再生可能バイオマス",$H112="原子力",$H112="未利用エネルギー（清掃工場の非バイオマス分等）",$H112="火力（石炭）",$H112="火力（石油）",$H112="火力（LNG）",$H112="火力（その他）",$H112="卸取引所",$H112="未定"),"",IF(AND($H112="他社から",$I112="非再エネ"),"",IF($H112="全供給電気の電源構成と同じ",S$104*'E1'!$L$9,J112))))</f>
        <v/>
      </c>
      <c r="S112" s="999"/>
      <c r="T112" s="1000"/>
      <c r="Y112" s="394"/>
    </row>
    <row r="113" spans="1:25" ht="21" customHeight="1">
      <c r="A113" s="360"/>
      <c r="C113" s="1030" t="str">
        <f>IFERROR(IF(T104/S104&gt;1,1,T104/S104),"-")</f>
        <v>-</v>
      </c>
      <c r="D113" s="1031"/>
      <c r="E113" s="1032"/>
      <c r="F113" s="1032"/>
      <c r="G113" s="1024"/>
      <c r="H113" s="56"/>
      <c r="I113" s="176"/>
      <c r="J113" s="171"/>
      <c r="K113" s="387" t="str">
        <f>IF(J113="","-",J113/SUM($J104:$J117))</f>
        <v>-</v>
      </c>
      <c r="L113" s="164"/>
      <c r="M113" s="388" t="str">
        <f>IF(L113="","-",L113/SUM($J104:$J117))</f>
        <v>-</v>
      </c>
      <c r="N113" s="58"/>
      <c r="O113" s="395" t="str">
        <f>IF($N113="","",VLOOKUP($N113,'C3_2(公表)'!$C$4:$I$43,2,FALSE))</f>
        <v/>
      </c>
      <c r="P113" s="395" t="str">
        <f>IF($N113="","",VLOOKUP($N113,'C3_2(公表)'!$C$4:$I$43,3,FALSE))</f>
        <v/>
      </c>
      <c r="Q113" s="396" t="str">
        <f>IF($N113="","",VLOOKUP($N113,'C3_2(公表)'!$C$4:$I$43,4,FALSE))</f>
        <v/>
      </c>
      <c r="R113" s="391" t="str">
        <f>IF(J113="","",IF(OR($H113="非再生可能バイオマス",$H113="原子力",$H113="未利用エネルギー（清掃工場の非バイオマス分等）",$H113="火力（石炭）",$H113="火力（石油）",$H113="火力（LNG）",$H113="火力（その他）",$H113="卸取引所",$H113="未定"),"",IF(AND($H113="他社から",$I113="非再エネ"),"",IF($H113="全供給電気の電源構成と同じ",S$104*'E1'!$L$9,J113))))</f>
        <v/>
      </c>
      <c r="S113" s="999"/>
      <c r="T113" s="1000"/>
      <c r="Y113" s="394"/>
    </row>
    <row r="114" spans="1:25" ht="21" customHeight="1">
      <c r="A114" s="360"/>
      <c r="C114" s="1027" t="s">
        <v>1751</v>
      </c>
      <c r="D114" s="1028"/>
      <c r="E114" s="1028"/>
      <c r="F114" s="1029"/>
      <c r="G114" s="1023"/>
      <c r="H114" s="56"/>
      <c r="I114" s="176"/>
      <c r="J114" s="172"/>
      <c r="K114" s="387" t="str">
        <f>IF(J114="","-",J114/SUM($J104:$J117))</f>
        <v>-</v>
      </c>
      <c r="L114" s="162"/>
      <c r="M114" s="388" t="str">
        <f>IF(L114="","-",L114/SUM($J104:$J117))</f>
        <v>-</v>
      </c>
      <c r="N114" s="58"/>
      <c r="O114" s="395" t="str">
        <f>IF($N114="","",VLOOKUP($N114,'C3_2(公表)'!$C$4:$I$43,2,FALSE))</f>
        <v/>
      </c>
      <c r="P114" s="395" t="str">
        <f>IF($N114="","",VLOOKUP($N114,'C3_2(公表)'!$C$4:$I$43,3,FALSE))</f>
        <v/>
      </c>
      <c r="Q114" s="396" t="str">
        <f>IF($N114="","",VLOOKUP($N114,'C3_2(公表)'!$C$4:$I$43,4,FALSE))</f>
        <v/>
      </c>
      <c r="R114" s="391" t="str">
        <f>IF(J114="","",IF(OR($H114="非再生可能バイオマス",$H114="原子力",$H114="未利用エネルギー（清掃工場の非バイオマス分等）",$H114="火力（石炭）",$H114="火力（石油）",$H114="火力（LNG）",$H114="火力（その他）",$H114="卸取引所",$H114="未定"),"",IF(AND($H114="他社から",$I114="非再エネ"),"",IF($H114="全供給電気の電源構成と同じ",S$104*'E1'!$L$9,J114))))</f>
        <v/>
      </c>
      <c r="S114" s="999"/>
      <c r="T114" s="1000"/>
      <c r="Y114" s="394"/>
    </row>
    <row r="115" spans="1:25" ht="21" customHeight="1">
      <c r="A115" s="360"/>
      <c r="C115" s="1030" t="str">
        <f>IFERROR(IF(SUM(R104:R117)&gt;T104,T104/S104,SUM(R104:R117)/S104),"-")</f>
        <v>-</v>
      </c>
      <c r="D115" s="1031"/>
      <c r="E115" s="1032"/>
      <c r="F115" s="1032"/>
      <c r="G115" s="1024"/>
      <c r="H115" s="56"/>
      <c r="I115" s="176"/>
      <c r="J115" s="171"/>
      <c r="K115" s="387" t="str">
        <f>IF(J115="","-",J115/SUM($J104:$J117))</f>
        <v>-</v>
      </c>
      <c r="L115" s="164"/>
      <c r="M115" s="388" t="str">
        <f>IF(L115="","-",L115/SUM($J104:$J117))</f>
        <v>-</v>
      </c>
      <c r="N115" s="58"/>
      <c r="O115" s="395" t="str">
        <f>IF($N115="","",VLOOKUP($N115,'C3_2(公表)'!$C$4:$I$43,2,FALSE))</f>
        <v/>
      </c>
      <c r="P115" s="395" t="str">
        <f>IF($N115="","",VLOOKUP($N115,'C3_2(公表)'!$C$4:$I$43,3,FALSE))</f>
        <v/>
      </c>
      <c r="Q115" s="396" t="str">
        <f>IF($N115="","",VLOOKUP($N115,'C3_2(公表)'!$C$4:$I$43,4,FALSE))</f>
        <v/>
      </c>
      <c r="R115" s="391" t="str">
        <f>IF(J115="","",IF(OR($H115="非再生可能バイオマス",$H115="原子力",$H115="未利用エネルギー（清掃工場の非バイオマス分等）",$H115="火力（石炭）",$H115="火力（石油）",$H115="火力（LNG）",$H115="火力（その他）",$H115="卸取引所",$H115="未定"),"",IF(AND($H115="他社から",$I115="非再エネ"),"",IF($H115="全供給電気の電源構成と同じ",S$104*'E1'!$L$9,J115))))</f>
        <v/>
      </c>
      <c r="S115" s="999"/>
      <c r="T115" s="1000"/>
      <c r="Y115" s="394"/>
    </row>
    <row r="116" spans="1:25" ht="21" customHeight="1">
      <c r="A116" s="360"/>
      <c r="C116" s="1027" t="s">
        <v>1791</v>
      </c>
      <c r="D116" s="1028"/>
      <c r="E116" s="1028"/>
      <c r="F116" s="1029"/>
      <c r="G116" s="1023"/>
      <c r="H116" s="56"/>
      <c r="I116" s="176"/>
      <c r="J116" s="172"/>
      <c r="K116" s="387" t="str">
        <f>IF(J116="","-",J116/SUM($J104:$J117))</f>
        <v>-</v>
      </c>
      <c r="L116" s="162"/>
      <c r="M116" s="388" t="str">
        <f>IF(L116="","-",L116/SUM($J104:$J117))</f>
        <v>-</v>
      </c>
      <c r="N116" s="58"/>
      <c r="O116" s="395" t="str">
        <f>IF($N116="","",VLOOKUP($N116,'C3_2(公表)'!$C$4:$I$43,2,FALSE))</f>
        <v/>
      </c>
      <c r="P116" s="395" t="str">
        <f>IF($N116="","",VLOOKUP($N116,'C3_2(公表)'!$C$4:$I$43,3,FALSE))</f>
        <v/>
      </c>
      <c r="Q116" s="396" t="str">
        <f>IF($N116="","",VLOOKUP($N116,'C3_2(公表)'!$C$4:$I$43,4,FALSE))</f>
        <v/>
      </c>
      <c r="R116" s="391" t="str">
        <f>IF(J116="","",IF(OR($H116="非再生可能バイオマス",$H116="原子力",$H116="未利用エネルギー（清掃工場の非バイオマス分等）",$H116="火力（石炭）",$H116="火力（石油）",$H116="火力（LNG）",$H116="火力（その他）",$H116="卸取引所",$H116="未定"),"",IF(AND($H116="他社から",$I116="非再エネ"),"",IF($H116="全供給電気の電源構成と同じ",S$104*'E1'!$L$9,J116))))</f>
        <v/>
      </c>
      <c r="S116" s="999"/>
      <c r="T116" s="1000"/>
      <c r="Y116" s="394"/>
    </row>
    <row r="117" spans="1:25" ht="21" customHeight="1" thickBot="1">
      <c r="A117" s="360"/>
      <c r="C117" s="1034" t="str">
        <f>IFERROR(SUM(L104:L117)/S104,"-")</f>
        <v>-</v>
      </c>
      <c r="D117" s="1035"/>
      <c r="E117" s="1035"/>
      <c r="F117" s="1036"/>
      <c r="G117" s="1033"/>
      <c r="H117" s="67"/>
      <c r="I117" s="177"/>
      <c r="J117" s="173"/>
      <c r="K117" s="397" t="str">
        <f>IF(J117="","-",J117/SUM($J104:$J117))</f>
        <v>-</v>
      </c>
      <c r="L117" s="165"/>
      <c r="M117" s="398" t="str">
        <f>IF(L117="","-",L117/SUM($J104:$J117))</f>
        <v>-</v>
      </c>
      <c r="N117" s="72"/>
      <c r="O117" s="399" t="str">
        <f>IF($N117="","",VLOOKUP($N117,'C3_2(公表)'!$C$4:$I$43,2,FALSE))</f>
        <v/>
      </c>
      <c r="P117" s="399" t="str">
        <f>IF($N117="","",VLOOKUP($N117,'C3_2(公表)'!$C$4:$I$43,3,FALSE))</f>
        <v/>
      </c>
      <c r="Q117" s="400" t="str">
        <f>IF($N117="","",VLOOKUP($N117,'C3_2(公表)'!$C$4:$I$43,4,FALSE))</f>
        <v/>
      </c>
      <c r="R117" s="404" t="str">
        <f>IF(J117="","",IF(OR($H117="非再生可能バイオマス",$H117="原子力",$H117="未利用エネルギー（清掃工場の非バイオマス分等）",$H117="火力（石炭）",$H117="火力（石油）",$H117="火力（LNG）",$H117="火力（その他）",$H117="卸取引所",$H117="未定"),"",IF(AND($H117="他社から",$I117="非再エネ"),"",IF($H117="全供給電気の電源構成と同じ",S$104*'E1'!$L$9,J117))))</f>
        <v/>
      </c>
      <c r="S117" s="1001"/>
      <c r="T117" s="1002"/>
      <c r="Y117" s="394"/>
    </row>
    <row r="118" spans="1:25" ht="21" customHeight="1" thickTop="1">
      <c r="A118" s="360"/>
      <c r="C118" s="1014" t="s">
        <v>1798</v>
      </c>
      <c r="D118" s="377" t="s">
        <v>1826</v>
      </c>
      <c r="E118" s="378" t="s">
        <v>54</v>
      </c>
      <c r="F118" s="378" t="s">
        <v>1828</v>
      </c>
      <c r="G118" s="379" t="s">
        <v>1827</v>
      </c>
      <c r="H118" s="55"/>
      <c r="I118" s="174"/>
      <c r="J118" s="168"/>
      <c r="K118" s="380" t="str">
        <f>IF(J118="","-",J118/SUM($J118:$J131))</f>
        <v>-</v>
      </c>
      <c r="L118" s="161"/>
      <c r="M118" s="381" t="str">
        <f>IF(L118="","-",L118/SUM($J118:$J131))</f>
        <v>-</v>
      </c>
      <c r="N118" s="64"/>
      <c r="O118" s="382" t="str">
        <f>IF($N118="","",VLOOKUP($N118,'C3_2(公表)'!$C$4:$I$43,2,FALSE))</f>
        <v/>
      </c>
      <c r="P118" s="382" t="str">
        <f>IF($N118="","",VLOOKUP($N118,'C3_2(公表)'!$C$4:$I$43,3,FALSE))</f>
        <v/>
      </c>
      <c r="Q118" s="383" t="str">
        <f>IF($N118="","",VLOOKUP($N118,'C3_2(公表)'!$C$4:$I$43,4,FALSE))</f>
        <v/>
      </c>
      <c r="R118" s="384" t="str">
        <f>IF(J118="","",IF(OR($H118="非再生可能バイオマス",$H118="原子力",$H118="未利用エネルギー（清掃工場の非バイオマス分等）",$H118="火力（石炭）",$H118="火力（石油）",$H118="火力（LNG）",$H118="火力（その他）",$H118="卸取引所",$H118="未定"),"",IF(AND($H118="他社から",$I118="非再エネ"),"",IF($H118="全供給電気の電源構成と同じ",S$118*'E1'!$L$9,J118))))</f>
        <v/>
      </c>
      <c r="S118" s="402">
        <f>'D6'!M$20</f>
        <v>0</v>
      </c>
      <c r="T118" s="403">
        <f>IFERROR('D6'!M42/1000,0)</f>
        <v>0</v>
      </c>
      <c r="U118" s="1009"/>
    </row>
    <row r="119" spans="1:25" ht="21" customHeight="1">
      <c r="A119" s="360"/>
      <c r="C119" s="1015"/>
      <c r="D119" s="418"/>
      <c r="E119" s="419"/>
      <c r="F119" s="419"/>
      <c r="G119" s="420"/>
      <c r="H119" s="56"/>
      <c r="I119" s="175"/>
      <c r="J119" s="169"/>
      <c r="K119" s="387" t="str">
        <f>IF(J119="","-",J119/SUM($J118:$J131))</f>
        <v>-</v>
      </c>
      <c r="L119" s="162"/>
      <c r="M119" s="388" t="str">
        <f>IF(L119="","-",L119/SUM($J118:$J131))</f>
        <v>-</v>
      </c>
      <c r="N119" s="58"/>
      <c r="O119" s="389" t="str">
        <f>IF($N119="","",VLOOKUP($N119,'C3_2(公表)'!$C$4:$I$43,2,FALSE))</f>
        <v/>
      </c>
      <c r="P119" s="389" t="str">
        <f>IF($N119="","",VLOOKUP($N119,'C3_2(公表)'!$C$4:$I$43,3,FALSE))</f>
        <v/>
      </c>
      <c r="Q119" s="390" t="str">
        <f>IF($N119="","",VLOOKUP($N119,'C3_2(公表)'!$C$4:$I$43,4,FALSE))</f>
        <v/>
      </c>
      <c r="R119" s="391" t="str">
        <f>IF(J119="","",IF(OR($H119="非再生可能バイオマス",$H119="原子力",$H119="未利用エネルギー（清掃工場の非バイオマス分等）",$H119="火力（石炭）",$H119="火力（石油）",$H119="火力（LNG）",$H119="火力（その他）",$H119="卸取引所",$H119="未定"),"",IF(AND($H119="他社から",$I119="非再エネ"),"",IF($H119="全供給電気の電源構成と同じ",S$118*'E1'!$L$9,J119))))</f>
        <v/>
      </c>
      <c r="S119" s="997"/>
      <c r="T119" s="998"/>
      <c r="U119" s="1009"/>
    </row>
    <row r="120" spans="1:25" ht="21" customHeight="1">
      <c r="A120" s="360"/>
      <c r="C120" s="392" t="s">
        <v>1785</v>
      </c>
      <c r="D120" s="1016"/>
      <c r="E120" s="1016"/>
      <c r="F120" s="1016"/>
      <c r="G120" s="1017"/>
      <c r="H120" s="56"/>
      <c r="I120" s="176"/>
      <c r="J120" s="170"/>
      <c r="K120" s="387" t="str">
        <f>IF(J120="","-",J120/SUM($J118:$J131))</f>
        <v>-</v>
      </c>
      <c r="L120" s="163"/>
      <c r="M120" s="388" t="str">
        <f>IF(L120="","-",L120/SUM($J118:$J131))</f>
        <v>-</v>
      </c>
      <c r="N120" s="57"/>
      <c r="O120" s="389" t="str">
        <f>IF($N120="","",VLOOKUP($N120,'C3_2(公表)'!$C$4:$I$43,2,FALSE))</f>
        <v/>
      </c>
      <c r="P120" s="389" t="str">
        <f>IF($N120="","",VLOOKUP($N120,'C3_2(公表)'!$C$4:$I$43,3,FALSE))</f>
        <v/>
      </c>
      <c r="Q120" s="390" t="str">
        <f>IF($N120="","",VLOOKUP($N120,'C3_2(公表)'!$C$4:$I$43,4,FALSE))</f>
        <v/>
      </c>
      <c r="R120" s="391" t="str">
        <f>IF(J120="","",IF(OR($H120="非再生可能バイオマス",$H120="原子力",$H120="未利用エネルギー（清掃工場の非バイオマス分等）",$H120="火力（石炭）",$H120="火力（石油）",$H120="火力（LNG）",$H120="火力（その他）",$H120="卸取引所",$H120="未定"),"",IF(AND($H120="他社から",$I120="非再エネ"),"",IF($H120="全供給電気の電源構成と同じ",S$118*'E1'!$L$9,J120))))</f>
        <v/>
      </c>
      <c r="S120" s="999"/>
      <c r="T120" s="1000"/>
    </row>
    <row r="121" spans="1:25" ht="21" customHeight="1">
      <c r="A121" s="360"/>
      <c r="C121" s="1018"/>
      <c r="D121" s="1019"/>
      <c r="E121" s="1019"/>
      <c r="F121" s="1020"/>
      <c r="G121" s="393" t="s">
        <v>1787</v>
      </c>
      <c r="H121" s="56"/>
      <c r="I121" s="176"/>
      <c r="J121" s="170"/>
      <c r="K121" s="387" t="str">
        <f>IF(J121="","-",J121/SUM($J118:$J131))</f>
        <v>-</v>
      </c>
      <c r="L121" s="163"/>
      <c r="M121" s="388" t="str">
        <f>IF(L121="","-",L121/SUM($J118:$J131))</f>
        <v>-</v>
      </c>
      <c r="N121" s="57"/>
      <c r="O121" s="389" t="str">
        <f>IF($N121="","",VLOOKUP($N121,'C3_2(公表)'!$C$4:$I$43,2,FALSE))</f>
        <v/>
      </c>
      <c r="P121" s="389" t="str">
        <f>IF($N121="","",VLOOKUP($N121,'C3_2(公表)'!$C$4:$I$43,3,FALSE))</f>
        <v/>
      </c>
      <c r="Q121" s="390" t="str">
        <f>IF($N121="","",VLOOKUP($N121,'C3_2(公表)'!$C$4:$I$43,4,FALSE))</f>
        <v/>
      </c>
      <c r="R121" s="391" t="str">
        <f>IF(J121="","",IF(OR($H121="非再生可能バイオマス",$H121="原子力",$H121="未利用エネルギー（清掃工場の非バイオマス分等）",$H121="火力（石炭）",$H121="火力（石油）",$H121="火力（LNG）",$H121="火力（その他）",$H121="卸取引所",$H121="未定"),"",IF(AND($H121="他社から",$I121="非再エネ"),"",IF($H121="全供給電気の電源構成と同じ",S$118*'E1'!$L$9,J121))))</f>
        <v/>
      </c>
      <c r="S121" s="999"/>
      <c r="T121" s="1000"/>
      <c r="Y121" s="394"/>
    </row>
    <row r="122" spans="1:25" ht="21" customHeight="1">
      <c r="A122" s="360"/>
      <c r="C122" s="1021" t="s">
        <v>1924</v>
      </c>
      <c r="D122" s="1022"/>
      <c r="E122" s="1022"/>
      <c r="F122" s="1022"/>
      <c r="G122" s="1023"/>
      <c r="H122" s="56"/>
      <c r="I122" s="176"/>
      <c r="J122" s="170"/>
      <c r="K122" s="387" t="str">
        <f>IF(J122="","-",J122/SUM($J118:$J131))</f>
        <v>-</v>
      </c>
      <c r="L122" s="163"/>
      <c r="M122" s="388" t="str">
        <f>IF(L122="","-",L122/SUM($J118:$J131))</f>
        <v>-</v>
      </c>
      <c r="N122" s="57"/>
      <c r="O122" s="389" t="str">
        <f>IF($N122="","",VLOOKUP($N122,'C3_2(公表)'!$C$4:$I$43,2,FALSE))</f>
        <v/>
      </c>
      <c r="P122" s="389" t="str">
        <f>IF($N122="","",VLOOKUP($N122,'C3_2(公表)'!$C$4:$I$43,3,FALSE))</f>
        <v/>
      </c>
      <c r="Q122" s="390" t="str">
        <f>IF($N122="","",VLOOKUP($N122,'C3_2(公表)'!$C$4:$I$43,4,FALSE))</f>
        <v/>
      </c>
      <c r="R122" s="391" t="str">
        <f>IF(J122="","",IF(OR($H122="非再生可能バイオマス",$H122="原子力",$H122="未利用エネルギー（清掃工場の非バイオマス分等）",$H122="火力（石炭）",$H122="火力（石油）",$H122="火力（LNG）",$H122="火力（その他）",$H122="卸取引所",$H122="未定"),"",IF(AND($H122="他社から",$I122="非再エネ"),"",IF($H122="全供給電気の電源構成と同じ",S$118*'E1'!$L$9,J122))))</f>
        <v/>
      </c>
      <c r="S122" s="999"/>
      <c r="T122" s="1000"/>
      <c r="Y122" s="394"/>
    </row>
    <row r="123" spans="1:25" ht="21" customHeight="1">
      <c r="A123" s="360"/>
      <c r="C123" s="1025"/>
      <c r="D123" s="1026"/>
      <c r="E123" s="1026"/>
      <c r="F123" s="1026"/>
      <c r="G123" s="1024"/>
      <c r="H123" s="56"/>
      <c r="I123" s="176"/>
      <c r="J123" s="170"/>
      <c r="K123" s="387" t="str">
        <f>IF(J123="","-",J123/SUM($J118:$J131))</f>
        <v>-</v>
      </c>
      <c r="L123" s="163"/>
      <c r="M123" s="388" t="str">
        <f>IF(L123="","-",L123/SUM($J118:$J131))</f>
        <v>-</v>
      </c>
      <c r="N123" s="57"/>
      <c r="O123" s="389" t="str">
        <f>IF($N123="","",VLOOKUP($N123,'C3_2(公表)'!$C$4:$I$43,2,FALSE))</f>
        <v/>
      </c>
      <c r="P123" s="389" t="str">
        <f>IF($N123="","",VLOOKUP($N123,'C3_2(公表)'!$C$4:$I$43,3,FALSE))</f>
        <v/>
      </c>
      <c r="Q123" s="390" t="str">
        <f>IF($N123="","",VLOOKUP($N123,'C3_2(公表)'!$C$4:$I$43,4,FALSE))</f>
        <v/>
      </c>
      <c r="R123" s="391" t="str">
        <f>IF(J123="","",IF(OR($H123="非再生可能バイオマス",$H123="原子力",$H123="未利用エネルギー（清掃工場の非バイオマス分等）",$H123="火力（石炭）",$H123="火力（石油）",$H123="火力（LNG）",$H123="火力（その他）",$H123="卸取引所",$H123="未定"),"",IF(AND($H123="他社から",$I123="非再エネ"),"",IF($H123="全供給電気の電源構成と同じ",S$118*'E1'!$L$9,J123))))</f>
        <v/>
      </c>
      <c r="S123" s="999"/>
      <c r="T123" s="1000"/>
      <c r="Y123" s="394"/>
    </row>
    <row r="124" spans="1:25" ht="21" customHeight="1">
      <c r="A124" s="360"/>
      <c r="C124" s="1021" t="s">
        <v>1925</v>
      </c>
      <c r="D124" s="1022"/>
      <c r="E124" s="1022"/>
      <c r="F124" s="1022"/>
      <c r="G124" s="1023"/>
      <c r="H124" s="56"/>
      <c r="I124" s="176"/>
      <c r="J124" s="170"/>
      <c r="K124" s="387" t="str">
        <f>IF(J124="","-",J124/SUM($J118:$J131))</f>
        <v>-</v>
      </c>
      <c r="L124" s="163"/>
      <c r="M124" s="388" t="str">
        <f>IF(L124="","-",L124/SUM($J118:$J131))</f>
        <v>-</v>
      </c>
      <c r="N124" s="57"/>
      <c r="O124" s="389" t="str">
        <f>IF($N124="","",VLOOKUP($N124,'C3_2(公表)'!$C$4:$I$43,2,FALSE))</f>
        <v/>
      </c>
      <c r="P124" s="389" t="str">
        <f>IF($N124="","",VLOOKUP($N124,'C3_2(公表)'!$C$4:$I$43,3,FALSE))</f>
        <v/>
      </c>
      <c r="Q124" s="390" t="str">
        <f>IF($N124="","",VLOOKUP($N124,'C3_2(公表)'!$C$4:$I$43,4,FALSE))</f>
        <v/>
      </c>
      <c r="R124" s="391" t="str">
        <f>IF(J124="","",IF(OR($H124="非再生可能バイオマス",$H124="原子力",$H124="未利用エネルギー（清掃工場の非バイオマス分等）",$H124="火力（石炭）",$H124="火力（石油）",$H124="火力（LNG）",$H124="火力（その他）",$H124="卸取引所",$H124="未定"),"",IF(AND($H124="他社から",$I124="非再エネ"),"",IF($H124="全供給電気の電源構成と同じ",S$118*'E1'!$L$9,J124))))</f>
        <v/>
      </c>
      <c r="S124" s="999"/>
      <c r="T124" s="1000"/>
      <c r="Y124" s="394"/>
    </row>
    <row r="125" spans="1:25" ht="21" customHeight="1">
      <c r="A125" s="360"/>
      <c r="C125" s="1025"/>
      <c r="D125" s="1026"/>
      <c r="E125" s="1026"/>
      <c r="F125" s="1026"/>
      <c r="G125" s="1024"/>
      <c r="H125" s="56"/>
      <c r="I125" s="176"/>
      <c r="J125" s="170"/>
      <c r="K125" s="387" t="str">
        <f>IF(J125="","-",J125/SUM($J118:$J131))</f>
        <v>-</v>
      </c>
      <c r="L125" s="163"/>
      <c r="M125" s="388" t="str">
        <f>IF(L125="","-",L125/SUM($J118:$J131))</f>
        <v>-</v>
      </c>
      <c r="N125" s="57"/>
      <c r="O125" s="389" t="str">
        <f>IF($N125="","",VLOOKUP($N125,'C3_2(公表)'!$C$4:$I$43,2,FALSE))</f>
        <v/>
      </c>
      <c r="P125" s="389" t="str">
        <f>IF($N125="","",VLOOKUP($N125,'C3_2(公表)'!$C$4:$I$43,3,FALSE))</f>
        <v/>
      </c>
      <c r="Q125" s="390" t="str">
        <f>IF($N125="","",VLOOKUP($N125,'C3_2(公表)'!$C$4:$I$43,4,FALSE))</f>
        <v/>
      </c>
      <c r="R125" s="391" t="str">
        <f>IF(J125="","",IF(OR($H125="非再生可能バイオマス",$H125="原子力",$H125="未利用エネルギー（清掃工場の非バイオマス分等）",$H125="火力（石炭）",$H125="火力（石油）",$H125="火力（LNG）",$H125="火力（その他）",$H125="卸取引所",$H125="未定"),"",IF(AND($H125="他社から",$I125="非再エネ"),"",IF($H125="全供給電気の電源構成と同じ",S$118*'E1'!$L$9,J125))))</f>
        <v/>
      </c>
      <c r="S125" s="999"/>
      <c r="T125" s="1000"/>
      <c r="Y125" s="394"/>
    </row>
    <row r="126" spans="1:25" ht="21" customHeight="1">
      <c r="A126" s="360"/>
      <c r="C126" s="1041" t="s">
        <v>1790</v>
      </c>
      <c r="D126" s="1042"/>
      <c r="E126" s="1043"/>
      <c r="F126" s="1043"/>
      <c r="G126" s="1023"/>
      <c r="H126" s="56"/>
      <c r="I126" s="176"/>
      <c r="J126" s="170"/>
      <c r="K126" s="387" t="str">
        <f>IF(J126="","-",J126/SUM($J118:$J131))</f>
        <v>-</v>
      </c>
      <c r="L126" s="163"/>
      <c r="M126" s="388" t="str">
        <f>IF(L126="","-",L126/SUM($J118:$J131))</f>
        <v>-</v>
      </c>
      <c r="N126" s="57"/>
      <c r="O126" s="389" t="str">
        <f>IF($N126="","",VLOOKUP($N126,'C3_2(公表)'!$C$4:$I$43,2,FALSE))</f>
        <v/>
      </c>
      <c r="P126" s="389" t="str">
        <f>IF($N126="","",VLOOKUP($N126,'C3_2(公表)'!$C$4:$I$43,3,FALSE))</f>
        <v/>
      </c>
      <c r="Q126" s="390" t="str">
        <f>IF($N126="","",VLOOKUP($N126,'C3_2(公表)'!$C$4:$I$43,4,FALSE))</f>
        <v/>
      </c>
      <c r="R126" s="391" t="str">
        <f>IF(J126="","",IF(OR($H126="非再生可能バイオマス",$H126="原子力",$H126="未利用エネルギー（清掃工場の非バイオマス分等）",$H126="火力（石炭）",$H126="火力（石油）",$H126="火力（LNG）",$H126="火力（その他）",$H126="卸取引所",$H126="未定"),"",IF(AND($H126="他社から",$I126="非再エネ"),"",IF($H126="全供給電気の電源構成と同じ",S$118*'E1'!$L$9,J126))))</f>
        <v/>
      </c>
      <c r="S126" s="999"/>
      <c r="T126" s="1000"/>
      <c r="Y126" s="394"/>
    </row>
    <row r="127" spans="1:25" ht="21" customHeight="1">
      <c r="A127" s="360"/>
      <c r="C127" s="1030" t="str">
        <f>IFERROR(IF(T118/S118&gt;1,1,T118/S118),"-")</f>
        <v>-</v>
      </c>
      <c r="D127" s="1031"/>
      <c r="E127" s="1032"/>
      <c r="F127" s="1032"/>
      <c r="G127" s="1024"/>
      <c r="H127" s="56"/>
      <c r="I127" s="176"/>
      <c r="J127" s="171"/>
      <c r="K127" s="387" t="str">
        <f>IF(J127="","-",J127/SUM($J118:$J131))</f>
        <v>-</v>
      </c>
      <c r="L127" s="164"/>
      <c r="M127" s="388" t="str">
        <f>IF(L127="","-",L127/SUM($J118:$J131))</f>
        <v>-</v>
      </c>
      <c r="N127" s="58"/>
      <c r="O127" s="395" t="str">
        <f>IF($N127="","",VLOOKUP($N127,'C3_2(公表)'!$C$4:$I$43,2,FALSE))</f>
        <v/>
      </c>
      <c r="P127" s="395" t="str">
        <f>IF($N127="","",VLOOKUP($N127,'C3_2(公表)'!$C$4:$I$43,3,FALSE))</f>
        <v/>
      </c>
      <c r="Q127" s="396" t="str">
        <f>IF($N127="","",VLOOKUP($N127,'C3_2(公表)'!$C$4:$I$43,4,FALSE))</f>
        <v/>
      </c>
      <c r="R127" s="391" t="str">
        <f>IF(J127="","",IF(OR($H127="非再生可能バイオマス",$H127="原子力",$H127="未利用エネルギー（清掃工場の非バイオマス分等）",$H127="火力（石炭）",$H127="火力（石油）",$H127="火力（LNG）",$H127="火力（その他）",$H127="卸取引所",$H127="未定"),"",IF(AND($H127="他社から",$I127="非再エネ"),"",IF($H127="全供給電気の電源構成と同じ",S$118*'E1'!$L$9,J127))))</f>
        <v/>
      </c>
      <c r="S127" s="999"/>
      <c r="T127" s="1000"/>
      <c r="Y127" s="394"/>
    </row>
    <row r="128" spans="1:25" ht="21" customHeight="1">
      <c r="A128" s="360"/>
      <c r="C128" s="1027" t="s">
        <v>1751</v>
      </c>
      <c r="D128" s="1028"/>
      <c r="E128" s="1028"/>
      <c r="F128" s="1029"/>
      <c r="G128" s="1023"/>
      <c r="H128" s="56"/>
      <c r="I128" s="176"/>
      <c r="J128" s="172"/>
      <c r="K128" s="387" t="str">
        <f>IF(J128="","-",J128/SUM($J118:$J131))</f>
        <v>-</v>
      </c>
      <c r="L128" s="162"/>
      <c r="M128" s="388" t="str">
        <f>IF(L128="","-",L128/SUM($J118:$J131))</f>
        <v>-</v>
      </c>
      <c r="N128" s="58"/>
      <c r="O128" s="395" t="str">
        <f>IF($N128="","",VLOOKUP($N128,'C3_2(公表)'!$C$4:$I$43,2,FALSE))</f>
        <v/>
      </c>
      <c r="P128" s="395" t="str">
        <f>IF($N128="","",VLOOKUP($N128,'C3_2(公表)'!$C$4:$I$43,3,FALSE))</f>
        <v/>
      </c>
      <c r="Q128" s="396" t="str">
        <f>IF($N128="","",VLOOKUP($N128,'C3_2(公表)'!$C$4:$I$43,4,FALSE))</f>
        <v/>
      </c>
      <c r="R128" s="391" t="str">
        <f>IF(J128="","",IF(OR($H128="非再生可能バイオマス",$H128="原子力",$H128="未利用エネルギー（清掃工場の非バイオマス分等）",$H128="火力（石炭）",$H128="火力（石油）",$H128="火力（LNG）",$H128="火力（その他）",$H128="卸取引所",$H128="未定"),"",IF(AND($H128="他社から",$I128="非再エネ"),"",IF($H128="全供給電気の電源構成と同じ",S$118*'E1'!$L$9,J128))))</f>
        <v/>
      </c>
      <c r="S128" s="999"/>
      <c r="T128" s="1000"/>
      <c r="Y128" s="394"/>
    </row>
    <row r="129" spans="1:25" ht="21" customHeight="1">
      <c r="A129" s="360"/>
      <c r="C129" s="1030" t="str">
        <f>IFERROR(IF(SUM(R118:R131)&gt;T118,T118/S118,SUM(R118:R131)/S118),"-")</f>
        <v>-</v>
      </c>
      <c r="D129" s="1031"/>
      <c r="E129" s="1032"/>
      <c r="F129" s="1032"/>
      <c r="G129" s="1024"/>
      <c r="H129" s="56"/>
      <c r="I129" s="176"/>
      <c r="J129" s="171"/>
      <c r="K129" s="387" t="str">
        <f>IF(J129="","-",J129/SUM($J118:$J131))</f>
        <v>-</v>
      </c>
      <c r="L129" s="164"/>
      <c r="M129" s="388" t="str">
        <f>IF(L129="","-",L129/SUM($J118:$J131))</f>
        <v>-</v>
      </c>
      <c r="N129" s="58"/>
      <c r="O129" s="395" t="str">
        <f>IF($N129="","",VLOOKUP($N129,'C3_2(公表)'!$C$4:$I$43,2,FALSE))</f>
        <v/>
      </c>
      <c r="P129" s="395" t="str">
        <f>IF($N129="","",VLOOKUP($N129,'C3_2(公表)'!$C$4:$I$43,3,FALSE))</f>
        <v/>
      </c>
      <c r="Q129" s="396" t="str">
        <f>IF($N129="","",VLOOKUP($N129,'C3_2(公表)'!$C$4:$I$43,4,FALSE))</f>
        <v/>
      </c>
      <c r="R129" s="391" t="str">
        <f>IF(J129="","",IF(OR($H129="非再生可能バイオマス",$H129="原子力",$H129="未利用エネルギー（清掃工場の非バイオマス分等）",$H129="火力（石炭）",$H129="火力（石油）",$H129="火力（LNG）",$H129="火力（その他）",$H129="卸取引所",$H129="未定"),"",IF(AND($H129="他社から",$I129="非再エネ"),"",IF($H129="全供給電気の電源構成と同じ",S$118*'E1'!$L$9,J129))))</f>
        <v/>
      </c>
      <c r="S129" s="999"/>
      <c r="T129" s="1000"/>
      <c r="Y129" s="394"/>
    </row>
    <row r="130" spans="1:25" ht="21" customHeight="1">
      <c r="A130" s="360"/>
      <c r="C130" s="1027" t="s">
        <v>1791</v>
      </c>
      <c r="D130" s="1028"/>
      <c r="E130" s="1028"/>
      <c r="F130" s="1029"/>
      <c r="G130" s="1023"/>
      <c r="H130" s="56"/>
      <c r="I130" s="176"/>
      <c r="J130" s="172"/>
      <c r="K130" s="387" t="str">
        <f>IF(J130="","-",J130/SUM($J118:$J131))</f>
        <v>-</v>
      </c>
      <c r="L130" s="162"/>
      <c r="M130" s="388" t="str">
        <f>IF(L130="","-",L130/SUM($J118:$J131))</f>
        <v>-</v>
      </c>
      <c r="N130" s="58"/>
      <c r="O130" s="395" t="str">
        <f>IF($N130="","",VLOOKUP($N130,'C3_2(公表)'!$C$4:$I$43,2,FALSE))</f>
        <v/>
      </c>
      <c r="P130" s="395" t="str">
        <f>IF($N130="","",VLOOKUP($N130,'C3_2(公表)'!$C$4:$I$43,3,FALSE))</f>
        <v/>
      </c>
      <c r="Q130" s="396" t="str">
        <f>IF($N130="","",VLOOKUP($N130,'C3_2(公表)'!$C$4:$I$43,4,FALSE))</f>
        <v/>
      </c>
      <c r="R130" s="391" t="str">
        <f>IF(J130="","",IF(OR($H130="非再生可能バイオマス",$H130="原子力",$H130="未利用エネルギー（清掃工場の非バイオマス分等）",$H130="火力（石炭）",$H130="火力（石油）",$H130="火力（LNG）",$H130="火力（その他）",$H130="卸取引所",$H130="未定"),"",IF(AND($H130="他社から",$I130="非再エネ"),"",IF($H130="全供給電気の電源構成と同じ",S$118*'E1'!$L$9,J130))))</f>
        <v/>
      </c>
      <c r="S130" s="999"/>
      <c r="T130" s="1000"/>
      <c r="Y130" s="394"/>
    </row>
    <row r="131" spans="1:25" ht="21" customHeight="1" thickBot="1">
      <c r="A131" s="360"/>
      <c r="C131" s="1034" t="str">
        <f>IFERROR(SUM(L118:L131)/S118,"-")</f>
        <v>-</v>
      </c>
      <c r="D131" s="1035"/>
      <c r="E131" s="1035"/>
      <c r="F131" s="1036"/>
      <c r="G131" s="1033"/>
      <c r="H131" s="67"/>
      <c r="I131" s="177"/>
      <c r="J131" s="173"/>
      <c r="K131" s="397" t="str">
        <f>IF(J131="","-",J131/SUM($J118:$J131))</f>
        <v>-</v>
      </c>
      <c r="L131" s="165"/>
      <c r="M131" s="398" t="str">
        <f>IF(L131="","-",L131/SUM($J118:$J131))</f>
        <v>-</v>
      </c>
      <c r="N131" s="72"/>
      <c r="O131" s="399" t="str">
        <f>IF($N131="","",VLOOKUP($N131,'C3_2(公表)'!$C$4:$I$43,2,FALSE))</f>
        <v/>
      </c>
      <c r="P131" s="399" t="str">
        <f>IF($N131="","",VLOOKUP($N131,'C3_2(公表)'!$C$4:$I$43,3,FALSE))</f>
        <v/>
      </c>
      <c r="Q131" s="400" t="str">
        <f>IF($N131="","",VLOOKUP($N131,'C3_2(公表)'!$C$4:$I$43,4,FALSE))</f>
        <v/>
      </c>
      <c r="R131" s="404" t="str">
        <f>IF(J131="","",IF(OR($H131="非再生可能バイオマス",$H131="原子力",$H131="未利用エネルギー（清掃工場の非バイオマス分等）",$H131="火力（石炭）",$H131="火力（石油）",$H131="火力（LNG）",$H131="火力（その他）",$H131="卸取引所",$H131="未定"),"",IF(AND($H131="他社から",$I131="非再エネ"),"",IF($H131="全供給電気の電源構成と同じ",S$118*'E1'!$L$9,J131))))</f>
        <v/>
      </c>
      <c r="S131" s="1001"/>
      <c r="T131" s="1002"/>
      <c r="Y131" s="394"/>
    </row>
    <row r="132" spans="1:25" ht="21" customHeight="1" thickTop="1">
      <c r="A132" s="360"/>
      <c r="C132" s="1014" t="s">
        <v>1799</v>
      </c>
      <c r="D132" s="377" t="s">
        <v>1826</v>
      </c>
      <c r="E132" s="378" t="s">
        <v>54</v>
      </c>
      <c r="F132" s="378" t="s">
        <v>1828</v>
      </c>
      <c r="G132" s="379" t="s">
        <v>1827</v>
      </c>
      <c r="H132" s="55"/>
      <c r="I132" s="174"/>
      <c r="J132" s="168"/>
      <c r="K132" s="380" t="str">
        <f>IF(J132="","-",J132/SUM($J132:$J145))</f>
        <v>-</v>
      </c>
      <c r="L132" s="161"/>
      <c r="M132" s="381" t="str">
        <f>IF(L132="","-",L132/SUM($J132:$J145))</f>
        <v>-</v>
      </c>
      <c r="N132" s="64"/>
      <c r="O132" s="382" t="str">
        <f>IF($N132="","",VLOOKUP($N132,'C3_2(公表)'!$C$4:$I$43,2,FALSE))</f>
        <v/>
      </c>
      <c r="P132" s="382" t="str">
        <f>IF($N132="","",VLOOKUP($N132,'C3_2(公表)'!$C$4:$I$43,3,FALSE))</f>
        <v/>
      </c>
      <c r="Q132" s="383" t="str">
        <f>IF($N132="","",VLOOKUP($N132,'C3_2(公表)'!$C$4:$I$43,4,FALSE))</f>
        <v/>
      </c>
      <c r="R132" s="384" t="str">
        <f>IF(J132="","",IF(OR($H132="非再生可能バイオマス",$H132="原子力",$H132="未利用エネルギー（清掃工場の非バイオマス分等）",$H132="火力（石炭）",$H132="火力（石油）",$H132="火力（LNG）",$H132="火力（その他）",$H132="卸取引所",$H132="未定"),"",IF(AND($H132="他社から",$I132="非再エネ"),"",IF($H132="全供給電気の電源構成と同じ",S$132*'E1'!$L$9,J132))))</f>
        <v/>
      </c>
      <c r="S132" s="402">
        <f>'D6'!N20</f>
        <v>0</v>
      </c>
      <c r="T132" s="403">
        <f>IFERROR('D6'!N42/1000,0)</f>
        <v>0</v>
      </c>
      <c r="U132" s="1009"/>
    </row>
    <row r="133" spans="1:25" ht="21" customHeight="1">
      <c r="A133" s="360"/>
      <c r="C133" s="1015"/>
      <c r="D133" s="418"/>
      <c r="E133" s="419"/>
      <c r="F133" s="419"/>
      <c r="G133" s="420"/>
      <c r="H133" s="56"/>
      <c r="I133" s="175"/>
      <c r="J133" s="169"/>
      <c r="K133" s="387" t="str">
        <f>IF(J133="","-",J133/SUM($J132:$J145))</f>
        <v>-</v>
      </c>
      <c r="L133" s="162"/>
      <c r="M133" s="388" t="str">
        <f>IF(L133="","-",L133/SUM($J132:$J145))</f>
        <v>-</v>
      </c>
      <c r="N133" s="58"/>
      <c r="O133" s="389" t="str">
        <f>IF($N133="","",VLOOKUP($N133,'C3_2(公表)'!$C$4:$I$43,2,FALSE))</f>
        <v/>
      </c>
      <c r="P133" s="389" t="str">
        <f>IF($N133="","",VLOOKUP($N133,'C3_2(公表)'!$C$4:$I$43,3,FALSE))</f>
        <v/>
      </c>
      <c r="Q133" s="390" t="str">
        <f>IF($N133="","",VLOOKUP($N133,'C3_2(公表)'!$C$4:$I$43,4,FALSE))</f>
        <v/>
      </c>
      <c r="R133" s="391" t="str">
        <f>IF(J133="","",IF(OR($H133="非再生可能バイオマス",$H133="原子力",$H133="未利用エネルギー（清掃工場の非バイオマス分等）",$H133="火力（石炭）",$H133="火力（石油）",$H133="火力（LNG）",$H133="火力（その他）",$H133="卸取引所",$H133="未定"),"",IF(AND($H133="他社から",$I133="非再エネ"),"",IF($H133="全供給電気の電源構成と同じ",S$132*'E1'!$L$9,J133))))</f>
        <v/>
      </c>
      <c r="S133" s="997"/>
      <c r="T133" s="998"/>
      <c r="U133" s="1009"/>
    </row>
    <row r="134" spans="1:25" ht="21" customHeight="1">
      <c r="A134" s="360"/>
      <c r="C134" s="392" t="s">
        <v>1785</v>
      </c>
      <c r="D134" s="1016"/>
      <c r="E134" s="1016"/>
      <c r="F134" s="1016"/>
      <c r="G134" s="1017"/>
      <c r="H134" s="56"/>
      <c r="I134" s="176"/>
      <c r="J134" s="170"/>
      <c r="K134" s="387" t="str">
        <f>IF(J134="","-",J134/SUM($J132:$J145))</f>
        <v>-</v>
      </c>
      <c r="L134" s="163"/>
      <c r="M134" s="388" t="str">
        <f>IF(L134="","-",L134/SUM($J132:$J145))</f>
        <v>-</v>
      </c>
      <c r="N134" s="57"/>
      <c r="O134" s="389" t="str">
        <f>IF($N134="","",VLOOKUP($N134,'C3_2(公表)'!$C$4:$I$43,2,FALSE))</f>
        <v/>
      </c>
      <c r="P134" s="389" t="str">
        <f>IF($N134="","",VLOOKUP($N134,'C3_2(公表)'!$C$4:$I$43,3,FALSE))</f>
        <v/>
      </c>
      <c r="Q134" s="390" t="str">
        <f>IF($N134="","",VLOOKUP($N134,'C3_2(公表)'!$C$4:$I$43,4,FALSE))</f>
        <v/>
      </c>
      <c r="R134" s="391" t="str">
        <f>IF(J134="","",IF(OR($H134="非再生可能バイオマス",$H134="原子力",$H134="未利用エネルギー（清掃工場の非バイオマス分等）",$H134="火力（石炭）",$H134="火力（石油）",$H134="火力（LNG）",$H134="火力（その他）",$H134="卸取引所",$H134="未定"),"",IF(AND($H134="他社から",$I134="非再エネ"),"",IF($H134="全供給電気の電源構成と同じ",S$132*'E1'!$L$9,J134))))</f>
        <v/>
      </c>
      <c r="S134" s="999"/>
      <c r="T134" s="1000"/>
    </row>
    <row r="135" spans="1:25" ht="21" customHeight="1">
      <c r="A135" s="360"/>
      <c r="C135" s="1018"/>
      <c r="D135" s="1019"/>
      <c r="E135" s="1019"/>
      <c r="F135" s="1020"/>
      <c r="G135" s="393" t="s">
        <v>1787</v>
      </c>
      <c r="H135" s="56"/>
      <c r="I135" s="176"/>
      <c r="J135" s="170"/>
      <c r="K135" s="387" t="str">
        <f>IF(J135="","-",J135/SUM($J132:$J145))</f>
        <v>-</v>
      </c>
      <c r="L135" s="163"/>
      <c r="M135" s="388" t="str">
        <f>IF(L135="","-",L135/SUM($J132:$J145))</f>
        <v>-</v>
      </c>
      <c r="N135" s="57"/>
      <c r="O135" s="389" t="str">
        <f>IF($N135="","",VLOOKUP($N135,'C3_2(公表)'!$C$4:$I$43,2,FALSE))</f>
        <v/>
      </c>
      <c r="P135" s="389" t="str">
        <f>IF($N135="","",VLOOKUP($N135,'C3_2(公表)'!$C$4:$I$43,3,FALSE))</f>
        <v/>
      </c>
      <c r="Q135" s="390" t="str">
        <f>IF($N135="","",VLOOKUP($N135,'C3_2(公表)'!$C$4:$I$43,4,FALSE))</f>
        <v/>
      </c>
      <c r="R135" s="391" t="str">
        <f>IF(J135="","",IF(OR($H135="非再生可能バイオマス",$H135="原子力",$H135="未利用エネルギー（清掃工場の非バイオマス分等）",$H135="火力（石炭）",$H135="火力（石油）",$H135="火力（LNG）",$H135="火力（その他）",$H135="卸取引所",$H135="未定"),"",IF(AND($H135="他社から",$I135="非再エネ"),"",IF($H135="全供給電気の電源構成と同じ",S$132*'E1'!$L$9,J135))))</f>
        <v/>
      </c>
      <c r="S135" s="999"/>
      <c r="T135" s="1000"/>
      <c r="Y135" s="394"/>
    </row>
    <row r="136" spans="1:25" ht="21" customHeight="1">
      <c r="A136" s="360"/>
      <c r="C136" s="1021" t="s">
        <v>1924</v>
      </c>
      <c r="D136" s="1022"/>
      <c r="E136" s="1022"/>
      <c r="F136" s="1022"/>
      <c r="G136" s="1023"/>
      <c r="H136" s="56"/>
      <c r="I136" s="176"/>
      <c r="J136" s="170"/>
      <c r="K136" s="387" t="str">
        <f>IF(J136="","-",J136/SUM($J132:$J145))</f>
        <v>-</v>
      </c>
      <c r="L136" s="163"/>
      <c r="M136" s="388" t="str">
        <f>IF(L136="","-",L136/SUM($J132:$J145))</f>
        <v>-</v>
      </c>
      <c r="N136" s="57"/>
      <c r="O136" s="389" t="str">
        <f>IF($N136="","",VLOOKUP($N136,'C3_2(公表)'!$C$4:$I$43,2,FALSE))</f>
        <v/>
      </c>
      <c r="P136" s="389" t="str">
        <f>IF($N136="","",VLOOKUP($N136,'C3_2(公表)'!$C$4:$I$43,3,FALSE))</f>
        <v/>
      </c>
      <c r="Q136" s="390" t="str">
        <f>IF($N136="","",VLOOKUP($N136,'C3_2(公表)'!$C$4:$I$43,4,FALSE))</f>
        <v/>
      </c>
      <c r="R136" s="391" t="str">
        <f>IF(J136="","",IF(OR($H136="非再生可能バイオマス",$H136="原子力",$H136="未利用エネルギー（清掃工場の非バイオマス分等）",$H136="火力（石炭）",$H136="火力（石油）",$H136="火力（LNG）",$H136="火力（その他）",$H136="卸取引所",$H136="未定"),"",IF(AND($H136="他社から",$I136="非再エネ"),"",IF($H136="全供給電気の電源構成と同じ",S$132*'E1'!$L$9,J136))))</f>
        <v/>
      </c>
      <c r="S136" s="999"/>
      <c r="T136" s="1000"/>
      <c r="Y136" s="394"/>
    </row>
    <row r="137" spans="1:25" ht="21" customHeight="1">
      <c r="A137" s="360"/>
      <c r="C137" s="1025"/>
      <c r="D137" s="1026"/>
      <c r="E137" s="1026"/>
      <c r="F137" s="1026"/>
      <c r="G137" s="1024"/>
      <c r="H137" s="56"/>
      <c r="I137" s="176"/>
      <c r="J137" s="170"/>
      <c r="K137" s="387" t="str">
        <f>IF(J137="","-",J137/SUM($J132:$J145))</f>
        <v>-</v>
      </c>
      <c r="L137" s="163"/>
      <c r="M137" s="388" t="str">
        <f>IF(L137="","-",L137/SUM($J132:$J145))</f>
        <v>-</v>
      </c>
      <c r="N137" s="57"/>
      <c r="O137" s="389" t="str">
        <f>IF($N137="","",VLOOKUP($N137,'C3_2(公表)'!$C$4:$I$43,2,FALSE))</f>
        <v/>
      </c>
      <c r="P137" s="389" t="str">
        <f>IF($N137="","",VLOOKUP($N137,'C3_2(公表)'!$C$4:$I$43,3,FALSE))</f>
        <v/>
      </c>
      <c r="Q137" s="390" t="str">
        <f>IF($N137="","",VLOOKUP($N137,'C3_2(公表)'!$C$4:$I$43,4,FALSE))</f>
        <v/>
      </c>
      <c r="R137" s="391" t="str">
        <f>IF(J137="","",IF(OR($H137="非再生可能バイオマス",$H137="原子力",$H137="未利用エネルギー（清掃工場の非バイオマス分等）",$H137="火力（石炭）",$H137="火力（石油）",$H137="火力（LNG）",$H137="火力（その他）",$H137="卸取引所",$H137="未定"),"",IF(AND($H137="他社から",$I137="非再エネ"),"",IF($H137="全供給電気の電源構成と同じ",S$132*'E1'!$L$9,J137))))</f>
        <v/>
      </c>
      <c r="S137" s="999"/>
      <c r="T137" s="1000"/>
      <c r="Y137" s="394"/>
    </row>
    <row r="138" spans="1:25" ht="21" customHeight="1">
      <c r="A138" s="360"/>
      <c r="C138" s="1021" t="s">
        <v>1925</v>
      </c>
      <c r="D138" s="1022"/>
      <c r="E138" s="1022"/>
      <c r="F138" s="1022"/>
      <c r="G138" s="1023"/>
      <c r="H138" s="56"/>
      <c r="I138" s="176"/>
      <c r="J138" s="170"/>
      <c r="K138" s="387" t="str">
        <f>IF(J138="","-",J138/SUM($J132:$J145))</f>
        <v>-</v>
      </c>
      <c r="L138" s="163"/>
      <c r="M138" s="388" t="str">
        <f>IF(L138="","-",L138/SUM($J132:$J145))</f>
        <v>-</v>
      </c>
      <c r="N138" s="57"/>
      <c r="O138" s="389" t="str">
        <f>IF($N138="","",VLOOKUP($N138,'C3_2(公表)'!$C$4:$I$43,2,FALSE))</f>
        <v/>
      </c>
      <c r="P138" s="389" t="str">
        <f>IF($N138="","",VLOOKUP($N138,'C3_2(公表)'!$C$4:$I$43,3,FALSE))</f>
        <v/>
      </c>
      <c r="Q138" s="390" t="str">
        <f>IF($N138="","",VLOOKUP($N138,'C3_2(公表)'!$C$4:$I$43,4,FALSE))</f>
        <v/>
      </c>
      <c r="R138" s="391" t="str">
        <f>IF(J138="","",IF(OR($H138="非再生可能バイオマス",$H138="原子力",$H138="未利用エネルギー（清掃工場の非バイオマス分等）",$H138="火力（石炭）",$H138="火力（石油）",$H138="火力（LNG）",$H138="火力（その他）",$H138="卸取引所",$H138="未定"),"",IF(AND($H138="他社から",$I138="非再エネ"),"",IF($H138="全供給電気の電源構成と同じ",S$132*'E1'!$L$9,J138))))</f>
        <v/>
      </c>
      <c r="S138" s="999"/>
      <c r="T138" s="1000"/>
      <c r="Y138" s="394"/>
    </row>
    <row r="139" spans="1:25" ht="21" customHeight="1">
      <c r="A139" s="360"/>
      <c r="C139" s="1025"/>
      <c r="D139" s="1026"/>
      <c r="E139" s="1026"/>
      <c r="F139" s="1026"/>
      <c r="G139" s="1024"/>
      <c r="H139" s="56"/>
      <c r="I139" s="176"/>
      <c r="J139" s="170"/>
      <c r="K139" s="387" t="str">
        <f>IF(J139="","-",J139/SUM($J132:$J145))</f>
        <v>-</v>
      </c>
      <c r="L139" s="163"/>
      <c r="M139" s="388" t="str">
        <f>IF(L139="","-",L139/SUM($J132:$J145))</f>
        <v>-</v>
      </c>
      <c r="N139" s="57"/>
      <c r="O139" s="389" t="str">
        <f>IF($N139="","",VLOOKUP($N139,'C3_2(公表)'!$C$4:$I$43,2,FALSE))</f>
        <v/>
      </c>
      <c r="P139" s="389" t="str">
        <f>IF($N139="","",VLOOKUP($N139,'C3_2(公表)'!$C$4:$I$43,3,FALSE))</f>
        <v/>
      </c>
      <c r="Q139" s="390" t="str">
        <f>IF($N139="","",VLOOKUP($N139,'C3_2(公表)'!$C$4:$I$43,4,FALSE))</f>
        <v/>
      </c>
      <c r="R139" s="391" t="str">
        <f>IF(J139="","",IF(OR($H139="非再生可能バイオマス",$H139="原子力",$H139="未利用エネルギー（清掃工場の非バイオマス分等）",$H139="火力（石炭）",$H139="火力（石油）",$H139="火力（LNG）",$H139="火力（その他）",$H139="卸取引所",$H139="未定"),"",IF(AND($H139="他社から",$I139="非再エネ"),"",IF($H139="全供給電気の電源構成と同じ",S$132*'E1'!$L$9,J139))))</f>
        <v/>
      </c>
      <c r="S139" s="999"/>
      <c r="T139" s="1000"/>
      <c r="Y139" s="394"/>
    </row>
    <row r="140" spans="1:25" ht="21" customHeight="1">
      <c r="A140" s="360"/>
      <c r="C140" s="1041" t="s">
        <v>1790</v>
      </c>
      <c r="D140" s="1042"/>
      <c r="E140" s="1043"/>
      <c r="F140" s="1043"/>
      <c r="G140" s="1023"/>
      <c r="H140" s="56"/>
      <c r="I140" s="176"/>
      <c r="J140" s="170"/>
      <c r="K140" s="387" t="str">
        <f>IF(J140="","-",J140/SUM($J132:$J145))</f>
        <v>-</v>
      </c>
      <c r="L140" s="163"/>
      <c r="M140" s="388" t="str">
        <f>IF(L140="","-",L140/SUM($J132:$J145))</f>
        <v>-</v>
      </c>
      <c r="N140" s="57"/>
      <c r="O140" s="389" t="str">
        <f>IF($N140="","",VLOOKUP($N140,'C3_2(公表)'!$C$4:$I$43,2,FALSE))</f>
        <v/>
      </c>
      <c r="P140" s="389" t="str">
        <f>IF($N140="","",VLOOKUP($N140,'C3_2(公表)'!$C$4:$I$43,3,FALSE))</f>
        <v/>
      </c>
      <c r="Q140" s="390" t="str">
        <f>IF($N140="","",VLOOKUP($N140,'C3_2(公表)'!$C$4:$I$43,4,FALSE))</f>
        <v/>
      </c>
      <c r="R140" s="391" t="str">
        <f>IF(J140="","",IF(OR($H140="非再生可能バイオマス",$H140="原子力",$H140="未利用エネルギー（清掃工場の非バイオマス分等）",$H140="火力（石炭）",$H140="火力（石油）",$H140="火力（LNG）",$H140="火力（その他）",$H140="卸取引所",$H140="未定"),"",IF(AND($H140="他社から",$I140="非再エネ"),"",IF($H140="全供給電気の電源構成と同じ",S$132*'E1'!$L$9,J140))))</f>
        <v/>
      </c>
      <c r="S140" s="999"/>
      <c r="T140" s="1000"/>
      <c r="Y140" s="394"/>
    </row>
    <row r="141" spans="1:25" ht="21" customHeight="1">
      <c r="A141" s="360"/>
      <c r="C141" s="1030" t="str">
        <f>IFERROR(IF(T132/S132&gt;1,1,T132/S132),"-")</f>
        <v>-</v>
      </c>
      <c r="D141" s="1031"/>
      <c r="E141" s="1032"/>
      <c r="F141" s="1032"/>
      <c r="G141" s="1024"/>
      <c r="H141" s="56"/>
      <c r="I141" s="176"/>
      <c r="J141" s="171"/>
      <c r="K141" s="387" t="str">
        <f>IF(J141="","-",J141/SUM($J132:$J145))</f>
        <v>-</v>
      </c>
      <c r="L141" s="164"/>
      <c r="M141" s="388" t="str">
        <f>IF(L141="","-",L141/SUM($J132:$J145))</f>
        <v>-</v>
      </c>
      <c r="N141" s="58"/>
      <c r="O141" s="395" t="str">
        <f>IF($N141="","",VLOOKUP($N141,'C3_2(公表)'!$C$4:$I$43,2,FALSE))</f>
        <v/>
      </c>
      <c r="P141" s="395" t="str">
        <f>IF($N141="","",VLOOKUP($N141,'C3_2(公表)'!$C$4:$I$43,3,FALSE))</f>
        <v/>
      </c>
      <c r="Q141" s="396" t="str">
        <f>IF($N141="","",VLOOKUP($N141,'C3_2(公表)'!$C$4:$I$43,4,FALSE))</f>
        <v/>
      </c>
      <c r="R141" s="391" t="str">
        <f>IF(J141="","",IF(OR($H141="非再生可能バイオマス",$H141="原子力",$H141="未利用エネルギー（清掃工場の非バイオマス分等）",$H141="火力（石炭）",$H141="火力（石油）",$H141="火力（LNG）",$H141="火力（その他）",$H141="卸取引所",$H141="未定"),"",IF(AND($H141="他社から",$I141="非再エネ"),"",IF($H141="全供給電気の電源構成と同じ",S$132*'E1'!$L$9,J141))))</f>
        <v/>
      </c>
      <c r="S141" s="999"/>
      <c r="T141" s="1000"/>
      <c r="Y141" s="394"/>
    </row>
    <row r="142" spans="1:25" ht="21" customHeight="1">
      <c r="A142" s="360"/>
      <c r="C142" s="1027" t="s">
        <v>1751</v>
      </c>
      <c r="D142" s="1028"/>
      <c r="E142" s="1028"/>
      <c r="F142" s="1029"/>
      <c r="G142" s="1023"/>
      <c r="H142" s="56"/>
      <c r="I142" s="176"/>
      <c r="J142" s="172"/>
      <c r="K142" s="387" t="str">
        <f>IF(J142="","-",J142/SUM($J132:$J145))</f>
        <v>-</v>
      </c>
      <c r="L142" s="162"/>
      <c r="M142" s="388" t="str">
        <f>IF(L142="","-",L142/SUM($J132:$J145))</f>
        <v>-</v>
      </c>
      <c r="N142" s="58"/>
      <c r="O142" s="395" t="str">
        <f>IF($N142="","",VLOOKUP($N142,'C3_2(公表)'!$C$4:$I$43,2,FALSE))</f>
        <v/>
      </c>
      <c r="P142" s="395" t="str">
        <f>IF($N142="","",VLOOKUP($N142,'C3_2(公表)'!$C$4:$I$43,3,FALSE))</f>
        <v/>
      </c>
      <c r="Q142" s="396" t="str">
        <f>IF($N142="","",VLOOKUP($N142,'C3_2(公表)'!$C$4:$I$43,4,FALSE))</f>
        <v/>
      </c>
      <c r="R142" s="391" t="str">
        <f>IF(J142="","",IF(OR($H142="非再生可能バイオマス",$H142="原子力",$H142="未利用エネルギー（清掃工場の非バイオマス分等）",$H142="火力（石炭）",$H142="火力（石油）",$H142="火力（LNG）",$H142="火力（その他）",$H142="卸取引所",$H142="未定"),"",IF(AND($H142="他社から",$I142="非再エネ"),"",IF($H142="全供給電気の電源構成と同じ",S$132*'E1'!$L$9,J142))))</f>
        <v/>
      </c>
      <c r="S142" s="999"/>
      <c r="T142" s="1000"/>
      <c r="Y142" s="394"/>
    </row>
    <row r="143" spans="1:25" ht="21" customHeight="1">
      <c r="A143" s="360"/>
      <c r="C143" s="1030" t="str">
        <f>IFERROR(IF(SUM(R132:R145)&gt;T132,T132/S132,SUM(R132:R145)/S132),"-")</f>
        <v>-</v>
      </c>
      <c r="D143" s="1031"/>
      <c r="E143" s="1032"/>
      <c r="F143" s="1032"/>
      <c r="G143" s="1024"/>
      <c r="H143" s="56"/>
      <c r="I143" s="176"/>
      <c r="J143" s="171"/>
      <c r="K143" s="387" t="str">
        <f>IF(J143="","-",J143/SUM($J132:$J145))</f>
        <v>-</v>
      </c>
      <c r="L143" s="164"/>
      <c r="M143" s="388" t="str">
        <f>IF(L143="","-",L143/SUM($J132:$J145))</f>
        <v>-</v>
      </c>
      <c r="N143" s="58"/>
      <c r="O143" s="395" t="str">
        <f>IF($N143="","",VLOOKUP($N143,'C3_2(公表)'!$C$4:$I$43,2,FALSE))</f>
        <v/>
      </c>
      <c r="P143" s="395" t="str">
        <f>IF($N143="","",VLOOKUP($N143,'C3_2(公表)'!$C$4:$I$43,3,FALSE))</f>
        <v/>
      </c>
      <c r="Q143" s="396" t="str">
        <f>IF($N143="","",VLOOKUP($N143,'C3_2(公表)'!$C$4:$I$43,4,FALSE))</f>
        <v/>
      </c>
      <c r="R143" s="391" t="str">
        <f>IF(J143="","",IF(OR($H143="非再生可能バイオマス",$H143="原子力",$H143="未利用エネルギー（清掃工場の非バイオマス分等）",$H143="火力（石炭）",$H143="火力（石油）",$H143="火力（LNG）",$H143="火力（その他）",$H143="卸取引所",$H143="未定"),"",IF(AND($H143="他社から",$I143="非再エネ"),"",IF($H143="全供給電気の電源構成と同じ",S$132*'E1'!$L$9,J143))))</f>
        <v/>
      </c>
      <c r="S143" s="999"/>
      <c r="T143" s="1000"/>
      <c r="Y143" s="394"/>
    </row>
    <row r="144" spans="1:25" ht="21" customHeight="1">
      <c r="A144" s="360"/>
      <c r="C144" s="1027" t="s">
        <v>1791</v>
      </c>
      <c r="D144" s="1028"/>
      <c r="E144" s="1028"/>
      <c r="F144" s="1029"/>
      <c r="G144" s="1023"/>
      <c r="H144" s="56"/>
      <c r="I144" s="176"/>
      <c r="J144" s="172"/>
      <c r="K144" s="387" t="str">
        <f>IF(J144="","-",J144/SUM($J132:$J145))</f>
        <v>-</v>
      </c>
      <c r="L144" s="162"/>
      <c r="M144" s="388" t="str">
        <f>IF(L144="","-",L144/SUM($J132:$J145))</f>
        <v>-</v>
      </c>
      <c r="N144" s="58"/>
      <c r="O144" s="395" t="str">
        <f>IF($N144="","",VLOOKUP($N144,'C3_2(公表)'!$C$4:$I$43,2,FALSE))</f>
        <v/>
      </c>
      <c r="P144" s="395" t="str">
        <f>IF($N144="","",VLOOKUP($N144,'C3_2(公表)'!$C$4:$I$43,3,FALSE))</f>
        <v/>
      </c>
      <c r="Q144" s="396" t="str">
        <f>IF($N144="","",VLOOKUP($N144,'C3_2(公表)'!$C$4:$I$43,4,FALSE))</f>
        <v/>
      </c>
      <c r="R144" s="391" t="str">
        <f>IF(J144="","",IF(OR($H144="非再生可能バイオマス",$H144="原子力",$H144="未利用エネルギー（清掃工場の非バイオマス分等）",$H144="火力（石炭）",$H144="火力（石油）",$H144="火力（LNG）",$H144="火力（その他）",$H144="卸取引所",$H144="未定"),"",IF(AND($H144="他社から",$I144="非再エネ"),"",IF($H144="全供給電気の電源構成と同じ",S$132*'E1'!$L$9,J144))))</f>
        <v/>
      </c>
      <c r="S144" s="999"/>
      <c r="T144" s="1000"/>
      <c r="Y144" s="394"/>
    </row>
    <row r="145" spans="1:25" ht="21" customHeight="1" thickBot="1">
      <c r="A145" s="360"/>
      <c r="C145" s="1034" t="str">
        <f>IFERROR(SUM(L132:L145)/S132,"-")</f>
        <v>-</v>
      </c>
      <c r="D145" s="1035"/>
      <c r="E145" s="1035"/>
      <c r="F145" s="1036"/>
      <c r="G145" s="1033"/>
      <c r="H145" s="67"/>
      <c r="I145" s="177"/>
      <c r="J145" s="173"/>
      <c r="K145" s="397" t="str">
        <f>IF(J145="","-",J145/SUM($J132:$J145))</f>
        <v>-</v>
      </c>
      <c r="L145" s="165"/>
      <c r="M145" s="398" t="str">
        <f>IF(L145="","-",L145/SUM($J132:$J145))</f>
        <v>-</v>
      </c>
      <c r="N145" s="72"/>
      <c r="O145" s="399" t="str">
        <f>IF($N145="","",VLOOKUP($N145,'C3_2(公表)'!$C$4:$I$43,2,FALSE))</f>
        <v/>
      </c>
      <c r="P145" s="399" t="str">
        <f>IF($N145="","",VLOOKUP($N145,'C3_2(公表)'!$C$4:$I$43,3,FALSE))</f>
        <v/>
      </c>
      <c r="Q145" s="400" t="str">
        <f>IF($N145="","",VLOOKUP($N145,'C3_2(公表)'!$C$4:$I$43,4,FALSE))</f>
        <v/>
      </c>
      <c r="R145" s="404" t="str">
        <f>IF(J145="","",IF(OR($H145="非再生可能バイオマス",$H145="原子力",$H145="未利用エネルギー（清掃工場の非バイオマス分等）",$H145="火力（石炭）",$H145="火力（石油）",$H145="火力（LNG）",$H145="火力（その他）",$H145="卸取引所",$H145="未定"),"",IF(AND($H145="他社から",$I145="非再エネ"),"",IF($H145="全供給電気の電源構成と同じ",S$132*'E1'!$L$9,J145))))</f>
        <v/>
      </c>
      <c r="S145" s="1001"/>
      <c r="T145" s="1002"/>
      <c r="Y145" s="394"/>
    </row>
    <row r="146" spans="1:25" ht="21" customHeight="1" thickTop="1">
      <c r="A146" s="360"/>
      <c r="C146" s="1014" t="s">
        <v>1669</v>
      </c>
      <c r="D146" s="377" t="s">
        <v>1826</v>
      </c>
      <c r="E146" s="378" t="s">
        <v>54</v>
      </c>
      <c r="F146" s="378" t="s">
        <v>1828</v>
      </c>
      <c r="G146" s="379" t="s">
        <v>1827</v>
      </c>
      <c r="H146" s="55"/>
      <c r="I146" s="174"/>
      <c r="J146" s="168"/>
      <c r="K146" s="380" t="str">
        <f>IF(J146="","-",J146/SUM($J146:$J159))</f>
        <v>-</v>
      </c>
      <c r="L146" s="161"/>
      <c r="M146" s="381" t="str">
        <f>IF(L146="","-",L146/SUM($J146:$J159))</f>
        <v>-</v>
      </c>
      <c r="N146" s="64"/>
      <c r="O146" s="382" t="str">
        <f>IF($N146="","",VLOOKUP($N146,'C3_2(公表)'!$C$4:$I$43,2,FALSE))</f>
        <v/>
      </c>
      <c r="P146" s="382" t="str">
        <f>IF($N146="","",VLOOKUP($N146,'C3_2(公表)'!$C$4:$I$43,3,FALSE))</f>
        <v/>
      </c>
      <c r="Q146" s="383" t="str">
        <f>IF($N146="","",VLOOKUP($N146,'C3_2(公表)'!$C$4:$I$43,4,FALSE))</f>
        <v/>
      </c>
      <c r="R146" s="384" t="str">
        <f>IF(J146="","",IF(OR($H146="非再生可能バイオマス",$H146="原子力",$H146="未利用エネルギー（清掃工場の非バイオマス分等）",$H146="火力（石炭）",$H146="火力（石油）",$H146="火力（LNG）",$H146="火力（その他）",$H146="卸取引所",$H146="未定"),"",IF(AND($H146="他社から",$I146="非再エネ"),"",IF($H146="全供給電気の電源構成と同じ",S$146*'E1'!$L$9,J146))))</f>
        <v/>
      </c>
      <c r="S146" s="402">
        <f>'D6'!O$20</f>
        <v>0</v>
      </c>
      <c r="T146" s="403">
        <f>IFERROR('D6'!O42/1000,0)</f>
        <v>0</v>
      </c>
      <c r="U146" s="1009"/>
    </row>
    <row r="147" spans="1:25" ht="21" customHeight="1">
      <c r="A147" s="360"/>
      <c r="C147" s="1015"/>
      <c r="D147" s="418"/>
      <c r="E147" s="419"/>
      <c r="F147" s="419"/>
      <c r="G147" s="420"/>
      <c r="H147" s="56"/>
      <c r="I147" s="175"/>
      <c r="J147" s="169"/>
      <c r="K147" s="387" t="str">
        <f>IF(J147="","-",J147/SUM($J146:$J159))</f>
        <v>-</v>
      </c>
      <c r="L147" s="162"/>
      <c r="M147" s="388" t="str">
        <f>IF(L147="","-",L147/SUM($J146:$J159))</f>
        <v>-</v>
      </c>
      <c r="N147" s="58"/>
      <c r="O147" s="389" t="str">
        <f>IF($N147="","",VLOOKUP($N147,'C3_2(公表)'!$C$4:$I$43,2,FALSE))</f>
        <v/>
      </c>
      <c r="P147" s="389" t="str">
        <f>IF($N147="","",VLOOKUP($N147,'C3_2(公表)'!$C$4:$I$43,3,FALSE))</f>
        <v/>
      </c>
      <c r="Q147" s="390" t="str">
        <f>IF($N147="","",VLOOKUP($N147,'C3_2(公表)'!$C$4:$I$43,4,FALSE))</f>
        <v/>
      </c>
      <c r="R147" s="391" t="str">
        <f>IF(J147="","",IF(OR($H147="非再生可能バイオマス",$H147="原子力",$H147="未利用エネルギー（清掃工場の非バイオマス分等）",$H147="火力（石炭）",$H147="火力（石油）",$H147="火力（LNG）",$H147="火力（その他）",$H147="卸取引所",$H147="未定"),"",IF(AND($H147="他社から",$I147="非再エネ"),"",IF($H147="全供給電気の電源構成と同じ",S$146*'E1'!$L$9,J147))))</f>
        <v/>
      </c>
      <c r="S147" s="997"/>
      <c r="T147" s="998"/>
      <c r="U147" s="1009"/>
    </row>
    <row r="148" spans="1:25" ht="21" customHeight="1">
      <c r="A148" s="360"/>
      <c r="C148" s="392" t="s">
        <v>1785</v>
      </c>
      <c r="D148" s="1016"/>
      <c r="E148" s="1016"/>
      <c r="F148" s="1016"/>
      <c r="G148" s="1017"/>
      <c r="H148" s="56"/>
      <c r="I148" s="176"/>
      <c r="J148" s="170"/>
      <c r="K148" s="387" t="str">
        <f>IF(J148="","-",J148/SUM($J146:$J159))</f>
        <v>-</v>
      </c>
      <c r="L148" s="163"/>
      <c r="M148" s="388" t="str">
        <f>IF(L148="","-",L148/SUM($J146:$J159))</f>
        <v>-</v>
      </c>
      <c r="N148" s="57"/>
      <c r="O148" s="389" t="str">
        <f>IF($N148="","",VLOOKUP($N148,'C3_2(公表)'!$C$4:$I$43,2,FALSE))</f>
        <v/>
      </c>
      <c r="P148" s="389" t="str">
        <f>IF($N148="","",VLOOKUP($N148,'C3_2(公表)'!$C$4:$I$43,3,FALSE))</f>
        <v/>
      </c>
      <c r="Q148" s="390" t="str">
        <f>IF($N148="","",VLOOKUP($N148,'C3_2(公表)'!$C$4:$I$43,4,FALSE))</f>
        <v/>
      </c>
      <c r="R148" s="391" t="str">
        <f>IF(J148="","",IF(OR($H148="非再生可能バイオマス",$H148="原子力",$H148="未利用エネルギー（清掃工場の非バイオマス分等）",$H148="火力（石炭）",$H148="火力（石油）",$H148="火力（LNG）",$H148="火力（その他）",$H148="卸取引所",$H148="未定"),"",IF(AND($H148="他社から",$I148="非再エネ"),"",IF($H148="全供給電気の電源構成と同じ",S$146*'E1'!$L$9,J148))))</f>
        <v/>
      </c>
      <c r="S148" s="999"/>
      <c r="T148" s="1000"/>
    </row>
    <row r="149" spans="1:25" ht="21" customHeight="1">
      <c r="A149" s="360"/>
      <c r="C149" s="1018"/>
      <c r="D149" s="1019"/>
      <c r="E149" s="1019"/>
      <c r="F149" s="1020"/>
      <c r="G149" s="393" t="s">
        <v>1787</v>
      </c>
      <c r="H149" s="56"/>
      <c r="I149" s="176"/>
      <c r="J149" s="170"/>
      <c r="K149" s="387" t="str">
        <f>IF(J149="","-",J149/SUM($J146:$J159))</f>
        <v>-</v>
      </c>
      <c r="L149" s="163"/>
      <c r="M149" s="388" t="str">
        <f>IF(L149="","-",L149/SUM($J146:$J159))</f>
        <v>-</v>
      </c>
      <c r="N149" s="57"/>
      <c r="O149" s="389" t="str">
        <f>IF($N149="","",VLOOKUP($N149,'C3_2(公表)'!$C$4:$I$43,2,FALSE))</f>
        <v/>
      </c>
      <c r="P149" s="389" t="str">
        <f>IF($N149="","",VLOOKUP($N149,'C3_2(公表)'!$C$4:$I$43,3,FALSE))</f>
        <v/>
      </c>
      <c r="Q149" s="390" t="str">
        <f>IF($N149="","",VLOOKUP($N149,'C3_2(公表)'!$C$4:$I$43,4,FALSE))</f>
        <v/>
      </c>
      <c r="R149" s="391" t="str">
        <f>IF(J149="","",IF(OR($H149="非再生可能バイオマス",$H149="原子力",$H149="未利用エネルギー（清掃工場の非バイオマス分等）",$H149="火力（石炭）",$H149="火力（石油）",$H149="火力（LNG）",$H149="火力（その他）",$H149="卸取引所",$H149="未定"),"",IF(AND($H149="他社から",$I149="非再エネ"),"",IF($H149="全供給電気の電源構成と同じ",S$146*'E1'!$L$9,J149))))</f>
        <v/>
      </c>
      <c r="S149" s="999"/>
      <c r="T149" s="1000"/>
      <c r="Y149" s="394"/>
    </row>
    <row r="150" spans="1:25" ht="21" customHeight="1">
      <c r="A150" s="360"/>
      <c r="C150" s="1021" t="s">
        <v>1924</v>
      </c>
      <c r="D150" s="1022"/>
      <c r="E150" s="1022"/>
      <c r="F150" s="1022"/>
      <c r="G150" s="1023"/>
      <c r="H150" s="56"/>
      <c r="I150" s="176"/>
      <c r="J150" s="170"/>
      <c r="K150" s="387" t="str">
        <f>IF(J150="","-",J150/SUM($J146:$J159))</f>
        <v>-</v>
      </c>
      <c r="L150" s="163"/>
      <c r="M150" s="388" t="str">
        <f>IF(L150="","-",L150/SUM($J146:$J159))</f>
        <v>-</v>
      </c>
      <c r="N150" s="57"/>
      <c r="O150" s="389" t="str">
        <f>IF($N150="","",VLOOKUP($N150,'C3_2(公表)'!$C$4:$I$43,2,FALSE))</f>
        <v/>
      </c>
      <c r="P150" s="389" t="str">
        <f>IF($N150="","",VLOOKUP($N150,'C3_2(公表)'!$C$4:$I$43,3,FALSE))</f>
        <v/>
      </c>
      <c r="Q150" s="390" t="str">
        <f>IF($N150="","",VLOOKUP($N150,'C3_2(公表)'!$C$4:$I$43,4,FALSE))</f>
        <v/>
      </c>
      <c r="R150" s="391" t="str">
        <f>IF(J150="","",IF(OR($H150="非再生可能バイオマス",$H150="原子力",$H150="未利用エネルギー（清掃工場の非バイオマス分等）",$H150="火力（石炭）",$H150="火力（石油）",$H150="火力（LNG）",$H150="火力（その他）",$H150="卸取引所",$H150="未定"),"",IF(AND($H150="他社から",$I150="非再エネ"),"",IF($H150="全供給電気の電源構成と同じ",S$146*'E1'!$L$9,J150))))</f>
        <v/>
      </c>
      <c r="S150" s="999"/>
      <c r="T150" s="1000"/>
      <c r="Y150" s="394"/>
    </row>
    <row r="151" spans="1:25" ht="21" customHeight="1">
      <c r="A151" s="360"/>
      <c r="C151" s="1025"/>
      <c r="D151" s="1026"/>
      <c r="E151" s="1026"/>
      <c r="F151" s="1026"/>
      <c r="G151" s="1024"/>
      <c r="H151" s="56"/>
      <c r="I151" s="176"/>
      <c r="J151" s="170"/>
      <c r="K151" s="387" t="str">
        <f>IF(J151="","-",J151/SUM($J146:$J159))</f>
        <v>-</v>
      </c>
      <c r="L151" s="163"/>
      <c r="M151" s="388" t="str">
        <f>IF(L151="","-",L151/SUM($J146:$J159))</f>
        <v>-</v>
      </c>
      <c r="N151" s="57"/>
      <c r="O151" s="389" t="str">
        <f>IF($N151="","",VLOOKUP($N151,'C3_2(公表)'!$C$4:$I$43,2,FALSE))</f>
        <v/>
      </c>
      <c r="P151" s="389" t="str">
        <f>IF($N151="","",VLOOKUP($N151,'C3_2(公表)'!$C$4:$I$43,3,FALSE))</f>
        <v/>
      </c>
      <c r="Q151" s="390" t="str">
        <f>IF($N151="","",VLOOKUP($N151,'C3_2(公表)'!$C$4:$I$43,4,FALSE))</f>
        <v/>
      </c>
      <c r="R151" s="391" t="str">
        <f>IF(J151="","",IF(OR($H151="非再生可能バイオマス",$H151="原子力",$H151="未利用エネルギー（清掃工場の非バイオマス分等）",$H151="火力（石炭）",$H151="火力（石油）",$H151="火力（LNG）",$H151="火力（その他）",$H151="卸取引所",$H151="未定"),"",IF(AND($H151="他社から",$I151="非再エネ"),"",IF($H151="全供給電気の電源構成と同じ",S$146*'E1'!$L$9,J151))))</f>
        <v/>
      </c>
      <c r="S151" s="999"/>
      <c r="T151" s="1000"/>
      <c r="Y151" s="394"/>
    </row>
    <row r="152" spans="1:25" ht="21" customHeight="1">
      <c r="A152" s="360"/>
      <c r="C152" s="1021" t="s">
        <v>1925</v>
      </c>
      <c r="D152" s="1022"/>
      <c r="E152" s="1022"/>
      <c r="F152" s="1022"/>
      <c r="G152" s="1023"/>
      <c r="H152" s="56"/>
      <c r="I152" s="176"/>
      <c r="J152" s="170"/>
      <c r="K152" s="387" t="str">
        <f>IF(J152="","-",J152/SUM($J146:$J159))</f>
        <v>-</v>
      </c>
      <c r="L152" s="163"/>
      <c r="M152" s="388" t="str">
        <f>IF(L152="","-",L152/SUM($J146:$J159))</f>
        <v>-</v>
      </c>
      <c r="N152" s="57"/>
      <c r="O152" s="389" t="str">
        <f>IF($N152="","",VLOOKUP($N152,'C3_2(公表)'!$C$4:$I$43,2,FALSE))</f>
        <v/>
      </c>
      <c r="P152" s="389" t="str">
        <f>IF($N152="","",VLOOKUP($N152,'C3_2(公表)'!$C$4:$I$43,3,FALSE))</f>
        <v/>
      </c>
      <c r="Q152" s="390" t="str">
        <f>IF($N152="","",VLOOKUP($N152,'C3_2(公表)'!$C$4:$I$43,4,FALSE))</f>
        <v/>
      </c>
      <c r="R152" s="391" t="str">
        <f>IF(J152="","",IF(OR($H152="非再生可能バイオマス",$H152="原子力",$H152="未利用エネルギー（清掃工場の非バイオマス分等）",$H152="火力（石炭）",$H152="火力（石油）",$H152="火力（LNG）",$H152="火力（その他）",$H152="卸取引所",$H152="未定"),"",IF(AND($H152="他社から",$I152="非再エネ"),"",IF($H152="全供給電気の電源構成と同じ",S$146*'E1'!$L$9,J152))))</f>
        <v/>
      </c>
      <c r="S152" s="999"/>
      <c r="T152" s="1000"/>
      <c r="Y152" s="394"/>
    </row>
    <row r="153" spans="1:25" ht="21" customHeight="1">
      <c r="A153" s="360"/>
      <c r="C153" s="1025"/>
      <c r="D153" s="1026"/>
      <c r="E153" s="1026"/>
      <c r="F153" s="1026"/>
      <c r="G153" s="1024"/>
      <c r="H153" s="56"/>
      <c r="I153" s="176"/>
      <c r="J153" s="170"/>
      <c r="K153" s="387" t="str">
        <f>IF(J153="","-",J153/SUM($J146:$J159))</f>
        <v>-</v>
      </c>
      <c r="L153" s="163"/>
      <c r="M153" s="388" t="str">
        <f>IF(L153="","-",L153/SUM($J146:$J159))</f>
        <v>-</v>
      </c>
      <c r="N153" s="57"/>
      <c r="O153" s="389" t="str">
        <f>IF($N153="","",VLOOKUP($N153,'C3_2(公表)'!$C$4:$I$43,2,FALSE))</f>
        <v/>
      </c>
      <c r="P153" s="389" t="str">
        <f>IF($N153="","",VLOOKUP($N153,'C3_2(公表)'!$C$4:$I$43,3,FALSE))</f>
        <v/>
      </c>
      <c r="Q153" s="390" t="str">
        <f>IF($N153="","",VLOOKUP($N153,'C3_2(公表)'!$C$4:$I$43,4,FALSE))</f>
        <v/>
      </c>
      <c r="R153" s="391" t="str">
        <f>IF(J153="","",IF(OR($H153="非再生可能バイオマス",$H153="原子力",$H153="未利用エネルギー（清掃工場の非バイオマス分等）",$H153="火力（石炭）",$H153="火力（石油）",$H153="火力（LNG）",$H153="火力（その他）",$H153="卸取引所",$H153="未定"),"",IF(AND($H153="他社から",$I153="非再エネ"),"",IF($H153="全供給電気の電源構成と同じ",S$146*'E1'!$L$9,J153))))</f>
        <v/>
      </c>
      <c r="S153" s="999"/>
      <c r="T153" s="1000"/>
      <c r="Y153" s="394"/>
    </row>
    <row r="154" spans="1:25" ht="21" customHeight="1">
      <c r="A154" s="360"/>
      <c r="C154" s="1041" t="s">
        <v>1790</v>
      </c>
      <c r="D154" s="1042"/>
      <c r="E154" s="1043"/>
      <c r="F154" s="1043"/>
      <c r="G154" s="1023"/>
      <c r="H154" s="56"/>
      <c r="I154" s="176"/>
      <c r="J154" s="170"/>
      <c r="K154" s="387" t="str">
        <f>IF(J154="","-",J154/SUM($J146:$J159))</f>
        <v>-</v>
      </c>
      <c r="L154" s="163"/>
      <c r="M154" s="388" t="str">
        <f>IF(L154="","-",L154/SUM($J146:$J159))</f>
        <v>-</v>
      </c>
      <c r="N154" s="57"/>
      <c r="O154" s="389" t="str">
        <f>IF($N154="","",VLOOKUP($N154,'C3_2(公表)'!$C$4:$I$43,2,FALSE))</f>
        <v/>
      </c>
      <c r="P154" s="389" t="str">
        <f>IF($N154="","",VLOOKUP($N154,'C3_2(公表)'!$C$4:$I$43,3,FALSE))</f>
        <v/>
      </c>
      <c r="Q154" s="390" t="str">
        <f>IF($N154="","",VLOOKUP($N154,'C3_2(公表)'!$C$4:$I$43,4,FALSE))</f>
        <v/>
      </c>
      <c r="R154" s="391" t="str">
        <f>IF(J154="","",IF(OR($H154="非再生可能バイオマス",$H154="原子力",$H154="未利用エネルギー（清掃工場の非バイオマス分等）",$H154="火力（石炭）",$H154="火力（石油）",$H154="火力（LNG）",$H154="火力（その他）",$H154="卸取引所",$H154="未定"),"",IF(AND($H154="他社から",$I154="非再エネ"),"",IF($H154="全供給電気の電源構成と同じ",S$146*'E1'!$L$9,J154))))</f>
        <v/>
      </c>
      <c r="S154" s="999"/>
      <c r="T154" s="1000"/>
      <c r="Y154" s="394"/>
    </row>
    <row r="155" spans="1:25" ht="21" customHeight="1">
      <c r="A155" s="360"/>
      <c r="C155" s="1030" t="str">
        <f>IFERROR(IF(T146/S146&gt;1,1,T146/S146),"-")</f>
        <v>-</v>
      </c>
      <c r="D155" s="1031"/>
      <c r="E155" s="1032"/>
      <c r="F155" s="1032"/>
      <c r="G155" s="1024"/>
      <c r="H155" s="56"/>
      <c r="I155" s="176"/>
      <c r="J155" s="171"/>
      <c r="K155" s="387" t="str">
        <f>IF(J155="","-",J155/SUM($J146:$J159))</f>
        <v>-</v>
      </c>
      <c r="L155" s="164"/>
      <c r="M155" s="388" t="str">
        <f>IF(L155="","-",L155/SUM($J146:$J159))</f>
        <v>-</v>
      </c>
      <c r="N155" s="58"/>
      <c r="O155" s="395" t="str">
        <f>IF($N155="","",VLOOKUP($N155,'C3_2(公表)'!$C$4:$I$43,2,FALSE))</f>
        <v/>
      </c>
      <c r="P155" s="395" t="str">
        <f>IF($N155="","",VLOOKUP($N155,'C3_2(公表)'!$C$4:$I$43,3,FALSE))</f>
        <v/>
      </c>
      <c r="Q155" s="396" t="str">
        <f>IF($N155="","",VLOOKUP($N155,'C3_2(公表)'!$C$4:$I$43,4,FALSE))</f>
        <v/>
      </c>
      <c r="R155" s="391" t="str">
        <f>IF(J155="","",IF(OR($H155="非再生可能バイオマス",$H155="原子力",$H155="未利用エネルギー（清掃工場の非バイオマス分等）",$H155="火力（石炭）",$H155="火力（石油）",$H155="火力（LNG）",$H155="火力（その他）",$H155="卸取引所",$H155="未定"),"",IF(AND($H155="他社から",$I155="非再エネ"),"",IF($H155="全供給電気の電源構成と同じ",S$146*'E1'!$L$9,J155))))</f>
        <v/>
      </c>
      <c r="S155" s="999"/>
      <c r="T155" s="1000"/>
      <c r="Y155" s="394"/>
    </row>
    <row r="156" spans="1:25" ht="21" customHeight="1">
      <c r="A156" s="360"/>
      <c r="C156" s="1027" t="s">
        <v>1751</v>
      </c>
      <c r="D156" s="1028"/>
      <c r="E156" s="1028"/>
      <c r="F156" s="1029"/>
      <c r="G156" s="1023"/>
      <c r="H156" s="56"/>
      <c r="I156" s="176"/>
      <c r="J156" s="172"/>
      <c r="K156" s="387" t="str">
        <f>IF(J156="","-",J156/SUM($J146:$J159))</f>
        <v>-</v>
      </c>
      <c r="L156" s="162"/>
      <c r="M156" s="388" t="str">
        <f>IF(L156="","-",L156/SUM($J146:$J159))</f>
        <v>-</v>
      </c>
      <c r="N156" s="58"/>
      <c r="O156" s="395" t="str">
        <f>IF($N156="","",VLOOKUP($N156,'C3_2(公表)'!$C$4:$I$43,2,FALSE))</f>
        <v/>
      </c>
      <c r="P156" s="395" t="str">
        <f>IF($N156="","",VLOOKUP($N156,'C3_2(公表)'!$C$4:$I$43,3,FALSE))</f>
        <v/>
      </c>
      <c r="Q156" s="396" t="str">
        <f>IF($N156="","",VLOOKUP($N156,'C3_2(公表)'!$C$4:$I$43,4,FALSE))</f>
        <v/>
      </c>
      <c r="R156" s="391" t="str">
        <f>IF(J156="","",IF(OR($H156="非再生可能バイオマス",$H156="原子力",$H156="未利用エネルギー（清掃工場の非バイオマス分等）",$H156="火力（石炭）",$H156="火力（石油）",$H156="火力（LNG）",$H156="火力（その他）",$H156="卸取引所",$H156="未定"),"",IF(AND($H156="他社から",$I156="非再エネ"),"",IF($H156="全供給電気の電源構成と同じ",S$146*'E1'!$L$9,J156))))</f>
        <v/>
      </c>
      <c r="S156" s="999"/>
      <c r="T156" s="1000"/>
      <c r="Y156" s="394"/>
    </row>
    <row r="157" spans="1:25" ht="21" customHeight="1">
      <c r="A157" s="360"/>
      <c r="C157" s="1030" t="str">
        <f>IFERROR(IF(SUM(R146:R159)&gt;T146,T146/S146,SUM(R146:R159)/S146),"-")</f>
        <v>-</v>
      </c>
      <c r="D157" s="1031"/>
      <c r="E157" s="1032"/>
      <c r="F157" s="1032"/>
      <c r="G157" s="1024"/>
      <c r="H157" s="56"/>
      <c r="I157" s="176"/>
      <c r="J157" s="171"/>
      <c r="K157" s="387" t="str">
        <f>IF(J157="","-",J157/SUM($J146:$J159))</f>
        <v>-</v>
      </c>
      <c r="L157" s="164"/>
      <c r="M157" s="388" t="str">
        <f>IF(L157="","-",L157/SUM($J146:$J159))</f>
        <v>-</v>
      </c>
      <c r="N157" s="58"/>
      <c r="O157" s="395" t="str">
        <f>IF($N157="","",VLOOKUP($N157,'C3_2(公表)'!$C$4:$I$43,2,FALSE))</f>
        <v/>
      </c>
      <c r="P157" s="395" t="str">
        <f>IF($N157="","",VLOOKUP($N157,'C3_2(公表)'!$C$4:$I$43,3,FALSE))</f>
        <v/>
      </c>
      <c r="Q157" s="396" t="str">
        <f>IF($N157="","",VLOOKUP($N157,'C3_2(公表)'!$C$4:$I$43,4,FALSE))</f>
        <v/>
      </c>
      <c r="R157" s="391" t="str">
        <f>IF(J157="","",IF(OR($H157="非再生可能バイオマス",$H157="原子力",$H157="未利用エネルギー（清掃工場の非バイオマス分等）",$H157="火力（石炭）",$H157="火力（石油）",$H157="火力（LNG）",$H157="火力（その他）",$H157="卸取引所",$H157="未定"),"",IF(AND($H157="他社から",$I157="非再エネ"),"",IF($H157="全供給電気の電源構成と同じ",S$146*'E1'!$L$9,J157))))</f>
        <v/>
      </c>
      <c r="S157" s="999"/>
      <c r="T157" s="1000"/>
      <c r="Y157" s="394"/>
    </row>
    <row r="158" spans="1:25" ht="21" customHeight="1">
      <c r="A158" s="360"/>
      <c r="C158" s="1027" t="s">
        <v>1791</v>
      </c>
      <c r="D158" s="1028"/>
      <c r="E158" s="1028"/>
      <c r="F158" s="1029"/>
      <c r="G158" s="1023"/>
      <c r="H158" s="56"/>
      <c r="I158" s="176"/>
      <c r="J158" s="172"/>
      <c r="K158" s="387" t="str">
        <f>IF(J158="","-",J158/SUM($J146:$J159))</f>
        <v>-</v>
      </c>
      <c r="L158" s="162"/>
      <c r="M158" s="388" t="str">
        <f>IF(L158="","-",L158/SUM($J146:$J159))</f>
        <v>-</v>
      </c>
      <c r="N158" s="58"/>
      <c r="O158" s="395" t="str">
        <f>IF($N158="","",VLOOKUP($N158,'C3_2(公表)'!$C$4:$I$43,2,FALSE))</f>
        <v/>
      </c>
      <c r="P158" s="395" t="str">
        <f>IF($N158="","",VLOOKUP($N158,'C3_2(公表)'!$C$4:$I$43,3,FALSE))</f>
        <v/>
      </c>
      <c r="Q158" s="396" t="str">
        <f>IF($N158="","",VLOOKUP($N158,'C3_2(公表)'!$C$4:$I$43,4,FALSE))</f>
        <v/>
      </c>
      <c r="R158" s="391" t="str">
        <f>IF(J158="","",IF(OR($H158="非再生可能バイオマス",$H158="原子力",$H158="未利用エネルギー（清掃工場の非バイオマス分等）",$H158="火力（石炭）",$H158="火力（石油）",$H158="火力（LNG）",$H158="火力（その他）",$H158="卸取引所",$H158="未定"),"",IF(AND($H158="他社から",$I158="非再エネ"),"",IF($H158="全供給電気の電源構成と同じ",S$146*'E1'!$L$9,J158))))</f>
        <v/>
      </c>
      <c r="S158" s="999"/>
      <c r="T158" s="1000"/>
      <c r="Y158" s="394"/>
    </row>
    <row r="159" spans="1:25" ht="21" customHeight="1" thickBot="1">
      <c r="B159" s="405"/>
      <c r="C159" s="1038" t="str">
        <f>IFERROR(SUM(L146:L159)/S146,"-")</f>
        <v>-</v>
      </c>
      <c r="D159" s="1039"/>
      <c r="E159" s="1039"/>
      <c r="F159" s="1040"/>
      <c r="G159" s="1037"/>
      <c r="H159" s="178"/>
      <c r="I159" s="179"/>
      <c r="J159" s="180"/>
      <c r="K159" s="406" t="str">
        <f>IF(J159="","-",J159/SUM($J146:$J159))</f>
        <v>-</v>
      </c>
      <c r="L159" s="181"/>
      <c r="M159" s="407" t="str">
        <f>IF(L159="","-",L159/SUM($J146:$J159))</f>
        <v>-</v>
      </c>
      <c r="N159" s="182"/>
      <c r="O159" s="408" t="str">
        <f>IF($N159="","",VLOOKUP($N159,'C3_2(公表)'!$C$4:$I$43,2,FALSE))</f>
        <v/>
      </c>
      <c r="P159" s="408" t="str">
        <f>IF($N159="","",VLOOKUP($N159,'C3_2(公表)'!$C$4:$I$43,3,FALSE))</f>
        <v/>
      </c>
      <c r="Q159" s="409" t="str">
        <f>IF($N159="","",VLOOKUP($N159,'C3_2(公表)'!$C$4:$I$43,4,FALSE))</f>
        <v/>
      </c>
      <c r="R159" s="410" t="str">
        <f>IF(J159="","",IF(OR($H159="非再生可能バイオマス",$H159="原子力",$H159="未利用エネルギー（清掃工場の非バイオマス分等）",$H159="火力（石炭）",$H159="火力（石油）",$H159="火力（LNG）",$H159="火力（その他）",$H159="卸取引所",$H159="未定"),"",IF(AND($H159="他社から",$I159="非再エネ"),"",IF($H159="全供給電気の電源構成と同じ",S$146*'E1'!$L$9,J159))))</f>
        <v/>
      </c>
      <c r="S159" s="1012"/>
      <c r="T159" s="1013"/>
      <c r="Y159" s="394"/>
    </row>
    <row r="160" spans="1:25" ht="21" customHeight="1">
      <c r="Y160" s="394"/>
    </row>
    <row r="162" spans="22:24" ht="12">
      <c r="V162" s="412" t="s">
        <v>1759</v>
      </c>
      <c r="W162" s="412" t="s">
        <v>1760</v>
      </c>
      <c r="X162" s="412" t="s">
        <v>1784</v>
      </c>
    </row>
    <row r="164" spans="22:24" ht="12">
      <c r="V164" s="394" t="s">
        <v>1762</v>
      </c>
      <c r="W164" s="394" t="s">
        <v>1763</v>
      </c>
      <c r="X164" s="265" t="s">
        <v>1788</v>
      </c>
    </row>
    <row r="165" spans="22:24" ht="12">
      <c r="V165" s="394" t="s">
        <v>1764</v>
      </c>
      <c r="W165" s="394" t="s">
        <v>1765</v>
      </c>
      <c r="X165" s="265" t="s">
        <v>1789</v>
      </c>
    </row>
    <row r="166" spans="22:24" ht="12">
      <c r="V166" s="394" t="s">
        <v>2359</v>
      </c>
      <c r="W166" s="394" t="s">
        <v>1845</v>
      </c>
    </row>
    <row r="167" spans="22:24" ht="12">
      <c r="V167" s="394" t="s">
        <v>2360</v>
      </c>
      <c r="W167" s="413" t="s">
        <v>1846</v>
      </c>
    </row>
    <row r="168" spans="22:24" ht="12">
      <c r="V168" s="394" t="s">
        <v>1766</v>
      </c>
      <c r="W168" s="414"/>
      <c r="X168" s="412" t="s">
        <v>1829</v>
      </c>
    </row>
    <row r="169" spans="22:24" ht="12">
      <c r="V169" s="394" t="s">
        <v>1761</v>
      </c>
      <c r="W169" s="413"/>
    </row>
    <row r="170" spans="22:24" ht="12">
      <c r="V170" s="415" t="s">
        <v>1767</v>
      </c>
      <c r="W170" s="413"/>
      <c r="X170" s="265" t="s">
        <v>1830</v>
      </c>
    </row>
    <row r="171" spans="22:24" ht="12">
      <c r="V171" s="394" t="s">
        <v>1768</v>
      </c>
      <c r="W171" s="413"/>
      <c r="X171" s="265" t="s">
        <v>25</v>
      </c>
    </row>
    <row r="172" spans="22:24" ht="12">
      <c r="V172" s="416" t="s">
        <v>1792</v>
      </c>
      <c r="W172" s="413"/>
    </row>
    <row r="173" spans="22:24" ht="12">
      <c r="V173" s="415" t="s">
        <v>1769</v>
      </c>
      <c r="W173" s="413"/>
    </row>
    <row r="174" spans="22:24" ht="24">
      <c r="V174" s="415" t="s">
        <v>1771</v>
      </c>
      <c r="W174" s="413"/>
    </row>
    <row r="175" spans="22:24" ht="12">
      <c r="V175" s="415" t="s">
        <v>1741</v>
      </c>
      <c r="W175" s="413"/>
    </row>
    <row r="176" spans="22:24" ht="12">
      <c r="V176" s="415" t="s">
        <v>1774</v>
      </c>
      <c r="W176" s="413"/>
    </row>
    <row r="177" spans="20:23" ht="12">
      <c r="V177" s="415" t="s">
        <v>1743</v>
      </c>
      <c r="W177" s="413"/>
    </row>
    <row r="178" spans="20:23" ht="12">
      <c r="V178" s="415" t="s">
        <v>1777</v>
      </c>
      <c r="W178" s="413"/>
    </row>
    <row r="179" spans="20:23" ht="12">
      <c r="V179" s="415" t="s">
        <v>1786</v>
      </c>
      <c r="W179" s="413"/>
    </row>
    <row r="180" spans="20:23">
      <c r="V180" s="417" t="s">
        <v>1882</v>
      </c>
    </row>
    <row r="186" spans="20:23">
      <c r="T186" s="265">
        <v>1</v>
      </c>
    </row>
  </sheetData>
  <sheetProtection algorithmName="SHA-512" hashValue="2+i/nLpejdBcbFcQ/rCgZ0P4hqiwAs43IbhA6L/5muj2zsgV34cuLBDOXO6tc27wkMl5VwIg9ARHJSX2TmlNtQ==" saltValue="hTavRRYFG/NZq4jPTJ6bOA==" spinCount="100000" sheet="1" formatCells="0"/>
  <mergeCells count="230">
    <mergeCell ref="C4:G4"/>
    <mergeCell ref="C5:G5"/>
    <mergeCell ref="D22:G22"/>
    <mergeCell ref="C23:F23"/>
    <mergeCell ref="C24:F24"/>
    <mergeCell ref="G24:G25"/>
    <mergeCell ref="C25:F25"/>
    <mergeCell ref="C3:G3"/>
    <mergeCell ref="C16:F16"/>
    <mergeCell ref="G16:G17"/>
    <mergeCell ref="C17:F17"/>
    <mergeCell ref="C14:F14"/>
    <mergeCell ref="G14:G15"/>
    <mergeCell ref="C15:F15"/>
    <mergeCell ref="C20:C21"/>
    <mergeCell ref="C6:C7"/>
    <mergeCell ref="C12:F12"/>
    <mergeCell ref="G12:G13"/>
    <mergeCell ref="C13:F13"/>
    <mergeCell ref="D8:G8"/>
    <mergeCell ref="C9:F9"/>
    <mergeCell ref="C10:F10"/>
    <mergeCell ref="G10:G11"/>
    <mergeCell ref="C11:F11"/>
    <mergeCell ref="C18:F18"/>
    <mergeCell ref="G18:G19"/>
    <mergeCell ref="C30:F30"/>
    <mergeCell ref="G30:G31"/>
    <mergeCell ref="C31:F31"/>
    <mergeCell ref="C32:F32"/>
    <mergeCell ref="G32:G33"/>
    <mergeCell ref="C33:F33"/>
    <mergeCell ref="C26:F26"/>
    <mergeCell ref="G26:G27"/>
    <mergeCell ref="C27:F27"/>
    <mergeCell ref="C28:F28"/>
    <mergeCell ref="G28:G29"/>
    <mergeCell ref="C29:F29"/>
    <mergeCell ref="C19:F19"/>
    <mergeCell ref="C40:F40"/>
    <mergeCell ref="G40:G41"/>
    <mergeCell ref="C41:F41"/>
    <mergeCell ref="C42:F42"/>
    <mergeCell ref="G42:G43"/>
    <mergeCell ref="C43:F43"/>
    <mergeCell ref="C34:C35"/>
    <mergeCell ref="D36:G36"/>
    <mergeCell ref="C37:F37"/>
    <mergeCell ref="C38:F38"/>
    <mergeCell ref="G38:G39"/>
    <mergeCell ref="C39:F39"/>
    <mergeCell ref="C48:C49"/>
    <mergeCell ref="D50:G50"/>
    <mergeCell ref="C51:F51"/>
    <mergeCell ref="C52:F52"/>
    <mergeCell ref="G52:G53"/>
    <mergeCell ref="C53:F53"/>
    <mergeCell ref="C44:F44"/>
    <mergeCell ref="G44:G45"/>
    <mergeCell ref="C45:F45"/>
    <mergeCell ref="C46:F46"/>
    <mergeCell ref="G46:G47"/>
    <mergeCell ref="C47:F47"/>
    <mergeCell ref="C58:F58"/>
    <mergeCell ref="G58:G59"/>
    <mergeCell ref="C59:F59"/>
    <mergeCell ref="C60:F60"/>
    <mergeCell ref="G60:G61"/>
    <mergeCell ref="C61:F61"/>
    <mergeCell ref="C54:F54"/>
    <mergeCell ref="G54:G55"/>
    <mergeCell ref="C55:F55"/>
    <mergeCell ref="C56:F56"/>
    <mergeCell ref="G56:G57"/>
    <mergeCell ref="C57:F57"/>
    <mergeCell ref="C68:F68"/>
    <mergeCell ref="G68:G69"/>
    <mergeCell ref="C69:F69"/>
    <mergeCell ref="C70:F70"/>
    <mergeCell ref="G70:G71"/>
    <mergeCell ref="C71:F71"/>
    <mergeCell ref="C62:C63"/>
    <mergeCell ref="D64:G64"/>
    <mergeCell ref="C65:F65"/>
    <mergeCell ref="C66:F66"/>
    <mergeCell ref="G66:G67"/>
    <mergeCell ref="C67:F67"/>
    <mergeCell ref="C76:C77"/>
    <mergeCell ref="D78:G78"/>
    <mergeCell ref="C79:F79"/>
    <mergeCell ref="C80:F80"/>
    <mergeCell ref="G80:G81"/>
    <mergeCell ref="C81:F81"/>
    <mergeCell ref="C72:F72"/>
    <mergeCell ref="G72:G73"/>
    <mergeCell ref="C73:F73"/>
    <mergeCell ref="C74:F74"/>
    <mergeCell ref="G74:G75"/>
    <mergeCell ref="C75:F75"/>
    <mergeCell ref="C86:F86"/>
    <mergeCell ref="G86:G87"/>
    <mergeCell ref="C87:F87"/>
    <mergeCell ref="C88:F88"/>
    <mergeCell ref="G88:G89"/>
    <mergeCell ref="C89:F89"/>
    <mergeCell ref="C82:F82"/>
    <mergeCell ref="G82:G83"/>
    <mergeCell ref="C83:F83"/>
    <mergeCell ref="C84:F84"/>
    <mergeCell ref="G84:G85"/>
    <mergeCell ref="C85:F85"/>
    <mergeCell ref="C96:F96"/>
    <mergeCell ref="G96:G97"/>
    <mergeCell ref="C97:F97"/>
    <mergeCell ref="C98:F98"/>
    <mergeCell ref="G98:G99"/>
    <mergeCell ref="C99:F99"/>
    <mergeCell ref="C90:C91"/>
    <mergeCell ref="D92:G92"/>
    <mergeCell ref="C93:F93"/>
    <mergeCell ref="C94:F94"/>
    <mergeCell ref="G94:G95"/>
    <mergeCell ref="C95:F95"/>
    <mergeCell ref="C104:C105"/>
    <mergeCell ref="D106:G106"/>
    <mergeCell ref="C107:F107"/>
    <mergeCell ref="C108:F108"/>
    <mergeCell ref="G108:G109"/>
    <mergeCell ref="C109:F109"/>
    <mergeCell ref="C100:F100"/>
    <mergeCell ref="G100:G101"/>
    <mergeCell ref="C101:F101"/>
    <mergeCell ref="C102:F102"/>
    <mergeCell ref="G102:G103"/>
    <mergeCell ref="C103:F103"/>
    <mergeCell ref="C114:F114"/>
    <mergeCell ref="G114:G115"/>
    <mergeCell ref="C115:F115"/>
    <mergeCell ref="C116:F116"/>
    <mergeCell ref="G116:G117"/>
    <mergeCell ref="C117:F117"/>
    <mergeCell ref="C110:F110"/>
    <mergeCell ref="G110:G111"/>
    <mergeCell ref="C111:F111"/>
    <mergeCell ref="C112:F112"/>
    <mergeCell ref="G112:G113"/>
    <mergeCell ref="C113:F113"/>
    <mergeCell ref="C124:F124"/>
    <mergeCell ref="G124:G125"/>
    <mergeCell ref="C125:F125"/>
    <mergeCell ref="C126:F126"/>
    <mergeCell ref="G126:G127"/>
    <mergeCell ref="C127:F127"/>
    <mergeCell ref="C118:C119"/>
    <mergeCell ref="D120:G120"/>
    <mergeCell ref="C121:F121"/>
    <mergeCell ref="C122:F122"/>
    <mergeCell ref="G122:G123"/>
    <mergeCell ref="C123:F123"/>
    <mergeCell ref="C132:C133"/>
    <mergeCell ref="D134:G134"/>
    <mergeCell ref="C135:F135"/>
    <mergeCell ref="C136:F136"/>
    <mergeCell ref="G136:G137"/>
    <mergeCell ref="C137:F137"/>
    <mergeCell ref="C128:F128"/>
    <mergeCell ref="G128:G129"/>
    <mergeCell ref="C129:F129"/>
    <mergeCell ref="C130:F130"/>
    <mergeCell ref="G130:G131"/>
    <mergeCell ref="C131:F131"/>
    <mergeCell ref="C159:F159"/>
    <mergeCell ref="C152:F152"/>
    <mergeCell ref="G152:G153"/>
    <mergeCell ref="C153:F153"/>
    <mergeCell ref="C154:F154"/>
    <mergeCell ref="G154:G155"/>
    <mergeCell ref="C155:F155"/>
    <mergeCell ref="C138:F138"/>
    <mergeCell ref="G138:G139"/>
    <mergeCell ref="C139:F139"/>
    <mergeCell ref="C140:F140"/>
    <mergeCell ref="G140:G141"/>
    <mergeCell ref="C141:F141"/>
    <mergeCell ref="U6:U7"/>
    <mergeCell ref="T4:T5"/>
    <mergeCell ref="S91:T103"/>
    <mergeCell ref="S105:T117"/>
    <mergeCell ref="S119:T131"/>
    <mergeCell ref="S133:T145"/>
    <mergeCell ref="S147:T159"/>
    <mergeCell ref="C146:C147"/>
    <mergeCell ref="D148:G148"/>
    <mergeCell ref="C149:F149"/>
    <mergeCell ref="C150:F150"/>
    <mergeCell ref="G150:G151"/>
    <mergeCell ref="C151:F151"/>
    <mergeCell ref="C142:F142"/>
    <mergeCell ref="G142:G143"/>
    <mergeCell ref="C143:F143"/>
    <mergeCell ref="C144:F144"/>
    <mergeCell ref="G144:G145"/>
    <mergeCell ref="C145:F145"/>
    <mergeCell ref="C156:F156"/>
    <mergeCell ref="G156:G157"/>
    <mergeCell ref="C157:F157"/>
    <mergeCell ref="C158:F158"/>
    <mergeCell ref="G158:G159"/>
    <mergeCell ref="U146:U147"/>
    <mergeCell ref="U20:U21"/>
    <mergeCell ref="U34:U35"/>
    <mergeCell ref="U48:U49"/>
    <mergeCell ref="U62:U63"/>
    <mergeCell ref="U76:U77"/>
    <mergeCell ref="U90:U91"/>
    <mergeCell ref="U104:U105"/>
    <mergeCell ref="U118:U119"/>
    <mergeCell ref="U132:U133"/>
    <mergeCell ref="L4:M4"/>
    <mergeCell ref="N4:Q4"/>
    <mergeCell ref="H3:T3"/>
    <mergeCell ref="S7:T19"/>
    <mergeCell ref="S21:T33"/>
    <mergeCell ref="S35:T47"/>
    <mergeCell ref="S49:T61"/>
    <mergeCell ref="S63:T75"/>
    <mergeCell ref="S77:T89"/>
    <mergeCell ref="S4:S5"/>
    <mergeCell ref="H5:I5"/>
    <mergeCell ref="H4:K4"/>
  </mergeCells>
  <phoneticPr fontId="13"/>
  <conditionalFormatting sqref="C5 G6:H159 D7:G7 D8:E8 C11 C13 D21:G21 D22:E22 C25 C27 D35:G35 D36:E36 C39 C41 D49:G49 D50:E50 C53 C55 D63:G63 D64:E64 C67 C69 D77:G77 D78:E78 C81 C83 D91:G91 D92:E92 C95 C97 D105:G105 D106:E106 C109 C111 D119:G119 D120:E120 C123 C125 D133:G133 D134:E134 C137 C139 D147:G147 D148:E148 C151 C153">
    <cfRule type="containsBlanks" dxfId="26" priority="184">
      <formula>LEN(TRIM(C5))=0</formula>
    </cfRule>
  </conditionalFormatting>
  <conditionalFormatting sqref="I6:I159">
    <cfRule type="expression" dxfId="25" priority="194">
      <formula>OR($H6="太陽光",$H6="風力",$H6="地熱",$H6="再生可能バイオマス",$H6="水力（3万kW未満）",$H6="水力（3万kW以上）",$H6="他社から",$H6="その他再生可能")</formula>
    </cfRule>
  </conditionalFormatting>
  <conditionalFormatting sqref="I6:J159 N6:N159">
    <cfRule type="notContainsBlanks" dxfId="24" priority="183">
      <formula>LEN(TRIM(I6))&gt;0</formula>
    </cfRule>
  </conditionalFormatting>
  <conditionalFormatting sqref="J6:J159">
    <cfRule type="expression" dxfId="23" priority="195">
      <formula>$H6&lt;&gt;""</formula>
    </cfRule>
  </conditionalFormatting>
  <conditionalFormatting sqref="L6:L159">
    <cfRule type="expression" dxfId="22" priority="1">
      <formula>$L6&gt;$J6</formula>
    </cfRule>
    <cfRule type="expression" dxfId="21" priority="2">
      <formula>AND($J6&lt;&gt;"",$L6&lt;&gt;"",OR($H6="太陽光",$H6="風力",$H6="地熱",$H6="再生可能バイオマス",$H6="水力（3万kW未満）",$H6="他社から",$H6="その他再生可能"),$I6&lt;&gt;"非再エネ")</formula>
    </cfRule>
    <cfRule type="expression" dxfId="20" priority="190">
      <formula>AND($J6&lt;&gt;"",OR($H6="太陽光",$H6="風力",$H6="地熱",$H6="再生可能バイオマス",$H6="水力（3万kW未満）",$H6="他社から",$H6="その他再生可能"),$I6&lt;&gt;"非再エネ")</formula>
    </cfRule>
  </conditionalFormatting>
  <dataValidations count="4">
    <dataValidation type="list" allowBlank="1" showInputMessage="1" showErrorMessage="1" sqref="G10:G19 G150:G159 G136:G145 G108:G117 G80:G89 G52:G61 G38:G47 G66:G75 G94:G103 G122:G131 G24:G33" xr:uid="{9CD03623-37CF-4F85-A770-17078344A669}">
      <formula1>$X$164:$X$165</formula1>
    </dataValidation>
    <dataValidation type="list" allowBlank="1" showInputMessage="1" showErrorMessage="1" sqref="I6:I159" xr:uid="{A1E0EB26-CC60-44A8-A07E-6C0E698C067E}">
      <formula1>$W$163:$W$167</formula1>
    </dataValidation>
    <dataValidation type="list" allowBlank="1" showInputMessage="1" showErrorMessage="1" sqref="D7:G7 D147:G147 D119:G119 D91:G91 D63:G63 D35:G35 D21:G21 D49:G49 D77:G77 D105:G105 D133:G133" xr:uid="{06EDBC72-8170-4E3F-8958-F893B5AE66E1}">
      <formula1>$X$169:$X$171</formula1>
    </dataValidation>
    <dataValidation type="list" allowBlank="1" showInputMessage="1" showErrorMessage="1" sqref="H6:H159" xr:uid="{613C6A30-868C-4F56-83CA-22575E46C7A5}">
      <formula1>$V$163:$V$180</formula1>
    </dataValidation>
  </dataValidations>
  <pageMargins left="0.70866141732283472" right="0.70866141732283472" top="0.74803149606299213" bottom="0.74803149606299213" header="0.31496062992125984" footer="0.31496062992125984"/>
  <pageSetup paperSize="9" scale="58" orientation="portrait" r:id="rId1"/>
  <colBreaks count="1" manualBreakCount="1">
    <brk id="20" max="1048575" man="1"/>
  </colBreaks>
  <ignoredErrors>
    <ignoredError sqref="K20:M159" formulaRang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24C9B-3228-4F47-A72E-2390136C6FC0}">
  <sheetPr codeName="Sheet20">
    <tabColor rgb="FFFFC000"/>
    <pageSetUpPr fitToPage="1"/>
  </sheetPr>
  <dimension ref="B1:P162"/>
  <sheetViews>
    <sheetView workbookViewId="0"/>
  </sheetViews>
  <sheetFormatPr defaultColWidth="10" defaultRowHeight="13.5"/>
  <cols>
    <col min="1" max="1" width="2.125" style="265" customWidth="1"/>
    <col min="2" max="6" width="5.625" style="265" customWidth="1"/>
    <col min="7" max="7" width="15" style="265" customWidth="1"/>
    <col min="8" max="8" width="10.625" style="363" customWidth="1"/>
    <col min="9" max="9" width="7.75" style="265" customWidth="1"/>
    <col min="10" max="10" width="5.625" style="265" customWidth="1"/>
    <col min="11" max="12" width="20.25" style="265" customWidth="1"/>
    <col min="13" max="13" width="20.375" style="265" customWidth="1"/>
    <col min="14" max="14" width="2.25" style="265" customWidth="1"/>
    <col min="15" max="15" width="80.625" style="265" customWidth="1"/>
    <col min="16" max="16" width="5.125" style="367" customWidth="1"/>
    <col min="17" max="17" width="3" style="265" customWidth="1"/>
    <col min="18" max="18" width="3.5" style="265" customWidth="1"/>
    <col min="19" max="19" width="5.875" style="265" customWidth="1"/>
    <col min="20" max="16384" width="10" style="265"/>
  </cols>
  <sheetData>
    <row r="1" spans="2:16" ht="6.75" customHeight="1">
      <c r="B1" s="272"/>
      <c r="C1" s="272"/>
      <c r="D1" s="272"/>
      <c r="E1" s="272"/>
      <c r="F1" s="272"/>
      <c r="G1" s="275"/>
      <c r="H1" s="272"/>
      <c r="I1" s="275"/>
      <c r="J1" s="275"/>
      <c r="K1" s="275"/>
      <c r="L1" s="275"/>
      <c r="M1" s="275"/>
      <c r="N1" s="275"/>
      <c r="O1" s="421"/>
    </row>
    <row r="2" spans="2:16" ht="18" customHeight="1">
      <c r="B2" s="362" t="s">
        <v>2453</v>
      </c>
      <c r="C2" s="362"/>
      <c r="D2" s="362"/>
      <c r="O2" s="364" t="s">
        <v>2490</v>
      </c>
    </row>
    <row r="3" spans="2:16" ht="20.25" customHeight="1" thickBot="1">
      <c r="B3" s="362" t="s">
        <v>1800</v>
      </c>
      <c r="N3" s="275"/>
    </row>
    <row r="4" spans="2:16" ht="111.75" customHeight="1" thickBot="1">
      <c r="B4" s="1080"/>
      <c r="C4" s="1081"/>
      <c r="D4" s="1081"/>
      <c r="E4" s="1081"/>
      <c r="F4" s="1081"/>
      <c r="G4" s="1081"/>
      <c r="H4" s="1081"/>
      <c r="I4" s="1081"/>
      <c r="J4" s="1081"/>
      <c r="K4" s="1081"/>
      <c r="L4" s="1081"/>
      <c r="M4" s="1081"/>
      <c r="N4" s="422"/>
      <c r="O4" s="423" t="s">
        <v>1932</v>
      </c>
    </row>
    <row r="5" spans="2:16" ht="21" customHeight="1" thickBot="1">
      <c r="B5" s="265" t="s">
        <v>1801</v>
      </c>
      <c r="N5" s="278"/>
      <c r="O5" s="421"/>
      <c r="P5" s="280"/>
    </row>
    <row r="6" spans="2:16" ht="20.45" customHeight="1">
      <c r="B6" s="1082" t="s">
        <v>1780</v>
      </c>
      <c r="C6" s="1083"/>
      <c r="D6" s="1083"/>
      <c r="E6" s="1083"/>
      <c r="F6" s="1084"/>
      <c r="G6" s="837" t="s">
        <v>1802</v>
      </c>
      <c r="H6" s="837"/>
      <c r="I6" s="837"/>
      <c r="J6" s="837"/>
      <c r="K6" s="837"/>
      <c r="L6" s="837"/>
      <c r="M6" s="838"/>
      <c r="N6" s="424"/>
      <c r="O6" s="1070"/>
      <c r="P6" s="1071"/>
    </row>
    <row r="7" spans="2:16" ht="24" customHeight="1">
      <c r="B7" s="1085" t="s">
        <v>2456</v>
      </c>
      <c r="C7" s="1086"/>
      <c r="D7" s="1086"/>
      <c r="E7" s="1086"/>
      <c r="F7" s="1087"/>
      <c r="G7" s="1073" t="s">
        <v>1803</v>
      </c>
      <c r="H7" s="1073"/>
      <c r="I7" s="1073"/>
      <c r="J7" s="1074" t="s">
        <v>2454</v>
      </c>
      <c r="K7" s="1075"/>
      <c r="L7" s="1075"/>
      <c r="M7" s="1076"/>
      <c r="O7" s="1070"/>
      <c r="P7" s="1072"/>
    </row>
    <row r="8" spans="2:16" ht="30.75" customHeight="1" thickBot="1">
      <c r="B8" s="1088" t="str">
        <f>IF('E2'!C5="","",'E2'!C5)</f>
        <v/>
      </c>
      <c r="C8" s="1089"/>
      <c r="D8" s="1089"/>
      <c r="E8" s="1089"/>
      <c r="F8" s="1090"/>
      <c r="G8" s="1077" t="s">
        <v>1723</v>
      </c>
      <c r="H8" s="1078"/>
      <c r="I8" s="427" t="s">
        <v>1726</v>
      </c>
      <c r="J8" s="428" t="s">
        <v>2455</v>
      </c>
      <c r="K8" s="429" t="s">
        <v>1753</v>
      </c>
      <c r="L8" s="430" t="s">
        <v>1754</v>
      </c>
      <c r="M8" s="431" t="s">
        <v>1755</v>
      </c>
      <c r="O8" s="425"/>
      <c r="P8" s="1072"/>
    </row>
    <row r="9" spans="2:16" ht="21" customHeight="1" thickTop="1">
      <c r="B9" s="1014" t="s">
        <v>1252</v>
      </c>
      <c r="C9" s="432" t="s">
        <v>1826</v>
      </c>
      <c r="D9" s="378" t="s">
        <v>54</v>
      </c>
      <c r="E9" s="378" t="s">
        <v>1828</v>
      </c>
      <c r="F9" s="379" t="s">
        <v>1827</v>
      </c>
      <c r="G9" s="433" t="str">
        <f>IF('E2'!H6="","",'E2'!H6)</f>
        <v/>
      </c>
      <c r="H9" s="434" t="str">
        <f>IF('E2'!I6="","",'E2'!I6)</f>
        <v/>
      </c>
      <c r="I9" s="435" t="str">
        <f>IF('E2'!K6="","",'E2'!K6)</f>
        <v>-</v>
      </c>
      <c r="J9" s="436" t="str">
        <f>IF('E2'!N6="","",'E2'!N6)</f>
        <v/>
      </c>
      <c r="K9" s="437" t="str">
        <f>IF('E2'!O6="","",'E2'!O6)</f>
        <v/>
      </c>
      <c r="L9" s="437" t="str">
        <f>IF('E2'!P6="","",'E2'!P6)</f>
        <v/>
      </c>
      <c r="M9" s="438" t="str">
        <f>IF('E2'!Q6="","",'E2'!Q6)</f>
        <v/>
      </c>
      <c r="O9" s="1079"/>
      <c r="P9" s="1072"/>
    </row>
    <row r="10" spans="2:16" ht="21" customHeight="1">
      <c r="B10" s="1015"/>
      <c r="C10" s="439" t="str">
        <f>IF('E2'!D7="","",'E2'!D7)</f>
        <v/>
      </c>
      <c r="D10" s="440" t="str">
        <f>IF('E2'!E7="","",'E2'!E7)</f>
        <v/>
      </c>
      <c r="E10" s="440" t="str">
        <f>IF('E2'!F7="","",'E2'!F7)</f>
        <v/>
      </c>
      <c r="F10" s="441" t="str">
        <f>IF('E2'!G7="","",'E2'!G7)</f>
        <v/>
      </c>
      <c r="G10" s="442" t="str">
        <f>IF('E2'!H7="","",'E2'!H7)</f>
        <v/>
      </c>
      <c r="H10" s="443" t="str">
        <f>IF('E2'!I7="","",'E2'!I7)</f>
        <v/>
      </c>
      <c r="I10" s="435" t="str">
        <f>IF('E2'!K7="","",'E2'!K7)</f>
        <v>-</v>
      </c>
      <c r="J10" s="436" t="str">
        <f>IF('E2'!N7="","",'E2'!N7)</f>
        <v/>
      </c>
      <c r="K10" s="444" t="str">
        <f>IF('E2'!O7="","",'E2'!O7)</f>
        <v/>
      </c>
      <c r="L10" s="444" t="str">
        <f>IF('E2'!P7="","",'E2'!P7)</f>
        <v/>
      </c>
      <c r="M10" s="445" t="str">
        <f>IF('E2'!Q7="","",'E2'!Q7)</f>
        <v/>
      </c>
      <c r="O10" s="1079"/>
      <c r="P10" s="1072"/>
    </row>
    <row r="11" spans="2:16" ht="21" customHeight="1">
      <c r="B11" s="446" t="s">
        <v>1785</v>
      </c>
      <c r="C11" s="1053" t="str">
        <f>IF('E2'!D8="","",'E2'!D8)</f>
        <v/>
      </c>
      <c r="D11" s="1053"/>
      <c r="E11" s="1053"/>
      <c r="F11" s="1054"/>
      <c r="G11" s="442" t="str">
        <f>IF('E2'!H8="","",'E2'!H8)</f>
        <v/>
      </c>
      <c r="H11" s="443" t="str">
        <f>IF('E2'!I8="","",'E2'!I8)</f>
        <v/>
      </c>
      <c r="I11" s="435" t="str">
        <f>IF('E2'!K8="","",'E2'!K8)</f>
        <v>-</v>
      </c>
      <c r="J11" s="436" t="str">
        <f>IF('E2'!N8="","",'E2'!N8)</f>
        <v/>
      </c>
      <c r="K11" s="444" t="str">
        <f>IF('E2'!O8="","",'E2'!O8)</f>
        <v/>
      </c>
      <c r="L11" s="444" t="str">
        <f>IF('E2'!P8="","",'E2'!P8)</f>
        <v/>
      </c>
      <c r="M11" s="445" t="str">
        <f>IF('E2'!Q8="","",'E2'!Q8)</f>
        <v/>
      </c>
      <c r="O11" s="1079"/>
      <c r="P11" s="1072"/>
    </row>
    <row r="12" spans="2:16" ht="21" customHeight="1">
      <c r="B12" s="1018"/>
      <c r="C12" s="1019"/>
      <c r="D12" s="1019"/>
      <c r="E12" s="1020"/>
      <c r="F12" s="393" t="s">
        <v>1787</v>
      </c>
      <c r="G12" s="442" t="str">
        <f>IF('E2'!H9="","",'E2'!H9)</f>
        <v/>
      </c>
      <c r="H12" s="443" t="str">
        <f>IF('E2'!I9="","",'E2'!I9)</f>
        <v/>
      </c>
      <c r="I12" s="435" t="str">
        <f>IF('E2'!K9="","",'E2'!K9)</f>
        <v>-</v>
      </c>
      <c r="J12" s="436" t="str">
        <f>IF('E2'!N9="","",'E2'!N9)</f>
        <v/>
      </c>
      <c r="K12" s="444" t="str">
        <f>IF('E2'!O9="","",'E2'!O9)</f>
        <v/>
      </c>
      <c r="L12" s="444" t="str">
        <f>IF('E2'!P9="","",'E2'!P9)</f>
        <v/>
      </c>
      <c r="M12" s="445" t="str">
        <f>IF('E2'!Q9="","",'E2'!Q9)</f>
        <v/>
      </c>
      <c r="O12" s="1079"/>
      <c r="P12" s="1072"/>
    </row>
    <row r="13" spans="2:16" ht="21" customHeight="1">
      <c r="B13" s="1021" t="s">
        <v>1924</v>
      </c>
      <c r="C13" s="1022"/>
      <c r="D13" s="1022"/>
      <c r="E13" s="1022"/>
      <c r="F13" s="1055" t="str">
        <f>IF('E2'!G10="","",'E2'!G10)</f>
        <v/>
      </c>
      <c r="G13" s="442" t="str">
        <f>IF('E2'!H10="","",'E2'!H10)</f>
        <v/>
      </c>
      <c r="H13" s="443" t="str">
        <f>IF('E2'!I10="","",'E2'!I10)</f>
        <v/>
      </c>
      <c r="I13" s="435" t="str">
        <f>IF('E2'!K10="","",'E2'!K10)</f>
        <v>-</v>
      </c>
      <c r="J13" s="436" t="str">
        <f>IF('E2'!N10="","",'E2'!N10)</f>
        <v/>
      </c>
      <c r="K13" s="444" t="str">
        <f>IF('E2'!O10="","",'E2'!O10)</f>
        <v/>
      </c>
      <c r="L13" s="444" t="str">
        <f>IF('E2'!P10="","",'E2'!P10)</f>
        <v/>
      </c>
      <c r="M13" s="445" t="str">
        <f>IF('E2'!Q10="","",'E2'!Q10)</f>
        <v/>
      </c>
      <c r="O13" s="1079"/>
      <c r="P13" s="1072"/>
    </row>
    <row r="14" spans="2:16" ht="21" customHeight="1">
      <c r="B14" s="1057" t="str">
        <f>IF('E2'!C11="","-",'E2'!C11)</f>
        <v>-</v>
      </c>
      <c r="C14" s="1058"/>
      <c r="D14" s="1059"/>
      <c r="E14" s="1059"/>
      <c r="F14" s="1056"/>
      <c r="G14" s="442" t="str">
        <f>IF('E2'!H11="","",'E2'!H11)</f>
        <v/>
      </c>
      <c r="H14" s="443" t="str">
        <f>IF('E2'!I11="","",'E2'!I11)</f>
        <v/>
      </c>
      <c r="I14" s="435" t="str">
        <f>IF('E2'!K11="","",'E2'!K11)</f>
        <v>-</v>
      </c>
      <c r="J14" s="436" t="str">
        <f>IF('E2'!N11="","",'E2'!N11)</f>
        <v/>
      </c>
      <c r="K14" s="444" t="str">
        <f>IF('E2'!O11="","",'E2'!O11)</f>
        <v/>
      </c>
      <c r="L14" s="444" t="str">
        <f>IF('E2'!P11="","",'E2'!P11)</f>
        <v/>
      </c>
      <c r="M14" s="445" t="str">
        <f>IF('E2'!Q11="","",'E2'!Q11)</f>
        <v/>
      </c>
      <c r="O14" s="1079"/>
      <c r="P14" s="1072"/>
    </row>
    <row r="15" spans="2:16" ht="21" customHeight="1">
      <c r="B15" s="1021" t="s">
        <v>1926</v>
      </c>
      <c r="C15" s="1022"/>
      <c r="D15" s="1022"/>
      <c r="E15" s="1022"/>
      <c r="F15" s="1055" t="str">
        <f>IF('E2'!G12="","",'E2'!G12)</f>
        <v/>
      </c>
      <c r="G15" s="442" t="str">
        <f>IF('E2'!H12="","",'E2'!H12)</f>
        <v/>
      </c>
      <c r="H15" s="443" t="str">
        <f>IF('E2'!I12="","",'E2'!I12)</f>
        <v/>
      </c>
      <c r="I15" s="435" t="str">
        <f>IF('E2'!K12="","",'E2'!K12)</f>
        <v>-</v>
      </c>
      <c r="J15" s="436" t="str">
        <f>IF('E2'!N12="","",'E2'!N12)</f>
        <v/>
      </c>
      <c r="K15" s="444" t="str">
        <f>IF('E2'!O12="","",'E2'!O12)</f>
        <v/>
      </c>
      <c r="L15" s="444" t="str">
        <f>IF('E2'!P12="","",'E2'!P12)</f>
        <v/>
      </c>
      <c r="M15" s="445" t="str">
        <f>IF('E2'!Q12="","",'E2'!Q12)</f>
        <v/>
      </c>
      <c r="O15" s="1079"/>
      <c r="P15" s="1072"/>
    </row>
    <row r="16" spans="2:16" ht="21" customHeight="1">
      <c r="B16" s="1057" t="str">
        <f>IF('E2'!C13="","-",'E2'!C13)</f>
        <v>-</v>
      </c>
      <c r="C16" s="1058"/>
      <c r="D16" s="1059"/>
      <c r="E16" s="1059"/>
      <c r="F16" s="1056"/>
      <c r="G16" s="442" t="str">
        <f>IF('E2'!H13="","",'E2'!H13)</f>
        <v/>
      </c>
      <c r="H16" s="443" t="str">
        <f>IF('E2'!I13="","",'E2'!I13)</f>
        <v/>
      </c>
      <c r="I16" s="435" t="str">
        <f>IF('E2'!K13="","",'E2'!K13)</f>
        <v>-</v>
      </c>
      <c r="J16" s="436" t="str">
        <f>IF('E2'!N13="","",'E2'!N13)</f>
        <v/>
      </c>
      <c r="K16" s="444" t="str">
        <f>IF('E2'!O13="","",'E2'!O13)</f>
        <v/>
      </c>
      <c r="L16" s="444" t="str">
        <f>IF('E2'!P13="","",'E2'!P13)</f>
        <v/>
      </c>
      <c r="M16" s="445" t="str">
        <f>IF('E2'!Q13="","",'E2'!Q13)</f>
        <v/>
      </c>
      <c r="O16" s="1079"/>
      <c r="P16" s="1072"/>
    </row>
    <row r="17" spans="2:16" ht="21" customHeight="1">
      <c r="B17" s="1060" t="s">
        <v>1790</v>
      </c>
      <c r="C17" s="1061"/>
      <c r="D17" s="1061"/>
      <c r="E17" s="1062"/>
      <c r="F17" s="1055" t="str">
        <f>IF('E2'!G14="","",'E2'!G14)</f>
        <v/>
      </c>
      <c r="G17" s="442" t="str">
        <f>IF('E2'!H14="","",'E2'!H14)</f>
        <v/>
      </c>
      <c r="H17" s="443" t="str">
        <f>IF('E2'!I14="","",'E2'!I14)</f>
        <v/>
      </c>
      <c r="I17" s="435" t="str">
        <f>IF('E2'!K14="","",'E2'!K14)</f>
        <v>-</v>
      </c>
      <c r="J17" s="436" t="str">
        <f>IF('E2'!N14="","",'E2'!N14)</f>
        <v/>
      </c>
      <c r="K17" s="444" t="str">
        <f>IF('E2'!O14="","",'E2'!O14)</f>
        <v/>
      </c>
      <c r="L17" s="444" t="str">
        <f>IF('E2'!P14="","",'E2'!P14)</f>
        <v/>
      </c>
      <c r="M17" s="445" t="str">
        <f>IF('E2'!Q14="","",'E2'!Q14)</f>
        <v/>
      </c>
      <c r="O17" s="1079"/>
      <c r="P17" s="1072"/>
    </row>
    <row r="18" spans="2:16" ht="21" customHeight="1">
      <c r="B18" s="1063" t="str">
        <f>IF('E2'!C15="","",'E2'!C15)</f>
        <v>-</v>
      </c>
      <c r="C18" s="1064"/>
      <c r="D18" s="1065"/>
      <c r="E18" s="1065"/>
      <c r="F18" s="1056"/>
      <c r="G18" s="442" t="str">
        <f>IF('E2'!H15="","",'E2'!H15)</f>
        <v/>
      </c>
      <c r="H18" s="443" t="str">
        <f>IF('E2'!I15="","",'E2'!I15)</f>
        <v/>
      </c>
      <c r="I18" s="435" t="str">
        <f>IF('E2'!K15="","",'E2'!K15)</f>
        <v>-</v>
      </c>
      <c r="J18" s="436" t="str">
        <f>IF('E2'!N15="","",'E2'!N15)</f>
        <v/>
      </c>
      <c r="K18" s="444" t="str">
        <f>IF('E2'!O15="","",'E2'!O15)</f>
        <v/>
      </c>
      <c r="L18" s="444" t="str">
        <f>IF('E2'!P15="","",'E2'!P15)</f>
        <v/>
      </c>
      <c r="M18" s="445" t="str">
        <f>IF('E2'!Q15="","",'E2'!Q15)</f>
        <v/>
      </c>
      <c r="O18" s="1079"/>
      <c r="P18" s="1072"/>
    </row>
    <row r="19" spans="2:16" ht="21" customHeight="1">
      <c r="B19" s="1060" t="s">
        <v>1751</v>
      </c>
      <c r="C19" s="1061"/>
      <c r="D19" s="1061"/>
      <c r="E19" s="1062"/>
      <c r="F19" s="1055" t="str">
        <f>IF('E2'!G16="","",'E2'!G16)</f>
        <v/>
      </c>
      <c r="G19" s="442" t="str">
        <f>IF('E2'!H16="","",'E2'!H16)</f>
        <v/>
      </c>
      <c r="H19" s="443" t="str">
        <f>IF('E2'!I16="","",'E2'!I16)</f>
        <v/>
      </c>
      <c r="I19" s="435" t="str">
        <f>IF('E2'!K16="","",'E2'!K16)</f>
        <v>-</v>
      </c>
      <c r="J19" s="436" t="str">
        <f>IF('E2'!N16="","",'E2'!N16)</f>
        <v/>
      </c>
      <c r="K19" s="444" t="str">
        <f>IF('E2'!O16="","",'E2'!O16)</f>
        <v/>
      </c>
      <c r="L19" s="444" t="str">
        <f>IF('E2'!P16="","",'E2'!P16)</f>
        <v/>
      </c>
      <c r="M19" s="445" t="str">
        <f>IF('E2'!Q16="","",'E2'!Q16)</f>
        <v/>
      </c>
      <c r="O19" s="1079"/>
      <c r="P19" s="1072"/>
    </row>
    <row r="20" spans="2:16" ht="21" customHeight="1">
      <c r="B20" s="1063" t="str">
        <f>IF('E2'!C17="","",'E2'!C17)</f>
        <v>-</v>
      </c>
      <c r="C20" s="1064"/>
      <c r="D20" s="1065"/>
      <c r="E20" s="1065"/>
      <c r="F20" s="1056"/>
      <c r="G20" s="442" t="str">
        <f>IF('E2'!H17="","",'E2'!H17)</f>
        <v/>
      </c>
      <c r="H20" s="443" t="str">
        <f>IF('E2'!I17="","",'E2'!I17)</f>
        <v/>
      </c>
      <c r="I20" s="435" t="str">
        <f>IF('E2'!K17="","",'E2'!K17)</f>
        <v>-</v>
      </c>
      <c r="J20" s="436" t="str">
        <f>IF('E2'!N17="","",'E2'!N17)</f>
        <v/>
      </c>
      <c r="K20" s="444" t="str">
        <f>IF('E2'!O17="","",'E2'!O17)</f>
        <v/>
      </c>
      <c r="L20" s="444" t="str">
        <f>IF('E2'!P17="","",'E2'!P17)</f>
        <v/>
      </c>
      <c r="M20" s="445" t="str">
        <f>IF('E2'!Q17="","",'E2'!Q17)</f>
        <v/>
      </c>
      <c r="O20" s="1079"/>
      <c r="P20" s="1072"/>
    </row>
    <row r="21" spans="2:16" ht="21" customHeight="1">
      <c r="B21" s="1060" t="s">
        <v>1804</v>
      </c>
      <c r="C21" s="1061"/>
      <c r="D21" s="1061"/>
      <c r="E21" s="1062"/>
      <c r="F21" s="1055" t="str">
        <f>IF('E2'!G18="","",'E2'!G18)</f>
        <v/>
      </c>
      <c r="G21" s="442" t="str">
        <f>IF('E2'!H18="","",'E2'!H18)</f>
        <v/>
      </c>
      <c r="H21" s="443" t="str">
        <f>IF('E2'!I18="","",'E2'!I18)</f>
        <v/>
      </c>
      <c r="I21" s="435" t="str">
        <f>IF('E2'!K18="","",'E2'!K18)</f>
        <v>-</v>
      </c>
      <c r="J21" s="436" t="str">
        <f>IF('E2'!N18="","",'E2'!N18)</f>
        <v/>
      </c>
      <c r="K21" s="444" t="str">
        <f>IF('E2'!O18="","",'E2'!O18)</f>
        <v/>
      </c>
      <c r="L21" s="444" t="str">
        <f>IF('E2'!P18="","",'E2'!P18)</f>
        <v/>
      </c>
      <c r="M21" s="445" t="str">
        <f>IF('E2'!Q18="","",'E2'!Q18)</f>
        <v/>
      </c>
      <c r="O21" s="1079"/>
      <c r="P21" s="1072"/>
    </row>
    <row r="22" spans="2:16" ht="21" customHeight="1" thickBot="1">
      <c r="B22" s="1067" t="str">
        <f>IF('E2'!C19="","",'E2'!C19)</f>
        <v>-</v>
      </c>
      <c r="C22" s="1068"/>
      <c r="D22" s="1069"/>
      <c r="E22" s="1068"/>
      <c r="F22" s="1066"/>
      <c r="G22" s="447" t="str">
        <f>IF('E2'!H19="","",'E2'!H19)</f>
        <v/>
      </c>
      <c r="H22" s="448" t="str">
        <f>IF('E2'!I19="","",'E2'!I19)</f>
        <v/>
      </c>
      <c r="I22" s="449" t="str">
        <f>IF('E2'!K19="","",'E2'!K19)</f>
        <v>-</v>
      </c>
      <c r="J22" s="450" t="str">
        <f>IF('E2'!N19="","",'E2'!N19)</f>
        <v/>
      </c>
      <c r="K22" s="451" t="str">
        <f>IF('E2'!O19="","",'E2'!O19)</f>
        <v/>
      </c>
      <c r="L22" s="451" t="str">
        <f>IF('E2'!P19="","",'E2'!P19)</f>
        <v/>
      </c>
      <c r="M22" s="452" t="str">
        <f>IF('E2'!Q19="","",'E2'!Q19)</f>
        <v/>
      </c>
      <c r="O22" s="1079"/>
      <c r="P22" s="1072"/>
    </row>
    <row r="23" spans="2:16" ht="21" customHeight="1" thickTop="1">
      <c r="B23" s="1014" t="s">
        <v>1254</v>
      </c>
      <c r="C23" s="432" t="s">
        <v>1826</v>
      </c>
      <c r="D23" s="378" t="s">
        <v>54</v>
      </c>
      <c r="E23" s="378" t="s">
        <v>1828</v>
      </c>
      <c r="F23" s="379" t="s">
        <v>1827</v>
      </c>
      <c r="G23" s="433" t="str">
        <f>IF('E2'!H20="","",'E2'!H20)</f>
        <v/>
      </c>
      <c r="H23" s="434" t="str">
        <f>IF('E2'!I20="","",'E2'!I20)</f>
        <v/>
      </c>
      <c r="I23" s="435" t="str">
        <f>IF('E2'!K20="","",'E2'!K20)</f>
        <v>-</v>
      </c>
      <c r="J23" s="436" t="str">
        <f>IF('E2'!N20="","",'E2'!N20)</f>
        <v/>
      </c>
      <c r="K23" s="437" t="str">
        <f>IF('E2'!O20="","",'E2'!O20)</f>
        <v/>
      </c>
      <c r="L23" s="437" t="str">
        <f>IF('E2'!P20="","",'E2'!P20)</f>
        <v/>
      </c>
      <c r="M23" s="438" t="str">
        <f>IF('E2'!Q20="","",'E2'!Q20)</f>
        <v/>
      </c>
      <c r="O23" s="845"/>
      <c r="P23" s="426"/>
    </row>
    <row r="24" spans="2:16" ht="21" customHeight="1">
      <c r="B24" s="1015"/>
      <c r="C24" s="439" t="str">
        <f>IF('E2'!D21="","",'E2'!D21)</f>
        <v/>
      </c>
      <c r="D24" s="440" t="str">
        <f>IF('E2'!E21="","",'E2'!E21)</f>
        <v/>
      </c>
      <c r="E24" s="440" t="str">
        <f>IF('E2'!F21="","",'E2'!F21)</f>
        <v/>
      </c>
      <c r="F24" s="441" t="str">
        <f>IF('E2'!G21="","",'E2'!G21)</f>
        <v/>
      </c>
      <c r="G24" s="442" t="str">
        <f>IF('E2'!H21="","",'E2'!H21)</f>
        <v/>
      </c>
      <c r="H24" s="443" t="str">
        <f>IF('E2'!I21="","",'E2'!I21)</f>
        <v/>
      </c>
      <c r="I24" s="435" t="str">
        <f>IF('E2'!K21="","",'E2'!K21)</f>
        <v>-</v>
      </c>
      <c r="J24" s="436" t="str">
        <f>IF('E2'!N21="","",'E2'!N21)</f>
        <v/>
      </c>
      <c r="K24" s="444" t="str">
        <f>IF('E2'!O21="","",'E2'!O21)</f>
        <v/>
      </c>
      <c r="L24" s="444" t="str">
        <f>IF('E2'!P21="","",'E2'!P21)</f>
        <v/>
      </c>
      <c r="M24" s="445" t="str">
        <f>IF('E2'!Q21="","",'E2'!Q21)</f>
        <v/>
      </c>
      <c r="O24" s="845"/>
      <c r="P24" s="426"/>
    </row>
    <row r="25" spans="2:16" ht="21" customHeight="1">
      <c r="B25" s="446" t="s">
        <v>1785</v>
      </c>
      <c r="C25" s="1053" t="str">
        <f>IF('E2'!D22="","",'E2'!D22)</f>
        <v/>
      </c>
      <c r="D25" s="1053"/>
      <c r="E25" s="1053"/>
      <c r="F25" s="1054"/>
      <c r="G25" s="442" t="str">
        <f>IF('E2'!H22="","",'E2'!H22)</f>
        <v/>
      </c>
      <c r="H25" s="443" t="str">
        <f>IF('E2'!I22="","",'E2'!I22)</f>
        <v/>
      </c>
      <c r="I25" s="435" t="str">
        <f>IF('E2'!K22="","",'E2'!K22)</f>
        <v>-</v>
      </c>
      <c r="J25" s="436" t="str">
        <f>IF('E2'!N22="","",'E2'!N22)</f>
        <v/>
      </c>
      <c r="K25" s="444" t="str">
        <f>IF('E2'!O22="","",'E2'!O22)</f>
        <v/>
      </c>
      <c r="L25" s="444" t="str">
        <f>IF('E2'!P22="","",'E2'!P22)</f>
        <v/>
      </c>
      <c r="M25" s="445" t="str">
        <f>IF('E2'!Q22="","",'E2'!Q22)</f>
        <v/>
      </c>
      <c r="O25" s="845"/>
      <c r="P25" s="426"/>
    </row>
    <row r="26" spans="2:16" ht="21" customHeight="1">
      <c r="B26" s="1018"/>
      <c r="C26" s="1019"/>
      <c r="D26" s="1019"/>
      <c r="E26" s="1020"/>
      <c r="F26" s="393" t="s">
        <v>1787</v>
      </c>
      <c r="G26" s="442" t="str">
        <f>IF('E2'!H23="","",'E2'!H23)</f>
        <v/>
      </c>
      <c r="H26" s="443" t="str">
        <f>IF('E2'!I23="","",'E2'!I23)</f>
        <v/>
      </c>
      <c r="I26" s="435" t="str">
        <f>IF('E2'!K23="","",'E2'!K23)</f>
        <v>-</v>
      </c>
      <c r="J26" s="436" t="str">
        <f>IF('E2'!N23="","",'E2'!N23)</f>
        <v/>
      </c>
      <c r="K26" s="444" t="str">
        <f>IF('E2'!O23="","",'E2'!O23)</f>
        <v/>
      </c>
      <c r="L26" s="444" t="str">
        <f>IF('E2'!P23="","",'E2'!P23)</f>
        <v/>
      </c>
      <c r="M26" s="445" t="str">
        <f>IF('E2'!Q23="","",'E2'!Q23)</f>
        <v/>
      </c>
      <c r="O26" s="845"/>
      <c r="P26" s="426"/>
    </row>
    <row r="27" spans="2:16" ht="21" customHeight="1">
      <c r="B27" s="1021" t="s">
        <v>1924</v>
      </c>
      <c r="C27" s="1022"/>
      <c r="D27" s="1022"/>
      <c r="E27" s="1022"/>
      <c r="F27" s="1055" t="str">
        <f>IF('E2'!G24="","",'E2'!G24)</f>
        <v/>
      </c>
      <c r="G27" s="442" t="str">
        <f>IF('E2'!H24="","",'E2'!H24)</f>
        <v/>
      </c>
      <c r="H27" s="443" t="str">
        <f>IF('E2'!I24="","",'E2'!I24)</f>
        <v/>
      </c>
      <c r="I27" s="435" t="str">
        <f>IF('E2'!K24="","",'E2'!K24)</f>
        <v>-</v>
      </c>
      <c r="J27" s="436" t="str">
        <f>IF('E2'!N24="","",'E2'!N24)</f>
        <v/>
      </c>
      <c r="K27" s="444" t="str">
        <f>IF('E2'!O24="","",'E2'!O24)</f>
        <v/>
      </c>
      <c r="L27" s="444" t="str">
        <f>IF('E2'!P24="","",'E2'!P24)</f>
        <v/>
      </c>
      <c r="M27" s="445" t="str">
        <f>IF('E2'!Q24="","",'E2'!Q24)</f>
        <v/>
      </c>
      <c r="O27" s="845"/>
      <c r="P27" s="426"/>
    </row>
    <row r="28" spans="2:16" ht="21" customHeight="1">
      <c r="B28" s="1057" t="str">
        <f>IF('E2'!C25="","-",'E2'!C25)</f>
        <v>-</v>
      </c>
      <c r="C28" s="1058"/>
      <c r="D28" s="1059"/>
      <c r="E28" s="1059"/>
      <c r="F28" s="1056"/>
      <c r="G28" s="442" t="str">
        <f>IF('E2'!H25="","",'E2'!H25)</f>
        <v/>
      </c>
      <c r="H28" s="443" t="str">
        <f>IF('E2'!I25="","",'E2'!I25)</f>
        <v/>
      </c>
      <c r="I28" s="435" t="str">
        <f>IF('E2'!K25="","",'E2'!K25)</f>
        <v>-</v>
      </c>
      <c r="J28" s="436" t="str">
        <f>IF('E2'!N25="","",'E2'!N25)</f>
        <v/>
      </c>
      <c r="K28" s="444" t="str">
        <f>IF('E2'!O25="","",'E2'!O25)</f>
        <v/>
      </c>
      <c r="L28" s="444" t="str">
        <f>IF('E2'!P25="","",'E2'!P25)</f>
        <v/>
      </c>
      <c r="M28" s="445" t="str">
        <f>IF('E2'!Q25="","",'E2'!Q25)</f>
        <v/>
      </c>
      <c r="O28" s="845"/>
      <c r="P28" s="426"/>
    </row>
    <row r="29" spans="2:16" ht="21" customHeight="1">
      <c r="B29" s="1021" t="s">
        <v>1926</v>
      </c>
      <c r="C29" s="1022"/>
      <c r="D29" s="1022"/>
      <c r="E29" s="1022"/>
      <c r="F29" s="1055" t="str">
        <f>IF('E2'!G26="","",'E2'!G26)</f>
        <v/>
      </c>
      <c r="G29" s="442" t="str">
        <f>IF('E2'!H26="","",'E2'!H26)</f>
        <v/>
      </c>
      <c r="H29" s="443" t="str">
        <f>IF('E2'!I26="","",'E2'!I26)</f>
        <v/>
      </c>
      <c r="I29" s="435" t="str">
        <f>IF('E2'!K26="","",'E2'!K26)</f>
        <v>-</v>
      </c>
      <c r="J29" s="436" t="str">
        <f>IF('E2'!N26="","",'E2'!N26)</f>
        <v/>
      </c>
      <c r="K29" s="444" t="str">
        <f>IF('E2'!O26="","",'E2'!O26)</f>
        <v/>
      </c>
      <c r="L29" s="444" t="str">
        <f>IF('E2'!P26="","",'E2'!P26)</f>
        <v/>
      </c>
      <c r="M29" s="445" t="str">
        <f>IF('E2'!Q26="","",'E2'!Q26)</f>
        <v/>
      </c>
      <c r="O29" s="845"/>
      <c r="P29" s="426"/>
    </row>
    <row r="30" spans="2:16" ht="21" customHeight="1">
      <c r="B30" s="1057" t="str">
        <f>IF('E2'!C27="","-",'E2'!C27)</f>
        <v>-</v>
      </c>
      <c r="C30" s="1058"/>
      <c r="D30" s="1059"/>
      <c r="E30" s="1059"/>
      <c r="F30" s="1056"/>
      <c r="G30" s="442" t="str">
        <f>IF('E2'!H27="","",'E2'!H27)</f>
        <v/>
      </c>
      <c r="H30" s="443" t="str">
        <f>IF('E2'!I27="","",'E2'!I27)</f>
        <v/>
      </c>
      <c r="I30" s="435" t="str">
        <f>IF('E2'!K27="","",'E2'!K27)</f>
        <v>-</v>
      </c>
      <c r="J30" s="436" t="str">
        <f>IF('E2'!N27="","",'E2'!N27)</f>
        <v/>
      </c>
      <c r="K30" s="444" t="str">
        <f>IF('E2'!O27="","",'E2'!O27)</f>
        <v/>
      </c>
      <c r="L30" s="444" t="str">
        <f>IF('E2'!P27="","",'E2'!P27)</f>
        <v/>
      </c>
      <c r="M30" s="445" t="str">
        <f>IF('E2'!Q27="","",'E2'!Q27)</f>
        <v/>
      </c>
      <c r="O30" s="845"/>
      <c r="P30" s="426"/>
    </row>
    <row r="31" spans="2:16" ht="21" customHeight="1">
      <c r="B31" s="1060" t="s">
        <v>1790</v>
      </c>
      <c r="C31" s="1061"/>
      <c r="D31" s="1061"/>
      <c r="E31" s="1062"/>
      <c r="F31" s="1055" t="str">
        <f>IF('E2'!G28="","",'E2'!G28)</f>
        <v/>
      </c>
      <c r="G31" s="442" t="str">
        <f>IF('E2'!H28="","",'E2'!H28)</f>
        <v/>
      </c>
      <c r="H31" s="443" t="str">
        <f>IF('E2'!I28="","",'E2'!I28)</f>
        <v/>
      </c>
      <c r="I31" s="435" t="str">
        <f>IF('E2'!K28="","",'E2'!K28)</f>
        <v>-</v>
      </c>
      <c r="J31" s="436" t="str">
        <f>IF('E2'!N28="","",'E2'!N28)</f>
        <v/>
      </c>
      <c r="K31" s="444" t="str">
        <f>IF('E2'!O28="","",'E2'!O28)</f>
        <v/>
      </c>
      <c r="L31" s="444" t="str">
        <f>IF('E2'!P28="","",'E2'!P28)</f>
        <v/>
      </c>
      <c r="M31" s="445" t="str">
        <f>IF('E2'!Q28="","",'E2'!Q28)</f>
        <v/>
      </c>
      <c r="O31" s="845"/>
      <c r="P31" s="426"/>
    </row>
    <row r="32" spans="2:16" ht="21" customHeight="1">
      <c r="B32" s="1063" t="str">
        <f>IF('E2'!C29="","",'E2'!C29)</f>
        <v>-</v>
      </c>
      <c r="C32" s="1064"/>
      <c r="D32" s="1065"/>
      <c r="E32" s="1065"/>
      <c r="F32" s="1056"/>
      <c r="G32" s="442" t="str">
        <f>IF('E2'!H29="","",'E2'!H29)</f>
        <v/>
      </c>
      <c r="H32" s="443" t="str">
        <f>IF('E2'!I29="","",'E2'!I29)</f>
        <v/>
      </c>
      <c r="I32" s="435" t="str">
        <f>IF('E2'!K29="","",'E2'!K29)</f>
        <v>-</v>
      </c>
      <c r="J32" s="436" t="str">
        <f>IF('E2'!N29="","",'E2'!N29)</f>
        <v/>
      </c>
      <c r="K32" s="444" t="str">
        <f>IF('E2'!O29="","",'E2'!O29)</f>
        <v/>
      </c>
      <c r="L32" s="444" t="str">
        <f>IF('E2'!P29="","",'E2'!P29)</f>
        <v/>
      </c>
      <c r="M32" s="445" t="str">
        <f>IF('E2'!Q29="","",'E2'!Q29)</f>
        <v/>
      </c>
      <c r="O32" s="845"/>
      <c r="P32" s="426"/>
    </row>
    <row r="33" spans="2:16" ht="21" customHeight="1">
      <c r="B33" s="1060" t="s">
        <v>1751</v>
      </c>
      <c r="C33" s="1061"/>
      <c r="D33" s="1061"/>
      <c r="E33" s="1062"/>
      <c r="F33" s="1055" t="str">
        <f>IF('E2'!G30="","",'E2'!G30)</f>
        <v/>
      </c>
      <c r="G33" s="442" t="str">
        <f>IF('E2'!H30="","",'E2'!H30)</f>
        <v/>
      </c>
      <c r="H33" s="443" t="str">
        <f>IF('E2'!I30="","",'E2'!I30)</f>
        <v/>
      </c>
      <c r="I33" s="435" t="str">
        <f>IF('E2'!K30="","",'E2'!K30)</f>
        <v>-</v>
      </c>
      <c r="J33" s="436" t="str">
        <f>IF('E2'!N30="","",'E2'!N30)</f>
        <v/>
      </c>
      <c r="K33" s="444" t="str">
        <f>IF('E2'!O30="","",'E2'!O30)</f>
        <v/>
      </c>
      <c r="L33" s="444" t="str">
        <f>IF('E2'!P30="","",'E2'!P30)</f>
        <v/>
      </c>
      <c r="M33" s="445" t="str">
        <f>IF('E2'!Q30="","",'E2'!Q30)</f>
        <v/>
      </c>
      <c r="O33" s="845"/>
      <c r="P33" s="426"/>
    </row>
    <row r="34" spans="2:16" ht="21" customHeight="1">
      <c r="B34" s="1063" t="str">
        <f>IF('E2'!C31="","",'E2'!C31)</f>
        <v>-</v>
      </c>
      <c r="C34" s="1064"/>
      <c r="D34" s="1065"/>
      <c r="E34" s="1065"/>
      <c r="F34" s="1056"/>
      <c r="G34" s="442" t="str">
        <f>IF('E2'!H31="","",'E2'!H31)</f>
        <v/>
      </c>
      <c r="H34" s="443" t="str">
        <f>IF('E2'!I31="","",'E2'!I31)</f>
        <v/>
      </c>
      <c r="I34" s="435" t="str">
        <f>IF('E2'!K31="","",'E2'!K31)</f>
        <v>-</v>
      </c>
      <c r="J34" s="436" t="str">
        <f>IF('E2'!N31="","",'E2'!N31)</f>
        <v/>
      </c>
      <c r="K34" s="444" t="str">
        <f>IF('E2'!O31="","",'E2'!O31)</f>
        <v/>
      </c>
      <c r="L34" s="444" t="str">
        <f>IF('E2'!P31="","",'E2'!P31)</f>
        <v/>
      </c>
      <c r="M34" s="445" t="str">
        <f>IF('E2'!Q31="","",'E2'!Q31)</f>
        <v/>
      </c>
      <c r="O34" s="845"/>
      <c r="P34" s="426"/>
    </row>
    <row r="35" spans="2:16" ht="21" customHeight="1">
      <c r="B35" s="1060" t="s">
        <v>1804</v>
      </c>
      <c r="C35" s="1061"/>
      <c r="D35" s="1061"/>
      <c r="E35" s="1062"/>
      <c r="F35" s="1055" t="str">
        <f>IF('E2'!G32="","",'E2'!G32)</f>
        <v/>
      </c>
      <c r="G35" s="442" t="str">
        <f>IF('E2'!H32="","",'E2'!H32)</f>
        <v/>
      </c>
      <c r="H35" s="443" t="str">
        <f>IF('E2'!I32="","",'E2'!I32)</f>
        <v/>
      </c>
      <c r="I35" s="435" t="str">
        <f>IF('E2'!K32="","",'E2'!K32)</f>
        <v>-</v>
      </c>
      <c r="J35" s="436" t="str">
        <f>IF('E2'!N32="","",'E2'!N32)</f>
        <v/>
      </c>
      <c r="K35" s="444" t="str">
        <f>IF('E2'!O32="","",'E2'!O32)</f>
        <v/>
      </c>
      <c r="L35" s="444" t="str">
        <f>IF('E2'!P32="","",'E2'!P32)</f>
        <v/>
      </c>
      <c r="M35" s="445" t="str">
        <f>IF('E2'!Q32="","",'E2'!Q32)</f>
        <v/>
      </c>
      <c r="O35" s="845"/>
      <c r="P35" s="426"/>
    </row>
    <row r="36" spans="2:16" ht="21" customHeight="1" thickBot="1">
      <c r="B36" s="1067" t="str">
        <f>IF('E2'!C33="","",'E2'!C33)</f>
        <v>-</v>
      </c>
      <c r="C36" s="1068"/>
      <c r="D36" s="1069"/>
      <c r="E36" s="1068"/>
      <c r="F36" s="1066"/>
      <c r="G36" s="447" t="str">
        <f>IF('E2'!H33="","",'E2'!H33)</f>
        <v/>
      </c>
      <c r="H36" s="448" t="str">
        <f>IF('E2'!I33="","",'E2'!I33)</f>
        <v/>
      </c>
      <c r="I36" s="449" t="str">
        <f>IF('E2'!K33="","",'E2'!K33)</f>
        <v>-</v>
      </c>
      <c r="J36" s="450" t="str">
        <f>IF('E2'!N33="","",'E2'!N33)</f>
        <v/>
      </c>
      <c r="K36" s="451" t="str">
        <f>IF('E2'!O33="","",'E2'!O33)</f>
        <v/>
      </c>
      <c r="L36" s="451" t="str">
        <f>IF('E2'!P33="","",'E2'!P33)</f>
        <v/>
      </c>
      <c r="M36" s="452" t="str">
        <f>IF('E2'!Q33="","",'E2'!Q33)</f>
        <v/>
      </c>
      <c r="O36" s="845"/>
      <c r="P36" s="426"/>
    </row>
    <row r="37" spans="2:16" ht="21" customHeight="1" thickTop="1">
      <c r="B37" s="1014" t="s">
        <v>1253</v>
      </c>
      <c r="C37" s="432" t="s">
        <v>1826</v>
      </c>
      <c r="D37" s="378" t="s">
        <v>54</v>
      </c>
      <c r="E37" s="378" t="s">
        <v>1828</v>
      </c>
      <c r="F37" s="379" t="s">
        <v>1827</v>
      </c>
      <c r="G37" s="433" t="str">
        <f>IF('E2'!H34="","",'E2'!H34)</f>
        <v/>
      </c>
      <c r="H37" s="434" t="str">
        <f>IF('E2'!I34="","",'E2'!I34)</f>
        <v/>
      </c>
      <c r="I37" s="435" t="str">
        <f>IF('E2'!K34="","",'E2'!K34)</f>
        <v>-</v>
      </c>
      <c r="J37" s="436" t="str">
        <f>IF('E2'!N34="","",'E2'!N34)</f>
        <v/>
      </c>
      <c r="K37" s="437" t="str">
        <f>IF('E2'!O34="","",'E2'!O34)</f>
        <v/>
      </c>
      <c r="L37" s="437" t="str">
        <f>IF('E2'!P34="","",'E2'!P34)</f>
        <v/>
      </c>
      <c r="M37" s="438" t="str">
        <f>IF('E2'!Q34="","",'E2'!Q34)</f>
        <v/>
      </c>
      <c r="O37" s="845"/>
      <c r="P37" s="426"/>
    </row>
    <row r="38" spans="2:16" ht="21" customHeight="1">
      <c r="B38" s="1015"/>
      <c r="C38" s="439" t="str">
        <f>IF('E2'!D35="","",'E2'!D35)</f>
        <v/>
      </c>
      <c r="D38" s="440" t="str">
        <f>IF('E2'!E35="","",'E2'!E35)</f>
        <v/>
      </c>
      <c r="E38" s="440" t="str">
        <f>IF('E2'!F35="","",'E2'!F35)</f>
        <v/>
      </c>
      <c r="F38" s="441" t="str">
        <f>IF('E2'!G35="","",'E2'!G35)</f>
        <v/>
      </c>
      <c r="G38" s="442" t="str">
        <f>IF('E2'!H35="","",'E2'!H35)</f>
        <v/>
      </c>
      <c r="H38" s="443" t="str">
        <f>IF('E2'!I35="","",'E2'!I35)</f>
        <v/>
      </c>
      <c r="I38" s="435" t="str">
        <f>IF('E2'!K35="","",'E2'!K35)</f>
        <v>-</v>
      </c>
      <c r="J38" s="436" t="str">
        <f>IF('E2'!N35="","",'E2'!N35)</f>
        <v/>
      </c>
      <c r="K38" s="444" t="str">
        <f>IF('E2'!O35="","",'E2'!O35)</f>
        <v/>
      </c>
      <c r="L38" s="444" t="str">
        <f>IF('E2'!P35="","",'E2'!P35)</f>
        <v/>
      </c>
      <c r="M38" s="445" t="str">
        <f>IF('E2'!Q35="","",'E2'!Q35)</f>
        <v/>
      </c>
      <c r="O38" s="845"/>
      <c r="P38" s="426"/>
    </row>
    <row r="39" spans="2:16" ht="21" customHeight="1">
      <c r="B39" s="446" t="s">
        <v>1785</v>
      </c>
      <c r="C39" s="1053" t="str">
        <f>IF('E2'!D36="","",'E2'!D36)</f>
        <v/>
      </c>
      <c r="D39" s="1053"/>
      <c r="E39" s="1053"/>
      <c r="F39" s="1054"/>
      <c r="G39" s="442" t="str">
        <f>IF('E2'!H36="","",'E2'!H36)</f>
        <v/>
      </c>
      <c r="H39" s="443" t="str">
        <f>IF('E2'!I36="","",'E2'!I36)</f>
        <v/>
      </c>
      <c r="I39" s="435" t="str">
        <f>IF('E2'!K36="","",'E2'!K36)</f>
        <v>-</v>
      </c>
      <c r="J39" s="436" t="str">
        <f>IF('E2'!N36="","",'E2'!N36)</f>
        <v/>
      </c>
      <c r="K39" s="444" t="str">
        <f>IF('E2'!O36="","",'E2'!O36)</f>
        <v/>
      </c>
      <c r="L39" s="444" t="str">
        <f>IF('E2'!P36="","",'E2'!P36)</f>
        <v/>
      </c>
      <c r="M39" s="445" t="str">
        <f>IF('E2'!Q36="","",'E2'!Q36)</f>
        <v/>
      </c>
      <c r="O39" s="845"/>
      <c r="P39" s="426"/>
    </row>
    <row r="40" spans="2:16" ht="21" customHeight="1">
      <c r="B40" s="1018"/>
      <c r="C40" s="1019"/>
      <c r="D40" s="1019"/>
      <c r="E40" s="1020"/>
      <c r="F40" s="393" t="s">
        <v>1787</v>
      </c>
      <c r="G40" s="442" t="str">
        <f>IF('E2'!H37="","",'E2'!H37)</f>
        <v/>
      </c>
      <c r="H40" s="443" t="str">
        <f>IF('E2'!I37="","",'E2'!I37)</f>
        <v/>
      </c>
      <c r="I40" s="435" t="str">
        <f>IF('E2'!K37="","",'E2'!K37)</f>
        <v>-</v>
      </c>
      <c r="J40" s="436" t="str">
        <f>IF('E2'!N37="","",'E2'!N37)</f>
        <v/>
      </c>
      <c r="K40" s="444" t="str">
        <f>IF('E2'!O37="","",'E2'!O37)</f>
        <v/>
      </c>
      <c r="L40" s="444" t="str">
        <f>IF('E2'!P37="","",'E2'!P37)</f>
        <v/>
      </c>
      <c r="M40" s="445" t="str">
        <f>IF('E2'!Q37="","",'E2'!Q37)</f>
        <v/>
      </c>
      <c r="O40" s="845"/>
      <c r="P40" s="426"/>
    </row>
    <row r="41" spans="2:16" ht="21" customHeight="1">
      <c r="B41" s="1021" t="s">
        <v>1924</v>
      </c>
      <c r="C41" s="1022"/>
      <c r="D41" s="1022"/>
      <c r="E41" s="1022"/>
      <c r="F41" s="1055" t="str">
        <f>IF('E2'!G38="","",'E2'!G38)</f>
        <v/>
      </c>
      <c r="G41" s="442" t="str">
        <f>IF('E2'!H38="","",'E2'!H38)</f>
        <v/>
      </c>
      <c r="H41" s="443" t="str">
        <f>IF('E2'!I38="","",'E2'!I38)</f>
        <v/>
      </c>
      <c r="I41" s="435" t="str">
        <f>IF('E2'!K38="","",'E2'!K38)</f>
        <v>-</v>
      </c>
      <c r="J41" s="436" t="str">
        <f>IF('E2'!N38="","",'E2'!N38)</f>
        <v/>
      </c>
      <c r="K41" s="444" t="str">
        <f>IF('E2'!O38="","",'E2'!O38)</f>
        <v/>
      </c>
      <c r="L41" s="444" t="str">
        <f>IF('E2'!P38="","",'E2'!P38)</f>
        <v/>
      </c>
      <c r="M41" s="445" t="str">
        <f>IF('E2'!Q38="","",'E2'!Q38)</f>
        <v/>
      </c>
      <c r="O41" s="845"/>
      <c r="P41" s="426"/>
    </row>
    <row r="42" spans="2:16" ht="21" customHeight="1">
      <c r="B42" s="1057" t="str">
        <f>IF('E2'!C39="","-",'E2'!C39)</f>
        <v>-</v>
      </c>
      <c r="C42" s="1058"/>
      <c r="D42" s="1059"/>
      <c r="E42" s="1059"/>
      <c r="F42" s="1056"/>
      <c r="G42" s="442" t="str">
        <f>IF('E2'!H39="","",'E2'!H39)</f>
        <v/>
      </c>
      <c r="H42" s="443" t="str">
        <f>IF('E2'!I39="","",'E2'!I39)</f>
        <v/>
      </c>
      <c r="I42" s="435" t="str">
        <f>IF('E2'!K39="","",'E2'!K39)</f>
        <v>-</v>
      </c>
      <c r="J42" s="436" t="str">
        <f>IF('E2'!N39="","",'E2'!N39)</f>
        <v/>
      </c>
      <c r="K42" s="444" t="str">
        <f>IF('E2'!O39="","",'E2'!O39)</f>
        <v/>
      </c>
      <c r="L42" s="444" t="str">
        <f>IF('E2'!P39="","",'E2'!P39)</f>
        <v/>
      </c>
      <c r="M42" s="445" t="str">
        <f>IF('E2'!Q39="","",'E2'!Q39)</f>
        <v/>
      </c>
      <c r="O42" s="845"/>
      <c r="P42" s="426"/>
    </row>
    <row r="43" spans="2:16" ht="21" customHeight="1">
      <c r="B43" s="1021" t="s">
        <v>1926</v>
      </c>
      <c r="C43" s="1022"/>
      <c r="D43" s="1022"/>
      <c r="E43" s="1022"/>
      <c r="F43" s="1055" t="str">
        <f>IF('E2'!G40="","",'E2'!G40)</f>
        <v/>
      </c>
      <c r="G43" s="442" t="str">
        <f>IF('E2'!H40="","",'E2'!H40)</f>
        <v/>
      </c>
      <c r="H43" s="443" t="str">
        <f>IF('E2'!I40="","",'E2'!I40)</f>
        <v/>
      </c>
      <c r="I43" s="435" t="str">
        <f>IF('E2'!K40="","",'E2'!K40)</f>
        <v>-</v>
      </c>
      <c r="J43" s="436" t="str">
        <f>IF('E2'!N40="","",'E2'!N40)</f>
        <v/>
      </c>
      <c r="K43" s="444" t="str">
        <f>IF('E2'!O40="","",'E2'!O40)</f>
        <v/>
      </c>
      <c r="L43" s="444" t="str">
        <f>IF('E2'!P40="","",'E2'!P40)</f>
        <v/>
      </c>
      <c r="M43" s="445" t="str">
        <f>IF('E2'!Q40="","",'E2'!Q40)</f>
        <v/>
      </c>
      <c r="O43" s="845"/>
      <c r="P43" s="426"/>
    </row>
    <row r="44" spans="2:16" ht="21" customHeight="1">
      <c r="B44" s="1057" t="str">
        <f>IF('E2'!C41="","-",'E2'!C41)</f>
        <v>-</v>
      </c>
      <c r="C44" s="1058"/>
      <c r="D44" s="1059"/>
      <c r="E44" s="1059"/>
      <c r="F44" s="1056"/>
      <c r="G44" s="442" t="str">
        <f>IF('E2'!H41="","",'E2'!H41)</f>
        <v/>
      </c>
      <c r="H44" s="443" t="str">
        <f>IF('E2'!I41="","",'E2'!I41)</f>
        <v/>
      </c>
      <c r="I44" s="435" t="str">
        <f>IF('E2'!K41="","",'E2'!K41)</f>
        <v>-</v>
      </c>
      <c r="J44" s="436" t="str">
        <f>IF('E2'!N41="","",'E2'!N41)</f>
        <v/>
      </c>
      <c r="K44" s="444" t="str">
        <f>IF('E2'!O41="","",'E2'!O41)</f>
        <v/>
      </c>
      <c r="L44" s="444" t="str">
        <f>IF('E2'!P41="","",'E2'!P41)</f>
        <v/>
      </c>
      <c r="M44" s="445" t="str">
        <f>IF('E2'!Q41="","",'E2'!Q41)</f>
        <v/>
      </c>
      <c r="O44" s="845"/>
      <c r="P44" s="426"/>
    </row>
    <row r="45" spans="2:16" ht="21" customHeight="1">
      <c r="B45" s="1060" t="s">
        <v>1790</v>
      </c>
      <c r="C45" s="1061"/>
      <c r="D45" s="1061"/>
      <c r="E45" s="1062"/>
      <c r="F45" s="1055" t="str">
        <f>IF('E2'!G42="","",'E2'!G42)</f>
        <v/>
      </c>
      <c r="G45" s="442" t="str">
        <f>IF('E2'!H42="","",'E2'!H42)</f>
        <v/>
      </c>
      <c r="H45" s="443" t="str">
        <f>IF('E2'!I42="","",'E2'!I42)</f>
        <v/>
      </c>
      <c r="I45" s="435" t="str">
        <f>IF('E2'!K42="","",'E2'!K42)</f>
        <v>-</v>
      </c>
      <c r="J45" s="436" t="str">
        <f>IF('E2'!N42="","",'E2'!N42)</f>
        <v/>
      </c>
      <c r="K45" s="444" t="str">
        <f>IF('E2'!O42="","",'E2'!O42)</f>
        <v/>
      </c>
      <c r="L45" s="444" t="str">
        <f>IF('E2'!P42="","",'E2'!P42)</f>
        <v/>
      </c>
      <c r="M45" s="445" t="str">
        <f>IF('E2'!Q42="","",'E2'!Q42)</f>
        <v/>
      </c>
      <c r="O45" s="845"/>
      <c r="P45" s="426"/>
    </row>
    <row r="46" spans="2:16" ht="21" customHeight="1">
      <c r="B46" s="1063" t="str">
        <f>IF('E2'!C43="","",'E2'!C43)</f>
        <v>-</v>
      </c>
      <c r="C46" s="1064"/>
      <c r="D46" s="1065"/>
      <c r="E46" s="1065"/>
      <c r="F46" s="1056"/>
      <c r="G46" s="442" t="str">
        <f>IF('E2'!H43="","",'E2'!H43)</f>
        <v/>
      </c>
      <c r="H46" s="443" t="str">
        <f>IF('E2'!I43="","",'E2'!I43)</f>
        <v/>
      </c>
      <c r="I46" s="435" t="str">
        <f>IF('E2'!K43="","",'E2'!K43)</f>
        <v>-</v>
      </c>
      <c r="J46" s="436" t="str">
        <f>IF('E2'!N43="","",'E2'!N43)</f>
        <v/>
      </c>
      <c r="K46" s="444" t="str">
        <f>IF('E2'!O43="","",'E2'!O43)</f>
        <v/>
      </c>
      <c r="L46" s="444" t="str">
        <f>IF('E2'!P43="","",'E2'!P43)</f>
        <v/>
      </c>
      <c r="M46" s="445" t="str">
        <f>IF('E2'!Q43="","",'E2'!Q43)</f>
        <v/>
      </c>
      <c r="O46" s="845"/>
      <c r="P46" s="426"/>
    </row>
    <row r="47" spans="2:16" ht="21" customHeight="1">
      <c r="B47" s="1060" t="s">
        <v>1751</v>
      </c>
      <c r="C47" s="1061"/>
      <c r="D47" s="1061"/>
      <c r="E47" s="1062"/>
      <c r="F47" s="1055" t="str">
        <f>IF('E2'!G44="","",'E2'!G44)</f>
        <v/>
      </c>
      <c r="G47" s="442" t="str">
        <f>IF('E2'!H44="","",'E2'!H44)</f>
        <v/>
      </c>
      <c r="H47" s="443" t="str">
        <f>IF('E2'!I44="","",'E2'!I44)</f>
        <v/>
      </c>
      <c r="I47" s="435" t="str">
        <f>IF('E2'!K44="","",'E2'!K44)</f>
        <v>-</v>
      </c>
      <c r="J47" s="436" t="str">
        <f>IF('E2'!N44="","",'E2'!N44)</f>
        <v/>
      </c>
      <c r="K47" s="444" t="str">
        <f>IF('E2'!O44="","",'E2'!O44)</f>
        <v/>
      </c>
      <c r="L47" s="444" t="str">
        <f>IF('E2'!P44="","",'E2'!P44)</f>
        <v/>
      </c>
      <c r="M47" s="445" t="str">
        <f>IF('E2'!Q44="","",'E2'!Q44)</f>
        <v/>
      </c>
      <c r="O47" s="845"/>
      <c r="P47" s="426"/>
    </row>
    <row r="48" spans="2:16" ht="21" customHeight="1">
      <c r="B48" s="1063" t="str">
        <f>IF('E2'!C45="","",'E2'!C45)</f>
        <v>-</v>
      </c>
      <c r="C48" s="1064"/>
      <c r="D48" s="1065"/>
      <c r="E48" s="1065"/>
      <c r="F48" s="1056"/>
      <c r="G48" s="442" t="str">
        <f>IF('E2'!H45="","",'E2'!H45)</f>
        <v/>
      </c>
      <c r="H48" s="443" t="str">
        <f>IF('E2'!I45="","",'E2'!I45)</f>
        <v/>
      </c>
      <c r="I48" s="435" t="str">
        <f>IF('E2'!K45="","",'E2'!K45)</f>
        <v>-</v>
      </c>
      <c r="J48" s="436" t="str">
        <f>IF('E2'!N45="","",'E2'!N45)</f>
        <v/>
      </c>
      <c r="K48" s="444" t="str">
        <f>IF('E2'!O45="","",'E2'!O45)</f>
        <v/>
      </c>
      <c r="L48" s="444" t="str">
        <f>IF('E2'!P45="","",'E2'!P45)</f>
        <v/>
      </c>
      <c r="M48" s="445" t="str">
        <f>IF('E2'!Q45="","",'E2'!Q45)</f>
        <v/>
      </c>
      <c r="O48" s="845"/>
      <c r="P48" s="426"/>
    </row>
    <row r="49" spans="2:16" ht="21" customHeight="1">
      <c r="B49" s="1060" t="s">
        <v>1804</v>
      </c>
      <c r="C49" s="1061"/>
      <c r="D49" s="1061"/>
      <c r="E49" s="1062"/>
      <c r="F49" s="1055" t="str">
        <f>IF('E2'!G46="","",'E2'!G46)</f>
        <v/>
      </c>
      <c r="G49" s="442" t="str">
        <f>IF('E2'!H46="","",'E2'!H46)</f>
        <v/>
      </c>
      <c r="H49" s="443" t="str">
        <f>IF('E2'!I46="","",'E2'!I46)</f>
        <v/>
      </c>
      <c r="I49" s="435" t="str">
        <f>IF('E2'!K46="","",'E2'!K46)</f>
        <v>-</v>
      </c>
      <c r="J49" s="436" t="str">
        <f>IF('E2'!N46="","",'E2'!N46)</f>
        <v/>
      </c>
      <c r="K49" s="444" t="str">
        <f>IF('E2'!O46="","",'E2'!O46)</f>
        <v/>
      </c>
      <c r="L49" s="444" t="str">
        <f>IF('E2'!P46="","",'E2'!P46)</f>
        <v/>
      </c>
      <c r="M49" s="445" t="str">
        <f>IF('E2'!Q46="","",'E2'!Q46)</f>
        <v/>
      </c>
      <c r="O49" s="845"/>
      <c r="P49" s="426"/>
    </row>
    <row r="50" spans="2:16" ht="21" customHeight="1" thickBot="1">
      <c r="B50" s="1067" t="str">
        <f>IF('E2'!C47="","",'E2'!C47)</f>
        <v>-</v>
      </c>
      <c r="C50" s="1068"/>
      <c r="D50" s="1069"/>
      <c r="E50" s="1068"/>
      <c r="F50" s="1066"/>
      <c r="G50" s="447" t="str">
        <f>IF('E2'!H47="","",'E2'!H47)</f>
        <v/>
      </c>
      <c r="H50" s="448" t="str">
        <f>IF('E2'!I47="","",'E2'!I47)</f>
        <v/>
      </c>
      <c r="I50" s="449" t="str">
        <f>IF('E2'!K47="","",'E2'!K47)</f>
        <v>-</v>
      </c>
      <c r="J50" s="450" t="str">
        <f>IF('E2'!N47="","",'E2'!N47)</f>
        <v/>
      </c>
      <c r="K50" s="451" t="str">
        <f>IF('E2'!O47="","",'E2'!O47)</f>
        <v/>
      </c>
      <c r="L50" s="451" t="str">
        <f>IF('E2'!P47="","",'E2'!P47)</f>
        <v/>
      </c>
      <c r="M50" s="452" t="str">
        <f>IF('E2'!Q47="","",'E2'!Q47)</f>
        <v/>
      </c>
      <c r="O50" s="845"/>
      <c r="P50" s="426"/>
    </row>
    <row r="51" spans="2:16" ht="21" customHeight="1" thickTop="1">
      <c r="B51" s="1014" t="s">
        <v>1793</v>
      </c>
      <c r="C51" s="432" t="s">
        <v>1826</v>
      </c>
      <c r="D51" s="378" t="s">
        <v>54</v>
      </c>
      <c r="E51" s="378" t="s">
        <v>1828</v>
      </c>
      <c r="F51" s="379" t="s">
        <v>1827</v>
      </c>
      <c r="G51" s="433" t="str">
        <f>IF('E2'!H48="","",'E2'!H48)</f>
        <v/>
      </c>
      <c r="H51" s="453" t="str">
        <f>IF('E2'!I48="","",'E2'!I48)</f>
        <v/>
      </c>
      <c r="I51" s="454" t="str">
        <f>IF('E2'!K48="","",'E2'!K48)</f>
        <v>-</v>
      </c>
      <c r="J51" s="455" t="str">
        <f>IF('E2'!N48="","",'E2'!N48)</f>
        <v/>
      </c>
      <c r="K51" s="437" t="str">
        <f>IF('E2'!O48="","",'E2'!O48)</f>
        <v/>
      </c>
      <c r="L51" s="437" t="str">
        <f>IF('E2'!P48="","",'E2'!P48)</f>
        <v/>
      </c>
      <c r="M51" s="438" t="str">
        <f>IF('E2'!Q48="","",'E2'!Q48)</f>
        <v/>
      </c>
      <c r="O51" s="845"/>
      <c r="P51" s="426"/>
    </row>
    <row r="52" spans="2:16" ht="21" customHeight="1">
      <c r="B52" s="1015"/>
      <c r="C52" s="439" t="str">
        <f>IF('E2'!D49="","",'E2'!D49)</f>
        <v/>
      </c>
      <c r="D52" s="440" t="str">
        <f>IF('E2'!E49="","",'E2'!E49)</f>
        <v/>
      </c>
      <c r="E52" s="440" t="str">
        <f>IF('E2'!F49="","",'E2'!F49)</f>
        <v/>
      </c>
      <c r="F52" s="441" t="str">
        <f>IF('E2'!G49="","",'E2'!G49)</f>
        <v/>
      </c>
      <c r="G52" s="442" t="str">
        <f>IF('E2'!H49="","",'E2'!H49)</f>
        <v/>
      </c>
      <c r="H52" s="443" t="str">
        <f>IF('E2'!I49="","",'E2'!I49)</f>
        <v/>
      </c>
      <c r="I52" s="435" t="str">
        <f>IF('E2'!K49="","",'E2'!K49)</f>
        <v>-</v>
      </c>
      <c r="J52" s="436" t="str">
        <f>IF('E2'!N49="","",'E2'!N49)</f>
        <v/>
      </c>
      <c r="K52" s="444" t="str">
        <f>IF('E2'!O49="","",'E2'!O49)</f>
        <v/>
      </c>
      <c r="L52" s="444" t="str">
        <f>IF('E2'!P49="","",'E2'!P49)</f>
        <v/>
      </c>
      <c r="M52" s="445" t="str">
        <f>IF('E2'!Q49="","",'E2'!Q49)</f>
        <v/>
      </c>
      <c r="O52" s="845"/>
      <c r="P52" s="426"/>
    </row>
    <row r="53" spans="2:16" ht="21" customHeight="1">
      <c r="B53" s="446" t="s">
        <v>1785</v>
      </c>
      <c r="C53" s="1053" t="str">
        <f>IF('E2'!D50="","",'E2'!D50)</f>
        <v/>
      </c>
      <c r="D53" s="1053"/>
      <c r="E53" s="1053"/>
      <c r="F53" s="1054"/>
      <c r="G53" s="442" t="str">
        <f>IF('E2'!H50="","",'E2'!H50)</f>
        <v/>
      </c>
      <c r="H53" s="443" t="str">
        <f>IF('E2'!I50="","",'E2'!I50)</f>
        <v/>
      </c>
      <c r="I53" s="435" t="str">
        <f>IF('E2'!K50="","",'E2'!K50)</f>
        <v>-</v>
      </c>
      <c r="J53" s="436" t="str">
        <f>IF('E2'!N50="","",'E2'!N50)</f>
        <v/>
      </c>
      <c r="K53" s="444" t="str">
        <f>IF('E2'!O50="","",'E2'!O50)</f>
        <v/>
      </c>
      <c r="L53" s="444" t="str">
        <f>IF('E2'!P50="","",'E2'!P50)</f>
        <v/>
      </c>
      <c r="M53" s="445" t="str">
        <f>IF('E2'!Q50="","",'E2'!Q50)</f>
        <v/>
      </c>
      <c r="O53" s="845"/>
      <c r="P53" s="426"/>
    </row>
    <row r="54" spans="2:16" ht="21" customHeight="1">
      <c r="B54" s="1018"/>
      <c r="C54" s="1019"/>
      <c r="D54" s="1019"/>
      <c r="E54" s="1020"/>
      <c r="F54" s="393" t="s">
        <v>1787</v>
      </c>
      <c r="G54" s="442" t="str">
        <f>IF('E2'!H51="","",'E2'!H51)</f>
        <v/>
      </c>
      <c r="H54" s="443" t="str">
        <f>IF('E2'!I51="","",'E2'!I51)</f>
        <v/>
      </c>
      <c r="I54" s="435" t="str">
        <f>IF('E2'!K51="","",'E2'!K51)</f>
        <v>-</v>
      </c>
      <c r="J54" s="436" t="str">
        <f>IF('E2'!N51="","",'E2'!N51)</f>
        <v/>
      </c>
      <c r="K54" s="444" t="str">
        <f>IF('E2'!O51="","",'E2'!O51)</f>
        <v/>
      </c>
      <c r="L54" s="444" t="str">
        <f>IF('E2'!P51="","",'E2'!P51)</f>
        <v/>
      </c>
      <c r="M54" s="445" t="str">
        <f>IF('E2'!Q51="","",'E2'!Q51)</f>
        <v/>
      </c>
      <c r="O54" s="845"/>
      <c r="P54" s="426"/>
    </row>
    <row r="55" spans="2:16" ht="21" customHeight="1">
      <c r="B55" s="1021" t="s">
        <v>1924</v>
      </c>
      <c r="C55" s="1022"/>
      <c r="D55" s="1022"/>
      <c r="E55" s="1022"/>
      <c r="F55" s="1055" t="str">
        <f>IF('E2'!G52="","",'E2'!G52)</f>
        <v/>
      </c>
      <c r="G55" s="442" t="str">
        <f>IF('E2'!H52="","",'E2'!H52)</f>
        <v/>
      </c>
      <c r="H55" s="443" t="str">
        <f>IF('E2'!I52="","",'E2'!I52)</f>
        <v/>
      </c>
      <c r="I55" s="435" t="str">
        <f>IF('E2'!K52="","",'E2'!K52)</f>
        <v>-</v>
      </c>
      <c r="J55" s="436" t="str">
        <f>IF('E2'!N52="","",'E2'!N52)</f>
        <v/>
      </c>
      <c r="K55" s="444" t="str">
        <f>IF('E2'!O52="","",'E2'!O52)</f>
        <v/>
      </c>
      <c r="L55" s="444" t="str">
        <f>IF('E2'!P52="","",'E2'!P52)</f>
        <v/>
      </c>
      <c r="M55" s="445" t="str">
        <f>IF('E2'!Q52="","",'E2'!Q52)</f>
        <v/>
      </c>
      <c r="O55" s="845"/>
      <c r="P55" s="426"/>
    </row>
    <row r="56" spans="2:16" ht="21" customHeight="1">
      <c r="B56" s="1057" t="str">
        <f>IF('E2'!C53="","-",'E2'!C53)</f>
        <v>-</v>
      </c>
      <c r="C56" s="1058"/>
      <c r="D56" s="1059"/>
      <c r="E56" s="1059"/>
      <c r="F56" s="1056"/>
      <c r="G56" s="442" t="str">
        <f>IF('E2'!H53="","",'E2'!H53)</f>
        <v/>
      </c>
      <c r="H56" s="443" t="str">
        <f>IF('E2'!I53="","",'E2'!I53)</f>
        <v/>
      </c>
      <c r="I56" s="435" t="str">
        <f>IF('E2'!K53="","",'E2'!K53)</f>
        <v>-</v>
      </c>
      <c r="J56" s="436" t="str">
        <f>IF('E2'!N53="","",'E2'!N53)</f>
        <v/>
      </c>
      <c r="K56" s="444" t="str">
        <f>IF('E2'!O53="","",'E2'!O53)</f>
        <v/>
      </c>
      <c r="L56" s="444" t="str">
        <f>IF('E2'!P53="","",'E2'!P53)</f>
        <v/>
      </c>
      <c r="M56" s="445" t="str">
        <f>IF('E2'!Q53="","",'E2'!Q53)</f>
        <v/>
      </c>
      <c r="O56" s="845"/>
      <c r="P56" s="426"/>
    </row>
    <row r="57" spans="2:16" ht="21" customHeight="1">
      <c r="B57" s="1021" t="s">
        <v>1926</v>
      </c>
      <c r="C57" s="1022"/>
      <c r="D57" s="1022"/>
      <c r="E57" s="1022"/>
      <c r="F57" s="1055" t="str">
        <f>IF('E2'!G54="","",'E2'!G54)</f>
        <v/>
      </c>
      <c r="G57" s="442" t="str">
        <f>IF('E2'!H54="","",'E2'!H54)</f>
        <v/>
      </c>
      <c r="H57" s="443" t="str">
        <f>IF('E2'!I54="","",'E2'!I54)</f>
        <v/>
      </c>
      <c r="I57" s="435" t="str">
        <f>IF('E2'!K54="","",'E2'!K54)</f>
        <v>-</v>
      </c>
      <c r="J57" s="436" t="str">
        <f>IF('E2'!N54="","",'E2'!N54)</f>
        <v/>
      </c>
      <c r="K57" s="444" t="str">
        <f>IF('E2'!O54="","",'E2'!O54)</f>
        <v/>
      </c>
      <c r="L57" s="444" t="str">
        <f>IF('E2'!P54="","",'E2'!P54)</f>
        <v/>
      </c>
      <c r="M57" s="445" t="str">
        <f>IF('E2'!Q54="","",'E2'!Q54)</f>
        <v/>
      </c>
      <c r="O57" s="845"/>
      <c r="P57" s="426"/>
    </row>
    <row r="58" spans="2:16" ht="21" customHeight="1">
      <c r="B58" s="1057" t="str">
        <f>IF('E2'!C55="","-",'E2'!C55)</f>
        <v>-</v>
      </c>
      <c r="C58" s="1058"/>
      <c r="D58" s="1059"/>
      <c r="E58" s="1059"/>
      <c r="F58" s="1056"/>
      <c r="G58" s="442" t="str">
        <f>IF('E2'!H55="","",'E2'!H55)</f>
        <v/>
      </c>
      <c r="H58" s="443" t="str">
        <f>IF('E2'!I55="","",'E2'!I55)</f>
        <v/>
      </c>
      <c r="I58" s="435" t="str">
        <f>IF('E2'!K55="","",'E2'!K55)</f>
        <v>-</v>
      </c>
      <c r="J58" s="436" t="str">
        <f>IF('E2'!N55="","",'E2'!N55)</f>
        <v/>
      </c>
      <c r="K58" s="444" t="str">
        <f>IF('E2'!O55="","",'E2'!O55)</f>
        <v/>
      </c>
      <c r="L58" s="444" t="str">
        <f>IF('E2'!P55="","",'E2'!P55)</f>
        <v/>
      </c>
      <c r="M58" s="445" t="str">
        <f>IF('E2'!Q55="","",'E2'!Q55)</f>
        <v/>
      </c>
      <c r="O58" s="845"/>
      <c r="P58" s="426"/>
    </row>
    <row r="59" spans="2:16" ht="21" customHeight="1">
      <c r="B59" s="1060" t="s">
        <v>1790</v>
      </c>
      <c r="C59" s="1061"/>
      <c r="D59" s="1061"/>
      <c r="E59" s="1062"/>
      <c r="F59" s="1055" t="str">
        <f>IF('E2'!G56="","",'E2'!G56)</f>
        <v/>
      </c>
      <c r="G59" s="442" t="str">
        <f>IF('E2'!H56="","",'E2'!H56)</f>
        <v/>
      </c>
      <c r="H59" s="443" t="str">
        <f>IF('E2'!I56="","",'E2'!I56)</f>
        <v/>
      </c>
      <c r="I59" s="435" t="str">
        <f>IF('E2'!K56="","",'E2'!K56)</f>
        <v>-</v>
      </c>
      <c r="J59" s="436" t="str">
        <f>IF('E2'!N56="","",'E2'!N56)</f>
        <v/>
      </c>
      <c r="K59" s="444" t="str">
        <f>IF('E2'!O56="","",'E2'!O56)</f>
        <v/>
      </c>
      <c r="L59" s="444" t="str">
        <f>IF('E2'!P56="","",'E2'!P56)</f>
        <v/>
      </c>
      <c r="M59" s="445" t="str">
        <f>IF('E2'!Q56="","",'E2'!Q56)</f>
        <v/>
      </c>
      <c r="O59" s="845"/>
      <c r="P59" s="426"/>
    </row>
    <row r="60" spans="2:16" ht="21" customHeight="1">
      <c r="B60" s="1063" t="str">
        <f>IF('E2'!C57="","",'E2'!C57)</f>
        <v>-</v>
      </c>
      <c r="C60" s="1064"/>
      <c r="D60" s="1065"/>
      <c r="E60" s="1065"/>
      <c r="F60" s="1056"/>
      <c r="G60" s="442" t="str">
        <f>IF('E2'!H57="","",'E2'!H57)</f>
        <v/>
      </c>
      <c r="H60" s="443" t="str">
        <f>IF('E2'!I57="","",'E2'!I57)</f>
        <v/>
      </c>
      <c r="I60" s="435" t="str">
        <f>IF('E2'!K57="","",'E2'!K57)</f>
        <v>-</v>
      </c>
      <c r="J60" s="436" t="str">
        <f>IF('E2'!N57="","",'E2'!N57)</f>
        <v/>
      </c>
      <c r="K60" s="444" t="str">
        <f>IF('E2'!O57="","",'E2'!O57)</f>
        <v/>
      </c>
      <c r="L60" s="444" t="str">
        <f>IF('E2'!P57="","",'E2'!P57)</f>
        <v/>
      </c>
      <c r="M60" s="445" t="str">
        <f>IF('E2'!Q57="","",'E2'!Q57)</f>
        <v/>
      </c>
      <c r="O60" s="845"/>
      <c r="P60" s="426"/>
    </row>
    <row r="61" spans="2:16" ht="21" customHeight="1">
      <c r="B61" s="1060" t="s">
        <v>1751</v>
      </c>
      <c r="C61" s="1061"/>
      <c r="D61" s="1061"/>
      <c r="E61" s="1062"/>
      <c r="F61" s="1055" t="str">
        <f>IF('E2'!G58="","",'E2'!G58)</f>
        <v/>
      </c>
      <c r="G61" s="442" t="str">
        <f>IF('E2'!H58="","",'E2'!H58)</f>
        <v/>
      </c>
      <c r="H61" s="443" t="str">
        <f>IF('E2'!I58="","",'E2'!I58)</f>
        <v/>
      </c>
      <c r="I61" s="435" t="str">
        <f>IF('E2'!K58="","",'E2'!K58)</f>
        <v>-</v>
      </c>
      <c r="J61" s="436" t="str">
        <f>IF('E2'!N58="","",'E2'!N58)</f>
        <v/>
      </c>
      <c r="K61" s="444" t="str">
        <f>IF('E2'!O58="","",'E2'!O58)</f>
        <v/>
      </c>
      <c r="L61" s="444" t="str">
        <f>IF('E2'!P58="","",'E2'!P58)</f>
        <v/>
      </c>
      <c r="M61" s="445" t="str">
        <f>IF('E2'!Q58="","",'E2'!Q58)</f>
        <v/>
      </c>
      <c r="O61" s="845"/>
      <c r="P61" s="426"/>
    </row>
    <row r="62" spans="2:16" ht="21" customHeight="1">
      <c r="B62" s="1063" t="str">
        <f>IF('E2'!C59="","",'E2'!C59)</f>
        <v>-</v>
      </c>
      <c r="C62" s="1064"/>
      <c r="D62" s="1065"/>
      <c r="E62" s="1065"/>
      <c r="F62" s="1056"/>
      <c r="G62" s="442" t="str">
        <f>IF('E2'!H59="","",'E2'!H59)</f>
        <v/>
      </c>
      <c r="H62" s="443" t="str">
        <f>IF('E2'!I59="","",'E2'!I59)</f>
        <v/>
      </c>
      <c r="I62" s="435" t="str">
        <f>IF('E2'!K59="","",'E2'!K59)</f>
        <v>-</v>
      </c>
      <c r="J62" s="436" t="str">
        <f>IF('E2'!N59="","",'E2'!N59)</f>
        <v/>
      </c>
      <c r="K62" s="444" t="str">
        <f>IF('E2'!O59="","",'E2'!O59)</f>
        <v/>
      </c>
      <c r="L62" s="444" t="str">
        <f>IF('E2'!P59="","",'E2'!P59)</f>
        <v/>
      </c>
      <c r="M62" s="445" t="str">
        <f>IF('E2'!Q59="","",'E2'!Q59)</f>
        <v/>
      </c>
      <c r="O62" s="845"/>
      <c r="P62" s="426"/>
    </row>
    <row r="63" spans="2:16" ht="21" customHeight="1">
      <c r="B63" s="1060" t="s">
        <v>1804</v>
      </c>
      <c r="C63" s="1061"/>
      <c r="D63" s="1061"/>
      <c r="E63" s="1062"/>
      <c r="F63" s="1055" t="str">
        <f>IF('E2'!G60="","",'E2'!G60)</f>
        <v/>
      </c>
      <c r="G63" s="442" t="str">
        <f>IF('E2'!H60="","",'E2'!H60)</f>
        <v/>
      </c>
      <c r="H63" s="443" t="str">
        <f>IF('E2'!I60="","",'E2'!I60)</f>
        <v/>
      </c>
      <c r="I63" s="435" t="str">
        <f>IF('E2'!K60="","",'E2'!K60)</f>
        <v>-</v>
      </c>
      <c r="J63" s="436" t="str">
        <f>IF('E2'!N60="","",'E2'!N60)</f>
        <v/>
      </c>
      <c r="K63" s="444" t="str">
        <f>IF('E2'!O60="","",'E2'!O60)</f>
        <v/>
      </c>
      <c r="L63" s="444" t="str">
        <f>IF('E2'!P60="","",'E2'!P60)</f>
        <v/>
      </c>
      <c r="M63" s="445" t="str">
        <f>IF('E2'!Q60="","",'E2'!Q60)</f>
        <v/>
      </c>
      <c r="O63" s="845"/>
      <c r="P63" s="426"/>
    </row>
    <row r="64" spans="2:16" ht="21" customHeight="1" thickBot="1">
      <c r="B64" s="1067" t="str">
        <f>IF('E2'!C61="","",'E2'!C61)</f>
        <v>-</v>
      </c>
      <c r="C64" s="1068"/>
      <c r="D64" s="1069"/>
      <c r="E64" s="1068"/>
      <c r="F64" s="1066"/>
      <c r="G64" s="447" t="str">
        <f>IF('E2'!H61="","",'E2'!H61)</f>
        <v/>
      </c>
      <c r="H64" s="448" t="str">
        <f>IF('E2'!I61="","",'E2'!I61)</f>
        <v/>
      </c>
      <c r="I64" s="449" t="str">
        <f>IF('E2'!K61="","",'E2'!K61)</f>
        <v>-</v>
      </c>
      <c r="J64" s="450" t="str">
        <f>IF('E2'!N61="","",'E2'!N61)</f>
        <v/>
      </c>
      <c r="K64" s="451" t="str">
        <f>IF('E2'!O61="","",'E2'!O61)</f>
        <v/>
      </c>
      <c r="L64" s="451" t="str">
        <f>IF('E2'!P61="","",'E2'!P61)</f>
        <v/>
      </c>
      <c r="M64" s="452" t="str">
        <f>IF('E2'!Q61="","",'E2'!Q61)</f>
        <v/>
      </c>
      <c r="O64" s="845"/>
      <c r="P64" s="426"/>
    </row>
    <row r="65" spans="2:16" ht="21" customHeight="1" thickTop="1">
      <c r="B65" s="1014" t="s">
        <v>1794</v>
      </c>
      <c r="C65" s="432" t="s">
        <v>1826</v>
      </c>
      <c r="D65" s="378" t="s">
        <v>54</v>
      </c>
      <c r="E65" s="378" t="s">
        <v>1828</v>
      </c>
      <c r="F65" s="379" t="s">
        <v>1827</v>
      </c>
      <c r="G65" s="433" t="str">
        <f>IF('E2'!H62="","",'E2'!H62)</f>
        <v/>
      </c>
      <c r="H65" s="434" t="str">
        <f>IF('E2'!I62="","",'E2'!I62)</f>
        <v/>
      </c>
      <c r="I65" s="435" t="str">
        <f>IF('E2'!K62="","",'E2'!K62)</f>
        <v>-</v>
      </c>
      <c r="J65" s="436" t="str">
        <f>IF('E2'!N62="","",'E2'!N62)</f>
        <v/>
      </c>
      <c r="K65" s="437" t="str">
        <f>IF('E2'!O62="","",'E2'!O62)</f>
        <v/>
      </c>
      <c r="L65" s="437" t="str">
        <f>IF('E2'!P62="","",'E2'!P62)</f>
        <v/>
      </c>
      <c r="M65" s="438" t="str">
        <f>IF('E2'!Q62="","",'E2'!Q62)</f>
        <v/>
      </c>
      <c r="O65" s="845"/>
      <c r="P65" s="426"/>
    </row>
    <row r="66" spans="2:16" ht="21" customHeight="1">
      <c r="B66" s="1015"/>
      <c r="C66" s="439" t="str">
        <f>IF('E2'!D63="","",'E2'!D63)</f>
        <v/>
      </c>
      <c r="D66" s="440" t="str">
        <f>IF('E2'!E63="","",'E2'!E63)</f>
        <v/>
      </c>
      <c r="E66" s="440" t="str">
        <f>IF('E2'!F63="","",'E2'!F63)</f>
        <v/>
      </c>
      <c r="F66" s="441" t="str">
        <f>IF('E2'!G63="","",'E2'!G63)</f>
        <v/>
      </c>
      <c r="G66" s="442" t="str">
        <f>IF('E2'!H63="","",'E2'!H63)</f>
        <v/>
      </c>
      <c r="H66" s="443" t="str">
        <f>IF('E2'!I63="","",'E2'!I63)</f>
        <v/>
      </c>
      <c r="I66" s="435" t="str">
        <f>IF('E2'!K63="","",'E2'!K63)</f>
        <v>-</v>
      </c>
      <c r="J66" s="436" t="str">
        <f>IF('E2'!N63="","",'E2'!N63)</f>
        <v/>
      </c>
      <c r="K66" s="444" t="str">
        <f>IF('E2'!O63="","",'E2'!O63)</f>
        <v/>
      </c>
      <c r="L66" s="444" t="str">
        <f>IF('E2'!P63="","",'E2'!P63)</f>
        <v/>
      </c>
      <c r="M66" s="445" t="str">
        <f>IF('E2'!Q63="","",'E2'!Q63)</f>
        <v/>
      </c>
      <c r="O66" s="845"/>
      <c r="P66" s="426"/>
    </row>
    <row r="67" spans="2:16" ht="21" customHeight="1">
      <c r="B67" s="446" t="s">
        <v>1785</v>
      </c>
      <c r="C67" s="1053" t="str">
        <f>IF('E2'!D64="","",'E2'!D64)</f>
        <v/>
      </c>
      <c r="D67" s="1053"/>
      <c r="E67" s="1053"/>
      <c r="F67" s="1054"/>
      <c r="G67" s="442" t="str">
        <f>IF('E2'!H64="","",'E2'!H64)</f>
        <v/>
      </c>
      <c r="H67" s="443" t="str">
        <f>IF('E2'!I64="","",'E2'!I64)</f>
        <v/>
      </c>
      <c r="I67" s="435" t="str">
        <f>IF('E2'!K64="","",'E2'!K64)</f>
        <v>-</v>
      </c>
      <c r="J67" s="436" t="str">
        <f>IF('E2'!N64="","",'E2'!N64)</f>
        <v/>
      </c>
      <c r="K67" s="444" t="str">
        <f>IF('E2'!O64="","",'E2'!O64)</f>
        <v/>
      </c>
      <c r="L67" s="444" t="str">
        <f>IF('E2'!P64="","",'E2'!P64)</f>
        <v/>
      </c>
      <c r="M67" s="445" t="str">
        <f>IF('E2'!Q64="","",'E2'!Q64)</f>
        <v/>
      </c>
      <c r="O67" s="845"/>
      <c r="P67" s="426"/>
    </row>
    <row r="68" spans="2:16" ht="21" customHeight="1">
      <c r="B68" s="1018"/>
      <c r="C68" s="1019"/>
      <c r="D68" s="1019"/>
      <c r="E68" s="1020"/>
      <c r="F68" s="393" t="s">
        <v>1787</v>
      </c>
      <c r="G68" s="442" t="str">
        <f>IF('E2'!H65="","",'E2'!H65)</f>
        <v/>
      </c>
      <c r="H68" s="443" t="str">
        <f>IF('E2'!I65="","",'E2'!I65)</f>
        <v/>
      </c>
      <c r="I68" s="435" t="str">
        <f>IF('E2'!K65="","",'E2'!K65)</f>
        <v>-</v>
      </c>
      <c r="J68" s="436" t="str">
        <f>IF('E2'!N65="","",'E2'!N65)</f>
        <v/>
      </c>
      <c r="K68" s="444" t="str">
        <f>IF('E2'!O65="","",'E2'!O65)</f>
        <v/>
      </c>
      <c r="L68" s="444" t="str">
        <f>IF('E2'!P65="","",'E2'!P65)</f>
        <v/>
      </c>
      <c r="M68" s="445" t="str">
        <f>IF('E2'!Q65="","",'E2'!Q65)</f>
        <v/>
      </c>
      <c r="O68" s="845"/>
      <c r="P68" s="426"/>
    </row>
    <row r="69" spans="2:16" ht="21" customHeight="1">
      <c r="B69" s="1021" t="s">
        <v>1924</v>
      </c>
      <c r="C69" s="1022"/>
      <c r="D69" s="1022"/>
      <c r="E69" s="1022"/>
      <c r="F69" s="1055" t="str">
        <f>IF('E2'!G66="","",'E2'!G66)</f>
        <v/>
      </c>
      <c r="G69" s="442" t="str">
        <f>IF('E2'!H66="","",'E2'!H66)</f>
        <v/>
      </c>
      <c r="H69" s="443" t="str">
        <f>IF('E2'!I66="","",'E2'!I66)</f>
        <v/>
      </c>
      <c r="I69" s="435" t="str">
        <f>IF('E2'!K66="","",'E2'!K66)</f>
        <v>-</v>
      </c>
      <c r="J69" s="436" t="str">
        <f>IF('E2'!N66="","",'E2'!N66)</f>
        <v/>
      </c>
      <c r="K69" s="444" t="str">
        <f>IF('E2'!O66="","",'E2'!O66)</f>
        <v/>
      </c>
      <c r="L69" s="444" t="str">
        <f>IF('E2'!P66="","",'E2'!P66)</f>
        <v/>
      </c>
      <c r="M69" s="445" t="str">
        <f>IF('E2'!Q66="","",'E2'!Q66)</f>
        <v/>
      </c>
      <c r="O69" s="845"/>
      <c r="P69" s="426"/>
    </row>
    <row r="70" spans="2:16" ht="21" customHeight="1">
      <c r="B70" s="1057" t="str">
        <f>IF('E2'!C67="","-",'E2'!C67)</f>
        <v>-</v>
      </c>
      <c r="C70" s="1058"/>
      <c r="D70" s="1059"/>
      <c r="E70" s="1059"/>
      <c r="F70" s="1056"/>
      <c r="G70" s="442" t="str">
        <f>IF('E2'!H67="","",'E2'!H67)</f>
        <v/>
      </c>
      <c r="H70" s="443" t="str">
        <f>IF('E2'!I67="","",'E2'!I67)</f>
        <v/>
      </c>
      <c r="I70" s="435" t="str">
        <f>IF('E2'!K67="","",'E2'!K67)</f>
        <v>-</v>
      </c>
      <c r="J70" s="436" t="str">
        <f>IF('E2'!N67="","",'E2'!N67)</f>
        <v/>
      </c>
      <c r="K70" s="444" t="str">
        <f>IF('E2'!O67="","",'E2'!O67)</f>
        <v/>
      </c>
      <c r="L70" s="444" t="str">
        <f>IF('E2'!P67="","",'E2'!P67)</f>
        <v/>
      </c>
      <c r="M70" s="445" t="str">
        <f>IF('E2'!Q67="","",'E2'!Q67)</f>
        <v/>
      </c>
      <c r="O70" s="845"/>
      <c r="P70" s="426"/>
    </row>
    <row r="71" spans="2:16" ht="21" customHeight="1">
      <c r="B71" s="1021" t="s">
        <v>1926</v>
      </c>
      <c r="C71" s="1022"/>
      <c r="D71" s="1022"/>
      <c r="E71" s="1022"/>
      <c r="F71" s="1055" t="str">
        <f>IF('E2'!G68="","",'E2'!G68)</f>
        <v/>
      </c>
      <c r="G71" s="442" t="str">
        <f>IF('E2'!H68="","",'E2'!H68)</f>
        <v/>
      </c>
      <c r="H71" s="443" t="str">
        <f>IF('E2'!I68="","",'E2'!I68)</f>
        <v/>
      </c>
      <c r="I71" s="435" t="str">
        <f>IF('E2'!K68="","",'E2'!K68)</f>
        <v>-</v>
      </c>
      <c r="J71" s="436" t="str">
        <f>IF('E2'!N68="","",'E2'!N68)</f>
        <v/>
      </c>
      <c r="K71" s="444" t="str">
        <f>IF('E2'!O68="","",'E2'!O68)</f>
        <v/>
      </c>
      <c r="L71" s="444" t="str">
        <f>IF('E2'!P68="","",'E2'!P68)</f>
        <v/>
      </c>
      <c r="M71" s="445" t="str">
        <f>IF('E2'!Q68="","",'E2'!Q68)</f>
        <v/>
      </c>
      <c r="O71" s="845"/>
      <c r="P71" s="426"/>
    </row>
    <row r="72" spans="2:16" ht="21" customHeight="1">
      <c r="B72" s="1057" t="str">
        <f>IF('E2'!C69="","-",'E2'!C69)</f>
        <v>-</v>
      </c>
      <c r="C72" s="1058"/>
      <c r="D72" s="1059"/>
      <c r="E72" s="1059"/>
      <c r="F72" s="1056"/>
      <c r="G72" s="442" t="str">
        <f>IF('E2'!H69="","",'E2'!H69)</f>
        <v/>
      </c>
      <c r="H72" s="443" t="str">
        <f>IF('E2'!I69="","",'E2'!I69)</f>
        <v/>
      </c>
      <c r="I72" s="435" t="str">
        <f>IF('E2'!K69="","",'E2'!K69)</f>
        <v>-</v>
      </c>
      <c r="J72" s="436" t="str">
        <f>IF('E2'!N69="","",'E2'!N69)</f>
        <v/>
      </c>
      <c r="K72" s="444" t="str">
        <f>IF('E2'!O69="","",'E2'!O69)</f>
        <v/>
      </c>
      <c r="L72" s="444" t="str">
        <f>IF('E2'!P69="","",'E2'!P69)</f>
        <v/>
      </c>
      <c r="M72" s="445" t="str">
        <f>IF('E2'!Q69="","",'E2'!Q69)</f>
        <v/>
      </c>
      <c r="O72" s="845"/>
      <c r="P72" s="426"/>
    </row>
    <row r="73" spans="2:16" ht="21" customHeight="1">
      <c r="B73" s="1060" t="s">
        <v>1790</v>
      </c>
      <c r="C73" s="1061"/>
      <c r="D73" s="1061"/>
      <c r="E73" s="1062"/>
      <c r="F73" s="1055" t="str">
        <f>IF('E2'!G70="","",'E2'!G70)</f>
        <v/>
      </c>
      <c r="G73" s="442" t="str">
        <f>IF('E2'!H70="","",'E2'!H70)</f>
        <v/>
      </c>
      <c r="H73" s="443" t="str">
        <f>IF('E2'!I70="","",'E2'!I70)</f>
        <v/>
      </c>
      <c r="I73" s="435" t="str">
        <f>IF('E2'!K70="","",'E2'!K70)</f>
        <v>-</v>
      </c>
      <c r="J73" s="436" t="str">
        <f>IF('E2'!N70="","",'E2'!N70)</f>
        <v/>
      </c>
      <c r="K73" s="444" t="str">
        <f>IF('E2'!O70="","",'E2'!O70)</f>
        <v/>
      </c>
      <c r="L73" s="444" t="str">
        <f>IF('E2'!P70="","",'E2'!P70)</f>
        <v/>
      </c>
      <c r="M73" s="445" t="str">
        <f>IF('E2'!Q70="","",'E2'!Q70)</f>
        <v/>
      </c>
      <c r="O73" s="845"/>
      <c r="P73" s="426"/>
    </row>
    <row r="74" spans="2:16" ht="21" customHeight="1">
      <c r="B74" s="1063" t="str">
        <f>IF('E2'!C71="","",'E2'!C71)</f>
        <v>-</v>
      </c>
      <c r="C74" s="1064"/>
      <c r="D74" s="1065"/>
      <c r="E74" s="1065"/>
      <c r="F74" s="1056"/>
      <c r="G74" s="442" t="str">
        <f>IF('E2'!H71="","",'E2'!H71)</f>
        <v/>
      </c>
      <c r="H74" s="443" t="str">
        <f>IF('E2'!I71="","",'E2'!I71)</f>
        <v/>
      </c>
      <c r="I74" s="435" t="str">
        <f>IF('E2'!K71="","",'E2'!K71)</f>
        <v>-</v>
      </c>
      <c r="J74" s="436" t="str">
        <f>IF('E2'!N71="","",'E2'!N71)</f>
        <v/>
      </c>
      <c r="K74" s="444" t="str">
        <f>IF('E2'!O71="","",'E2'!O71)</f>
        <v/>
      </c>
      <c r="L74" s="444" t="str">
        <f>IF('E2'!P71="","",'E2'!P71)</f>
        <v/>
      </c>
      <c r="M74" s="445" t="str">
        <f>IF('E2'!Q71="","",'E2'!Q71)</f>
        <v/>
      </c>
      <c r="O74" s="845"/>
      <c r="P74" s="426"/>
    </row>
    <row r="75" spans="2:16" ht="21" customHeight="1">
      <c r="B75" s="1060" t="s">
        <v>1751</v>
      </c>
      <c r="C75" s="1061"/>
      <c r="D75" s="1061"/>
      <c r="E75" s="1062"/>
      <c r="F75" s="1055" t="str">
        <f>IF('E2'!G72="","",'E2'!G72)</f>
        <v/>
      </c>
      <c r="G75" s="442" t="str">
        <f>IF('E2'!H72="","",'E2'!H72)</f>
        <v/>
      </c>
      <c r="H75" s="443" t="str">
        <f>IF('E2'!I72="","",'E2'!I72)</f>
        <v/>
      </c>
      <c r="I75" s="435" t="str">
        <f>IF('E2'!K72="","",'E2'!K72)</f>
        <v>-</v>
      </c>
      <c r="J75" s="436" t="str">
        <f>IF('E2'!N72="","",'E2'!N72)</f>
        <v/>
      </c>
      <c r="K75" s="444" t="str">
        <f>IF('E2'!O72="","",'E2'!O72)</f>
        <v/>
      </c>
      <c r="L75" s="444" t="str">
        <f>IF('E2'!P72="","",'E2'!P72)</f>
        <v/>
      </c>
      <c r="M75" s="445" t="str">
        <f>IF('E2'!Q72="","",'E2'!Q72)</f>
        <v/>
      </c>
      <c r="O75" s="845"/>
      <c r="P75" s="426"/>
    </row>
    <row r="76" spans="2:16" ht="21" customHeight="1">
      <c r="B76" s="1063" t="str">
        <f>IF('E2'!C73="","",'E2'!C73)</f>
        <v>-</v>
      </c>
      <c r="C76" s="1064"/>
      <c r="D76" s="1065"/>
      <c r="E76" s="1065"/>
      <c r="F76" s="1056"/>
      <c r="G76" s="442" t="str">
        <f>IF('E2'!H73="","",'E2'!H73)</f>
        <v/>
      </c>
      <c r="H76" s="443" t="str">
        <f>IF('E2'!I73="","",'E2'!I73)</f>
        <v/>
      </c>
      <c r="I76" s="435" t="str">
        <f>IF('E2'!K73="","",'E2'!K73)</f>
        <v>-</v>
      </c>
      <c r="J76" s="436" t="str">
        <f>IF('E2'!N73="","",'E2'!N73)</f>
        <v/>
      </c>
      <c r="K76" s="444" t="str">
        <f>IF('E2'!O73="","",'E2'!O73)</f>
        <v/>
      </c>
      <c r="L76" s="444" t="str">
        <f>IF('E2'!P73="","",'E2'!P73)</f>
        <v/>
      </c>
      <c r="M76" s="445" t="str">
        <f>IF('E2'!Q73="","",'E2'!Q73)</f>
        <v/>
      </c>
      <c r="O76" s="845"/>
      <c r="P76" s="426"/>
    </row>
    <row r="77" spans="2:16" ht="21" customHeight="1">
      <c r="B77" s="1060" t="s">
        <v>1804</v>
      </c>
      <c r="C77" s="1061"/>
      <c r="D77" s="1061"/>
      <c r="E77" s="1062"/>
      <c r="F77" s="1055" t="str">
        <f>IF('E2'!G74="","",'E2'!G74)</f>
        <v/>
      </c>
      <c r="G77" s="442" t="str">
        <f>IF('E2'!H74="","",'E2'!H74)</f>
        <v/>
      </c>
      <c r="H77" s="443" t="str">
        <f>IF('E2'!I74="","",'E2'!I74)</f>
        <v/>
      </c>
      <c r="I77" s="435" t="str">
        <f>IF('E2'!K74="","",'E2'!K74)</f>
        <v>-</v>
      </c>
      <c r="J77" s="436" t="str">
        <f>IF('E2'!N74="","",'E2'!N74)</f>
        <v/>
      </c>
      <c r="K77" s="444" t="str">
        <f>IF('E2'!O74="","",'E2'!O74)</f>
        <v/>
      </c>
      <c r="L77" s="444" t="str">
        <f>IF('E2'!P74="","",'E2'!P74)</f>
        <v/>
      </c>
      <c r="M77" s="445" t="str">
        <f>IF('E2'!Q74="","",'E2'!Q74)</f>
        <v/>
      </c>
      <c r="O77" s="845"/>
      <c r="P77" s="426"/>
    </row>
    <row r="78" spans="2:16" ht="21" customHeight="1" thickBot="1">
      <c r="B78" s="1067" t="str">
        <f>IF('E2'!C75="","",'E2'!C75)</f>
        <v>-</v>
      </c>
      <c r="C78" s="1068"/>
      <c r="D78" s="1069"/>
      <c r="E78" s="1068"/>
      <c r="F78" s="1066"/>
      <c r="G78" s="447" t="str">
        <f>IF('E2'!H75="","",'E2'!H75)</f>
        <v/>
      </c>
      <c r="H78" s="448" t="str">
        <f>IF('E2'!I75="","",'E2'!I75)</f>
        <v/>
      </c>
      <c r="I78" s="449" t="str">
        <f>IF('E2'!K75="","",'E2'!K75)</f>
        <v>-</v>
      </c>
      <c r="J78" s="450" t="str">
        <f>IF('E2'!N75="","",'E2'!N75)</f>
        <v/>
      </c>
      <c r="K78" s="451" t="str">
        <f>IF('E2'!O75="","",'E2'!O75)</f>
        <v/>
      </c>
      <c r="L78" s="451" t="str">
        <f>IF('E2'!P75="","",'E2'!P75)</f>
        <v/>
      </c>
      <c r="M78" s="452" t="str">
        <f>IF('E2'!Q75="","",'E2'!Q75)</f>
        <v/>
      </c>
      <c r="O78" s="845"/>
      <c r="P78" s="426"/>
    </row>
    <row r="79" spans="2:16" ht="21" customHeight="1" thickTop="1">
      <c r="B79" s="1014" t="s">
        <v>1795</v>
      </c>
      <c r="C79" s="432" t="s">
        <v>1826</v>
      </c>
      <c r="D79" s="378" t="s">
        <v>54</v>
      </c>
      <c r="E79" s="378" t="s">
        <v>1828</v>
      </c>
      <c r="F79" s="379" t="s">
        <v>1827</v>
      </c>
      <c r="G79" s="433" t="str">
        <f>IF('E2'!H76="","",'E2'!H76)</f>
        <v/>
      </c>
      <c r="H79" s="434" t="str">
        <f>IF('E2'!I76="","",'E2'!I76)</f>
        <v/>
      </c>
      <c r="I79" s="435" t="str">
        <f>IF('E2'!K76="","",'E2'!K76)</f>
        <v>-</v>
      </c>
      <c r="J79" s="436" t="str">
        <f>IF('E2'!N76="","",'E2'!N76)</f>
        <v/>
      </c>
      <c r="K79" s="437" t="str">
        <f>IF('E2'!O76="","",'E2'!O76)</f>
        <v/>
      </c>
      <c r="L79" s="437" t="str">
        <f>IF('E2'!P76="","",'E2'!P76)</f>
        <v/>
      </c>
      <c r="M79" s="438" t="str">
        <f>IF('E2'!Q76="","",'E2'!Q76)</f>
        <v/>
      </c>
      <c r="O79" s="845"/>
      <c r="P79" s="426"/>
    </row>
    <row r="80" spans="2:16" ht="21" customHeight="1">
      <c r="B80" s="1015"/>
      <c r="C80" s="439" t="str">
        <f>IF('E2'!D77="","",'E2'!D77)</f>
        <v/>
      </c>
      <c r="D80" s="440" t="str">
        <f>IF('E2'!E77="","",'E2'!E77)</f>
        <v/>
      </c>
      <c r="E80" s="440" t="str">
        <f>IF('E2'!F77="","",'E2'!F77)</f>
        <v/>
      </c>
      <c r="F80" s="441" t="str">
        <f>IF('E2'!G77="","",'E2'!G77)</f>
        <v/>
      </c>
      <c r="G80" s="442" t="str">
        <f>IF('E2'!H77="","",'E2'!H77)</f>
        <v/>
      </c>
      <c r="H80" s="443" t="str">
        <f>IF('E2'!I77="","",'E2'!I77)</f>
        <v/>
      </c>
      <c r="I80" s="435" t="str">
        <f>IF('E2'!K77="","",'E2'!K77)</f>
        <v>-</v>
      </c>
      <c r="J80" s="436" t="str">
        <f>IF('E2'!N77="","",'E2'!N77)</f>
        <v/>
      </c>
      <c r="K80" s="444" t="str">
        <f>IF('E2'!O77="","",'E2'!O77)</f>
        <v/>
      </c>
      <c r="L80" s="444" t="str">
        <f>IF('E2'!P77="","",'E2'!P77)</f>
        <v/>
      </c>
      <c r="M80" s="445" t="str">
        <f>IF('E2'!Q77="","",'E2'!Q77)</f>
        <v/>
      </c>
      <c r="O80" s="845"/>
      <c r="P80" s="426"/>
    </row>
    <row r="81" spans="2:16" ht="21" customHeight="1">
      <c r="B81" s="446" t="s">
        <v>1785</v>
      </c>
      <c r="C81" s="1053" t="str">
        <f>IF('E2'!D78="","",'E2'!D78)</f>
        <v/>
      </c>
      <c r="D81" s="1053"/>
      <c r="E81" s="1053"/>
      <c r="F81" s="1054"/>
      <c r="G81" s="442" t="str">
        <f>IF('E2'!H78="","",'E2'!H78)</f>
        <v/>
      </c>
      <c r="H81" s="443" t="str">
        <f>IF('E2'!I78="","",'E2'!I78)</f>
        <v/>
      </c>
      <c r="I81" s="435" t="str">
        <f>IF('E2'!K78="","",'E2'!K78)</f>
        <v>-</v>
      </c>
      <c r="J81" s="436" t="str">
        <f>IF('E2'!N78="","",'E2'!N78)</f>
        <v/>
      </c>
      <c r="K81" s="444" t="str">
        <f>IF('E2'!O78="","",'E2'!O78)</f>
        <v/>
      </c>
      <c r="L81" s="444" t="str">
        <f>IF('E2'!P78="","",'E2'!P78)</f>
        <v/>
      </c>
      <c r="M81" s="445" t="str">
        <f>IF('E2'!Q78="","",'E2'!Q78)</f>
        <v/>
      </c>
      <c r="O81" s="845"/>
      <c r="P81" s="426"/>
    </row>
    <row r="82" spans="2:16" ht="21" customHeight="1">
      <c r="B82" s="1018"/>
      <c r="C82" s="1019"/>
      <c r="D82" s="1019"/>
      <c r="E82" s="1020"/>
      <c r="F82" s="393" t="s">
        <v>1787</v>
      </c>
      <c r="G82" s="442" t="str">
        <f>IF('E2'!H79="","",'E2'!H79)</f>
        <v/>
      </c>
      <c r="H82" s="443" t="str">
        <f>IF('E2'!I79="","",'E2'!I79)</f>
        <v/>
      </c>
      <c r="I82" s="435" t="str">
        <f>IF('E2'!K79="","",'E2'!K79)</f>
        <v>-</v>
      </c>
      <c r="J82" s="436" t="str">
        <f>IF('E2'!N79="","",'E2'!N79)</f>
        <v/>
      </c>
      <c r="K82" s="444" t="str">
        <f>IF('E2'!O79="","",'E2'!O79)</f>
        <v/>
      </c>
      <c r="L82" s="444" t="str">
        <f>IF('E2'!P79="","",'E2'!P79)</f>
        <v/>
      </c>
      <c r="M82" s="445" t="str">
        <f>IF('E2'!Q79="","",'E2'!Q79)</f>
        <v/>
      </c>
      <c r="O82" s="845"/>
      <c r="P82" s="426"/>
    </row>
    <row r="83" spans="2:16" ht="21" customHeight="1">
      <c r="B83" s="1021" t="s">
        <v>1924</v>
      </c>
      <c r="C83" s="1022"/>
      <c r="D83" s="1022"/>
      <c r="E83" s="1022"/>
      <c r="F83" s="1055" t="str">
        <f>IF('E2'!G80="","",'E2'!G80)</f>
        <v/>
      </c>
      <c r="G83" s="442" t="str">
        <f>IF('E2'!H80="","",'E2'!H80)</f>
        <v/>
      </c>
      <c r="H83" s="443" t="str">
        <f>IF('E2'!I80="","",'E2'!I80)</f>
        <v/>
      </c>
      <c r="I83" s="435" t="str">
        <f>IF('E2'!K80="","",'E2'!K80)</f>
        <v>-</v>
      </c>
      <c r="J83" s="436" t="str">
        <f>IF('E2'!N80="","",'E2'!N80)</f>
        <v/>
      </c>
      <c r="K83" s="444" t="str">
        <f>IF('E2'!O80="","",'E2'!O80)</f>
        <v/>
      </c>
      <c r="L83" s="444" t="str">
        <f>IF('E2'!P80="","",'E2'!P80)</f>
        <v/>
      </c>
      <c r="M83" s="445" t="str">
        <f>IF('E2'!Q80="","",'E2'!Q80)</f>
        <v/>
      </c>
      <c r="O83" s="845"/>
      <c r="P83" s="426"/>
    </row>
    <row r="84" spans="2:16" ht="21" customHeight="1">
      <c r="B84" s="1057" t="str">
        <f>IF('E2'!C81="","-",'E2'!C81)</f>
        <v>-</v>
      </c>
      <c r="C84" s="1058"/>
      <c r="D84" s="1059"/>
      <c r="E84" s="1059"/>
      <c r="F84" s="1056"/>
      <c r="G84" s="442" t="str">
        <f>IF('E2'!H81="","",'E2'!H81)</f>
        <v/>
      </c>
      <c r="H84" s="443" t="str">
        <f>IF('E2'!I81="","",'E2'!I81)</f>
        <v/>
      </c>
      <c r="I84" s="435" t="str">
        <f>IF('E2'!K81="","",'E2'!K81)</f>
        <v>-</v>
      </c>
      <c r="J84" s="436" t="str">
        <f>IF('E2'!N81="","",'E2'!N81)</f>
        <v/>
      </c>
      <c r="K84" s="444" t="str">
        <f>IF('E2'!O81="","",'E2'!O81)</f>
        <v/>
      </c>
      <c r="L84" s="444" t="str">
        <f>IF('E2'!P81="","",'E2'!P81)</f>
        <v/>
      </c>
      <c r="M84" s="445" t="str">
        <f>IF('E2'!Q81="","",'E2'!Q81)</f>
        <v/>
      </c>
      <c r="O84" s="845"/>
      <c r="P84" s="426"/>
    </row>
    <row r="85" spans="2:16" ht="21" customHeight="1">
      <c r="B85" s="1021" t="s">
        <v>1926</v>
      </c>
      <c r="C85" s="1022"/>
      <c r="D85" s="1022"/>
      <c r="E85" s="1022"/>
      <c r="F85" s="1055" t="str">
        <f>IF('E2'!G82="","",'E2'!G82)</f>
        <v/>
      </c>
      <c r="G85" s="442" t="str">
        <f>IF('E2'!H82="","",'E2'!H82)</f>
        <v/>
      </c>
      <c r="H85" s="443" t="str">
        <f>IF('E2'!I82="","",'E2'!I82)</f>
        <v/>
      </c>
      <c r="I85" s="435" t="str">
        <f>IF('E2'!K82="","",'E2'!K82)</f>
        <v>-</v>
      </c>
      <c r="J85" s="436" t="str">
        <f>IF('E2'!N82="","",'E2'!N82)</f>
        <v/>
      </c>
      <c r="K85" s="444" t="str">
        <f>IF('E2'!O82="","",'E2'!O82)</f>
        <v/>
      </c>
      <c r="L85" s="444" t="str">
        <f>IF('E2'!P82="","",'E2'!P82)</f>
        <v/>
      </c>
      <c r="M85" s="445" t="str">
        <f>IF('E2'!Q82="","",'E2'!Q82)</f>
        <v/>
      </c>
      <c r="O85" s="845"/>
      <c r="P85" s="426"/>
    </row>
    <row r="86" spans="2:16" ht="21" customHeight="1">
      <c r="B86" s="1057" t="str">
        <f>IF('E2'!C83="","-",'E2'!C83)</f>
        <v>-</v>
      </c>
      <c r="C86" s="1058"/>
      <c r="D86" s="1059"/>
      <c r="E86" s="1059"/>
      <c r="F86" s="1056"/>
      <c r="G86" s="442" t="str">
        <f>IF('E2'!H83="","",'E2'!H83)</f>
        <v/>
      </c>
      <c r="H86" s="443" t="str">
        <f>IF('E2'!I83="","",'E2'!I83)</f>
        <v/>
      </c>
      <c r="I86" s="435" t="str">
        <f>IF('E2'!K83="","",'E2'!K83)</f>
        <v>-</v>
      </c>
      <c r="J86" s="436" t="str">
        <f>IF('E2'!N83="","",'E2'!N83)</f>
        <v/>
      </c>
      <c r="K86" s="444" t="str">
        <f>IF('E2'!O83="","",'E2'!O83)</f>
        <v/>
      </c>
      <c r="L86" s="444" t="str">
        <f>IF('E2'!P83="","",'E2'!P83)</f>
        <v/>
      </c>
      <c r="M86" s="445" t="str">
        <f>IF('E2'!Q83="","",'E2'!Q83)</f>
        <v/>
      </c>
      <c r="O86" s="845"/>
      <c r="P86" s="426"/>
    </row>
    <row r="87" spans="2:16" ht="21" customHeight="1">
      <c r="B87" s="1060" t="s">
        <v>1790</v>
      </c>
      <c r="C87" s="1061"/>
      <c r="D87" s="1061"/>
      <c r="E87" s="1062"/>
      <c r="F87" s="1055" t="str">
        <f>IF('E2'!G84="","",'E2'!G84)</f>
        <v/>
      </c>
      <c r="G87" s="442" t="str">
        <f>IF('E2'!H84="","",'E2'!H84)</f>
        <v/>
      </c>
      <c r="H87" s="443" t="str">
        <f>IF('E2'!I84="","",'E2'!I84)</f>
        <v/>
      </c>
      <c r="I87" s="435" t="str">
        <f>IF('E2'!K84="","",'E2'!K84)</f>
        <v>-</v>
      </c>
      <c r="J87" s="436" t="str">
        <f>IF('E2'!N84="","",'E2'!N84)</f>
        <v/>
      </c>
      <c r="K87" s="444" t="str">
        <f>IF('E2'!O84="","",'E2'!O84)</f>
        <v/>
      </c>
      <c r="L87" s="444" t="str">
        <f>IF('E2'!P84="","",'E2'!P84)</f>
        <v/>
      </c>
      <c r="M87" s="445" t="str">
        <f>IF('E2'!Q84="","",'E2'!Q84)</f>
        <v/>
      </c>
      <c r="O87" s="845"/>
      <c r="P87" s="426"/>
    </row>
    <row r="88" spans="2:16" ht="21" customHeight="1">
      <c r="B88" s="1063" t="str">
        <f>IF('E2'!C85="","",'E2'!C85)</f>
        <v>-</v>
      </c>
      <c r="C88" s="1064"/>
      <c r="D88" s="1065"/>
      <c r="E88" s="1065"/>
      <c r="F88" s="1056"/>
      <c r="G88" s="442" t="str">
        <f>IF('E2'!H85="","",'E2'!H85)</f>
        <v/>
      </c>
      <c r="H88" s="443" t="str">
        <f>IF('E2'!I85="","",'E2'!I85)</f>
        <v/>
      </c>
      <c r="I88" s="435" t="str">
        <f>IF('E2'!K85="","",'E2'!K85)</f>
        <v>-</v>
      </c>
      <c r="J88" s="436" t="str">
        <f>IF('E2'!N85="","",'E2'!N85)</f>
        <v/>
      </c>
      <c r="K88" s="444" t="str">
        <f>IF('E2'!O85="","",'E2'!O85)</f>
        <v/>
      </c>
      <c r="L88" s="444" t="str">
        <f>IF('E2'!P85="","",'E2'!P85)</f>
        <v/>
      </c>
      <c r="M88" s="445" t="str">
        <f>IF('E2'!Q85="","",'E2'!Q85)</f>
        <v/>
      </c>
      <c r="O88" s="845"/>
      <c r="P88" s="426"/>
    </row>
    <row r="89" spans="2:16" ht="21" customHeight="1">
      <c r="B89" s="1060" t="s">
        <v>1751</v>
      </c>
      <c r="C89" s="1061"/>
      <c r="D89" s="1061"/>
      <c r="E89" s="1062"/>
      <c r="F89" s="1055" t="str">
        <f>IF('E2'!G86="","",'E2'!G86)</f>
        <v/>
      </c>
      <c r="G89" s="442" t="str">
        <f>IF('E2'!H86="","",'E2'!H86)</f>
        <v/>
      </c>
      <c r="H89" s="443" t="str">
        <f>IF('E2'!I86="","",'E2'!I86)</f>
        <v/>
      </c>
      <c r="I89" s="435" t="str">
        <f>IF('E2'!K86="","",'E2'!K86)</f>
        <v>-</v>
      </c>
      <c r="J89" s="436" t="str">
        <f>IF('E2'!N86="","",'E2'!N86)</f>
        <v/>
      </c>
      <c r="K89" s="444" t="str">
        <f>IF('E2'!O86="","",'E2'!O86)</f>
        <v/>
      </c>
      <c r="L89" s="444" t="str">
        <f>IF('E2'!P86="","",'E2'!P86)</f>
        <v/>
      </c>
      <c r="M89" s="445" t="str">
        <f>IF('E2'!Q86="","",'E2'!Q86)</f>
        <v/>
      </c>
      <c r="O89" s="845"/>
      <c r="P89" s="426"/>
    </row>
    <row r="90" spans="2:16" ht="21" customHeight="1">
      <c r="B90" s="1063" t="str">
        <f>IF('E2'!C87="","",'E2'!C87)</f>
        <v>-</v>
      </c>
      <c r="C90" s="1064"/>
      <c r="D90" s="1065"/>
      <c r="E90" s="1065"/>
      <c r="F90" s="1056"/>
      <c r="G90" s="442" t="str">
        <f>IF('E2'!H87="","",'E2'!H87)</f>
        <v/>
      </c>
      <c r="H90" s="443" t="str">
        <f>IF('E2'!I87="","",'E2'!I87)</f>
        <v/>
      </c>
      <c r="I90" s="435" t="str">
        <f>IF('E2'!K87="","",'E2'!K87)</f>
        <v>-</v>
      </c>
      <c r="J90" s="436" t="str">
        <f>IF('E2'!N87="","",'E2'!N87)</f>
        <v/>
      </c>
      <c r="K90" s="444" t="str">
        <f>IF('E2'!O87="","",'E2'!O87)</f>
        <v/>
      </c>
      <c r="L90" s="444" t="str">
        <f>IF('E2'!P87="","",'E2'!P87)</f>
        <v/>
      </c>
      <c r="M90" s="445" t="str">
        <f>IF('E2'!Q87="","",'E2'!Q87)</f>
        <v/>
      </c>
      <c r="O90" s="845"/>
      <c r="P90" s="426"/>
    </row>
    <row r="91" spans="2:16" ht="21" customHeight="1">
      <c r="B91" s="1060" t="s">
        <v>1804</v>
      </c>
      <c r="C91" s="1061"/>
      <c r="D91" s="1061"/>
      <c r="E91" s="1062"/>
      <c r="F91" s="1055" t="str">
        <f>IF('E2'!G88="","",'E2'!G88)</f>
        <v/>
      </c>
      <c r="G91" s="442" t="str">
        <f>IF('E2'!H88="","",'E2'!H88)</f>
        <v/>
      </c>
      <c r="H91" s="443" t="str">
        <f>IF('E2'!I88="","",'E2'!I88)</f>
        <v/>
      </c>
      <c r="I91" s="435" t="str">
        <f>IF('E2'!K88="","",'E2'!K88)</f>
        <v>-</v>
      </c>
      <c r="J91" s="436" t="str">
        <f>IF('E2'!N88="","",'E2'!N88)</f>
        <v/>
      </c>
      <c r="K91" s="444" t="str">
        <f>IF('E2'!O88="","",'E2'!O88)</f>
        <v/>
      </c>
      <c r="L91" s="444" t="str">
        <f>IF('E2'!P88="","",'E2'!P88)</f>
        <v/>
      </c>
      <c r="M91" s="445" t="str">
        <f>IF('E2'!Q88="","",'E2'!Q88)</f>
        <v/>
      </c>
      <c r="O91" s="845"/>
      <c r="P91" s="426"/>
    </row>
    <row r="92" spans="2:16" ht="21" customHeight="1" thickBot="1">
      <c r="B92" s="1067" t="str">
        <f>IF('E2'!C89="","",'E2'!C89)</f>
        <v>-</v>
      </c>
      <c r="C92" s="1068"/>
      <c r="D92" s="1069"/>
      <c r="E92" s="1068"/>
      <c r="F92" s="1066"/>
      <c r="G92" s="447" t="str">
        <f>IF('E2'!H89="","",'E2'!H89)</f>
        <v/>
      </c>
      <c r="H92" s="448" t="str">
        <f>IF('E2'!I89="","",'E2'!I89)</f>
        <v/>
      </c>
      <c r="I92" s="449" t="str">
        <f>IF('E2'!K89="","",'E2'!K89)</f>
        <v>-</v>
      </c>
      <c r="J92" s="450" t="str">
        <f>IF('E2'!N89="","",'E2'!N89)</f>
        <v/>
      </c>
      <c r="K92" s="451" t="str">
        <f>IF('E2'!O89="","",'E2'!O89)</f>
        <v/>
      </c>
      <c r="L92" s="451" t="str">
        <f>IF('E2'!P89="","",'E2'!P89)</f>
        <v/>
      </c>
      <c r="M92" s="452" t="str">
        <f>IF('E2'!Q89="","",'E2'!Q89)</f>
        <v/>
      </c>
      <c r="O92" s="845"/>
      <c r="P92" s="426"/>
    </row>
    <row r="93" spans="2:16" ht="21" customHeight="1" thickTop="1">
      <c r="B93" s="1014" t="s">
        <v>1796</v>
      </c>
      <c r="C93" s="432" t="s">
        <v>1826</v>
      </c>
      <c r="D93" s="378" t="s">
        <v>54</v>
      </c>
      <c r="E93" s="378" t="s">
        <v>1828</v>
      </c>
      <c r="F93" s="379" t="s">
        <v>1827</v>
      </c>
      <c r="G93" s="433" t="str">
        <f>IF('E2'!H90="","",'E2'!H90)</f>
        <v/>
      </c>
      <c r="H93" s="434" t="str">
        <f>IF('E2'!I90="","",'E2'!I90)</f>
        <v/>
      </c>
      <c r="I93" s="435" t="str">
        <f>IF('E2'!K90="","",'E2'!K90)</f>
        <v>-</v>
      </c>
      <c r="J93" s="436" t="str">
        <f>IF('E2'!N90="","",'E2'!N90)</f>
        <v/>
      </c>
      <c r="K93" s="437" t="str">
        <f>IF('E2'!O90="","",'E2'!O90)</f>
        <v/>
      </c>
      <c r="L93" s="437" t="str">
        <f>IF('E2'!P90="","",'E2'!P90)</f>
        <v/>
      </c>
      <c r="M93" s="438" t="str">
        <f>IF('E2'!Q90="","",'E2'!Q90)</f>
        <v/>
      </c>
      <c r="O93" s="845"/>
      <c r="P93" s="426"/>
    </row>
    <row r="94" spans="2:16" ht="21" customHeight="1">
      <c r="B94" s="1015"/>
      <c r="C94" s="439" t="str">
        <f>IF('E2'!D91="","",'E2'!D91)</f>
        <v/>
      </c>
      <c r="D94" s="440" t="str">
        <f>IF('E2'!E91="","",'E2'!E91)</f>
        <v/>
      </c>
      <c r="E94" s="440" t="str">
        <f>IF('E2'!F91="","",'E2'!F91)</f>
        <v/>
      </c>
      <c r="F94" s="441" t="str">
        <f>IF('E2'!G91="","",'E2'!G91)</f>
        <v/>
      </c>
      <c r="G94" s="442" t="str">
        <f>IF('E2'!H91="","",'E2'!H91)</f>
        <v/>
      </c>
      <c r="H94" s="443" t="str">
        <f>IF('E2'!I91="","",'E2'!I91)</f>
        <v/>
      </c>
      <c r="I94" s="435" t="str">
        <f>IF('E2'!K91="","",'E2'!K91)</f>
        <v>-</v>
      </c>
      <c r="J94" s="436" t="str">
        <f>IF('E2'!N91="","",'E2'!N91)</f>
        <v/>
      </c>
      <c r="K94" s="444" t="str">
        <f>IF('E2'!O91="","",'E2'!O91)</f>
        <v/>
      </c>
      <c r="L94" s="444" t="str">
        <f>IF('E2'!P91="","",'E2'!P91)</f>
        <v/>
      </c>
      <c r="M94" s="445" t="str">
        <f>IF('E2'!Q91="","",'E2'!Q91)</f>
        <v/>
      </c>
      <c r="O94" s="845"/>
      <c r="P94" s="426"/>
    </row>
    <row r="95" spans="2:16" ht="21" customHeight="1">
      <c r="B95" s="446" t="s">
        <v>1785</v>
      </c>
      <c r="C95" s="1053" t="str">
        <f>IF('E2'!D92="","",'E2'!D92)</f>
        <v/>
      </c>
      <c r="D95" s="1053"/>
      <c r="E95" s="1053"/>
      <c r="F95" s="1054"/>
      <c r="G95" s="442" t="str">
        <f>IF('E2'!H92="","",'E2'!H92)</f>
        <v/>
      </c>
      <c r="H95" s="443" t="str">
        <f>IF('E2'!I92="","",'E2'!I92)</f>
        <v/>
      </c>
      <c r="I95" s="435" t="str">
        <f>IF('E2'!K92="","",'E2'!K92)</f>
        <v>-</v>
      </c>
      <c r="J95" s="436" t="str">
        <f>IF('E2'!N92="","",'E2'!N92)</f>
        <v/>
      </c>
      <c r="K95" s="444" t="str">
        <f>IF('E2'!O92="","",'E2'!O92)</f>
        <v/>
      </c>
      <c r="L95" s="444" t="str">
        <f>IF('E2'!P92="","",'E2'!P92)</f>
        <v/>
      </c>
      <c r="M95" s="445" t="str">
        <f>IF('E2'!Q92="","",'E2'!Q92)</f>
        <v/>
      </c>
      <c r="O95" s="845"/>
      <c r="P95" s="426"/>
    </row>
    <row r="96" spans="2:16" ht="21" customHeight="1">
      <c r="B96" s="1018"/>
      <c r="C96" s="1019"/>
      <c r="D96" s="1019"/>
      <c r="E96" s="1020"/>
      <c r="F96" s="393" t="s">
        <v>1787</v>
      </c>
      <c r="G96" s="442" t="str">
        <f>IF('E2'!H93="","",'E2'!H93)</f>
        <v/>
      </c>
      <c r="H96" s="443" t="str">
        <f>IF('E2'!I93="","",'E2'!I93)</f>
        <v/>
      </c>
      <c r="I96" s="435" t="str">
        <f>IF('E2'!K93="","",'E2'!K93)</f>
        <v>-</v>
      </c>
      <c r="J96" s="436" t="str">
        <f>IF('E2'!N93="","",'E2'!N93)</f>
        <v/>
      </c>
      <c r="K96" s="444" t="str">
        <f>IF('E2'!O93="","",'E2'!O93)</f>
        <v/>
      </c>
      <c r="L96" s="444" t="str">
        <f>IF('E2'!P93="","",'E2'!P93)</f>
        <v/>
      </c>
      <c r="M96" s="445" t="str">
        <f>IF('E2'!Q93="","",'E2'!Q93)</f>
        <v/>
      </c>
      <c r="O96" s="845"/>
      <c r="P96" s="426"/>
    </row>
    <row r="97" spans="2:16" ht="21" customHeight="1">
      <c r="B97" s="1021" t="s">
        <v>1924</v>
      </c>
      <c r="C97" s="1022"/>
      <c r="D97" s="1022"/>
      <c r="E97" s="1022"/>
      <c r="F97" s="1055" t="str">
        <f>IF('E2'!G94="","",'E2'!G94)</f>
        <v/>
      </c>
      <c r="G97" s="442" t="str">
        <f>IF('E2'!H94="","",'E2'!H94)</f>
        <v/>
      </c>
      <c r="H97" s="443" t="str">
        <f>IF('E2'!I94="","",'E2'!I94)</f>
        <v/>
      </c>
      <c r="I97" s="435" t="str">
        <f>IF('E2'!K94="","",'E2'!K94)</f>
        <v>-</v>
      </c>
      <c r="J97" s="436" t="str">
        <f>IF('E2'!N94="","",'E2'!N94)</f>
        <v/>
      </c>
      <c r="K97" s="444" t="str">
        <f>IF('E2'!O94="","",'E2'!O94)</f>
        <v/>
      </c>
      <c r="L97" s="444" t="str">
        <f>IF('E2'!P94="","",'E2'!P94)</f>
        <v/>
      </c>
      <c r="M97" s="445" t="str">
        <f>IF('E2'!Q94="","",'E2'!Q94)</f>
        <v/>
      </c>
      <c r="O97" s="845"/>
      <c r="P97" s="426"/>
    </row>
    <row r="98" spans="2:16" ht="21" customHeight="1">
      <c r="B98" s="1057" t="str">
        <f>IF('E2'!C95="","-",'E2'!C95)</f>
        <v>-</v>
      </c>
      <c r="C98" s="1058"/>
      <c r="D98" s="1059"/>
      <c r="E98" s="1059"/>
      <c r="F98" s="1056"/>
      <c r="G98" s="442" t="str">
        <f>IF('E2'!H95="","",'E2'!H95)</f>
        <v/>
      </c>
      <c r="H98" s="443" t="str">
        <f>IF('E2'!I95="","",'E2'!I95)</f>
        <v/>
      </c>
      <c r="I98" s="435" t="str">
        <f>IF('E2'!K95="","",'E2'!K95)</f>
        <v>-</v>
      </c>
      <c r="J98" s="436" t="str">
        <f>IF('E2'!N95="","",'E2'!N95)</f>
        <v/>
      </c>
      <c r="K98" s="444" t="str">
        <f>IF('E2'!O95="","",'E2'!O95)</f>
        <v/>
      </c>
      <c r="L98" s="444" t="str">
        <f>IF('E2'!P95="","",'E2'!P95)</f>
        <v/>
      </c>
      <c r="M98" s="445" t="str">
        <f>IF('E2'!Q95="","",'E2'!Q95)</f>
        <v/>
      </c>
      <c r="O98" s="845"/>
      <c r="P98" s="426"/>
    </row>
    <row r="99" spans="2:16" ht="21" customHeight="1">
      <c r="B99" s="1021" t="s">
        <v>1926</v>
      </c>
      <c r="C99" s="1022"/>
      <c r="D99" s="1022"/>
      <c r="E99" s="1022"/>
      <c r="F99" s="1055" t="str">
        <f>IF('E2'!G96="","",'E2'!G96)</f>
        <v/>
      </c>
      <c r="G99" s="442" t="str">
        <f>IF('E2'!H96="","",'E2'!H96)</f>
        <v/>
      </c>
      <c r="H99" s="443" t="str">
        <f>IF('E2'!I96="","",'E2'!I96)</f>
        <v/>
      </c>
      <c r="I99" s="435" t="str">
        <f>IF('E2'!K96="","",'E2'!K96)</f>
        <v>-</v>
      </c>
      <c r="J99" s="436" t="str">
        <f>IF('E2'!N96="","",'E2'!N96)</f>
        <v/>
      </c>
      <c r="K99" s="444" t="str">
        <f>IF('E2'!O96="","",'E2'!O96)</f>
        <v/>
      </c>
      <c r="L99" s="444" t="str">
        <f>IF('E2'!P96="","",'E2'!P96)</f>
        <v/>
      </c>
      <c r="M99" s="445" t="str">
        <f>IF('E2'!Q96="","",'E2'!Q96)</f>
        <v/>
      </c>
      <c r="O99" s="845"/>
      <c r="P99" s="426"/>
    </row>
    <row r="100" spans="2:16" ht="21" customHeight="1">
      <c r="B100" s="1057" t="str">
        <f>IF('E2'!C97="","-",'E2'!C97)</f>
        <v>-</v>
      </c>
      <c r="C100" s="1058"/>
      <c r="D100" s="1059"/>
      <c r="E100" s="1059"/>
      <c r="F100" s="1056"/>
      <c r="G100" s="442" t="str">
        <f>IF('E2'!H97="","",'E2'!H97)</f>
        <v/>
      </c>
      <c r="H100" s="443" t="str">
        <f>IF('E2'!I97="","",'E2'!I97)</f>
        <v/>
      </c>
      <c r="I100" s="435" t="str">
        <f>IF('E2'!K97="","",'E2'!K97)</f>
        <v>-</v>
      </c>
      <c r="J100" s="436" t="str">
        <f>IF('E2'!N97="","",'E2'!N97)</f>
        <v/>
      </c>
      <c r="K100" s="444" t="str">
        <f>IF('E2'!O97="","",'E2'!O97)</f>
        <v/>
      </c>
      <c r="L100" s="444" t="str">
        <f>IF('E2'!P97="","",'E2'!P97)</f>
        <v/>
      </c>
      <c r="M100" s="445" t="str">
        <f>IF('E2'!Q97="","",'E2'!Q97)</f>
        <v/>
      </c>
      <c r="O100" s="845"/>
      <c r="P100" s="426"/>
    </row>
    <row r="101" spans="2:16" ht="21" customHeight="1">
      <c r="B101" s="1060" t="s">
        <v>1790</v>
      </c>
      <c r="C101" s="1061"/>
      <c r="D101" s="1061"/>
      <c r="E101" s="1062"/>
      <c r="F101" s="1055" t="str">
        <f>IF('E2'!G98="","",'E2'!G98)</f>
        <v/>
      </c>
      <c r="G101" s="442" t="str">
        <f>IF('E2'!H98="","",'E2'!H98)</f>
        <v/>
      </c>
      <c r="H101" s="443" t="str">
        <f>IF('E2'!I98="","",'E2'!I98)</f>
        <v/>
      </c>
      <c r="I101" s="435" t="str">
        <f>IF('E2'!K98="","",'E2'!K98)</f>
        <v>-</v>
      </c>
      <c r="J101" s="436" t="str">
        <f>IF('E2'!N98="","",'E2'!N98)</f>
        <v/>
      </c>
      <c r="K101" s="444" t="str">
        <f>IF('E2'!O98="","",'E2'!O98)</f>
        <v/>
      </c>
      <c r="L101" s="444" t="str">
        <f>IF('E2'!P98="","",'E2'!P98)</f>
        <v/>
      </c>
      <c r="M101" s="445" t="str">
        <f>IF('E2'!Q98="","",'E2'!Q98)</f>
        <v/>
      </c>
      <c r="O101" s="845"/>
      <c r="P101" s="426"/>
    </row>
    <row r="102" spans="2:16" ht="21" customHeight="1">
      <c r="B102" s="1063" t="str">
        <f>IF('E2'!C99="","",'E2'!C99)</f>
        <v>-</v>
      </c>
      <c r="C102" s="1064"/>
      <c r="D102" s="1065"/>
      <c r="E102" s="1065"/>
      <c r="F102" s="1056"/>
      <c r="G102" s="442" t="str">
        <f>IF('E2'!H99="","",'E2'!H99)</f>
        <v/>
      </c>
      <c r="H102" s="443" t="str">
        <f>IF('E2'!I99="","",'E2'!I99)</f>
        <v/>
      </c>
      <c r="I102" s="435" t="str">
        <f>IF('E2'!K99="","",'E2'!K99)</f>
        <v>-</v>
      </c>
      <c r="J102" s="436" t="str">
        <f>IF('E2'!N99="","",'E2'!N99)</f>
        <v/>
      </c>
      <c r="K102" s="444" t="str">
        <f>IF('E2'!O99="","",'E2'!O99)</f>
        <v/>
      </c>
      <c r="L102" s="444" t="str">
        <f>IF('E2'!P99="","",'E2'!P99)</f>
        <v/>
      </c>
      <c r="M102" s="445" t="str">
        <f>IF('E2'!Q99="","",'E2'!Q99)</f>
        <v/>
      </c>
      <c r="O102" s="845"/>
      <c r="P102" s="426"/>
    </row>
    <row r="103" spans="2:16" ht="21" customHeight="1">
      <c r="B103" s="1060" t="s">
        <v>1751</v>
      </c>
      <c r="C103" s="1061"/>
      <c r="D103" s="1061"/>
      <c r="E103" s="1062"/>
      <c r="F103" s="1055" t="str">
        <f>IF('E2'!G100="","",'E2'!G100)</f>
        <v/>
      </c>
      <c r="G103" s="442" t="str">
        <f>IF('E2'!H100="","",'E2'!H100)</f>
        <v/>
      </c>
      <c r="H103" s="443" t="str">
        <f>IF('E2'!I100="","",'E2'!I100)</f>
        <v/>
      </c>
      <c r="I103" s="435" t="str">
        <f>IF('E2'!K100="","",'E2'!K100)</f>
        <v>-</v>
      </c>
      <c r="J103" s="436" t="str">
        <f>IF('E2'!N100="","",'E2'!N100)</f>
        <v/>
      </c>
      <c r="K103" s="444" t="str">
        <f>IF('E2'!O100="","",'E2'!O100)</f>
        <v/>
      </c>
      <c r="L103" s="444" t="str">
        <f>IF('E2'!P100="","",'E2'!P100)</f>
        <v/>
      </c>
      <c r="M103" s="445" t="str">
        <f>IF('E2'!Q100="","",'E2'!Q100)</f>
        <v/>
      </c>
      <c r="O103" s="845"/>
      <c r="P103" s="426"/>
    </row>
    <row r="104" spans="2:16" ht="21" customHeight="1">
      <c r="B104" s="1063" t="str">
        <f>IF('E2'!C101="","",'E2'!C101)</f>
        <v>-</v>
      </c>
      <c r="C104" s="1064"/>
      <c r="D104" s="1065"/>
      <c r="E104" s="1065"/>
      <c r="F104" s="1056"/>
      <c r="G104" s="442" t="str">
        <f>IF('E2'!H101="","",'E2'!H101)</f>
        <v/>
      </c>
      <c r="H104" s="443" t="str">
        <f>IF('E2'!I101="","",'E2'!I101)</f>
        <v/>
      </c>
      <c r="I104" s="435" t="str">
        <f>IF('E2'!K101="","",'E2'!K101)</f>
        <v>-</v>
      </c>
      <c r="J104" s="436" t="str">
        <f>IF('E2'!N101="","",'E2'!N101)</f>
        <v/>
      </c>
      <c r="K104" s="444" t="str">
        <f>IF('E2'!O101="","",'E2'!O101)</f>
        <v/>
      </c>
      <c r="L104" s="444" t="str">
        <f>IF('E2'!P101="","",'E2'!P101)</f>
        <v/>
      </c>
      <c r="M104" s="445" t="str">
        <f>IF('E2'!Q101="","",'E2'!Q101)</f>
        <v/>
      </c>
      <c r="O104" s="845"/>
      <c r="P104" s="426"/>
    </row>
    <row r="105" spans="2:16" ht="21" customHeight="1">
      <c r="B105" s="1060" t="s">
        <v>1804</v>
      </c>
      <c r="C105" s="1061"/>
      <c r="D105" s="1061"/>
      <c r="E105" s="1062"/>
      <c r="F105" s="1055" t="str">
        <f>IF('E2'!G102="","",'E2'!G102)</f>
        <v/>
      </c>
      <c r="G105" s="442" t="str">
        <f>IF('E2'!H102="","",'E2'!H102)</f>
        <v/>
      </c>
      <c r="H105" s="443" t="str">
        <f>IF('E2'!I102="","",'E2'!I102)</f>
        <v/>
      </c>
      <c r="I105" s="435" t="str">
        <f>IF('E2'!K102="","",'E2'!K102)</f>
        <v>-</v>
      </c>
      <c r="J105" s="436" t="str">
        <f>IF('E2'!N102="","",'E2'!N102)</f>
        <v/>
      </c>
      <c r="K105" s="444" t="str">
        <f>IF('E2'!O102="","",'E2'!O102)</f>
        <v/>
      </c>
      <c r="L105" s="444" t="str">
        <f>IF('E2'!P102="","",'E2'!P102)</f>
        <v/>
      </c>
      <c r="M105" s="445" t="str">
        <f>IF('E2'!Q102="","",'E2'!Q102)</f>
        <v/>
      </c>
      <c r="O105" s="845"/>
      <c r="P105" s="426"/>
    </row>
    <row r="106" spans="2:16" ht="21" customHeight="1" thickBot="1">
      <c r="B106" s="1067" t="str">
        <f>IF('E2'!C103="","",'E2'!C103)</f>
        <v>-</v>
      </c>
      <c r="C106" s="1068"/>
      <c r="D106" s="1069"/>
      <c r="E106" s="1068"/>
      <c r="F106" s="1066"/>
      <c r="G106" s="447" t="str">
        <f>IF('E2'!H103="","",'E2'!H103)</f>
        <v/>
      </c>
      <c r="H106" s="448" t="str">
        <f>IF('E2'!I103="","",'E2'!I103)</f>
        <v/>
      </c>
      <c r="I106" s="449" t="str">
        <f>IF('E2'!K103="","",'E2'!K103)</f>
        <v>-</v>
      </c>
      <c r="J106" s="450" t="str">
        <f>IF('E2'!N103="","",'E2'!N103)</f>
        <v/>
      </c>
      <c r="K106" s="451" t="str">
        <f>IF('E2'!O103="","",'E2'!O103)</f>
        <v/>
      </c>
      <c r="L106" s="451" t="str">
        <f>IF('E2'!P103="","",'E2'!P103)</f>
        <v/>
      </c>
      <c r="M106" s="452" t="str">
        <f>IF('E2'!Q103="","",'E2'!Q103)</f>
        <v/>
      </c>
      <c r="O106" s="845"/>
      <c r="P106" s="426"/>
    </row>
    <row r="107" spans="2:16" ht="21" customHeight="1" thickTop="1">
      <c r="B107" s="1014" t="s">
        <v>1797</v>
      </c>
      <c r="C107" s="432" t="s">
        <v>1826</v>
      </c>
      <c r="D107" s="378" t="s">
        <v>54</v>
      </c>
      <c r="E107" s="378" t="s">
        <v>1828</v>
      </c>
      <c r="F107" s="379" t="s">
        <v>1827</v>
      </c>
      <c r="G107" s="433" t="str">
        <f>IF('E2'!H104="","",'E2'!H104)</f>
        <v/>
      </c>
      <c r="H107" s="453" t="str">
        <f>IF('E2'!I104="","",'E2'!I104)</f>
        <v/>
      </c>
      <c r="I107" s="454" t="str">
        <f>IF('E2'!K104="","",'E2'!K104)</f>
        <v>-</v>
      </c>
      <c r="J107" s="455" t="str">
        <f>IF('E2'!N104="","",'E2'!N104)</f>
        <v/>
      </c>
      <c r="K107" s="437" t="str">
        <f>IF('E2'!O104="","",'E2'!O104)</f>
        <v/>
      </c>
      <c r="L107" s="437" t="str">
        <f>IF('E2'!P104="","",'E2'!P104)</f>
        <v/>
      </c>
      <c r="M107" s="438" t="str">
        <f>IF('E2'!Q104="","",'E2'!Q104)</f>
        <v/>
      </c>
      <c r="O107" s="845"/>
      <c r="P107" s="426"/>
    </row>
    <row r="108" spans="2:16" ht="21" customHeight="1">
      <c r="B108" s="1015"/>
      <c r="C108" s="439" t="str">
        <f>IF('E2'!D105="","",'E2'!D105)</f>
        <v/>
      </c>
      <c r="D108" s="440" t="str">
        <f>IF('E2'!E105="","",'E2'!E105)</f>
        <v/>
      </c>
      <c r="E108" s="440" t="str">
        <f>IF('E2'!F105="","",'E2'!F105)</f>
        <v/>
      </c>
      <c r="F108" s="441" t="str">
        <f>IF('E2'!G105="","",'E2'!G105)</f>
        <v/>
      </c>
      <c r="G108" s="442" t="str">
        <f>IF('E2'!H105="","",'E2'!H105)</f>
        <v/>
      </c>
      <c r="H108" s="443" t="str">
        <f>IF('E2'!I105="","",'E2'!I105)</f>
        <v/>
      </c>
      <c r="I108" s="435" t="str">
        <f>IF('E2'!K105="","",'E2'!K105)</f>
        <v>-</v>
      </c>
      <c r="J108" s="436" t="str">
        <f>IF('E2'!N105="","",'E2'!N105)</f>
        <v/>
      </c>
      <c r="K108" s="444" t="str">
        <f>IF('E2'!O105="","",'E2'!O105)</f>
        <v/>
      </c>
      <c r="L108" s="444" t="str">
        <f>IF('E2'!P105="","",'E2'!P105)</f>
        <v/>
      </c>
      <c r="M108" s="445" t="str">
        <f>IF('E2'!Q105="","",'E2'!Q105)</f>
        <v/>
      </c>
      <c r="O108" s="845"/>
      <c r="P108" s="426"/>
    </row>
    <row r="109" spans="2:16" ht="21" customHeight="1">
      <c r="B109" s="446" t="s">
        <v>1785</v>
      </c>
      <c r="C109" s="1053" t="str">
        <f>IF('E2'!D106="","",'E2'!D106)</f>
        <v/>
      </c>
      <c r="D109" s="1053"/>
      <c r="E109" s="1053"/>
      <c r="F109" s="1054"/>
      <c r="G109" s="442" t="str">
        <f>IF('E2'!H106="","",'E2'!H106)</f>
        <v/>
      </c>
      <c r="H109" s="443" t="str">
        <f>IF('E2'!I106="","",'E2'!I106)</f>
        <v/>
      </c>
      <c r="I109" s="435" t="str">
        <f>IF('E2'!K106="","",'E2'!K106)</f>
        <v>-</v>
      </c>
      <c r="J109" s="436" t="str">
        <f>IF('E2'!N106="","",'E2'!N106)</f>
        <v/>
      </c>
      <c r="K109" s="444" t="str">
        <f>IF('E2'!O106="","",'E2'!O106)</f>
        <v/>
      </c>
      <c r="L109" s="444" t="str">
        <f>IF('E2'!P106="","",'E2'!P106)</f>
        <v/>
      </c>
      <c r="M109" s="445" t="str">
        <f>IF('E2'!Q106="","",'E2'!Q106)</f>
        <v/>
      </c>
      <c r="O109" s="845"/>
      <c r="P109" s="426"/>
    </row>
    <row r="110" spans="2:16" ht="21" customHeight="1">
      <c r="B110" s="1018"/>
      <c r="C110" s="1019"/>
      <c r="D110" s="1019"/>
      <c r="E110" s="1020"/>
      <c r="F110" s="393" t="s">
        <v>1787</v>
      </c>
      <c r="G110" s="442" t="str">
        <f>IF('E2'!H107="","",'E2'!H107)</f>
        <v/>
      </c>
      <c r="H110" s="443" t="str">
        <f>IF('E2'!I107="","",'E2'!I107)</f>
        <v/>
      </c>
      <c r="I110" s="435" t="str">
        <f>IF('E2'!K107="","",'E2'!K107)</f>
        <v>-</v>
      </c>
      <c r="J110" s="436" t="str">
        <f>IF('E2'!N107="","",'E2'!N107)</f>
        <v/>
      </c>
      <c r="K110" s="444" t="str">
        <f>IF('E2'!O107="","",'E2'!O107)</f>
        <v/>
      </c>
      <c r="L110" s="444" t="str">
        <f>IF('E2'!P107="","",'E2'!P107)</f>
        <v/>
      </c>
      <c r="M110" s="445" t="str">
        <f>IF('E2'!Q107="","",'E2'!Q107)</f>
        <v/>
      </c>
      <c r="O110" s="845"/>
      <c r="P110" s="426"/>
    </row>
    <row r="111" spans="2:16" ht="21" customHeight="1">
      <c r="B111" s="1021" t="s">
        <v>1924</v>
      </c>
      <c r="C111" s="1022"/>
      <c r="D111" s="1022"/>
      <c r="E111" s="1022"/>
      <c r="F111" s="1055" t="str">
        <f>IF('E2'!G108="","",'E2'!G108)</f>
        <v/>
      </c>
      <c r="G111" s="442" t="str">
        <f>IF('E2'!H108="","",'E2'!H108)</f>
        <v/>
      </c>
      <c r="H111" s="443" t="str">
        <f>IF('E2'!I108="","",'E2'!I108)</f>
        <v/>
      </c>
      <c r="I111" s="435" t="str">
        <f>IF('E2'!K108="","",'E2'!K108)</f>
        <v>-</v>
      </c>
      <c r="J111" s="436" t="str">
        <f>IF('E2'!N108="","",'E2'!N108)</f>
        <v/>
      </c>
      <c r="K111" s="444" t="str">
        <f>IF('E2'!O108="","",'E2'!O108)</f>
        <v/>
      </c>
      <c r="L111" s="444" t="str">
        <f>IF('E2'!P108="","",'E2'!P108)</f>
        <v/>
      </c>
      <c r="M111" s="445" t="str">
        <f>IF('E2'!Q108="","",'E2'!Q108)</f>
        <v/>
      </c>
      <c r="O111" s="845"/>
      <c r="P111" s="426"/>
    </row>
    <row r="112" spans="2:16" ht="21" customHeight="1">
      <c r="B112" s="1057" t="str">
        <f>IF('E2'!C109="","-",'E2'!C109)</f>
        <v>-</v>
      </c>
      <c r="C112" s="1058"/>
      <c r="D112" s="1059"/>
      <c r="E112" s="1059"/>
      <c r="F112" s="1056"/>
      <c r="G112" s="442" t="str">
        <f>IF('E2'!H109="","",'E2'!H109)</f>
        <v/>
      </c>
      <c r="H112" s="443" t="str">
        <f>IF('E2'!I109="","",'E2'!I109)</f>
        <v/>
      </c>
      <c r="I112" s="435" t="str">
        <f>IF('E2'!K109="","",'E2'!K109)</f>
        <v>-</v>
      </c>
      <c r="J112" s="436" t="str">
        <f>IF('E2'!N109="","",'E2'!N109)</f>
        <v/>
      </c>
      <c r="K112" s="444" t="str">
        <f>IF('E2'!O109="","",'E2'!O109)</f>
        <v/>
      </c>
      <c r="L112" s="444" t="str">
        <f>IF('E2'!P109="","",'E2'!P109)</f>
        <v/>
      </c>
      <c r="M112" s="445" t="str">
        <f>IF('E2'!Q109="","",'E2'!Q109)</f>
        <v/>
      </c>
      <c r="O112" s="845"/>
      <c r="P112" s="426"/>
    </row>
    <row r="113" spans="2:16" ht="21" customHeight="1">
      <c r="B113" s="1021" t="s">
        <v>1926</v>
      </c>
      <c r="C113" s="1022"/>
      <c r="D113" s="1022"/>
      <c r="E113" s="1022"/>
      <c r="F113" s="1055" t="str">
        <f>IF('E2'!G110="","",'E2'!G110)</f>
        <v/>
      </c>
      <c r="G113" s="442" t="str">
        <f>IF('E2'!H110="","",'E2'!H110)</f>
        <v/>
      </c>
      <c r="H113" s="443" t="str">
        <f>IF('E2'!I110="","",'E2'!I110)</f>
        <v/>
      </c>
      <c r="I113" s="435" t="str">
        <f>IF('E2'!K110="","",'E2'!K110)</f>
        <v>-</v>
      </c>
      <c r="J113" s="436" t="str">
        <f>IF('E2'!N110="","",'E2'!N110)</f>
        <v/>
      </c>
      <c r="K113" s="444" t="str">
        <f>IF('E2'!O110="","",'E2'!O110)</f>
        <v/>
      </c>
      <c r="L113" s="444" t="str">
        <f>IF('E2'!P110="","",'E2'!P110)</f>
        <v/>
      </c>
      <c r="M113" s="445" t="str">
        <f>IF('E2'!Q110="","",'E2'!Q110)</f>
        <v/>
      </c>
      <c r="O113" s="845"/>
      <c r="P113" s="426"/>
    </row>
    <row r="114" spans="2:16" ht="21" customHeight="1">
      <c r="B114" s="1057" t="str">
        <f>IF('E2'!C111="","-",'E2'!C111)</f>
        <v>-</v>
      </c>
      <c r="C114" s="1058"/>
      <c r="D114" s="1059"/>
      <c r="E114" s="1059"/>
      <c r="F114" s="1056"/>
      <c r="G114" s="442" t="str">
        <f>IF('E2'!H111="","",'E2'!H111)</f>
        <v/>
      </c>
      <c r="H114" s="443" t="str">
        <f>IF('E2'!I111="","",'E2'!I111)</f>
        <v/>
      </c>
      <c r="I114" s="435" t="str">
        <f>IF('E2'!K111="","",'E2'!K111)</f>
        <v>-</v>
      </c>
      <c r="J114" s="436" t="str">
        <f>IF('E2'!N111="","",'E2'!N111)</f>
        <v/>
      </c>
      <c r="K114" s="444" t="str">
        <f>IF('E2'!O111="","",'E2'!O111)</f>
        <v/>
      </c>
      <c r="L114" s="444" t="str">
        <f>IF('E2'!P111="","",'E2'!P111)</f>
        <v/>
      </c>
      <c r="M114" s="445" t="str">
        <f>IF('E2'!Q111="","",'E2'!Q111)</f>
        <v/>
      </c>
      <c r="O114" s="845"/>
      <c r="P114" s="426"/>
    </row>
    <row r="115" spans="2:16" ht="21" customHeight="1">
      <c r="B115" s="1060" t="s">
        <v>1790</v>
      </c>
      <c r="C115" s="1061"/>
      <c r="D115" s="1061"/>
      <c r="E115" s="1062"/>
      <c r="F115" s="1055" t="str">
        <f>IF('E2'!G112="","",'E2'!G112)</f>
        <v/>
      </c>
      <c r="G115" s="442" t="str">
        <f>IF('E2'!H112="","",'E2'!H112)</f>
        <v/>
      </c>
      <c r="H115" s="443" t="str">
        <f>IF('E2'!I112="","",'E2'!I112)</f>
        <v/>
      </c>
      <c r="I115" s="435" t="str">
        <f>IF('E2'!K112="","",'E2'!K112)</f>
        <v>-</v>
      </c>
      <c r="J115" s="436" t="str">
        <f>IF('E2'!N112="","",'E2'!N112)</f>
        <v/>
      </c>
      <c r="K115" s="444" t="str">
        <f>IF('E2'!O112="","",'E2'!O112)</f>
        <v/>
      </c>
      <c r="L115" s="444" t="str">
        <f>IF('E2'!P112="","",'E2'!P112)</f>
        <v/>
      </c>
      <c r="M115" s="445" t="str">
        <f>IF('E2'!Q112="","",'E2'!Q112)</f>
        <v/>
      </c>
      <c r="O115" s="845"/>
      <c r="P115" s="426"/>
    </row>
    <row r="116" spans="2:16" ht="21" customHeight="1">
      <c r="B116" s="1063" t="str">
        <f>IF('E2'!C113="","",'E2'!C113)</f>
        <v>-</v>
      </c>
      <c r="C116" s="1064"/>
      <c r="D116" s="1065"/>
      <c r="E116" s="1065"/>
      <c r="F116" s="1056"/>
      <c r="G116" s="442" t="str">
        <f>IF('E2'!H113="","",'E2'!H113)</f>
        <v/>
      </c>
      <c r="H116" s="443" t="str">
        <f>IF('E2'!I113="","",'E2'!I113)</f>
        <v/>
      </c>
      <c r="I116" s="435" t="str">
        <f>IF('E2'!K113="","",'E2'!K113)</f>
        <v>-</v>
      </c>
      <c r="J116" s="436" t="str">
        <f>IF('E2'!N113="","",'E2'!N113)</f>
        <v/>
      </c>
      <c r="K116" s="444" t="str">
        <f>IF('E2'!O113="","",'E2'!O113)</f>
        <v/>
      </c>
      <c r="L116" s="444" t="str">
        <f>IF('E2'!P113="","",'E2'!P113)</f>
        <v/>
      </c>
      <c r="M116" s="445" t="str">
        <f>IF('E2'!Q113="","",'E2'!Q113)</f>
        <v/>
      </c>
      <c r="O116" s="845"/>
      <c r="P116" s="426"/>
    </row>
    <row r="117" spans="2:16" ht="21" customHeight="1">
      <c r="B117" s="1060" t="s">
        <v>1751</v>
      </c>
      <c r="C117" s="1061"/>
      <c r="D117" s="1061"/>
      <c r="E117" s="1062"/>
      <c r="F117" s="1055" t="str">
        <f>IF('E2'!G114="","",'E2'!G114)</f>
        <v/>
      </c>
      <c r="G117" s="442" t="str">
        <f>IF('E2'!H114="","",'E2'!H114)</f>
        <v/>
      </c>
      <c r="H117" s="443" t="str">
        <f>IF('E2'!I114="","",'E2'!I114)</f>
        <v/>
      </c>
      <c r="I117" s="435" t="str">
        <f>IF('E2'!K114="","",'E2'!K114)</f>
        <v>-</v>
      </c>
      <c r="J117" s="436" t="str">
        <f>IF('E2'!N114="","",'E2'!N114)</f>
        <v/>
      </c>
      <c r="K117" s="444" t="str">
        <f>IF('E2'!O114="","",'E2'!O114)</f>
        <v/>
      </c>
      <c r="L117" s="444" t="str">
        <f>IF('E2'!P114="","",'E2'!P114)</f>
        <v/>
      </c>
      <c r="M117" s="445" t="str">
        <f>IF('E2'!Q114="","",'E2'!Q114)</f>
        <v/>
      </c>
      <c r="O117" s="845"/>
      <c r="P117" s="426"/>
    </row>
    <row r="118" spans="2:16" ht="21" customHeight="1">
      <c r="B118" s="1063" t="str">
        <f>IF('E2'!C115="","",'E2'!C115)</f>
        <v>-</v>
      </c>
      <c r="C118" s="1064"/>
      <c r="D118" s="1065"/>
      <c r="E118" s="1065"/>
      <c r="F118" s="1056"/>
      <c r="G118" s="442" t="str">
        <f>IF('E2'!H115="","",'E2'!H115)</f>
        <v/>
      </c>
      <c r="H118" s="443" t="str">
        <f>IF('E2'!I115="","",'E2'!I115)</f>
        <v/>
      </c>
      <c r="I118" s="435" t="str">
        <f>IF('E2'!K115="","",'E2'!K115)</f>
        <v>-</v>
      </c>
      <c r="J118" s="436" t="str">
        <f>IF('E2'!N115="","",'E2'!N115)</f>
        <v/>
      </c>
      <c r="K118" s="444" t="str">
        <f>IF('E2'!O115="","",'E2'!O115)</f>
        <v/>
      </c>
      <c r="L118" s="444" t="str">
        <f>IF('E2'!P115="","",'E2'!P115)</f>
        <v/>
      </c>
      <c r="M118" s="445" t="str">
        <f>IF('E2'!Q115="","",'E2'!Q115)</f>
        <v/>
      </c>
      <c r="O118" s="845"/>
      <c r="P118" s="426"/>
    </row>
    <row r="119" spans="2:16" ht="21" customHeight="1">
      <c r="B119" s="1060" t="s">
        <v>1804</v>
      </c>
      <c r="C119" s="1061"/>
      <c r="D119" s="1061"/>
      <c r="E119" s="1062"/>
      <c r="F119" s="1055" t="str">
        <f>IF('E2'!G116="","",'E2'!G116)</f>
        <v/>
      </c>
      <c r="G119" s="442" t="str">
        <f>IF('E2'!H116="","",'E2'!H116)</f>
        <v/>
      </c>
      <c r="H119" s="443" t="str">
        <f>IF('E2'!I116="","",'E2'!I116)</f>
        <v/>
      </c>
      <c r="I119" s="435" t="str">
        <f>IF('E2'!K116="","",'E2'!K116)</f>
        <v>-</v>
      </c>
      <c r="J119" s="436" t="str">
        <f>IF('E2'!N116="","",'E2'!N116)</f>
        <v/>
      </c>
      <c r="K119" s="444" t="str">
        <f>IF('E2'!O116="","",'E2'!O116)</f>
        <v/>
      </c>
      <c r="L119" s="444" t="str">
        <f>IF('E2'!P116="","",'E2'!P116)</f>
        <v/>
      </c>
      <c r="M119" s="445" t="str">
        <f>IF('E2'!Q116="","",'E2'!Q116)</f>
        <v/>
      </c>
      <c r="O119" s="845"/>
      <c r="P119" s="426"/>
    </row>
    <row r="120" spans="2:16" ht="21" customHeight="1" thickBot="1">
      <c r="B120" s="1067" t="str">
        <f>IF('E2'!C117="","",'E2'!C117)</f>
        <v>-</v>
      </c>
      <c r="C120" s="1068"/>
      <c r="D120" s="1069"/>
      <c r="E120" s="1068"/>
      <c r="F120" s="1066"/>
      <c r="G120" s="447" t="str">
        <f>IF('E2'!H117="","",'E2'!H117)</f>
        <v/>
      </c>
      <c r="H120" s="448" t="str">
        <f>IF('E2'!I117="","",'E2'!I117)</f>
        <v/>
      </c>
      <c r="I120" s="449" t="str">
        <f>IF('E2'!K117="","",'E2'!K117)</f>
        <v>-</v>
      </c>
      <c r="J120" s="450" t="str">
        <f>IF('E2'!N117="","",'E2'!N117)</f>
        <v/>
      </c>
      <c r="K120" s="451" t="str">
        <f>IF('E2'!O117="","",'E2'!O117)</f>
        <v/>
      </c>
      <c r="L120" s="451" t="str">
        <f>IF('E2'!P117="","",'E2'!P117)</f>
        <v/>
      </c>
      <c r="M120" s="452" t="str">
        <f>IF('E2'!Q117="","",'E2'!Q117)</f>
        <v/>
      </c>
      <c r="O120" s="845"/>
      <c r="P120" s="426"/>
    </row>
    <row r="121" spans="2:16" ht="21" customHeight="1" thickTop="1">
      <c r="B121" s="1014" t="s">
        <v>1798</v>
      </c>
      <c r="C121" s="432" t="s">
        <v>1826</v>
      </c>
      <c r="D121" s="378" t="s">
        <v>54</v>
      </c>
      <c r="E121" s="378" t="s">
        <v>1828</v>
      </c>
      <c r="F121" s="379" t="s">
        <v>1827</v>
      </c>
      <c r="G121" s="433" t="str">
        <f>IF('E2'!H118="","",'E2'!H118)</f>
        <v/>
      </c>
      <c r="H121" s="434" t="str">
        <f>IF('E2'!I118="","",'E2'!I118)</f>
        <v/>
      </c>
      <c r="I121" s="435" t="str">
        <f>IF('E2'!K118="","",'E2'!K118)</f>
        <v>-</v>
      </c>
      <c r="J121" s="436" t="str">
        <f>IF('E2'!N118="","",'E2'!N118)</f>
        <v/>
      </c>
      <c r="K121" s="437" t="str">
        <f>IF('E2'!O118="","",'E2'!O118)</f>
        <v/>
      </c>
      <c r="L121" s="437" t="str">
        <f>IF('E2'!P118="","",'E2'!P118)</f>
        <v/>
      </c>
      <c r="M121" s="438" t="str">
        <f>IF('E2'!Q118="","",'E2'!Q118)</f>
        <v/>
      </c>
      <c r="O121" s="845"/>
      <c r="P121" s="426"/>
    </row>
    <row r="122" spans="2:16" ht="21" customHeight="1">
      <c r="B122" s="1015"/>
      <c r="C122" s="439" t="str">
        <f>IF('E2'!D119="","",'E2'!D119)</f>
        <v/>
      </c>
      <c r="D122" s="440" t="str">
        <f>IF('E2'!E119="","",'E2'!E119)</f>
        <v/>
      </c>
      <c r="E122" s="440" t="str">
        <f>IF('E2'!F119="","",'E2'!F119)</f>
        <v/>
      </c>
      <c r="F122" s="441" t="str">
        <f>IF('E2'!G119="","",'E2'!G119)</f>
        <v/>
      </c>
      <c r="G122" s="442" t="str">
        <f>IF('E2'!H119="","",'E2'!H119)</f>
        <v/>
      </c>
      <c r="H122" s="443" t="str">
        <f>IF('E2'!I119="","",'E2'!I119)</f>
        <v/>
      </c>
      <c r="I122" s="435" t="str">
        <f>IF('E2'!K119="","",'E2'!K119)</f>
        <v>-</v>
      </c>
      <c r="J122" s="436" t="str">
        <f>IF('E2'!N119="","",'E2'!N119)</f>
        <v/>
      </c>
      <c r="K122" s="444" t="str">
        <f>IF('E2'!O119="","",'E2'!O119)</f>
        <v/>
      </c>
      <c r="L122" s="444" t="str">
        <f>IF('E2'!P119="","",'E2'!P119)</f>
        <v/>
      </c>
      <c r="M122" s="445" t="str">
        <f>IF('E2'!Q119="","",'E2'!Q119)</f>
        <v/>
      </c>
      <c r="O122" s="845"/>
      <c r="P122" s="426"/>
    </row>
    <row r="123" spans="2:16" ht="21" customHeight="1">
      <c r="B123" s="446" t="s">
        <v>1785</v>
      </c>
      <c r="C123" s="1053" t="str">
        <f>IF('E2'!D120="","",'E2'!D120)</f>
        <v/>
      </c>
      <c r="D123" s="1053"/>
      <c r="E123" s="1053"/>
      <c r="F123" s="1054"/>
      <c r="G123" s="442" t="str">
        <f>IF('E2'!H120="","",'E2'!H120)</f>
        <v/>
      </c>
      <c r="H123" s="443" t="str">
        <f>IF('E2'!I120="","",'E2'!I120)</f>
        <v/>
      </c>
      <c r="I123" s="435" t="str">
        <f>IF('E2'!K120="","",'E2'!K120)</f>
        <v>-</v>
      </c>
      <c r="J123" s="436" t="str">
        <f>IF('E2'!N120="","",'E2'!N120)</f>
        <v/>
      </c>
      <c r="K123" s="444" t="str">
        <f>IF('E2'!O120="","",'E2'!O120)</f>
        <v/>
      </c>
      <c r="L123" s="444" t="str">
        <f>IF('E2'!P120="","",'E2'!P120)</f>
        <v/>
      </c>
      <c r="M123" s="445" t="str">
        <f>IF('E2'!Q120="","",'E2'!Q120)</f>
        <v/>
      </c>
      <c r="O123" s="845"/>
      <c r="P123" s="426"/>
    </row>
    <row r="124" spans="2:16" ht="21" customHeight="1">
      <c r="B124" s="1018"/>
      <c r="C124" s="1019"/>
      <c r="D124" s="1019"/>
      <c r="E124" s="1020"/>
      <c r="F124" s="393" t="s">
        <v>1787</v>
      </c>
      <c r="G124" s="442" t="str">
        <f>IF('E2'!H121="","",'E2'!H121)</f>
        <v/>
      </c>
      <c r="H124" s="443" t="str">
        <f>IF('E2'!I121="","",'E2'!I121)</f>
        <v/>
      </c>
      <c r="I124" s="435" t="str">
        <f>IF('E2'!K121="","",'E2'!K121)</f>
        <v>-</v>
      </c>
      <c r="J124" s="436" t="str">
        <f>IF('E2'!N121="","",'E2'!N121)</f>
        <v/>
      </c>
      <c r="K124" s="444" t="str">
        <f>IF('E2'!O121="","",'E2'!O121)</f>
        <v/>
      </c>
      <c r="L124" s="444" t="str">
        <f>IF('E2'!P121="","",'E2'!P121)</f>
        <v/>
      </c>
      <c r="M124" s="445" t="str">
        <f>IF('E2'!Q121="","",'E2'!Q121)</f>
        <v/>
      </c>
      <c r="O124" s="845"/>
      <c r="P124" s="426"/>
    </row>
    <row r="125" spans="2:16" ht="21" customHeight="1">
      <c r="B125" s="1021" t="s">
        <v>1924</v>
      </c>
      <c r="C125" s="1022"/>
      <c r="D125" s="1022"/>
      <c r="E125" s="1022"/>
      <c r="F125" s="1055" t="str">
        <f>IF('E2'!G122="","",'E2'!G122)</f>
        <v/>
      </c>
      <c r="G125" s="442" t="str">
        <f>IF('E2'!H122="","",'E2'!H122)</f>
        <v/>
      </c>
      <c r="H125" s="443" t="str">
        <f>IF('E2'!I122="","",'E2'!I122)</f>
        <v/>
      </c>
      <c r="I125" s="435" t="str">
        <f>IF('E2'!K122="","",'E2'!K122)</f>
        <v>-</v>
      </c>
      <c r="J125" s="436" t="str">
        <f>IF('E2'!N122="","",'E2'!N122)</f>
        <v/>
      </c>
      <c r="K125" s="444" t="str">
        <f>IF('E2'!O122="","",'E2'!O122)</f>
        <v/>
      </c>
      <c r="L125" s="444" t="str">
        <f>IF('E2'!P122="","",'E2'!P122)</f>
        <v/>
      </c>
      <c r="M125" s="445" t="str">
        <f>IF('E2'!Q122="","",'E2'!Q122)</f>
        <v/>
      </c>
      <c r="O125" s="845"/>
      <c r="P125" s="426"/>
    </row>
    <row r="126" spans="2:16" ht="21" customHeight="1">
      <c r="B126" s="1057" t="str">
        <f>IF('E2'!C123="","-",'E2'!C123)</f>
        <v>-</v>
      </c>
      <c r="C126" s="1058"/>
      <c r="D126" s="1059"/>
      <c r="E126" s="1059"/>
      <c r="F126" s="1056"/>
      <c r="G126" s="442" t="str">
        <f>IF('E2'!H123="","",'E2'!H123)</f>
        <v/>
      </c>
      <c r="H126" s="443" t="str">
        <f>IF('E2'!I123="","",'E2'!I123)</f>
        <v/>
      </c>
      <c r="I126" s="435" t="str">
        <f>IF('E2'!K123="","",'E2'!K123)</f>
        <v>-</v>
      </c>
      <c r="J126" s="436" t="str">
        <f>IF('E2'!N123="","",'E2'!N123)</f>
        <v/>
      </c>
      <c r="K126" s="444" t="str">
        <f>IF('E2'!O123="","",'E2'!O123)</f>
        <v/>
      </c>
      <c r="L126" s="444" t="str">
        <f>IF('E2'!P123="","",'E2'!P123)</f>
        <v/>
      </c>
      <c r="M126" s="445" t="str">
        <f>IF('E2'!Q123="","",'E2'!Q123)</f>
        <v/>
      </c>
      <c r="O126" s="845"/>
      <c r="P126" s="426"/>
    </row>
    <row r="127" spans="2:16" ht="21" customHeight="1">
      <c r="B127" s="1021" t="s">
        <v>1926</v>
      </c>
      <c r="C127" s="1022"/>
      <c r="D127" s="1022"/>
      <c r="E127" s="1022"/>
      <c r="F127" s="1055" t="str">
        <f>IF('E2'!G124="","",'E2'!G124)</f>
        <v/>
      </c>
      <c r="G127" s="442" t="str">
        <f>IF('E2'!H124="","",'E2'!H124)</f>
        <v/>
      </c>
      <c r="H127" s="443" t="str">
        <f>IF('E2'!I124="","",'E2'!I124)</f>
        <v/>
      </c>
      <c r="I127" s="435" t="str">
        <f>IF('E2'!K124="","",'E2'!K124)</f>
        <v>-</v>
      </c>
      <c r="J127" s="436" t="str">
        <f>IF('E2'!N124="","",'E2'!N124)</f>
        <v/>
      </c>
      <c r="K127" s="444" t="str">
        <f>IF('E2'!O124="","",'E2'!O124)</f>
        <v/>
      </c>
      <c r="L127" s="444" t="str">
        <f>IF('E2'!P124="","",'E2'!P124)</f>
        <v/>
      </c>
      <c r="M127" s="445" t="str">
        <f>IF('E2'!Q124="","",'E2'!Q124)</f>
        <v/>
      </c>
      <c r="O127" s="845"/>
      <c r="P127" s="426"/>
    </row>
    <row r="128" spans="2:16" ht="21" customHeight="1">
      <c r="B128" s="1057" t="str">
        <f>IF('E2'!C125="","-",'E2'!C125)</f>
        <v>-</v>
      </c>
      <c r="C128" s="1058"/>
      <c r="D128" s="1059"/>
      <c r="E128" s="1059"/>
      <c r="F128" s="1056"/>
      <c r="G128" s="442" t="str">
        <f>IF('E2'!H125="","",'E2'!H125)</f>
        <v/>
      </c>
      <c r="H128" s="443" t="str">
        <f>IF('E2'!I125="","",'E2'!I125)</f>
        <v/>
      </c>
      <c r="I128" s="435" t="str">
        <f>IF('E2'!K125="","",'E2'!K125)</f>
        <v>-</v>
      </c>
      <c r="J128" s="436" t="str">
        <f>IF('E2'!N125="","",'E2'!N125)</f>
        <v/>
      </c>
      <c r="K128" s="444" t="str">
        <f>IF('E2'!O125="","",'E2'!O125)</f>
        <v/>
      </c>
      <c r="L128" s="444" t="str">
        <f>IF('E2'!P125="","",'E2'!P125)</f>
        <v/>
      </c>
      <c r="M128" s="445" t="str">
        <f>IF('E2'!Q125="","",'E2'!Q125)</f>
        <v/>
      </c>
      <c r="O128" s="845"/>
      <c r="P128" s="426"/>
    </row>
    <row r="129" spans="2:16" ht="21" customHeight="1">
      <c r="B129" s="1060" t="s">
        <v>1790</v>
      </c>
      <c r="C129" s="1061"/>
      <c r="D129" s="1061"/>
      <c r="E129" s="1062"/>
      <c r="F129" s="1055" t="str">
        <f>IF('E2'!G126="","",'E2'!G126)</f>
        <v/>
      </c>
      <c r="G129" s="442" t="str">
        <f>IF('E2'!H126="","",'E2'!H126)</f>
        <v/>
      </c>
      <c r="H129" s="443" t="str">
        <f>IF('E2'!I126="","",'E2'!I126)</f>
        <v/>
      </c>
      <c r="I129" s="435" t="str">
        <f>IF('E2'!K126="","",'E2'!K126)</f>
        <v>-</v>
      </c>
      <c r="J129" s="436" t="str">
        <f>IF('E2'!N126="","",'E2'!N126)</f>
        <v/>
      </c>
      <c r="K129" s="444" t="str">
        <f>IF('E2'!O126="","",'E2'!O126)</f>
        <v/>
      </c>
      <c r="L129" s="444" t="str">
        <f>IF('E2'!P126="","",'E2'!P126)</f>
        <v/>
      </c>
      <c r="M129" s="445" t="str">
        <f>IF('E2'!Q126="","",'E2'!Q126)</f>
        <v/>
      </c>
      <c r="O129" s="845"/>
      <c r="P129" s="426"/>
    </row>
    <row r="130" spans="2:16" ht="21" customHeight="1">
      <c r="B130" s="1063" t="str">
        <f>IF('E2'!C127="","",'E2'!C127)</f>
        <v>-</v>
      </c>
      <c r="C130" s="1064"/>
      <c r="D130" s="1065"/>
      <c r="E130" s="1065"/>
      <c r="F130" s="1056"/>
      <c r="G130" s="442" t="str">
        <f>IF('E2'!H127="","",'E2'!H127)</f>
        <v/>
      </c>
      <c r="H130" s="443" t="str">
        <f>IF('E2'!I127="","",'E2'!I127)</f>
        <v/>
      </c>
      <c r="I130" s="435" t="str">
        <f>IF('E2'!K127="","",'E2'!K127)</f>
        <v>-</v>
      </c>
      <c r="J130" s="436" t="str">
        <f>IF('E2'!N127="","",'E2'!N127)</f>
        <v/>
      </c>
      <c r="K130" s="444" t="str">
        <f>IF('E2'!O127="","",'E2'!O127)</f>
        <v/>
      </c>
      <c r="L130" s="444" t="str">
        <f>IF('E2'!P127="","",'E2'!P127)</f>
        <v/>
      </c>
      <c r="M130" s="445" t="str">
        <f>IF('E2'!Q127="","",'E2'!Q127)</f>
        <v/>
      </c>
      <c r="O130" s="845"/>
      <c r="P130" s="426"/>
    </row>
    <row r="131" spans="2:16" ht="21" customHeight="1">
      <c r="B131" s="1060" t="s">
        <v>1751</v>
      </c>
      <c r="C131" s="1061"/>
      <c r="D131" s="1061"/>
      <c r="E131" s="1062"/>
      <c r="F131" s="1055" t="str">
        <f>IF('E2'!G128="","",'E2'!G128)</f>
        <v/>
      </c>
      <c r="G131" s="442" t="str">
        <f>IF('E2'!H128="","",'E2'!H128)</f>
        <v/>
      </c>
      <c r="H131" s="443" t="str">
        <f>IF('E2'!I128="","",'E2'!I128)</f>
        <v/>
      </c>
      <c r="I131" s="435" t="str">
        <f>IF('E2'!K128="","",'E2'!K128)</f>
        <v>-</v>
      </c>
      <c r="J131" s="436" t="str">
        <f>IF('E2'!N128="","",'E2'!N128)</f>
        <v/>
      </c>
      <c r="K131" s="444" t="str">
        <f>IF('E2'!O128="","",'E2'!O128)</f>
        <v/>
      </c>
      <c r="L131" s="444" t="str">
        <f>IF('E2'!P128="","",'E2'!P128)</f>
        <v/>
      </c>
      <c r="M131" s="445" t="str">
        <f>IF('E2'!Q128="","",'E2'!Q128)</f>
        <v/>
      </c>
      <c r="O131" s="845"/>
      <c r="P131" s="426"/>
    </row>
    <row r="132" spans="2:16" ht="21" customHeight="1">
      <c r="B132" s="1063" t="str">
        <f>IF('E2'!C129="","",'E2'!C129)</f>
        <v>-</v>
      </c>
      <c r="C132" s="1064"/>
      <c r="D132" s="1065"/>
      <c r="E132" s="1065"/>
      <c r="F132" s="1056"/>
      <c r="G132" s="442" t="str">
        <f>IF('E2'!H129="","",'E2'!H129)</f>
        <v/>
      </c>
      <c r="H132" s="443" t="str">
        <f>IF('E2'!I129="","",'E2'!I129)</f>
        <v/>
      </c>
      <c r="I132" s="435" t="str">
        <f>IF('E2'!K129="","",'E2'!K129)</f>
        <v>-</v>
      </c>
      <c r="J132" s="436" t="str">
        <f>IF('E2'!N129="","",'E2'!N129)</f>
        <v/>
      </c>
      <c r="K132" s="444" t="str">
        <f>IF('E2'!O129="","",'E2'!O129)</f>
        <v/>
      </c>
      <c r="L132" s="444" t="str">
        <f>IF('E2'!P129="","",'E2'!P129)</f>
        <v/>
      </c>
      <c r="M132" s="445" t="str">
        <f>IF('E2'!Q129="","",'E2'!Q129)</f>
        <v/>
      </c>
      <c r="O132" s="845"/>
      <c r="P132" s="426"/>
    </row>
    <row r="133" spans="2:16" ht="21" customHeight="1">
      <c r="B133" s="1060" t="s">
        <v>1804</v>
      </c>
      <c r="C133" s="1061"/>
      <c r="D133" s="1061"/>
      <c r="E133" s="1062"/>
      <c r="F133" s="1055" t="str">
        <f>IF('E2'!G130="","",'E2'!G130)</f>
        <v/>
      </c>
      <c r="G133" s="442" t="str">
        <f>IF('E2'!H130="","",'E2'!H130)</f>
        <v/>
      </c>
      <c r="H133" s="443" t="str">
        <f>IF('E2'!I130="","",'E2'!I130)</f>
        <v/>
      </c>
      <c r="I133" s="435" t="str">
        <f>IF('E2'!K130="","",'E2'!K130)</f>
        <v>-</v>
      </c>
      <c r="J133" s="436" t="str">
        <f>IF('E2'!N130="","",'E2'!N130)</f>
        <v/>
      </c>
      <c r="K133" s="444" t="str">
        <f>IF('E2'!O130="","",'E2'!O130)</f>
        <v/>
      </c>
      <c r="L133" s="444" t="str">
        <f>IF('E2'!P130="","",'E2'!P130)</f>
        <v/>
      </c>
      <c r="M133" s="445" t="str">
        <f>IF('E2'!Q130="","",'E2'!Q130)</f>
        <v/>
      </c>
      <c r="O133" s="845"/>
      <c r="P133" s="426"/>
    </row>
    <row r="134" spans="2:16" ht="21" customHeight="1" thickBot="1">
      <c r="B134" s="1067" t="str">
        <f>IF('E2'!C131="","",'E2'!C131)</f>
        <v>-</v>
      </c>
      <c r="C134" s="1068"/>
      <c r="D134" s="1069"/>
      <c r="E134" s="1068"/>
      <c r="F134" s="1066"/>
      <c r="G134" s="447" t="str">
        <f>IF('E2'!H131="","",'E2'!H131)</f>
        <v/>
      </c>
      <c r="H134" s="448" t="str">
        <f>IF('E2'!I131="","",'E2'!I131)</f>
        <v/>
      </c>
      <c r="I134" s="449" t="str">
        <f>IF('E2'!K131="","",'E2'!K131)</f>
        <v>-</v>
      </c>
      <c r="J134" s="450" t="str">
        <f>IF('E2'!N131="","",'E2'!N131)</f>
        <v/>
      </c>
      <c r="K134" s="451" t="str">
        <f>IF('E2'!O131="","",'E2'!O131)</f>
        <v/>
      </c>
      <c r="L134" s="451" t="str">
        <f>IF('E2'!P131="","",'E2'!P131)</f>
        <v/>
      </c>
      <c r="M134" s="452" t="str">
        <f>IF('E2'!Q131="","",'E2'!Q131)</f>
        <v/>
      </c>
      <c r="O134" s="845"/>
      <c r="P134" s="426"/>
    </row>
    <row r="135" spans="2:16" ht="21" customHeight="1" thickTop="1">
      <c r="B135" s="1014" t="s">
        <v>1799</v>
      </c>
      <c r="C135" s="432" t="s">
        <v>1826</v>
      </c>
      <c r="D135" s="378" t="s">
        <v>54</v>
      </c>
      <c r="E135" s="378" t="s">
        <v>1828</v>
      </c>
      <c r="F135" s="379" t="s">
        <v>1827</v>
      </c>
      <c r="G135" s="433" t="str">
        <f>IF('E2'!H132="","",'E2'!H132)</f>
        <v/>
      </c>
      <c r="H135" s="434" t="str">
        <f>IF('E2'!I132="","",'E2'!I132)</f>
        <v/>
      </c>
      <c r="I135" s="435" t="str">
        <f>IF('E2'!K132="","",'E2'!K132)</f>
        <v>-</v>
      </c>
      <c r="J135" s="436" t="str">
        <f>IF('E2'!N132="","",'E2'!N132)</f>
        <v/>
      </c>
      <c r="K135" s="437" t="str">
        <f>IF('E2'!O132="","",'E2'!O132)</f>
        <v/>
      </c>
      <c r="L135" s="437" t="str">
        <f>IF('E2'!P132="","",'E2'!P132)</f>
        <v/>
      </c>
      <c r="M135" s="438" t="str">
        <f>IF('E2'!Q132="","",'E2'!Q132)</f>
        <v/>
      </c>
      <c r="O135" s="845"/>
      <c r="P135" s="426"/>
    </row>
    <row r="136" spans="2:16" ht="21" customHeight="1">
      <c r="B136" s="1015"/>
      <c r="C136" s="439" t="str">
        <f>IF('E2'!D133="","",'E2'!D133)</f>
        <v/>
      </c>
      <c r="D136" s="440" t="str">
        <f>IF('E2'!E133="","",'E2'!E133)</f>
        <v/>
      </c>
      <c r="E136" s="440" t="str">
        <f>IF('E2'!F133="","",'E2'!F133)</f>
        <v/>
      </c>
      <c r="F136" s="441" t="str">
        <f>IF('E2'!G133="","",'E2'!G133)</f>
        <v/>
      </c>
      <c r="G136" s="442" t="str">
        <f>IF('E2'!H133="","",'E2'!H133)</f>
        <v/>
      </c>
      <c r="H136" s="443" t="str">
        <f>IF('E2'!I133="","",'E2'!I133)</f>
        <v/>
      </c>
      <c r="I136" s="435" t="str">
        <f>IF('E2'!K133="","",'E2'!K133)</f>
        <v>-</v>
      </c>
      <c r="J136" s="436" t="str">
        <f>IF('E2'!N133="","",'E2'!N133)</f>
        <v/>
      </c>
      <c r="K136" s="444" t="str">
        <f>IF('E2'!O133="","",'E2'!O133)</f>
        <v/>
      </c>
      <c r="L136" s="444" t="str">
        <f>IF('E2'!P133="","",'E2'!P133)</f>
        <v/>
      </c>
      <c r="M136" s="445" t="str">
        <f>IF('E2'!Q133="","",'E2'!Q133)</f>
        <v/>
      </c>
      <c r="O136" s="845"/>
      <c r="P136" s="426"/>
    </row>
    <row r="137" spans="2:16" ht="21" customHeight="1">
      <c r="B137" s="446" t="s">
        <v>1785</v>
      </c>
      <c r="C137" s="1053" t="str">
        <f>IF('E2'!D134="","",'E2'!D134)</f>
        <v/>
      </c>
      <c r="D137" s="1053"/>
      <c r="E137" s="1053"/>
      <c r="F137" s="1054"/>
      <c r="G137" s="442" t="str">
        <f>IF('E2'!H134="","",'E2'!H134)</f>
        <v/>
      </c>
      <c r="H137" s="443" t="str">
        <f>IF('E2'!I134="","",'E2'!I134)</f>
        <v/>
      </c>
      <c r="I137" s="435" t="str">
        <f>IF('E2'!K134="","",'E2'!K134)</f>
        <v>-</v>
      </c>
      <c r="J137" s="436" t="str">
        <f>IF('E2'!N134="","",'E2'!N134)</f>
        <v/>
      </c>
      <c r="K137" s="444" t="str">
        <f>IF('E2'!O134="","",'E2'!O134)</f>
        <v/>
      </c>
      <c r="L137" s="444" t="str">
        <f>IF('E2'!P134="","",'E2'!P134)</f>
        <v/>
      </c>
      <c r="M137" s="445" t="str">
        <f>IF('E2'!Q134="","",'E2'!Q134)</f>
        <v/>
      </c>
      <c r="O137" s="845"/>
      <c r="P137" s="426"/>
    </row>
    <row r="138" spans="2:16" ht="21" customHeight="1">
      <c r="B138" s="1018"/>
      <c r="C138" s="1019"/>
      <c r="D138" s="1019"/>
      <c r="E138" s="1020"/>
      <c r="F138" s="393" t="s">
        <v>1787</v>
      </c>
      <c r="G138" s="442" t="str">
        <f>IF('E2'!H135="","",'E2'!H135)</f>
        <v/>
      </c>
      <c r="H138" s="443" t="str">
        <f>IF('E2'!I135="","",'E2'!I135)</f>
        <v/>
      </c>
      <c r="I138" s="435" t="str">
        <f>IF('E2'!K135="","",'E2'!K135)</f>
        <v>-</v>
      </c>
      <c r="J138" s="436" t="str">
        <f>IF('E2'!N135="","",'E2'!N135)</f>
        <v/>
      </c>
      <c r="K138" s="444" t="str">
        <f>IF('E2'!O135="","",'E2'!O135)</f>
        <v/>
      </c>
      <c r="L138" s="444" t="str">
        <f>IF('E2'!P135="","",'E2'!P135)</f>
        <v/>
      </c>
      <c r="M138" s="445" t="str">
        <f>IF('E2'!Q135="","",'E2'!Q135)</f>
        <v/>
      </c>
      <c r="O138" s="845"/>
      <c r="P138" s="426"/>
    </row>
    <row r="139" spans="2:16" ht="21" customHeight="1">
      <c r="B139" s="1021" t="s">
        <v>1924</v>
      </c>
      <c r="C139" s="1022"/>
      <c r="D139" s="1022"/>
      <c r="E139" s="1022"/>
      <c r="F139" s="1055" t="str">
        <f>IF('E2'!G136="","",'E2'!G136)</f>
        <v/>
      </c>
      <c r="G139" s="442" t="str">
        <f>IF('E2'!H136="","",'E2'!H136)</f>
        <v/>
      </c>
      <c r="H139" s="443" t="str">
        <f>IF('E2'!I136="","",'E2'!I136)</f>
        <v/>
      </c>
      <c r="I139" s="435" t="str">
        <f>IF('E2'!K136="","",'E2'!K136)</f>
        <v>-</v>
      </c>
      <c r="J139" s="436" t="str">
        <f>IF('E2'!N136="","",'E2'!N136)</f>
        <v/>
      </c>
      <c r="K139" s="444" t="str">
        <f>IF('E2'!O136="","",'E2'!O136)</f>
        <v/>
      </c>
      <c r="L139" s="444" t="str">
        <f>IF('E2'!P136="","",'E2'!P136)</f>
        <v/>
      </c>
      <c r="M139" s="445" t="str">
        <f>IF('E2'!Q136="","",'E2'!Q136)</f>
        <v/>
      </c>
      <c r="O139" s="845"/>
      <c r="P139" s="426"/>
    </row>
    <row r="140" spans="2:16" ht="21" customHeight="1">
      <c r="B140" s="1057" t="str">
        <f>IF('E2'!C137="","-",'E2'!C137)</f>
        <v>-</v>
      </c>
      <c r="C140" s="1058"/>
      <c r="D140" s="1059"/>
      <c r="E140" s="1059"/>
      <c r="F140" s="1056"/>
      <c r="G140" s="442" t="str">
        <f>IF('E2'!H137="","",'E2'!H137)</f>
        <v/>
      </c>
      <c r="H140" s="443" t="str">
        <f>IF('E2'!I137="","",'E2'!I137)</f>
        <v/>
      </c>
      <c r="I140" s="435" t="str">
        <f>IF('E2'!K137="","",'E2'!K137)</f>
        <v>-</v>
      </c>
      <c r="J140" s="436" t="str">
        <f>IF('E2'!N137="","",'E2'!N137)</f>
        <v/>
      </c>
      <c r="K140" s="444" t="str">
        <f>IF('E2'!O137="","",'E2'!O137)</f>
        <v/>
      </c>
      <c r="L140" s="444" t="str">
        <f>IF('E2'!P137="","",'E2'!P137)</f>
        <v/>
      </c>
      <c r="M140" s="445" t="str">
        <f>IF('E2'!Q137="","",'E2'!Q137)</f>
        <v/>
      </c>
      <c r="O140" s="845"/>
      <c r="P140" s="426"/>
    </row>
    <row r="141" spans="2:16" ht="21" customHeight="1">
      <c r="B141" s="1021" t="s">
        <v>1926</v>
      </c>
      <c r="C141" s="1022"/>
      <c r="D141" s="1022"/>
      <c r="E141" s="1022"/>
      <c r="F141" s="1055" t="str">
        <f>IF('E2'!G138="","",'E2'!G138)</f>
        <v/>
      </c>
      <c r="G141" s="442" t="str">
        <f>IF('E2'!H138="","",'E2'!H138)</f>
        <v/>
      </c>
      <c r="H141" s="443" t="str">
        <f>IF('E2'!I138="","",'E2'!I138)</f>
        <v/>
      </c>
      <c r="I141" s="435" t="str">
        <f>IF('E2'!K138="","",'E2'!K138)</f>
        <v>-</v>
      </c>
      <c r="J141" s="436" t="str">
        <f>IF('E2'!N138="","",'E2'!N138)</f>
        <v/>
      </c>
      <c r="K141" s="444" t="str">
        <f>IF('E2'!O138="","",'E2'!O138)</f>
        <v/>
      </c>
      <c r="L141" s="444" t="str">
        <f>IF('E2'!P138="","",'E2'!P138)</f>
        <v/>
      </c>
      <c r="M141" s="445" t="str">
        <f>IF('E2'!Q138="","",'E2'!Q138)</f>
        <v/>
      </c>
      <c r="O141" s="845"/>
      <c r="P141" s="426"/>
    </row>
    <row r="142" spans="2:16" ht="21" customHeight="1">
      <c r="B142" s="1057" t="str">
        <f>IF('E2'!C139="","-",'E2'!C139)</f>
        <v>-</v>
      </c>
      <c r="C142" s="1058"/>
      <c r="D142" s="1059"/>
      <c r="E142" s="1059"/>
      <c r="F142" s="1056"/>
      <c r="G142" s="442" t="str">
        <f>IF('E2'!H139="","",'E2'!H139)</f>
        <v/>
      </c>
      <c r="H142" s="443" t="str">
        <f>IF('E2'!I139="","",'E2'!I139)</f>
        <v/>
      </c>
      <c r="I142" s="435" t="str">
        <f>IF('E2'!K139="","",'E2'!K139)</f>
        <v>-</v>
      </c>
      <c r="J142" s="436" t="str">
        <f>IF('E2'!N139="","",'E2'!N139)</f>
        <v/>
      </c>
      <c r="K142" s="444" t="str">
        <f>IF('E2'!O139="","",'E2'!O139)</f>
        <v/>
      </c>
      <c r="L142" s="444" t="str">
        <f>IF('E2'!P139="","",'E2'!P139)</f>
        <v/>
      </c>
      <c r="M142" s="445" t="str">
        <f>IF('E2'!Q139="","",'E2'!Q139)</f>
        <v/>
      </c>
      <c r="O142" s="845"/>
      <c r="P142" s="426"/>
    </row>
    <row r="143" spans="2:16" ht="21" customHeight="1">
      <c r="B143" s="1060" t="s">
        <v>1790</v>
      </c>
      <c r="C143" s="1061"/>
      <c r="D143" s="1061"/>
      <c r="E143" s="1062"/>
      <c r="F143" s="1055" t="str">
        <f>IF('E2'!G140="","",'E2'!G140)</f>
        <v/>
      </c>
      <c r="G143" s="442" t="str">
        <f>IF('E2'!H140="","",'E2'!H140)</f>
        <v/>
      </c>
      <c r="H143" s="443" t="str">
        <f>IF('E2'!I140="","",'E2'!I140)</f>
        <v/>
      </c>
      <c r="I143" s="435" t="str">
        <f>IF('E2'!K140="","",'E2'!K140)</f>
        <v>-</v>
      </c>
      <c r="J143" s="436" t="str">
        <f>IF('E2'!N140="","",'E2'!N140)</f>
        <v/>
      </c>
      <c r="K143" s="444" t="str">
        <f>IF('E2'!O140="","",'E2'!O140)</f>
        <v/>
      </c>
      <c r="L143" s="444" t="str">
        <f>IF('E2'!P140="","",'E2'!P140)</f>
        <v/>
      </c>
      <c r="M143" s="445" t="str">
        <f>IF('E2'!Q140="","",'E2'!Q140)</f>
        <v/>
      </c>
      <c r="O143" s="845"/>
      <c r="P143" s="426"/>
    </row>
    <row r="144" spans="2:16" ht="21" customHeight="1">
      <c r="B144" s="1063" t="str">
        <f>IF('E2'!C141="","",'E2'!C141)</f>
        <v>-</v>
      </c>
      <c r="C144" s="1064"/>
      <c r="D144" s="1065"/>
      <c r="E144" s="1065"/>
      <c r="F144" s="1056"/>
      <c r="G144" s="442" t="str">
        <f>IF('E2'!H141="","",'E2'!H141)</f>
        <v/>
      </c>
      <c r="H144" s="443" t="str">
        <f>IF('E2'!I141="","",'E2'!I141)</f>
        <v/>
      </c>
      <c r="I144" s="435" t="str">
        <f>IF('E2'!K141="","",'E2'!K141)</f>
        <v>-</v>
      </c>
      <c r="J144" s="436" t="str">
        <f>IF('E2'!N141="","",'E2'!N141)</f>
        <v/>
      </c>
      <c r="K144" s="444" t="str">
        <f>IF('E2'!O141="","",'E2'!O141)</f>
        <v/>
      </c>
      <c r="L144" s="444" t="str">
        <f>IF('E2'!P141="","",'E2'!P141)</f>
        <v/>
      </c>
      <c r="M144" s="445" t="str">
        <f>IF('E2'!Q141="","",'E2'!Q141)</f>
        <v/>
      </c>
      <c r="O144" s="845"/>
      <c r="P144" s="426"/>
    </row>
    <row r="145" spans="2:16" ht="21" customHeight="1">
      <c r="B145" s="1060" t="s">
        <v>1751</v>
      </c>
      <c r="C145" s="1061"/>
      <c r="D145" s="1061"/>
      <c r="E145" s="1062"/>
      <c r="F145" s="1055" t="str">
        <f>IF('E2'!G142="","",'E2'!G142)</f>
        <v/>
      </c>
      <c r="G145" s="442" t="str">
        <f>IF('E2'!H142="","",'E2'!H142)</f>
        <v/>
      </c>
      <c r="H145" s="443" t="str">
        <f>IF('E2'!I142="","",'E2'!I142)</f>
        <v/>
      </c>
      <c r="I145" s="435" t="str">
        <f>IF('E2'!K142="","",'E2'!K142)</f>
        <v>-</v>
      </c>
      <c r="J145" s="436" t="str">
        <f>IF('E2'!N142="","",'E2'!N142)</f>
        <v/>
      </c>
      <c r="K145" s="444" t="str">
        <f>IF('E2'!O142="","",'E2'!O142)</f>
        <v/>
      </c>
      <c r="L145" s="444" t="str">
        <f>IF('E2'!P142="","",'E2'!P142)</f>
        <v/>
      </c>
      <c r="M145" s="445" t="str">
        <f>IF('E2'!Q142="","",'E2'!Q142)</f>
        <v/>
      </c>
      <c r="O145" s="845"/>
      <c r="P145" s="426"/>
    </row>
    <row r="146" spans="2:16" ht="21" customHeight="1">
      <c r="B146" s="1063" t="str">
        <f>IF('E2'!C143="","",'E2'!C143)</f>
        <v>-</v>
      </c>
      <c r="C146" s="1064"/>
      <c r="D146" s="1065"/>
      <c r="E146" s="1065"/>
      <c r="F146" s="1056"/>
      <c r="G146" s="442" t="str">
        <f>IF('E2'!H143="","",'E2'!H143)</f>
        <v/>
      </c>
      <c r="H146" s="443" t="str">
        <f>IF('E2'!I143="","",'E2'!I143)</f>
        <v/>
      </c>
      <c r="I146" s="435" t="str">
        <f>IF('E2'!K143="","",'E2'!K143)</f>
        <v>-</v>
      </c>
      <c r="J146" s="436" t="str">
        <f>IF('E2'!N143="","",'E2'!N143)</f>
        <v/>
      </c>
      <c r="K146" s="444" t="str">
        <f>IF('E2'!O143="","",'E2'!O143)</f>
        <v/>
      </c>
      <c r="L146" s="444" t="str">
        <f>IF('E2'!P143="","",'E2'!P143)</f>
        <v/>
      </c>
      <c r="M146" s="445" t="str">
        <f>IF('E2'!Q143="","",'E2'!Q143)</f>
        <v/>
      </c>
      <c r="O146" s="845"/>
      <c r="P146" s="426"/>
    </row>
    <row r="147" spans="2:16" ht="21" customHeight="1">
      <c r="B147" s="1060" t="s">
        <v>1804</v>
      </c>
      <c r="C147" s="1061"/>
      <c r="D147" s="1061"/>
      <c r="E147" s="1062"/>
      <c r="F147" s="1055" t="str">
        <f>IF('E2'!G144="","",'E2'!G144)</f>
        <v/>
      </c>
      <c r="G147" s="442" t="str">
        <f>IF('E2'!H144="","",'E2'!H144)</f>
        <v/>
      </c>
      <c r="H147" s="443" t="str">
        <f>IF('E2'!I144="","",'E2'!I144)</f>
        <v/>
      </c>
      <c r="I147" s="435" t="str">
        <f>IF('E2'!K144="","",'E2'!K144)</f>
        <v>-</v>
      </c>
      <c r="J147" s="436" t="str">
        <f>IF('E2'!N144="","",'E2'!N144)</f>
        <v/>
      </c>
      <c r="K147" s="444" t="str">
        <f>IF('E2'!O144="","",'E2'!O144)</f>
        <v/>
      </c>
      <c r="L147" s="444" t="str">
        <f>IF('E2'!P144="","",'E2'!P144)</f>
        <v/>
      </c>
      <c r="M147" s="445" t="str">
        <f>IF('E2'!Q144="","",'E2'!Q144)</f>
        <v/>
      </c>
      <c r="O147" s="845"/>
      <c r="P147" s="426"/>
    </row>
    <row r="148" spans="2:16" ht="21" customHeight="1" thickBot="1">
      <c r="B148" s="1067" t="str">
        <f>IF('E2'!C145="","",'E2'!C145)</f>
        <v>-</v>
      </c>
      <c r="C148" s="1068"/>
      <c r="D148" s="1069"/>
      <c r="E148" s="1068"/>
      <c r="F148" s="1066"/>
      <c r="G148" s="447" t="str">
        <f>IF('E2'!H145="","",'E2'!H145)</f>
        <v/>
      </c>
      <c r="H148" s="448" t="str">
        <f>IF('E2'!I145="","",'E2'!I145)</f>
        <v/>
      </c>
      <c r="I148" s="449" t="str">
        <f>IF('E2'!K145="","",'E2'!K145)</f>
        <v>-</v>
      </c>
      <c r="J148" s="450" t="str">
        <f>IF('E2'!N145="","",'E2'!N145)</f>
        <v/>
      </c>
      <c r="K148" s="451" t="str">
        <f>IF('E2'!O145="","",'E2'!O145)</f>
        <v/>
      </c>
      <c r="L148" s="451" t="str">
        <f>IF('E2'!P145="","",'E2'!P145)</f>
        <v/>
      </c>
      <c r="M148" s="452" t="str">
        <f>IF('E2'!Q145="","",'E2'!Q145)</f>
        <v/>
      </c>
      <c r="O148" s="845"/>
      <c r="P148" s="426"/>
    </row>
    <row r="149" spans="2:16" ht="21" customHeight="1" thickTop="1">
      <c r="B149" s="1014" t="s">
        <v>1669</v>
      </c>
      <c r="C149" s="432" t="s">
        <v>1826</v>
      </c>
      <c r="D149" s="378" t="s">
        <v>54</v>
      </c>
      <c r="E149" s="378" t="s">
        <v>1828</v>
      </c>
      <c r="F149" s="379" t="s">
        <v>1827</v>
      </c>
      <c r="G149" s="433" t="str">
        <f>IF('E2'!H146="","",'E2'!H146)</f>
        <v/>
      </c>
      <c r="H149" s="434" t="str">
        <f>IF('E2'!I146="","",'E2'!I146)</f>
        <v/>
      </c>
      <c r="I149" s="435" t="str">
        <f>IF('E2'!K146="","",'E2'!K146)</f>
        <v>-</v>
      </c>
      <c r="J149" s="436" t="str">
        <f>IF('E2'!N146="","",'E2'!N146)</f>
        <v/>
      </c>
      <c r="K149" s="437" t="str">
        <f>IF('E2'!O146="","",'E2'!O146)</f>
        <v/>
      </c>
      <c r="L149" s="437" t="str">
        <f>IF('E2'!P146="","",'E2'!P146)</f>
        <v/>
      </c>
      <c r="M149" s="438" t="str">
        <f>IF('E2'!Q146="","",'E2'!Q146)</f>
        <v/>
      </c>
      <c r="O149" s="845"/>
      <c r="P149" s="426"/>
    </row>
    <row r="150" spans="2:16" ht="21" customHeight="1">
      <c r="B150" s="1015"/>
      <c r="C150" s="439" t="str">
        <f>IF('E2'!D147="","",'E2'!D147)</f>
        <v/>
      </c>
      <c r="D150" s="440" t="str">
        <f>IF('E2'!E147="","",'E2'!E147)</f>
        <v/>
      </c>
      <c r="E150" s="440" t="str">
        <f>IF('E2'!F147="","",'E2'!F147)</f>
        <v/>
      </c>
      <c r="F150" s="441" t="str">
        <f>IF('E2'!G147="","",'E2'!G147)</f>
        <v/>
      </c>
      <c r="G150" s="442" t="str">
        <f>IF('E2'!H147="","",'E2'!H147)</f>
        <v/>
      </c>
      <c r="H150" s="443" t="str">
        <f>IF('E2'!I147="","",'E2'!I147)</f>
        <v/>
      </c>
      <c r="I150" s="435" t="str">
        <f>IF('E2'!K147="","",'E2'!K147)</f>
        <v>-</v>
      </c>
      <c r="J150" s="436" t="str">
        <f>IF('E2'!N147="","",'E2'!N147)</f>
        <v/>
      </c>
      <c r="K150" s="444" t="str">
        <f>IF('E2'!O147="","",'E2'!O147)</f>
        <v/>
      </c>
      <c r="L150" s="444" t="str">
        <f>IF('E2'!P147="","",'E2'!P147)</f>
        <v/>
      </c>
      <c r="M150" s="445" t="str">
        <f>IF('E2'!Q147="","",'E2'!Q147)</f>
        <v/>
      </c>
      <c r="O150" s="845"/>
      <c r="P150" s="426"/>
    </row>
    <row r="151" spans="2:16" ht="21" customHeight="1">
      <c r="B151" s="446" t="s">
        <v>1785</v>
      </c>
      <c r="C151" s="1053" t="str">
        <f>IF('E2'!D148="","",'E2'!D148)</f>
        <v/>
      </c>
      <c r="D151" s="1053"/>
      <c r="E151" s="1053"/>
      <c r="F151" s="1054"/>
      <c r="G151" s="442" t="str">
        <f>IF('E2'!H148="","",'E2'!H148)</f>
        <v/>
      </c>
      <c r="H151" s="443" t="str">
        <f>IF('E2'!I148="","",'E2'!I148)</f>
        <v/>
      </c>
      <c r="I151" s="435" t="str">
        <f>IF('E2'!K148="","",'E2'!K148)</f>
        <v>-</v>
      </c>
      <c r="J151" s="436" t="str">
        <f>IF('E2'!N148="","",'E2'!N148)</f>
        <v/>
      </c>
      <c r="K151" s="444" t="str">
        <f>IF('E2'!O148="","",'E2'!O148)</f>
        <v/>
      </c>
      <c r="L151" s="444" t="str">
        <f>IF('E2'!P148="","",'E2'!P148)</f>
        <v/>
      </c>
      <c r="M151" s="445" t="str">
        <f>IF('E2'!Q148="","",'E2'!Q148)</f>
        <v/>
      </c>
      <c r="O151" s="845"/>
      <c r="P151" s="426"/>
    </row>
    <row r="152" spans="2:16" ht="21" customHeight="1">
      <c r="B152" s="1018"/>
      <c r="C152" s="1019"/>
      <c r="D152" s="1019"/>
      <c r="E152" s="1020"/>
      <c r="F152" s="393" t="s">
        <v>1787</v>
      </c>
      <c r="G152" s="442" t="str">
        <f>IF('E2'!H149="","",'E2'!H149)</f>
        <v/>
      </c>
      <c r="H152" s="443" t="str">
        <f>IF('E2'!I149="","",'E2'!I149)</f>
        <v/>
      </c>
      <c r="I152" s="435" t="str">
        <f>IF('E2'!K149="","",'E2'!K149)</f>
        <v>-</v>
      </c>
      <c r="J152" s="436" t="str">
        <f>IF('E2'!N149="","",'E2'!N149)</f>
        <v/>
      </c>
      <c r="K152" s="444" t="str">
        <f>IF('E2'!O149="","",'E2'!O149)</f>
        <v/>
      </c>
      <c r="L152" s="444" t="str">
        <f>IF('E2'!P149="","",'E2'!P149)</f>
        <v/>
      </c>
      <c r="M152" s="445" t="str">
        <f>IF('E2'!Q149="","",'E2'!Q149)</f>
        <v/>
      </c>
      <c r="O152" s="845"/>
      <c r="P152" s="426"/>
    </row>
    <row r="153" spans="2:16" ht="21" customHeight="1">
      <c r="B153" s="1021" t="s">
        <v>1924</v>
      </c>
      <c r="C153" s="1022"/>
      <c r="D153" s="1022"/>
      <c r="E153" s="1022"/>
      <c r="F153" s="1055" t="str">
        <f>IF('E2'!G150="","",'E2'!G150)</f>
        <v/>
      </c>
      <c r="G153" s="442" t="str">
        <f>IF('E2'!H150="","",'E2'!H150)</f>
        <v/>
      </c>
      <c r="H153" s="443" t="str">
        <f>IF('E2'!I150="","",'E2'!I150)</f>
        <v/>
      </c>
      <c r="I153" s="435" t="str">
        <f>IF('E2'!K150="","",'E2'!K150)</f>
        <v>-</v>
      </c>
      <c r="J153" s="436" t="str">
        <f>IF('E2'!N150="","",'E2'!N150)</f>
        <v/>
      </c>
      <c r="K153" s="444" t="str">
        <f>IF('E2'!O150="","",'E2'!O150)</f>
        <v/>
      </c>
      <c r="L153" s="444" t="str">
        <f>IF('E2'!P150="","",'E2'!P150)</f>
        <v/>
      </c>
      <c r="M153" s="445" t="str">
        <f>IF('E2'!Q150="","",'E2'!Q150)</f>
        <v/>
      </c>
      <c r="O153" s="845"/>
      <c r="P153" s="426"/>
    </row>
    <row r="154" spans="2:16" ht="21" customHeight="1">
      <c r="B154" s="1057" t="str">
        <f>IF('E2'!C151="","-",'E2'!C151)</f>
        <v>-</v>
      </c>
      <c r="C154" s="1058"/>
      <c r="D154" s="1059"/>
      <c r="E154" s="1059"/>
      <c r="F154" s="1056"/>
      <c r="G154" s="442" t="str">
        <f>IF('E2'!H151="","",'E2'!H151)</f>
        <v/>
      </c>
      <c r="H154" s="443" t="str">
        <f>IF('E2'!I151="","",'E2'!I151)</f>
        <v/>
      </c>
      <c r="I154" s="435" t="str">
        <f>IF('E2'!K151="","",'E2'!K151)</f>
        <v>-</v>
      </c>
      <c r="J154" s="436" t="str">
        <f>IF('E2'!N151="","",'E2'!N151)</f>
        <v/>
      </c>
      <c r="K154" s="444" t="str">
        <f>IF('E2'!O151="","",'E2'!O151)</f>
        <v/>
      </c>
      <c r="L154" s="444" t="str">
        <f>IF('E2'!P151="","",'E2'!P151)</f>
        <v/>
      </c>
      <c r="M154" s="445" t="str">
        <f>IF('E2'!Q151="","",'E2'!Q151)</f>
        <v/>
      </c>
      <c r="O154" s="845"/>
      <c r="P154" s="426"/>
    </row>
    <row r="155" spans="2:16" ht="21" customHeight="1">
      <c r="B155" s="1021" t="s">
        <v>1926</v>
      </c>
      <c r="C155" s="1022"/>
      <c r="D155" s="1022"/>
      <c r="E155" s="1022"/>
      <c r="F155" s="1055" t="str">
        <f>IF('E2'!G152="","",'E2'!G152)</f>
        <v/>
      </c>
      <c r="G155" s="442" t="str">
        <f>IF('E2'!H152="","",'E2'!H152)</f>
        <v/>
      </c>
      <c r="H155" s="443" t="str">
        <f>IF('E2'!I152="","",'E2'!I152)</f>
        <v/>
      </c>
      <c r="I155" s="435" t="str">
        <f>IF('E2'!K152="","",'E2'!K152)</f>
        <v>-</v>
      </c>
      <c r="J155" s="436" t="str">
        <f>IF('E2'!N152="","",'E2'!N152)</f>
        <v/>
      </c>
      <c r="K155" s="444" t="str">
        <f>IF('E2'!O152="","",'E2'!O152)</f>
        <v/>
      </c>
      <c r="L155" s="444" t="str">
        <f>IF('E2'!P152="","",'E2'!P152)</f>
        <v/>
      </c>
      <c r="M155" s="445" t="str">
        <f>IF('E2'!Q152="","",'E2'!Q152)</f>
        <v/>
      </c>
      <c r="O155" s="845"/>
      <c r="P155" s="426"/>
    </row>
    <row r="156" spans="2:16" ht="21" customHeight="1">
      <c r="B156" s="1057" t="str">
        <f>IF('E2'!C153="","-",'E2'!C153)</f>
        <v>-</v>
      </c>
      <c r="C156" s="1058"/>
      <c r="D156" s="1059"/>
      <c r="E156" s="1059"/>
      <c r="F156" s="1056"/>
      <c r="G156" s="442" t="str">
        <f>IF('E2'!H153="","",'E2'!H153)</f>
        <v/>
      </c>
      <c r="H156" s="443" t="str">
        <f>IF('E2'!I153="","",'E2'!I153)</f>
        <v/>
      </c>
      <c r="I156" s="435" t="str">
        <f>IF('E2'!K153="","",'E2'!K153)</f>
        <v>-</v>
      </c>
      <c r="J156" s="436" t="str">
        <f>IF('E2'!N153="","",'E2'!N153)</f>
        <v/>
      </c>
      <c r="K156" s="444" t="str">
        <f>IF('E2'!O153="","",'E2'!O153)</f>
        <v/>
      </c>
      <c r="L156" s="444" t="str">
        <f>IF('E2'!P153="","",'E2'!P153)</f>
        <v/>
      </c>
      <c r="M156" s="445" t="str">
        <f>IF('E2'!Q153="","",'E2'!Q153)</f>
        <v/>
      </c>
      <c r="O156" s="845"/>
      <c r="P156" s="426"/>
    </row>
    <row r="157" spans="2:16" ht="21" customHeight="1">
      <c r="B157" s="1060" t="s">
        <v>1790</v>
      </c>
      <c r="C157" s="1061"/>
      <c r="D157" s="1061"/>
      <c r="E157" s="1062"/>
      <c r="F157" s="1055" t="str">
        <f>IF('E2'!G154="","",'E2'!G154)</f>
        <v/>
      </c>
      <c r="G157" s="442" t="str">
        <f>IF('E2'!H154="","",'E2'!H154)</f>
        <v/>
      </c>
      <c r="H157" s="443" t="str">
        <f>IF('E2'!I154="","",'E2'!I154)</f>
        <v/>
      </c>
      <c r="I157" s="435" t="str">
        <f>IF('E2'!K154="","",'E2'!K154)</f>
        <v>-</v>
      </c>
      <c r="J157" s="436" t="str">
        <f>IF('E2'!N154="","",'E2'!N154)</f>
        <v/>
      </c>
      <c r="K157" s="444" t="str">
        <f>IF('E2'!O154="","",'E2'!O154)</f>
        <v/>
      </c>
      <c r="L157" s="444" t="str">
        <f>IF('E2'!P154="","",'E2'!P154)</f>
        <v/>
      </c>
      <c r="M157" s="445" t="str">
        <f>IF('E2'!Q154="","",'E2'!Q154)</f>
        <v/>
      </c>
      <c r="O157" s="845"/>
      <c r="P157" s="426"/>
    </row>
    <row r="158" spans="2:16" ht="21" customHeight="1">
      <c r="B158" s="1063" t="str">
        <f>IF('E2'!C155="","",'E2'!C155)</f>
        <v>-</v>
      </c>
      <c r="C158" s="1064"/>
      <c r="D158" s="1065"/>
      <c r="E158" s="1065"/>
      <c r="F158" s="1056"/>
      <c r="G158" s="442" t="str">
        <f>IF('E2'!H155="","",'E2'!H155)</f>
        <v/>
      </c>
      <c r="H158" s="443" t="str">
        <f>IF('E2'!I155="","",'E2'!I155)</f>
        <v/>
      </c>
      <c r="I158" s="435" t="str">
        <f>IF('E2'!K155="","",'E2'!K155)</f>
        <v>-</v>
      </c>
      <c r="J158" s="436" t="str">
        <f>IF('E2'!N155="","",'E2'!N155)</f>
        <v/>
      </c>
      <c r="K158" s="444" t="str">
        <f>IF('E2'!O155="","",'E2'!O155)</f>
        <v/>
      </c>
      <c r="L158" s="444" t="str">
        <f>IF('E2'!P155="","",'E2'!P155)</f>
        <v/>
      </c>
      <c r="M158" s="445" t="str">
        <f>IF('E2'!Q155="","",'E2'!Q155)</f>
        <v/>
      </c>
      <c r="O158" s="845"/>
      <c r="P158" s="426"/>
    </row>
    <row r="159" spans="2:16" ht="21" customHeight="1">
      <c r="B159" s="1060" t="s">
        <v>1751</v>
      </c>
      <c r="C159" s="1061"/>
      <c r="D159" s="1061"/>
      <c r="E159" s="1062"/>
      <c r="F159" s="1055" t="str">
        <f>IF('E2'!G156="","",'E2'!G156)</f>
        <v/>
      </c>
      <c r="G159" s="442" t="str">
        <f>IF('E2'!H156="","",'E2'!H156)</f>
        <v/>
      </c>
      <c r="H159" s="443" t="str">
        <f>IF('E2'!I156="","",'E2'!I156)</f>
        <v/>
      </c>
      <c r="I159" s="435" t="str">
        <f>IF('E2'!K156="","",'E2'!K156)</f>
        <v>-</v>
      </c>
      <c r="J159" s="436" t="str">
        <f>IF('E2'!N156="","",'E2'!N156)</f>
        <v/>
      </c>
      <c r="K159" s="444" t="str">
        <f>IF('E2'!O156="","",'E2'!O156)</f>
        <v/>
      </c>
      <c r="L159" s="444" t="str">
        <f>IF('E2'!P156="","",'E2'!P156)</f>
        <v/>
      </c>
      <c r="M159" s="445" t="str">
        <f>IF('E2'!Q156="","",'E2'!Q156)</f>
        <v/>
      </c>
      <c r="O159" s="845"/>
      <c r="P159" s="426"/>
    </row>
    <row r="160" spans="2:16" ht="21" customHeight="1">
      <c r="B160" s="1063" t="str">
        <f>IF('E2'!C157="","",'E2'!C157)</f>
        <v>-</v>
      </c>
      <c r="C160" s="1064"/>
      <c r="D160" s="1065"/>
      <c r="E160" s="1065"/>
      <c r="F160" s="1056"/>
      <c r="G160" s="442" t="str">
        <f>IF('E2'!H157="","",'E2'!H157)</f>
        <v/>
      </c>
      <c r="H160" s="443" t="str">
        <f>IF('E2'!I157="","",'E2'!I157)</f>
        <v/>
      </c>
      <c r="I160" s="435" t="str">
        <f>IF('E2'!K157="","",'E2'!K157)</f>
        <v>-</v>
      </c>
      <c r="J160" s="436" t="str">
        <f>IF('E2'!N157="","",'E2'!N157)</f>
        <v/>
      </c>
      <c r="K160" s="444" t="str">
        <f>IF('E2'!O157="","",'E2'!O157)</f>
        <v/>
      </c>
      <c r="L160" s="444" t="str">
        <f>IF('E2'!P157="","",'E2'!P157)</f>
        <v/>
      </c>
      <c r="M160" s="445" t="str">
        <f>IF('E2'!Q157="","",'E2'!Q157)</f>
        <v/>
      </c>
      <c r="O160" s="845"/>
      <c r="P160" s="426"/>
    </row>
    <row r="161" spans="2:16" ht="21" customHeight="1">
      <c r="B161" s="1060" t="s">
        <v>1804</v>
      </c>
      <c r="C161" s="1061"/>
      <c r="D161" s="1061"/>
      <c r="E161" s="1062"/>
      <c r="F161" s="1055" t="str">
        <f>IF('E2'!G158="","",'E2'!G158)</f>
        <v/>
      </c>
      <c r="G161" s="442" t="str">
        <f>IF('E2'!H158="","",'E2'!H158)</f>
        <v/>
      </c>
      <c r="H161" s="443" t="str">
        <f>IF('E2'!I158="","",'E2'!I158)</f>
        <v/>
      </c>
      <c r="I161" s="435" t="str">
        <f>IF('E2'!K158="","",'E2'!K158)</f>
        <v>-</v>
      </c>
      <c r="J161" s="436" t="str">
        <f>IF('E2'!N158="","",'E2'!N158)</f>
        <v/>
      </c>
      <c r="K161" s="444" t="str">
        <f>IF('E2'!O158="","",'E2'!O158)</f>
        <v/>
      </c>
      <c r="L161" s="444" t="str">
        <f>IF('E2'!P158="","",'E2'!P158)</f>
        <v/>
      </c>
      <c r="M161" s="445" t="str">
        <f>IF('E2'!Q158="","",'E2'!Q158)</f>
        <v/>
      </c>
      <c r="O161" s="845"/>
      <c r="P161" s="426"/>
    </row>
    <row r="162" spans="2:16" ht="21" customHeight="1" thickBot="1">
      <c r="B162" s="1092" t="str">
        <f>IF('E2'!C159="","",'E2'!C159)</f>
        <v>-</v>
      </c>
      <c r="C162" s="1093"/>
      <c r="D162" s="1094"/>
      <c r="E162" s="1093"/>
      <c r="F162" s="1091"/>
      <c r="G162" s="456" t="str">
        <f>IF('E2'!H159="","",'E2'!H159)</f>
        <v/>
      </c>
      <c r="H162" s="457" t="str">
        <f>IF('E2'!I159="","",'E2'!I159)</f>
        <v/>
      </c>
      <c r="I162" s="458" t="str">
        <f>IF('E2'!K159="","",'E2'!K159)</f>
        <v>-</v>
      </c>
      <c r="J162" s="459" t="str">
        <f>IF('E2'!N159="","",'E2'!N159)</f>
        <v/>
      </c>
      <c r="K162" s="460" t="str">
        <f>IF('E2'!O159="","",'E2'!O159)</f>
        <v/>
      </c>
      <c r="L162" s="460" t="str">
        <f>IF('E2'!P159="","",'E2'!P159)</f>
        <v/>
      </c>
      <c r="M162" s="461" t="str">
        <f>IF('E2'!Q159="","",'E2'!Q159)</f>
        <v/>
      </c>
      <c r="O162" s="845"/>
      <c r="P162" s="426"/>
    </row>
  </sheetData>
  <sheetProtection algorithmName="SHA-512" hashValue="MTiCleWvTL2NETIVbTw+a2WqgkErc3pg6XW+RZhDiPDq49U8NozuP3e6zmcqCHs5JeiZB9ldfyGaUKkwEM+3+Q==" saltValue="WXxyfwdWf5CypBTwWRxHyQ==" spinCount="100000" sheet="1" formatCells="0"/>
  <mergeCells count="219">
    <mergeCell ref="B149:B150"/>
    <mergeCell ref="B161:E161"/>
    <mergeCell ref="F161:F162"/>
    <mergeCell ref="B162:E162"/>
    <mergeCell ref="B155:E155"/>
    <mergeCell ref="F155:F156"/>
    <mergeCell ref="B156:E156"/>
    <mergeCell ref="B157:E157"/>
    <mergeCell ref="F157:F158"/>
    <mergeCell ref="B158:E158"/>
    <mergeCell ref="B159:E159"/>
    <mergeCell ref="F159:F160"/>
    <mergeCell ref="B160:E160"/>
    <mergeCell ref="B143:E143"/>
    <mergeCell ref="F143:F144"/>
    <mergeCell ref="B144:E144"/>
    <mergeCell ref="B145:E145"/>
    <mergeCell ref="F145:F146"/>
    <mergeCell ref="B146:E146"/>
    <mergeCell ref="B147:E147"/>
    <mergeCell ref="F147:F148"/>
    <mergeCell ref="B148:E148"/>
    <mergeCell ref="F129:F130"/>
    <mergeCell ref="B130:E130"/>
    <mergeCell ref="B131:E131"/>
    <mergeCell ref="F131:F132"/>
    <mergeCell ref="B132:E132"/>
    <mergeCell ref="B133:E133"/>
    <mergeCell ref="F133:F134"/>
    <mergeCell ref="B134:E134"/>
    <mergeCell ref="B141:E141"/>
    <mergeCell ref="F141:F142"/>
    <mergeCell ref="B142:E142"/>
    <mergeCell ref="B114:E114"/>
    <mergeCell ref="B115:E115"/>
    <mergeCell ref="F115:F116"/>
    <mergeCell ref="B116:E116"/>
    <mergeCell ref="B117:E117"/>
    <mergeCell ref="F117:F118"/>
    <mergeCell ref="B118:E118"/>
    <mergeCell ref="B119:E119"/>
    <mergeCell ref="F119:F120"/>
    <mergeCell ref="B120:E120"/>
    <mergeCell ref="B88:E88"/>
    <mergeCell ref="B89:E89"/>
    <mergeCell ref="F89:F90"/>
    <mergeCell ref="B90:E90"/>
    <mergeCell ref="B91:E91"/>
    <mergeCell ref="F91:F92"/>
    <mergeCell ref="B92:E92"/>
    <mergeCell ref="B99:E99"/>
    <mergeCell ref="F99:F100"/>
    <mergeCell ref="B100:E100"/>
    <mergeCell ref="B93:B94"/>
    <mergeCell ref="B63:E63"/>
    <mergeCell ref="F63:F64"/>
    <mergeCell ref="B64:E64"/>
    <mergeCell ref="B71:E71"/>
    <mergeCell ref="F71:F72"/>
    <mergeCell ref="B72:E72"/>
    <mergeCell ref="B73:E73"/>
    <mergeCell ref="F73:F74"/>
    <mergeCell ref="B74:E74"/>
    <mergeCell ref="B65:B66"/>
    <mergeCell ref="F49:F50"/>
    <mergeCell ref="B50:E50"/>
    <mergeCell ref="B57:E57"/>
    <mergeCell ref="F57:F58"/>
    <mergeCell ref="B58:E58"/>
    <mergeCell ref="B59:E59"/>
    <mergeCell ref="F59:F60"/>
    <mergeCell ref="B60:E60"/>
    <mergeCell ref="B61:E61"/>
    <mergeCell ref="F61:F62"/>
    <mergeCell ref="B62:E62"/>
    <mergeCell ref="B31:E31"/>
    <mergeCell ref="F31:F32"/>
    <mergeCell ref="B32:E32"/>
    <mergeCell ref="B33:E33"/>
    <mergeCell ref="F33:F34"/>
    <mergeCell ref="B34:E34"/>
    <mergeCell ref="B35:E35"/>
    <mergeCell ref="F35:F36"/>
    <mergeCell ref="B36:E36"/>
    <mergeCell ref="B4:M4"/>
    <mergeCell ref="G6:M6"/>
    <mergeCell ref="B19:E19"/>
    <mergeCell ref="F19:F20"/>
    <mergeCell ref="B20:E20"/>
    <mergeCell ref="B21:E21"/>
    <mergeCell ref="F21:F22"/>
    <mergeCell ref="B22:E22"/>
    <mergeCell ref="B9:B10"/>
    <mergeCell ref="B15:E15"/>
    <mergeCell ref="B16:E16"/>
    <mergeCell ref="F15:F16"/>
    <mergeCell ref="B6:F6"/>
    <mergeCell ref="B7:F7"/>
    <mergeCell ref="B8:F8"/>
    <mergeCell ref="B23:B24"/>
    <mergeCell ref="C25:F25"/>
    <mergeCell ref="B26:E26"/>
    <mergeCell ref="B27:E27"/>
    <mergeCell ref="F27:F28"/>
    <mergeCell ref="O6:O7"/>
    <mergeCell ref="P6:P22"/>
    <mergeCell ref="G7:I7"/>
    <mergeCell ref="J7:M7"/>
    <mergeCell ref="G8:H8"/>
    <mergeCell ref="O9:O22"/>
    <mergeCell ref="C11:F11"/>
    <mergeCell ref="B12:E12"/>
    <mergeCell ref="B13:E13"/>
    <mergeCell ref="F13:F14"/>
    <mergeCell ref="B14:E14"/>
    <mergeCell ref="B17:E17"/>
    <mergeCell ref="F17:F18"/>
    <mergeCell ref="B18:E18"/>
    <mergeCell ref="O23:O36"/>
    <mergeCell ref="B28:E28"/>
    <mergeCell ref="B29:E29"/>
    <mergeCell ref="F29:F30"/>
    <mergeCell ref="B30:E30"/>
    <mergeCell ref="B37:B38"/>
    <mergeCell ref="O37:O50"/>
    <mergeCell ref="C39:F39"/>
    <mergeCell ref="B40:E40"/>
    <mergeCell ref="B41:E41"/>
    <mergeCell ref="F41:F42"/>
    <mergeCell ref="B42:E42"/>
    <mergeCell ref="B51:B52"/>
    <mergeCell ref="O51:O64"/>
    <mergeCell ref="C53:F53"/>
    <mergeCell ref="B54:E54"/>
    <mergeCell ref="B55:E55"/>
    <mergeCell ref="F55:F56"/>
    <mergeCell ref="B56:E56"/>
    <mergeCell ref="B43:E43"/>
    <mergeCell ref="F43:F44"/>
    <mergeCell ref="B44:E44"/>
    <mergeCell ref="B45:E45"/>
    <mergeCell ref="F45:F46"/>
    <mergeCell ref="B46:E46"/>
    <mergeCell ref="B47:E47"/>
    <mergeCell ref="F47:F48"/>
    <mergeCell ref="B48:E48"/>
    <mergeCell ref="B49:E49"/>
    <mergeCell ref="O65:O78"/>
    <mergeCell ref="C67:F67"/>
    <mergeCell ref="B68:E68"/>
    <mergeCell ref="B69:E69"/>
    <mergeCell ref="F69:F70"/>
    <mergeCell ref="B70:E70"/>
    <mergeCell ref="B79:B80"/>
    <mergeCell ref="O79:O92"/>
    <mergeCell ref="C81:F81"/>
    <mergeCell ref="B82:E82"/>
    <mergeCell ref="B83:E83"/>
    <mergeCell ref="F83:F84"/>
    <mergeCell ref="B84:E84"/>
    <mergeCell ref="B75:E75"/>
    <mergeCell ref="F75:F76"/>
    <mergeCell ref="B76:E76"/>
    <mergeCell ref="B77:E77"/>
    <mergeCell ref="F77:F78"/>
    <mergeCell ref="B78:E78"/>
    <mergeCell ref="B85:E85"/>
    <mergeCell ref="F85:F86"/>
    <mergeCell ref="B86:E86"/>
    <mergeCell ref="B87:E87"/>
    <mergeCell ref="F87:F88"/>
    <mergeCell ref="O93:O106"/>
    <mergeCell ref="C95:F95"/>
    <mergeCell ref="B96:E96"/>
    <mergeCell ref="B97:E97"/>
    <mergeCell ref="F97:F98"/>
    <mergeCell ref="B98:E98"/>
    <mergeCell ref="B107:B108"/>
    <mergeCell ref="O107:O120"/>
    <mergeCell ref="C109:F109"/>
    <mergeCell ref="B110:E110"/>
    <mergeCell ref="B111:E111"/>
    <mergeCell ref="F111:F112"/>
    <mergeCell ref="B112:E112"/>
    <mergeCell ref="B101:E101"/>
    <mergeCell ref="F101:F102"/>
    <mergeCell ref="B102:E102"/>
    <mergeCell ref="B103:E103"/>
    <mergeCell ref="F103:F104"/>
    <mergeCell ref="B104:E104"/>
    <mergeCell ref="B105:E105"/>
    <mergeCell ref="F105:F106"/>
    <mergeCell ref="B106:E106"/>
    <mergeCell ref="B113:E113"/>
    <mergeCell ref="F113:F114"/>
    <mergeCell ref="O149:O162"/>
    <mergeCell ref="C151:F151"/>
    <mergeCell ref="B152:E152"/>
    <mergeCell ref="B153:E153"/>
    <mergeCell ref="F153:F154"/>
    <mergeCell ref="B154:E154"/>
    <mergeCell ref="B121:B122"/>
    <mergeCell ref="O121:O134"/>
    <mergeCell ref="C123:F123"/>
    <mergeCell ref="B124:E124"/>
    <mergeCell ref="B125:E125"/>
    <mergeCell ref="F125:F126"/>
    <mergeCell ref="B126:E126"/>
    <mergeCell ref="B135:B136"/>
    <mergeCell ref="O135:O148"/>
    <mergeCell ref="C137:F137"/>
    <mergeCell ref="B138:E138"/>
    <mergeCell ref="B139:E139"/>
    <mergeCell ref="F139:F140"/>
    <mergeCell ref="B140:E140"/>
    <mergeCell ref="B127:E127"/>
    <mergeCell ref="F127:F128"/>
    <mergeCell ref="B128:E128"/>
    <mergeCell ref="B129:E129"/>
  </mergeCells>
  <phoneticPr fontId="13"/>
  <conditionalFormatting sqref="B8 G9:H162 J9:M162 C10:F10 C11:D11 F13:F22 C24:F24 C25:D25 F27:F36 C38:F38 C39:D39 F41:F50 C52:F52 C53:D53 F55:F64 C66:F66 C67:D67 F69:F78 C80:F80 C81:D81 F83:F92 C94:F94 C95:D95 F97:F106 C108:F108 C109:D109 F111:F120 C122:F122 C123:D123 F125:F134 C136:F136 C137:D137 F139:F148 C150:F150 C151:D151 F153:F162">
    <cfRule type="containsBlanks" dxfId="19" priority="2">
      <formula>LEN(TRIM(B8))=0</formula>
    </cfRule>
  </conditionalFormatting>
  <conditionalFormatting sqref="B4:M4">
    <cfRule type="containsBlanks" dxfId="18" priority="3">
      <formula>LEN(TRIM(B4))=0</formula>
    </cfRule>
  </conditionalFormatting>
  <conditionalFormatting sqref="I9:I162 B14 B16 B18 B20 B22 B28 B30 B32 B34 B36 B42 B44 B46 B48 B50 B56 B58 B60 B62 B64 B70 B72 B74 B76 B78 B84 B86 B88 B90 B92 B98 B100 B102 B104 B106 B112 B114 B116 B118 B120 B126 B128 B130 B132 B134 B140 B142 B144 B146 B148 B154 B156 B158 B160 B162">
    <cfRule type="cellIs" dxfId="17" priority="1" operator="equal">
      <formula>"-"</formula>
    </cfRule>
  </conditionalFormatting>
  <pageMargins left="0.70866141732283472" right="0.70866141732283472" top="0.74803149606299213" bottom="0.74803149606299213" header="0.31496062992125984" footer="0.31496062992125984"/>
  <pageSetup paperSize="9" scale="67" fitToHeight="0" orientation="portrait" r:id="rId1"/>
  <headerFooter>
    <oddHeader>&amp;L第２号様式　その４</oddHeader>
  </headerFooter>
  <rowBreaks count="2" manualBreakCount="2">
    <brk id="50" max="14" man="1"/>
    <brk id="106" max="14" man="1"/>
  </rowBreaks>
  <colBreaks count="1" manualBreakCount="1">
    <brk id="1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16</vt:i4>
      </vt:variant>
    </vt:vector>
  </HeadingPairs>
  <TitlesOfParts>
    <vt:vector size="36" baseType="lpstr">
      <vt:lpstr>報_はじめに</vt:lpstr>
      <vt:lpstr>報_提出書</vt:lpstr>
      <vt:lpstr>C1(公表)</vt:lpstr>
      <vt:lpstr>C2(公表)</vt:lpstr>
      <vt:lpstr>E1</vt:lpstr>
      <vt:lpstr>C3_1(公表)</vt:lpstr>
      <vt:lpstr>C3_2(公表)</vt:lpstr>
      <vt:lpstr>E2</vt:lpstr>
      <vt:lpstr>C4(公表)</vt:lpstr>
      <vt:lpstr>C5(公表)</vt:lpstr>
      <vt:lpstr>D1</vt:lpstr>
      <vt:lpstr>D2</vt:lpstr>
      <vt:lpstr>D3</vt:lpstr>
      <vt:lpstr>D4</vt:lpstr>
      <vt:lpstr>D5</vt:lpstr>
      <vt:lpstr>D6</vt:lpstr>
      <vt:lpstr>【温ガス調査】調査依頼</vt:lpstr>
      <vt:lpstr>【温ガス調査】市区町村別電力入力フォーマット</vt:lpstr>
      <vt:lpstr>【温ガス調査】部門別業種分類例</vt:lpstr>
      <vt:lpstr>報告書事業者リスト</vt:lpstr>
      <vt:lpstr>【温ガス調査】市区町村別電力入力フォーマット!Print_Area</vt:lpstr>
      <vt:lpstr>'C1(公表)'!Print_Area</vt:lpstr>
      <vt:lpstr>'C2(公表)'!Print_Area</vt:lpstr>
      <vt:lpstr>'C3_1(公表)'!Print_Area</vt:lpstr>
      <vt:lpstr>'C3_2(公表)'!Print_Area</vt:lpstr>
      <vt:lpstr>'C4(公表)'!Print_Area</vt:lpstr>
      <vt:lpstr>'C5(公表)'!Print_Area</vt:lpstr>
      <vt:lpstr>'D1'!Print_Area</vt:lpstr>
      <vt:lpstr>'D2'!Print_Area</vt:lpstr>
      <vt:lpstr>'D6'!Print_Area</vt:lpstr>
      <vt:lpstr>'E1'!Print_Area</vt:lpstr>
      <vt:lpstr>'E2'!Print_Area</vt:lpstr>
      <vt:lpstr>報_はじめに!Print_Area</vt:lpstr>
      <vt:lpstr>報_提出書!Print_Area</vt:lpstr>
      <vt:lpstr>【温ガス調査】部門別業種分類例!Print_Titles</vt:lpstr>
      <vt:lpstr>'D2'!Print_Titles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株式会社シムテクノ総研</dc:creator>
  <cp:lastModifiedBy>y_touma</cp:lastModifiedBy>
  <cp:lastPrinted>2025-06-04T08:52:42Z</cp:lastPrinted>
  <dcterms:created xsi:type="dcterms:W3CDTF">2005-07-25T11:55:46Z</dcterms:created>
  <dcterms:modified xsi:type="dcterms:W3CDTF">2025-07-03T00:42:46Z</dcterms:modified>
</cp:coreProperties>
</file>