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CA50AD1F-F320-4B29-9192-BA7D80D5F185}" xr6:coauthVersionLast="47" xr6:coauthVersionMax="47" xr10:uidLastSave="{00000000-0000-0000-0000-000000000000}"/>
  <bookViews>
    <workbookView xWindow="0"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1" i="12" l="1"/>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M41" i="12"/>
  <c r="L41" i="12"/>
  <c r="M40" i="12"/>
  <c r="L40" i="12"/>
  <c r="M39" i="12"/>
  <c r="L39" i="12"/>
  <c r="M38" i="12"/>
  <c r="L38" i="12"/>
  <c r="M37" i="12"/>
  <c r="L37" i="12"/>
  <c r="M36" i="12"/>
  <c r="L36" i="12"/>
  <c r="M35" i="12"/>
  <c r="L35" i="12"/>
  <c r="M34" i="12"/>
  <c r="L34" i="12"/>
  <c r="M33" i="12"/>
  <c r="L33" i="12"/>
  <c r="M32" i="12"/>
  <c r="L32" i="12"/>
  <c r="M31" i="12"/>
  <c r="L31" i="12"/>
  <c r="M30" i="12"/>
  <c r="L30" i="12"/>
  <c r="M29" i="12"/>
  <c r="L29" i="12"/>
  <c r="M28" i="12"/>
  <c r="L28" i="12"/>
  <c r="M27" i="12"/>
  <c r="L27" i="12"/>
  <c r="M26" i="12"/>
  <c r="L26" i="12"/>
  <c r="M25" i="12"/>
  <c r="L25" i="12"/>
  <c r="M24" i="12"/>
  <c r="L24" i="12"/>
  <c r="M23" i="12"/>
  <c r="L23" i="12"/>
  <c r="M22" i="12"/>
  <c r="L22" i="12"/>
  <c r="M21" i="12"/>
  <c r="L21" i="12"/>
  <c r="M20" i="12"/>
  <c r="L20" i="12"/>
  <c r="M19" i="12"/>
  <c r="L19" i="12"/>
  <c r="M18" i="12"/>
  <c r="L18" i="12"/>
  <c r="M17" i="12"/>
  <c r="L17" i="12"/>
  <c r="M16" i="12"/>
  <c r="L16" i="12"/>
  <c r="M15" i="12"/>
  <c r="L15" i="12"/>
  <c r="M14" i="12"/>
  <c r="L14" i="12"/>
  <c r="M13" i="12"/>
  <c r="L13" i="12"/>
  <c r="M12" i="12"/>
  <c r="L12" i="12"/>
  <c r="M11" i="12"/>
  <c r="L11" i="12"/>
  <c r="M10" i="12"/>
  <c r="L10" i="12"/>
  <c r="M9" i="12"/>
  <c r="L9" i="12"/>
  <c r="M8" i="12"/>
  <c r="L8" i="12"/>
  <c r="M7" i="12"/>
  <c r="L7" i="12"/>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B2" i="10"/>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<sst xmlns="http://schemas.openxmlformats.org/spreadsheetml/2006/main" count="2240" uniqueCount="1184">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</sst>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1029</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1181</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t="s">
        <v>918</v>
      </c>
      <c r="E7" s="88">
        <v>3.1</v>
      </c>
      <c r="F7" s="88">
        <v>10.1</v>
      </c>
      <c r="G7" s="88">
        <v>34.200000000000003</v>
      </c>
      <c r="H7" s="88">
        <v>27.2</v>
      </c>
      <c r="I7" s="75">
        <v>45688</v>
      </c>
      <c r="J7" s="1" t="s">
        <v>1178</v>
      </c>
      <c r="K7" s="41" t="s">
        <v>14</v>
      </c>
      <c r="L7" s="94" t="str">
        <f>IF(K7="","","mg/L")</f>
        <v>mg/L</v>
      </c>
      <c r="M7" s="94" t="str">
        <f>IF(K7="","",VLOOKUP(K7,基準値マスタ!$A$2:$I$37,7,FALSE))</f>
        <v>0.01</v>
      </c>
      <c r="N7" s="88">
        <v>0.1</v>
      </c>
      <c r="O7" s="68"/>
      <c r="P7" s="65"/>
      <c r="R7" s="70" t="s">
        <v>3</v>
      </c>
      <c r="S7" s="71" t="str">
        <f>IF(AND(D7="",E7="",F7="",G7="",H7="",I7="",J7="",K7="",N7=""),"（エラー）未入力",IF(OR(D7="",E7="",F7="",G7="",H7="",I7="",J7="",K7="",N7=""),"（エラー）一部未入力",IF(ISERROR(VALUE(I7)),"（エラー）形式に不備あり","（正常）入力済み")))</f>
        <v>（正常）入力済み</v>
      </c>
      <c r="T7" s="69" t="s">
        <v>894</v>
      </c>
    </row>
    <row r="8" spans="1:20" s="69" customFormat="1" ht="19.95" customHeight="1">
      <c r="A8" s="65"/>
      <c r="B8" s="66"/>
      <c r="C8" s="67">
        <f t="shared" ref="C8:C41" si="0">ROW()-6</f>
        <v>2</v>
      </c>
      <c r="D8" s="2" t="s">
        <v>918</v>
      </c>
      <c r="E8" s="89">
        <v>3.1</v>
      </c>
      <c r="F8" s="89">
        <v>10.1</v>
      </c>
      <c r="G8" s="89">
        <v>34.200000000000003</v>
      </c>
      <c r="H8" s="89">
        <v>27.2</v>
      </c>
      <c r="I8" s="76">
        <v>45688</v>
      </c>
      <c r="J8" s="2" t="s">
        <v>1178</v>
      </c>
      <c r="K8" s="77" t="s">
        <v>17</v>
      </c>
      <c r="L8" s="94" t="str">
        <f t="shared" ref="L8:L41" si="1">IF(K8="","","mg/L")</f>
        <v>mg/L</v>
      </c>
      <c r="M8" s="94" t="str">
        <f>IF(K8="","",VLOOKUP(K8,基準値マスタ!$A$2:$I$37,7,FALSE))</f>
        <v>0.01</v>
      </c>
      <c r="N8" s="89">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918</v>
      </c>
      <c r="E9" s="89">
        <v>3.1</v>
      </c>
      <c r="F9" s="89">
        <v>10.1</v>
      </c>
      <c r="G9" s="89">
        <v>34.200000000000003</v>
      </c>
      <c r="H9" s="89">
        <v>27.2</v>
      </c>
      <c r="I9" s="76">
        <v>45688</v>
      </c>
      <c r="J9" s="2" t="s">
        <v>1178</v>
      </c>
      <c r="K9" s="77" t="s">
        <v>10</v>
      </c>
      <c r="L9" s="94" t="str">
        <f t="shared" si="1"/>
        <v>mg/L</v>
      </c>
      <c r="M9" s="94" t="str">
        <f>IF(K9="","",VLOOKUP(K9,基準値マスタ!$A$2:$I$37,7,FALSE))</f>
        <v>0.1</v>
      </c>
      <c r="N9" s="89">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918</v>
      </c>
      <c r="E10" s="89">
        <v>3.1</v>
      </c>
      <c r="F10" s="89">
        <v>10.1</v>
      </c>
      <c r="G10" s="89">
        <v>34.200000000000003</v>
      </c>
      <c r="H10" s="89">
        <v>27.2</v>
      </c>
      <c r="I10" s="76">
        <v>45688</v>
      </c>
      <c r="J10" s="2" t="s">
        <v>1178</v>
      </c>
      <c r="K10" s="77" t="s">
        <v>11</v>
      </c>
      <c r="L10" s="94" t="str">
        <f t="shared" si="1"/>
        <v>mg/L</v>
      </c>
      <c r="M10" s="94" t="str">
        <f>IF(K10="","",VLOOKUP(K10,基準値マスタ!$A$2:$I$37,7,FALSE))</f>
        <v>0.04</v>
      </c>
      <c r="N10" s="89">
        <v>0.4</v>
      </c>
      <c r="O10" s="68"/>
      <c r="P10" s="65"/>
      <c r="R10" s="70" t="s">
        <v>4</v>
      </c>
      <c r="S10" s="71" t="str">
        <f t="shared" si="2"/>
        <v>（正常）入力済み</v>
      </c>
    </row>
    <row r="11" spans="1:20" s="69" customFormat="1" ht="19.95" customHeight="1">
      <c r="A11" s="65"/>
      <c r="B11" s="66"/>
      <c r="C11" s="67">
        <f t="shared" si="0"/>
        <v>5</v>
      </c>
      <c r="D11" s="2" t="s">
        <v>918</v>
      </c>
      <c r="E11" s="89">
        <v>3.1</v>
      </c>
      <c r="F11" s="89">
        <v>10.1</v>
      </c>
      <c r="G11" s="89">
        <v>34.200000000000003</v>
      </c>
      <c r="H11" s="89">
        <v>27.2</v>
      </c>
      <c r="I11" s="76">
        <v>45688</v>
      </c>
      <c r="J11" s="2" t="s">
        <v>1178</v>
      </c>
      <c r="K11" s="77" t="s">
        <v>7</v>
      </c>
      <c r="L11" s="94" t="str">
        <f t="shared" si="1"/>
        <v>mg/L</v>
      </c>
      <c r="M11" s="94" t="str">
        <f>IF(K11="","",VLOOKUP(K11,基準値マスタ!$A$2:$I$37,7,FALSE))</f>
        <v>0.002</v>
      </c>
      <c r="N11" s="89">
        <v>0.02</v>
      </c>
      <c r="O11" s="68"/>
      <c r="P11" s="65"/>
      <c r="R11" s="70" t="s">
        <v>4</v>
      </c>
      <c r="S11" s="71" t="str">
        <f t="shared" si="2"/>
        <v>（正常）入力済み</v>
      </c>
    </row>
    <row r="12" spans="1:20" s="69" customFormat="1" ht="19.95" customHeight="1">
      <c r="A12" s="65"/>
      <c r="B12" s="66"/>
      <c r="C12" s="67">
        <f t="shared" si="0"/>
        <v>6</v>
      </c>
      <c r="D12" s="2" t="s">
        <v>918</v>
      </c>
      <c r="E12" s="89">
        <v>3.1</v>
      </c>
      <c r="F12" s="89">
        <v>10.1</v>
      </c>
      <c r="G12" s="89">
        <v>34.200000000000003</v>
      </c>
      <c r="H12" s="89">
        <v>27.2</v>
      </c>
      <c r="I12" s="76">
        <v>45688</v>
      </c>
      <c r="J12" s="2" t="s">
        <v>1178</v>
      </c>
      <c r="K12" s="77" t="s">
        <v>14</v>
      </c>
      <c r="L12" s="94" t="str">
        <f t="shared" si="1"/>
        <v>mg/L</v>
      </c>
      <c r="M12" s="94" t="str">
        <f>IF(K12="","",VLOOKUP(K12,基準値マスタ!$A$2:$I$37,7,FALSE))</f>
        <v>0.01</v>
      </c>
      <c r="N12" s="89">
        <v>0.1</v>
      </c>
      <c r="O12" s="68"/>
      <c r="P12" s="65"/>
      <c r="R12" s="70" t="s">
        <v>4</v>
      </c>
      <c r="S12" s="71" t="str">
        <f t="shared" si="2"/>
        <v>（正常）入力済み</v>
      </c>
    </row>
    <row r="13" spans="1:20" s="69" customFormat="1" ht="19.95" customHeight="1">
      <c r="A13" s="65"/>
      <c r="B13" s="66"/>
      <c r="C13" s="67">
        <f t="shared" si="0"/>
        <v>7</v>
      </c>
      <c r="D13" s="2" t="s">
        <v>918</v>
      </c>
      <c r="E13" s="89">
        <v>3.1</v>
      </c>
      <c r="F13" s="89">
        <v>10.1</v>
      </c>
      <c r="G13" s="89">
        <v>34.200000000000003</v>
      </c>
      <c r="H13" s="89">
        <v>27.2</v>
      </c>
      <c r="I13" s="76">
        <v>45688</v>
      </c>
      <c r="J13" s="2" t="s">
        <v>1178</v>
      </c>
      <c r="K13" s="77" t="s">
        <v>17</v>
      </c>
      <c r="L13" s="94" t="str">
        <f t="shared" si="1"/>
        <v>mg/L</v>
      </c>
      <c r="M13" s="94" t="str">
        <f>IF(K13="","",VLOOKUP(K13,基準値マスタ!$A$2:$I$37,7,FALSE))</f>
        <v>0.01</v>
      </c>
      <c r="N13" s="89">
        <v>3</v>
      </c>
      <c r="O13" s="68"/>
      <c r="P13" s="65"/>
      <c r="R13" s="70" t="s">
        <v>4</v>
      </c>
      <c r="S13" s="71" t="str">
        <f t="shared" si="2"/>
        <v>（正常）入力済み</v>
      </c>
    </row>
    <row r="14" spans="1:20" s="69" customFormat="1" ht="19.95" customHeight="1">
      <c r="A14" s="65"/>
      <c r="B14" s="66"/>
      <c r="C14" s="67">
        <f t="shared" si="0"/>
        <v>8</v>
      </c>
      <c r="D14" s="2" t="s">
        <v>918</v>
      </c>
      <c r="E14" s="89">
        <v>3.1</v>
      </c>
      <c r="F14" s="89">
        <v>10.1</v>
      </c>
      <c r="G14" s="89">
        <v>34.200000000000003</v>
      </c>
      <c r="H14" s="89">
        <v>27.2</v>
      </c>
      <c r="I14" s="76">
        <v>45688</v>
      </c>
      <c r="J14" s="2" t="s">
        <v>1178</v>
      </c>
      <c r="K14" s="77" t="s">
        <v>10</v>
      </c>
      <c r="L14" s="94" t="str">
        <f t="shared" si="1"/>
        <v>mg/L</v>
      </c>
      <c r="M14" s="94" t="str">
        <f>IF(K14="","",VLOOKUP(K14,基準値マスタ!$A$2:$I$37,7,FALSE))</f>
        <v>0.1</v>
      </c>
      <c r="N14" s="89">
        <v>1</v>
      </c>
      <c r="O14" s="68"/>
      <c r="P14" s="65"/>
      <c r="R14" s="70" t="s">
        <v>4</v>
      </c>
      <c r="S14" s="71" t="str">
        <f t="shared" si="2"/>
        <v>（正常）入力済み</v>
      </c>
    </row>
    <row r="15" spans="1:20" s="69" customFormat="1" ht="19.95" customHeight="1">
      <c r="A15" s="65"/>
      <c r="B15" s="66"/>
      <c r="C15" s="67">
        <f t="shared" si="0"/>
        <v>9</v>
      </c>
      <c r="D15" s="2" t="s">
        <v>918</v>
      </c>
      <c r="E15" s="89">
        <v>3.1</v>
      </c>
      <c r="F15" s="89">
        <v>10.1</v>
      </c>
      <c r="G15" s="89">
        <v>34.200000000000003</v>
      </c>
      <c r="H15" s="89">
        <v>27.2</v>
      </c>
      <c r="I15" s="76">
        <v>45688</v>
      </c>
      <c r="J15" s="2" t="s">
        <v>1178</v>
      </c>
      <c r="K15" s="77" t="s">
        <v>11</v>
      </c>
      <c r="L15" s="94" t="str">
        <f t="shared" si="1"/>
        <v>mg/L</v>
      </c>
      <c r="M15" s="94" t="str">
        <f>IF(K15="","",VLOOKUP(K15,基準値マスタ!$A$2:$I$37,7,FALSE))</f>
        <v>0.04</v>
      </c>
      <c r="N15" s="89">
        <v>0.4</v>
      </c>
      <c r="O15" s="68"/>
      <c r="P15" s="65"/>
      <c r="R15" s="70" t="s">
        <v>4</v>
      </c>
      <c r="S15" s="71" t="str">
        <f t="shared" si="2"/>
        <v>（正常）入力済み</v>
      </c>
    </row>
    <row r="16" spans="1:20" s="69" customFormat="1" ht="19.95" customHeight="1">
      <c r="A16" s="65"/>
      <c r="B16" s="66"/>
      <c r="C16" s="67">
        <f t="shared" si="0"/>
        <v>10</v>
      </c>
      <c r="D16" s="2" t="s">
        <v>918</v>
      </c>
      <c r="E16" s="89">
        <v>3.1</v>
      </c>
      <c r="F16" s="89">
        <v>10.1</v>
      </c>
      <c r="G16" s="89">
        <v>34.200000000000003</v>
      </c>
      <c r="H16" s="89">
        <v>27.2</v>
      </c>
      <c r="I16" s="76">
        <v>45688</v>
      </c>
      <c r="J16" s="2" t="s">
        <v>1178</v>
      </c>
      <c r="K16" s="77" t="s">
        <v>7</v>
      </c>
      <c r="L16" s="94" t="str">
        <f t="shared" si="1"/>
        <v>mg/L</v>
      </c>
      <c r="M16" s="94" t="str">
        <f>IF(K16="","",VLOOKUP(K16,基準値マスタ!$A$2:$I$37,7,FALSE))</f>
        <v>0.002</v>
      </c>
      <c r="N16" s="89">
        <v>0.02</v>
      </c>
      <c r="O16" s="68"/>
      <c r="P16" s="65"/>
      <c r="R16" s="70" t="s">
        <v>4</v>
      </c>
      <c r="S16" s="71" t="str">
        <f t="shared" si="2"/>
        <v>（正常）入力済み</v>
      </c>
    </row>
    <row r="17" spans="1:19" s="69" customFormat="1" ht="19.95" customHeight="1">
      <c r="A17" s="65"/>
      <c r="B17" s="66"/>
      <c r="C17" s="67">
        <f t="shared" si="0"/>
        <v>11</v>
      </c>
      <c r="D17" s="2" t="s">
        <v>918</v>
      </c>
      <c r="E17" s="89">
        <v>3.1</v>
      </c>
      <c r="F17" s="89">
        <v>10.1</v>
      </c>
      <c r="G17" s="89">
        <v>34.200000000000003</v>
      </c>
      <c r="H17" s="89">
        <v>27.2</v>
      </c>
      <c r="I17" s="76">
        <v>45688</v>
      </c>
      <c r="J17" s="2" t="s">
        <v>1178</v>
      </c>
      <c r="K17" s="77" t="s">
        <v>14</v>
      </c>
      <c r="L17" s="94" t="str">
        <f t="shared" si="1"/>
        <v>mg/L</v>
      </c>
      <c r="M17" s="94" t="str">
        <f>IF(K17="","",VLOOKUP(K17,基準値マスタ!$A$2:$I$37,7,FALSE))</f>
        <v>0.01</v>
      </c>
      <c r="N17" s="89">
        <v>0.1</v>
      </c>
      <c r="O17" s="68"/>
      <c r="P17" s="65"/>
      <c r="R17" s="70" t="s">
        <v>4</v>
      </c>
      <c r="S17" s="71" t="str">
        <f t="shared" si="2"/>
        <v>（正常）入力済み</v>
      </c>
    </row>
    <row r="18" spans="1:19" s="69" customFormat="1" ht="19.95" customHeight="1">
      <c r="A18" s="65"/>
      <c r="B18" s="66"/>
      <c r="C18" s="67">
        <f t="shared" si="0"/>
        <v>12</v>
      </c>
      <c r="D18" s="2" t="s">
        <v>918</v>
      </c>
      <c r="E18" s="89">
        <v>3.1</v>
      </c>
      <c r="F18" s="89">
        <v>10.1</v>
      </c>
      <c r="G18" s="89">
        <v>34.200000000000003</v>
      </c>
      <c r="H18" s="89">
        <v>27.2</v>
      </c>
      <c r="I18" s="76">
        <v>45688</v>
      </c>
      <c r="J18" s="2" t="s">
        <v>1178</v>
      </c>
      <c r="K18" s="77" t="s">
        <v>17</v>
      </c>
      <c r="L18" s="94" t="str">
        <f t="shared" si="1"/>
        <v>mg/L</v>
      </c>
      <c r="M18" s="94" t="str">
        <f>IF(K18="","",VLOOKUP(K18,基準値マスタ!$A$2:$I$37,7,FALSE))</f>
        <v>0.01</v>
      </c>
      <c r="N18" s="89">
        <v>3</v>
      </c>
      <c r="O18" s="68"/>
      <c r="P18" s="65"/>
      <c r="R18" s="70" t="s">
        <v>4</v>
      </c>
      <c r="S18" s="71" t="str">
        <f t="shared" si="2"/>
        <v>（正常）入力済み</v>
      </c>
    </row>
    <row r="19" spans="1:19" s="69" customFormat="1" ht="19.95" customHeight="1">
      <c r="A19" s="65"/>
      <c r="B19" s="66"/>
      <c r="C19" s="67">
        <f t="shared" si="0"/>
        <v>13</v>
      </c>
      <c r="D19" s="2" t="s">
        <v>918</v>
      </c>
      <c r="E19" s="89">
        <v>3.1</v>
      </c>
      <c r="F19" s="89">
        <v>10.1</v>
      </c>
      <c r="G19" s="89">
        <v>34.200000000000003</v>
      </c>
      <c r="H19" s="89">
        <v>27.2</v>
      </c>
      <c r="I19" s="76">
        <v>45688</v>
      </c>
      <c r="J19" s="2" t="s">
        <v>1178</v>
      </c>
      <c r="K19" s="77" t="s">
        <v>10</v>
      </c>
      <c r="L19" s="94" t="str">
        <f t="shared" si="1"/>
        <v>mg/L</v>
      </c>
      <c r="M19" s="94" t="str">
        <f>IF(K19="","",VLOOKUP(K19,基準値マスタ!$A$2:$I$37,7,FALSE))</f>
        <v>0.1</v>
      </c>
      <c r="N19" s="89">
        <v>1</v>
      </c>
      <c r="O19" s="68"/>
      <c r="P19" s="65"/>
      <c r="R19" s="70" t="s">
        <v>4</v>
      </c>
      <c r="S19" s="71" t="str">
        <f t="shared" si="2"/>
        <v>（正常）入力済み</v>
      </c>
    </row>
    <row r="20" spans="1:19" s="69" customFormat="1" ht="19.95" customHeight="1">
      <c r="A20" s="65"/>
      <c r="B20" s="66"/>
      <c r="C20" s="67">
        <f t="shared" si="0"/>
        <v>14</v>
      </c>
      <c r="D20" s="2" t="s">
        <v>918</v>
      </c>
      <c r="E20" s="89">
        <v>3.1</v>
      </c>
      <c r="F20" s="89">
        <v>10.1</v>
      </c>
      <c r="G20" s="89">
        <v>34.200000000000003</v>
      </c>
      <c r="H20" s="89">
        <v>27.2</v>
      </c>
      <c r="I20" s="76">
        <v>45688</v>
      </c>
      <c r="J20" s="2" t="s">
        <v>1178</v>
      </c>
      <c r="K20" s="77" t="s">
        <v>11</v>
      </c>
      <c r="L20" s="94" t="str">
        <f t="shared" si="1"/>
        <v>mg/L</v>
      </c>
      <c r="M20" s="94" t="str">
        <f>IF(K20="","",VLOOKUP(K20,基準値マスタ!$A$2:$I$37,7,FALSE))</f>
        <v>0.04</v>
      </c>
      <c r="N20" s="89">
        <v>0.4</v>
      </c>
      <c r="O20" s="68"/>
      <c r="P20" s="65"/>
      <c r="R20" s="70" t="s">
        <v>4</v>
      </c>
      <c r="S20" s="71" t="str">
        <f t="shared" si="2"/>
        <v>（正常）入力済み</v>
      </c>
    </row>
    <row r="21" spans="1:19" s="69" customFormat="1" ht="19.95" customHeight="1">
      <c r="A21" s="65"/>
      <c r="B21" s="66"/>
      <c r="C21" s="67">
        <f t="shared" si="0"/>
        <v>15</v>
      </c>
      <c r="D21" s="2" t="s">
        <v>918</v>
      </c>
      <c r="E21" s="89">
        <v>3.1</v>
      </c>
      <c r="F21" s="89">
        <v>10.1</v>
      </c>
      <c r="G21" s="89">
        <v>34.200000000000003</v>
      </c>
      <c r="H21" s="89">
        <v>27.2</v>
      </c>
      <c r="I21" s="76">
        <v>45688</v>
      </c>
      <c r="J21" s="2" t="s">
        <v>1178</v>
      </c>
      <c r="K21" s="77" t="s">
        <v>7</v>
      </c>
      <c r="L21" s="94" t="str">
        <f t="shared" si="1"/>
        <v>mg/L</v>
      </c>
      <c r="M21" s="94" t="str">
        <f>IF(K21="","",VLOOKUP(K21,基準値マスタ!$A$2:$I$37,7,FALSE))</f>
        <v>0.002</v>
      </c>
      <c r="N21" s="89">
        <v>0.02</v>
      </c>
      <c r="O21" s="68"/>
      <c r="P21" s="65"/>
      <c r="R21" s="70" t="s">
        <v>4</v>
      </c>
      <c r="S21" s="71" t="str">
        <f t="shared" si="2"/>
        <v>（正常）入力済み</v>
      </c>
    </row>
    <row r="22" spans="1:19" s="69" customFormat="1" ht="19.95" customHeight="1">
      <c r="A22" s="65"/>
      <c r="B22" s="66"/>
      <c r="C22" s="67">
        <f t="shared" si="0"/>
        <v>16</v>
      </c>
      <c r="D22" s="2" t="s">
        <v>918</v>
      </c>
      <c r="E22" s="89">
        <v>3.2</v>
      </c>
      <c r="F22" s="89">
        <v>10.199999999999999</v>
      </c>
      <c r="G22" s="89">
        <v>34.1</v>
      </c>
      <c r="H22" s="89">
        <v>27.1</v>
      </c>
      <c r="I22" s="76">
        <v>45688</v>
      </c>
      <c r="J22" s="2" t="s">
        <v>1179</v>
      </c>
      <c r="K22" s="77" t="s">
        <v>14</v>
      </c>
      <c r="L22" s="94" t="str">
        <f t="shared" si="1"/>
        <v>mg/L</v>
      </c>
      <c r="M22" s="94" t="str">
        <f>IF(K22="","",VLOOKUP(K22,基準値マスタ!$A$2:$I$37,7,FALSE))</f>
        <v>0.01</v>
      </c>
      <c r="N22" s="89">
        <v>0.1</v>
      </c>
      <c r="O22" s="68"/>
      <c r="P22" s="65"/>
      <c r="R22" s="70" t="s">
        <v>4</v>
      </c>
      <c r="S22" s="71" t="str">
        <f t="shared" si="2"/>
        <v>（正常）入力済み</v>
      </c>
    </row>
    <row r="23" spans="1:19" s="69" customFormat="1" ht="19.95" customHeight="1">
      <c r="A23" s="65"/>
      <c r="B23" s="66"/>
      <c r="C23" s="67">
        <f t="shared" si="0"/>
        <v>17</v>
      </c>
      <c r="D23" s="2" t="s">
        <v>918</v>
      </c>
      <c r="E23" s="89">
        <v>3.2</v>
      </c>
      <c r="F23" s="89">
        <v>10.199999999999999</v>
      </c>
      <c r="G23" s="89">
        <v>34.1</v>
      </c>
      <c r="H23" s="89">
        <v>27.1</v>
      </c>
      <c r="I23" s="76">
        <v>45688</v>
      </c>
      <c r="J23" s="2" t="s">
        <v>1179</v>
      </c>
      <c r="K23" s="77" t="s">
        <v>17</v>
      </c>
      <c r="L23" s="94" t="str">
        <f t="shared" si="1"/>
        <v>mg/L</v>
      </c>
      <c r="M23" s="94" t="str">
        <f>IF(K23="","",VLOOKUP(K23,基準値マスタ!$A$2:$I$37,7,FALSE))</f>
        <v>0.01</v>
      </c>
      <c r="N23" s="89">
        <v>3</v>
      </c>
      <c r="O23" s="68"/>
      <c r="P23" s="65"/>
      <c r="R23" s="70" t="s">
        <v>4</v>
      </c>
      <c r="S23" s="71" t="str">
        <f t="shared" si="2"/>
        <v>（正常）入力済み</v>
      </c>
    </row>
    <row r="24" spans="1:19" s="69" customFormat="1" ht="19.95" customHeight="1">
      <c r="A24" s="65"/>
      <c r="B24" s="66"/>
      <c r="C24" s="67">
        <f t="shared" si="0"/>
        <v>18</v>
      </c>
      <c r="D24" s="2" t="s">
        <v>918</v>
      </c>
      <c r="E24" s="89">
        <v>3.2</v>
      </c>
      <c r="F24" s="89">
        <v>10.199999999999999</v>
      </c>
      <c r="G24" s="89">
        <v>34.1</v>
      </c>
      <c r="H24" s="89">
        <v>27.1</v>
      </c>
      <c r="I24" s="76">
        <v>45688</v>
      </c>
      <c r="J24" s="2" t="s">
        <v>1179</v>
      </c>
      <c r="K24" s="77" t="s">
        <v>10</v>
      </c>
      <c r="L24" s="94" t="str">
        <f t="shared" si="1"/>
        <v>mg/L</v>
      </c>
      <c r="M24" s="94" t="str">
        <f>IF(K24="","",VLOOKUP(K24,基準値マスタ!$A$2:$I$37,7,FALSE))</f>
        <v>0.1</v>
      </c>
      <c r="N24" s="89">
        <v>1</v>
      </c>
      <c r="O24" s="68"/>
      <c r="P24" s="65"/>
      <c r="R24" s="70" t="s">
        <v>4</v>
      </c>
      <c r="S24" s="71" t="str">
        <f t="shared" si="2"/>
        <v>（正常）入力済み</v>
      </c>
    </row>
    <row r="25" spans="1:19" s="69" customFormat="1" ht="19.95" customHeight="1">
      <c r="A25" s="65"/>
      <c r="B25" s="66"/>
      <c r="C25" s="67">
        <f t="shared" si="0"/>
        <v>19</v>
      </c>
      <c r="D25" s="2" t="s">
        <v>918</v>
      </c>
      <c r="E25" s="89">
        <v>3.2</v>
      </c>
      <c r="F25" s="89">
        <v>10.199999999999999</v>
      </c>
      <c r="G25" s="89">
        <v>34.1</v>
      </c>
      <c r="H25" s="89">
        <v>27.1</v>
      </c>
      <c r="I25" s="76">
        <v>45688</v>
      </c>
      <c r="J25" s="2" t="s">
        <v>1179</v>
      </c>
      <c r="K25" s="77" t="s">
        <v>11</v>
      </c>
      <c r="L25" s="94" t="str">
        <f t="shared" si="1"/>
        <v>mg/L</v>
      </c>
      <c r="M25" s="94" t="str">
        <f>IF(K25="","",VLOOKUP(K25,基準値マスタ!$A$2:$I$37,7,FALSE))</f>
        <v>0.04</v>
      </c>
      <c r="N25" s="89">
        <v>0.4</v>
      </c>
      <c r="O25" s="68"/>
      <c r="P25" s="65"/>
      <c r="R25" s="70" t="s">
        <v>4</v>
      </c>
      <c r="S25" s="71" t="str">
        <f t="shared" si="2"/>
        <v>（正常）入力済み</v>
      </c>
    </row>
    <row r="26" spans="1:19" s="69" customFormat="1" ht="19.95" customHeight="1">
      <c r="A26" s="65"/>
      <c r="B26" s="66"/>
      <c r="C26" s="67">
        <f t="shared" si="0"/>
        <v>20</v>
      </c>
      <c r="D26" s="2" t="s">
        <v>918</v>
      </c>
      <c r="E26" s="89">
        <v>3.2</v>
      </c>
      <c r="F26" s="89">
        <v>10.199999999999999</v>
      </c>
      <c r="G26" s="89">
        <v>34.1</v>
      </c>
      <c r="H26" s="89">
        <v>27.1</v>
      </c>
      <c r="I26" s="76">
        <v>45688</v>
      </c>
      <c r="J26" s="2" t="s">
        <v>1179</v>
      </c>
      <c r="K26" s="77" t="s">
        <v>7</v>
      </c>
      <c r="L26" s="94" t="str">
        <f t="shared" si="1"/>
        <v>mg/L</v>
      </c>
      <c r="M26" s="94" t="str">
        <f>IF(K26="","",VLOOKUP(K26,基準値マスタ!$A$2:$I$37,7,FALSE))</f>
        <v>0.002</v>
      </c>
      <c r="N26" s="89">
        <v>0.02</v>
      </c>
      <c r="O26" s="68"/>
      <c r="P26" s="65"/>
      <c r="R26" s="70" t="s">
        <v>4</v>
      </c>
      <c r="S26" s="71" t="str">
        <f t="shared" si="2"/>
        <v>（正常）入力済み</v>
      </c>
    </row>
    <row r="27" spans="1:19" s="69" customFormat="1" ht="19.95" customHeight="1">
      <c r="A27" s="65"/>
      <c r="B27" s="66"/>
      <c r="C27" s="67">
        <f t="shared" si="0"/>
        <v>21</v>
      </c>
      <c r="D27" s="2" t="s">
        <v>918</v>
      </c>
      <c r="E27" s="89">
        <v>3.2</v>
      </c>
      <c r="F27" s="89">
        <v>10.199999999999999</v>
      </c>
      <c r="G27" s="89">
        <v>34.1</v>
      </c>
      <c r="H27" s="89">
        <v>27.1</v>
      </c>
      <c r="I27" s="76">
        <v>45688</v>
      </c>
      <c r="J27" s="2" t="s">
        <v>1179</v>
      </c>
      <c r="K27" s="77" t="s">
        <v>14</v>
      </c>
      <c r="L27" s="94" t="str">
        <f t="shared" si="1"/>
        <v>mg/L</v>
      </c>
      <c r="M27" s="94" t="str">
        <f>IF(K27="","",VLOOKUP(K27,基準値マスタ!$A$2:$I$37,7,FALSE))</f>
        <v>0.01</v>
      </c>
      <c r="N27" s="89">
        <v>0.1</v>
      </c>
      <c r="O27" s="68"/>
      <c r="P27" s="65"/>
      <c r="R27" s="70" t="s">
        <v>4</v>
      </c>
      <c r="S27" s="71" t="str">
        <f t="shared" si="2"/>
        <v>（正常）入力済み</v>
      </c>
    </row>
    <row r="28" spans="1:19" s="69" customFormat="1" ht="19.95" customHeight="1">
      <c r="A28" s="65"/>
      <c r="B28" s="66"/>
      <c r="C28" s="67">
        <f t="shared" si="0"/>
        <v>22</v>
      </c>
      <c r="D28" s="2" t="s">
        <v>918</v>
      </c>
      <c r="E28" s="89">
        <v>3.2</v>
      </c>
      <c r="F28" s="89">
        <v>10.199999999999999</v>
      </c>
      <c r="G28" s="89">
        <v>34.1</v>
      </c>
      <c r="H28" s="89">
        <v>27.1</v>
      </c>
      <c r="I28" s="76">
        <v>45688</v>
      </c>
      <c r="J28" s="2" t="s">
        <v>1179</v>
      </c>
      <c r="K28" s="77" t="s">
        <v>17</v>
      </c>
      <c r="L28" s="94" t="str">
        <f t="shared" si="1"/>
        <v>mg/L</v>
      </c>
      <c r="M28" s="94" t="str">
        <f>IF(K28="","",VLOOKUP(K28,基準値マスタ!$A$2:$I$37,7,FALSE))</f>
        <v>0.01</v>
      </c>
      <c r="N28" s="89">
        <v>3</v>
      </c>
      <c r="O28" s="68"/>
      <c r="P28" s="65"/>
      <c r="R28" s="70" t="s">
        <v>4</v>
      </c>
      <c r="S28" s="71" t="str">
        <f t="shared" si="2"/>
        <v>（正常）入力済み</v>
      </c>
    </row>
    <row r="29" spans="1:19" s="69" customFormat="1" ht="19.95" customHeight="1">
      <c r="A29" s="65"/>
      <c r="B29" s="66"/>
      <c r="C29" s="67">
        <f t="shared" si="0"/>
        <v>23</v>
      </c>
      <c r="D29" s="2" t="s">
        <v>918</v>
      </c>
      <c r="E29" s="89">
        <v>3.2</v>
      </c>
      <c r="F29" s="89">
        <v>10.199999999999999</v>
      </c>
      <c r="G29" s="89">
        <v>34.1</v>
      </c>
      <c r="H29" s="89">
        <v>27.1</v>
      </c>
      <c r="I29" s="76">
        <v>45688</v>
      </c>
      <c r="J29" s="2" t="s">
        <v>1179</v>
      </c>
      <c r="K29" s="77" t="s">
        <v>10</v>
      </c>
      <c r="L29" s="94" t="str">
        <f t="shared" si="1"/>
        <v>mg/L</v>
      </c>
      <c r="M29" s="94" t="str">
        <f>IF(K29="","",VLOOKUP(K29,基準値マスタ!$A$2:$I$37,7,FALSE))</f>
        <v>0.1</v>
      </c>
      <c r="N29" s="89">
        <v>1</v>
      </c>
      <c r="O29" s="68"/>
      <c r="P29" s="65"/>
      <c r="R29" s="70" t="s">
        <v>4</v>
      </c>
      <c r="S29" s="71" t="str">
        <f t="shared" si="2"/>
        <v>（正常）入力済み</v>
      </c>
    </row>
    <row r="30" spans="1:19" s="69" customFormat="1" ht="19.95" customHeight="1">
      <c r="A30" s="65"/>
      <c r="B30" s="66"/>
      <c r="C30" s="67">
        <f t="shared" si="0"/>
        <v>24</v>
      </c>
      <c r="D30" s="2" t="s">
        <v>918</v>
      </c>
      <c r="E30" s="89">
        <v>3.2</v>
      </c>
      <c r="F30" s="89">
        <v>10.199999999999999</v>
      </c>
      <c r="G30" s="89">
        <v>34.1</v>
      </c>
      <c r="H30" s="89">
        <v>27.1</v>
      </c>
      <c r="I30" s="76">
        <v>45688</v>
      </c>
      <c r="J30" s="2" t="s">
        <v>1179</v>
      </c>
      <c r="K30" s="77" t="s">
        <v>11</v>
      </c>
      <c r="L30" s="94" t="str">
        <f t="shared" si="1"/>
        <v>mg/L</v>
      </c>
      <c r="M30" s="94" t="str">
        <f>IF(K30="","",VLOOKUP(K30,基準値マスタ!$A$2:$I$37,7,FALSE))</f>
        <v>0.04</v>
      </c>
      <c r="N30" s="89">
        <v>0.4</v>
      </c>
      <c r="O30" s="68"/>
      <c r="P30" s="65"/>
      <c r="R30" s="70" t="s">
        <v>4</v>
      </c>
      <c r="S30" s="71" t="str">
        <f t="shared" si="2"/>
        <v>（正常）入力済み</v>
      </c>
    </row>
    <row r="31" spans="1:19" s="69" customFormat="1" ht="19.95" customHeight="1">
      <c r="A31" s="65"/>
      <c r="B31" s="66"/>
      <c r="C31" s="67">
        <f t="shared" si="0"/>
        <v>25</v>
      </c>
      <c r="D31" s="2" t="s">
        <v>918</v>
      </c>
      <c r="E31" s="89">
        <v>3.2</v>
      </c>
      <c r="F31" s="89">
        <v>10.199999999999999</v>
      </c>
      <c r="G31" s="89">
        <v>34.1</v>
      </c>
      <c r="H31" s="89">
        <v>27.1</v>
      </c>
      <c r="I31" s="76">
        <v>45688</v>
      </c>
      <c r="J31" s="2" t="s">
        <v>1179</v>
      </c>
      <c r="K31" s="77" t="s">
        <v>7</v>
      </c>
      <c r="L31" s="94" t="str">
        <f t="shared" si="1"/>
        <v>mg/L</v>
      </c>
      <c r="M31" s="94" t="str">
        <f>IF(K31="","",VLOOKUP(K31,基準値マスタ!$A$2:$I$37,7,FALSE))</f>
        <v>0.002</v>
      </c>
      <c r="N31" s="89">
        <v>0.02</v>
      </c>
      <c r="O31" s="68"/>
      <c r="P31" s="65"/>
      <c r="R31" s="70" t="s">
        <v>4</v>
      </c>
      <c r="S31" s="71" t="str">
        <f t="shared" si="2"/>
        <v>（正常）入力済み</v>
      </c>
    </row>
    <row r="32" spans="1:19" s="69" customFormat="1" ht="19.95" customHeight="1">
      <c r="A32" s="65"/>
      <c r="B32" s="66"/>
      <c r="C32" s="67">
        <f t="shared" si="0"/>
        <v>26</v>
      </c>
      <c r="D32" s="2" t="s">
        <v>918</v>
      </c>
      <c r="E32" s="89">
        <v>3.2</v>
      </c>
      <c r="F32" s="89">
        <v>10.199999999999999</v>
      </c>
      <c r="G32" s="89">
        <v>34.1</v>
      </c>
      <c r="H32" s="89">
        <v>27.1</v>
      </c>
      <c r="I32" s="76">
        <v>45688</v>
      </c>
      <c r="J32" s="2" t="s">
        <v>1179</v>
      </c>
      <c r="K32" s="77" t="s">
        <v>14</v>
      </c>
      <c r="L32" s="94" t="str">
        <f t="shared" si="1"/>
        <v>mg/L</v>
      </c>
      <c r="M32" s="94" t="str">
        <f>IF(K32="","",VLOOKUP(K32,基準値マスタ!$A$2:$I$37,7,FALSE))</f>
        <v>0.01</v>
      </c>
      <c r="N32" s="89">
        <v>0.1</v>
      </c>
      <c r="O32" s="68"/>
      <c r="P32" s="65"/>
      <c r="R32" s="70" t="s">
        <v>4</v>
      </c>
      <c r="S32" s="71" t="str">
        <f t="shared" si="2"/>
        <v>（正常）入力済み</v>
      </c>
    </row>
    <row r="33" spans="1:19" s="69" customFormat="1" ht="19.95" customHeight="1">
      <c r="A33" s="65"/>
      <c r="B33" s="66"/>
      <c r="C33" s="67">
        <f t="shared" si="0"/>
        <v>27</v>
      </c>
      <c r="D33" s="2" t="s">
        <v>918</v>
      </c>
      <c r="E33" s="89">
        <v>3.2</v>
      </c>
      <c r="F33" s="89">
        <v>10.199999999999999</v>
      </c>
      <c r="G33" s="89">
        <v>34.1</v>
      </c>
      <c r="H33" s="89">
        <v>27.1</v>
      </c>
      <c r="I33" s="76">
        <v>45688</v>
      </c>
      <c r="J33" s="2" t="s">
        <v>1179</v>
      </c>
      <c r="K33" s="77" t="s">
        <v>17</v>
      </c>
      <c r="L33" s="94" t="str">
        <f t="shared" si="1"/>
        <v>mg/L</v>
      </c>
      <c r="M33" s="94" t="str">
        <f>IF(K33="","",VLOOKUP(K33,基準値マスタ!$A$2:$I$37,7,FALSE))</f>
        <v>0.01</v>
      </c>
      <c r="N33" s="89">
        <v>3</v>
      </c>
      <c r="O33" s="68"/>
      <c r="P33" s="65"/>
      <c r="R33" s="70" t="s">
        <v>4</v>
      </c>
      <c r="S33" s="71" t="str">
        <f t="shared" si="2"/>
        <v>（正常）入力済み</v>
      </c>
    </row>
    <row r="34" spans="1:19" s="69" customFormat="1" ht="19.95" customHeight="1">
      <c r="A34" s="65"/>
      <c r="B34" s="66"/>
      <c r="C34" s="67">
        <f t="shared" si="0"/>
        <v>28</v>
      </c>
      <c r="D34" s="2" t="s">
        <v>918</v>
      </c>
      <c r="E34" s="89">
        <v>3.2</v>
      </c>
      <c r="F34" s="89">
        <v>10.199999999999999</v>
      </c>
      <c r="G34" s="89">
        <v>34.1</v>
      </c>
      <c r="H34" s="89">
        <v>27.1</v>
      </c>
      <c r="I34" s="76">
        <v>45688</v>
      </c>
      <c r="J34" s="2" t="s">
        <v>1179</v>
      </c>
      <c r="K34" s="77" t="s">
        <v>10</v>
      </c>
      <c r="L34" s="94" t="str">
        <f t="shared" si="1"/>
        <v>mg/L</v>
      </c>
      <c r="M34" s="94" t="str">
        <f>IF(K34="","",VLOOKUP(K34,基準値マスタ!$A$2:$I$37,7,FALSE))</f>
        <v>0.1</v>
      </c>
      <c r="N34" s="89">
        <v>1</v>
      </c>
      <c r="O34" s="68"/>
      <c r="P34" s="65"/>
      <c r="R34" s="70" t="s">
        <v>4</v>
      </c>
      <c r="S34" s="71" t="str">
        <f t="shared" si="2"/>
        <v>（正常）入力済み</v>
      </c>
    </row>
    <row r="35" spans="1:19" s="69" customFormat="1" ht="19.95" customHeight="1">
      <c r="A35" s="65"/>
      <c r="B35" s="66"/>
      <c r="C35" s="67">
        <f t="shared" si="0"/>
        <v>29</v>
      </c>
      <c r="D35" s="2" t="s">
        <v>918</v>
      </c>
      <c r="E35" s="89">
        <v>3.2</v>
      </c>
      <c r="F35" s="89">
        <v>10.199999999999999</v>
      </c>
      <c r="G35" s="89">
        <v>34.1</v>
      </c>
      <c r="H35" s="89">
        <v>27.1</v>
      </c>
      <c r="I35" s="76">
        <v>45688</v>
      </c>
      <c r="J35" s="2" t="s">
        <v>1179</v>
      </c>
      <c r="K35" s="77" t="s">
        <v>11</v>
      </c>
      <c r="L35" s="94" t="str">
        <f t="shared" si="1"/>
        <v>mg/L</v>
      </c>
      <c r="M35" s="94" t="str">
        <f>IF(K35="","",VLOOKUP(K35,基準値マスタ!$A$2:$I$37,7,FALSE))</f>
        <v>0.04</v>
      </c>
      <c r="N35" s="89">
        <v>0.4</v>
      </c>
      <c r="O35" s="68"/>
      <c r="P35" s="65"/>
      <c r="R35" s="70" t="s">
        <v>4</v>
      </c>
      <c r="S35" s="71" t="str">
        <f t="shared" si="2"/>
        <v>（正常）入力済み</v>
      </c>
    </row>
    <row r="36" spans="1:19" s="69" customFormat="1" ht="19.95" customHeight="1">
      <c r="A36" s="65"/>
      <c r="B36" s="66"/>
      <c r="C36" s="67">
        <f t="shared" si="0"/>
        <v>30</v>
      </c>
      <c r="D36" s="2" t="s">
        <v>918</v>
      </c>
      <c r="E36" s="89">
        <v>3.2</v>
      </c>
      <c r="F36" s="89">
        <v>10.199999999999999</v>
      </c>
      <c r="G36" s="89">
        <v>34.1</v>
      </c>
      <c r="H36" s="89">
        <v>27.1</v>
      </c>
      <c r="I36" s="76">
        <v>45688</v>
      </c>
      <c r="J36" s="2" t="s">
        <v>1179</v>
      </c>
      <c r="K36" s="77" t="s">
        <v>7</v>
      </c>
      <c r="L36" s="94" t="str">
        <f t="shared" si="1"/>
        <v>mg/L</v>
      </c>
      <c r="M36" s="94" t="str">
        <f>IF(K36="","",VLOOKUP(K36,基準値マスタ!$A$2:$I$37,7,FALSE))</f>
        <v>0.002</v>
      </c>
      <c r="N36" s="89">
        <v>0.02</v>
      </c>
      <c r="O36" s="68"/>
      <c r="P36" s="65"/>
      <c r="R36" s="70" t="s">
        <v>4</v>
      </c>
      <c r="S36" s="71" t="str">
        <f t="shared" si="2"/>
        <v>（正常）入力済み</v>
      </c>
    </row>
    <row r="37" spans="1:19" s="69" customFormat="1" ht="19.95" customHeight="1">
      <c r="A37" s="65"/>
      <c r="B37" s="66"/>
      <c r="C37" s="67">
        <f t="shared" si="0"/>
        <v>31</v>
      </c>
      <c r="D37" s="2" t="s">
        <v>918</v>
      </c>
      <c r="E37" s="89">
        <v>3.2</v>
      </c>
      <c r="F37" s="89">
        <v>10.199999999999999</v>
      </c>
      <c r="G37" s="89">
        <v>34.1</v>
      </c>
      <c r="H37" s="89">
        <v>27.1</v>
      </c>
      <c r="I37" s="76">
        <v>45688</v>
      </c>
      <c r="J37" s="2" t="s">
        <v>1180</v>
      </c>
      <c r="K37" s="77" t="s">
        <v>14</v>
      </c>
      <c r="L37" s="94" t="str">
        <f t="shared" si="1"/>
        <v>mg/L</v>
      </c>
      <c r="M37" s="94" t="str">
        <f>IF(K37="","",VLOOKUP(K37,基準値マスタ!$A$2:$I$37,7,FALSE))</f>
        <v>0.01</v>
      </c>
      <c r="N37" s="89">
        <v>0.1</v>
      </c>
      <c r="O37" s="68"/>
      <c r="P37" s="65"/>
      <c r="R37" s="70" t="s">
        <v>4</v>
      </c>
      <c r="S37" s="71" t="str">
        <f t="shared" si="2"/>
        <v>（正常）入力済み</v>
      </c>
    </row>
    <row r="38" spans="1:19" s="69" customFormat="1" ht="19.95" customHeight="1">
      <c r="A38" s="65"/>
      <c r="B38" s="66"/>
      <c r="C38" s="67">
        <f t="shared" si="0"/>
        <v>32</v>
      </c>
      <c r="D38" s="2" t="s">
        <v>918</v>
      </c>
      <c r="E38" s="89">
        <v>3.2</v>
      </c>
      <c r="F38" s="89">
        <v>10.199999999999999</v>
      </c>
      <c r="G38" s="89">
        <v>34.1</v>
      </c>
      <c r="H38" s="89">
        <v>27.1</v>
      </c>
      <c r="I38" s="76">
        <v>45688</v>
      </c>
      <c r="J38" s="2" t="s">
        <v>1180</v>
      </c>
      <c r="K38" s="77" t="s">
        <v>17</v>
      </c>
      <c r="L38" s="94" t="str">
        <f t="shared" si="1"/>
        <v>mg/L</v>
      </c>
      <c r="M38" s="94" t="str">
        <f>IF(K38="","",VLOOKUP(K38,基準値マスタ!$A$2:$I$37,7,FALSE))</f>
        <v>0.01</v>
      </c>
      <c r="N38" s="89">
        <v>3</v>
      </c>
      <c r="O38" s="68"/>
      <c r="P38" s="65"/>
      <c r="R38" s="70" t="s">
        <v>4</v>
      </c>
      <c r="S38" s="71" t="str">
        <f t="shared" si="2"/>
        <v>（正常）入力済み</v>
      </c>
    </row>
    <row r="39" spans="1:19" s="69" customFormat="1" ht="19.95" customHeight="1">
      <c r="A39" s="65"/>
      <c r="B39" s="66"/>
      <c r="C39" s="67">
        <f t="shared" si="0"/>
        <v>33</v>
      </c>
      <c r="D39" s="2" t="s">
        <v>918</v>
      </c>
      <c r="E39" s="89">
        <v>3.2</v>
      </c>
      <c r="F39" s="89">
        <v>10.199999999999999</v>
      </c>
      <c r="G39" s="89">
        <v>34.1</v>
      </c>
      <c r="H39" s="89">
        <v>27.1</v>
      </c>
      <c r="I39" s="76">
        <v>45688</v>
      </c>
      <c r="J39" s="2" t="s">
        <v>1180</v>
      </c>
      <c r="K39" s="77" t="s">
        <v>10</v>
      </c>
      <c r="L39" s="94" t="str">
        <f t="shared" si="1"/>
        <v>mg/L</v>
      </c>
      <c r="M39" s="94" t="str">
        <f>IF(K39="","",VLOOKUP(K39,基準値マスタ!$A$2:$I$37,7,FALSE))</f>
        <v>0.1</v>
      </c>
      <c r="N39" s="89">
        <v>1</v>
      </c>
      <c r="O39" s="68"/>
      <c r="P39" s="65"/>
      <c r="R39" s="70" t="s">
        <v>4</v>
      </c>
      <c r="S39" s="71" t="str">
        <f t="shared" si="2"/>
        <v>（正常）入力済み</v>
      </c>
    </row>
    <row r="40" spans="1:19" s="69" customFormat="1" ht="19.95" customHeight="1">
      <c r="A40" s="65"/>
      <c r="B40" s="66"/>
      <c r="C40" s="67">
        <f t="shared" si="0"/>
        <v>34</v>
      </c>
      <c r="D40" s="2" t="s">
        <v>918</v>
      </c>
      <c r="E40" s="89">
        <v>3.2</v>
      </c>
      <c r="F40" s="89">
        <v>10.199999999999999</v>
      </c>
      <c r="G40" s="89">
        <v>34.1</v>
      </c>
      <c r="H40" s="89">
        <v>27.1</v>
      </c>
      <c r="I40" s="76">
        <v>45688</v>
      </c>
      <c r="J40" s="2" t="s">
        <v>1180</v>
      </c>
      <c r="K40" s="77" t="s">
        <v>11</v>
      </c>
      <c r="L40" s="94" t="str">
        <f t="shared" si="1"/>
        <v>mg/L</v>
      </c>
      <c r="M40" s="94" t="str">
        <f>IF(K40="","",VLOOKUP(K40,基準値マスタ!$A$2:$I$37,7,FALSE))</f>
        <v>0.04</v>
      </c>
      <c r="N40" s="89">
        <v>0.4</v>
      </c>
      <c r="O40" s="68"/>
      <c r="P40" s="65"/>
      <c r="R40" s="70" t="s">
        <v>4</v>
      </c>
      <c r="S40" s="71" t="str">
        <f t="shared" si="2"/>
        <v>（正常）入力済み</v>
      </c>
    </row>
    <row r="41" spans="1:19" s="69" customFormat="1" ht="19.95" customHeight="1">
      <c r="A41" s="65"/>
      <c r="B41" s="66"/>
      <c r="C41" s="67">
        <f t="shared" si="0"/>
        <v>35</v>
      </c>
      <c r="D41" s="2" t="s">
        <v>918</v>
      </c>
      <c r="E41" s="89">
        <v>3.2</v>
      </c>
      <c r="F41" s="89">
        <v>10.199999999999999</v>
      </c>
      <c r="G41" s="89">
        <v>34.1</v>
      </c>
      <c r="H41" s="89">
        <v>27.1</v>
      </c>
      <c r="I41" s="76">
        <v>45688</v>
      </c>
      <c r="J41" s="2" t="s">
        <v>1180</v>
      </c>
      <c r="K41" s="77" t="s">
        <v>7</v>
      </c>
      <c r="L41" s="94" t="str">
        <f t="shared" si="1"/>
        <v>mg/L</v>
      </c>
      <c r="M41" s="94" t="str">
        <f>IF(K41="","",VLOOKUP(K41,基準値マスタ!$A$2:$I$37,7,FALSE))</f>
        <v>0.002</v>
      </c>
      <c r="N41" s="89">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C0P6S/SOqBUJLSmX0hOhWVd2L7WJyOueJ3LH3Sl9bnSlNiFKL0y5wyv0e2+mLVRdawHte8zG3ICPyOjM0axE5A==" saltValue="xDl6bHNSo9jNjzjQAgHclQ=="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0A039D6F-4BF2-4422-8454-532C335A19D2}">
      <formula1>-9999</formula1>
      <formula2>9999</formula2>
    </dataValidation>
    <dataValidation type="decimal" operator="greaterThanOrEqual" allowBlank="1" showInputMessage="1" showErrorMessage="1" sqref="N7:N41" xr:uid="{7C8AB710-83F3-4A75-9FFF-FA4AC3730F23}">
      <formula1>0</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1182</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1182</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1183</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1030</v>
      </c>
      <c r="B2">
        <f>COUNTIF(地下水汚染拡大防止区域における対象地境界モニタリング測定結果!R:S,"*（エラー）*")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655799F4-7805-42BB-9230-D8B179C0192B}"/>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2025-03-14T05:14:26Z</cp:lastPrinted>
  <dcterms:created xsi:type="dcterms:W3CDTF">2024-05-28T08:59:24Z</dcterms:created>
  <dcterms:modified xsi:type="dcterms:W3CDTF">2025-05-09T04:56:49Z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