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CBB1FD49-113A-4F6A-8B91-642554EAE705}" xr6:coauthVersionLast="47" xr6:coauthVersionMax="47" xr10:uidLastSave="{00000000-0000-0000-0000-000000000000}"/>
  <workbookProtection workbookAlgorithmName="SHA-512" workbookHashValue="5zutRjVd/NgyRZFYQCVPpVTiJtHhvRH/84NmkPwigqkVb5q/iT0e06DhcIpUbJ9JyagSbU2PfKXxajAv8OxQcA==" workbookSaltValue="de5mE7XDm+2tgFiVmIh36g==" workbookSpinCount="100000" lockStructure="1"/>
  <bookViews>
    <workbookView xWindow="-108" yWindow="-108" windowWidth="23256" windowHeight="12456" tabRatio="793" firstSheet="1" activeTab="1" xr2:uid="{00000000-000D-0000-FFFF-FFFF00000000}"/>
  </bookViews>
  <sheets>
    <sheet name="その7" sheetId="105" state="hidden" r:id="rId1"/>
    <sheet name="その1" sheetId="14" r:id="rId2"/>
    <sheet name="その1の2" sheetId="106" r:id="rId3"/>
    <sheet name="その2" sheetId="4" r:id="rId4"/>
    <sheet name="その3" sheetId="30" r:id="rId5"/>
    <sheet name="その4" sheetId="99" r:id="rId6"/>
    <sheet name="その5" sheetId="18" r:id="rId7"/>
    <sheet name="その6" sheetId="112" r:id="rId8"/>
    <sheet name="その6の2" sheetId="111" r:id="rId9"/>
    <sheet name="その7（非公表）" sheetId="100" r:id="rId10"/>
    <sheet name="その8（非公表）" sheetId="102" r:id="rId11"/>
    <sheet name="その9（非公表）" sheetId="13" r:id="rId12"/>
    <sheet name="ver" sheetId="107" state="hidden" r:id="rId13"/>
  </sheets>
  <definedNames>
    <definedName name="A_農業_林業">その1!$AW$6:$AW$7</definedName>
    <definedName name="B_漁業">その1!$AW$8:$AW$9</definedName>
    <definedName name="BELS種類">その6の2!$BB$25:$BE$25</definedName>
    <definedName name="BELS段階">その6の2!$BF$25:$BJ$25</definedName>
    <definedName name="C_鉱業_採石業_砂利採取業">その1!$AW$10</definedName>
    <definedName name="CASBEEウェルネスオフィス">その6の2!$BF$30:$BJ$30</definedName>
    <definedName name="CASBEE街区">その6の2!$BF$31:$BJ$31</definedName>
    <definedName name="CASBEE建築">その6の2!$BF$28:$BJ$28</definedName>
    <definedName name="CASBEE不動産">その6の2!$BF$29:$BI$29</definedName>
    <definedName name="CASB種類">その6の2!$BE$28:$BE$31</definedName>
    <definedName name="D_建設業">その1!$AW$11:$AW$13</definedName>
    <definedName name="DBJ種類">その6の2!$BB$24:$BE$24</definedName>
    <definedName name="DBJ段階">その6の2!$BF$24:$BJ$24</definedName>
    <definedName name="E_製造業">その1!$AW$14:$AW$37</definedName>
    <definedName name="F_電気_ガス_熱供給_水道業">その1!$AW$38:$AW$42</definedName>
    <definedName name="G_情報通信業">その1!$AW$43:$AW$47</definedName>
    <definedName name="H_運輸業_郵便業">その1!$AW$48:$AW$55</definedName>
    <definedName name="I_卸売業_小売業">その1!$AW$56:$AW$67</definedName>
    <definedName name="J_金融業_保険業">その1!$AW$68:$AW$73</definedName>
    <definedName name="K_不動産業_物品賃貸業">その1!$AW$74:$AW$76</definedName>
    <definedName name="L_学術研究_専門_技術サービス業">その1!$AW$77:$AW$80</definedName>
    <definedName name="LEED種類">その6の2!$BB$27:$BE$27</definedName>
    <definedName name="LEED段階">その6の2!$BF$27:$BI$27</definedName>
    <definedName name="M_宿泊業_飲食サービス業">その1!$AW$81:$AW$83</definedName>
    <definedName name="N_生活関連サービス業_娯楽業">その1!$AW$84:$AW$86</definedName>
    <definedName name="O_教育_学習支援業">その1!$AW$87:$AW$88</definedName>
    <definedName name="P_医療_福祉">その1!$AW$89:$AW$91</definedName>
    <definedName name="_xlnm.Print_Area" localSheetId="1">その1!$C$3:$AQ$41</definedName>
    <definedName name="_xlnm.Print_Area" localSheetId="2">その1の2!$C$3:$AQ$37</definedName>
    <definedName name="_xlnm.Print_Area" localSheetId="3">その2!$C$3:$AQ$28</definedName>
    <definedName name="_xlnm.Print_Area" localSheetId="4">その3!$C$3:$AQ$37</definedName>
    <definedName name="_xlnm.Print_Area" localSheetId="5">その4!$C$3:$AQ$43</definedName>
    <definedName name="_xlnm.Print_Area" localSheetId="6">その5!$C$3:$I$112</definedName>
    <definedName name="_xlnm.Print_Area" localSheetId="7">その6!$C$3:$BI$51</definedName>
    <definedName name="_xlnm.Print_Area" localSheetId="8">その6の2!$C$3:$AX$54</definedName>
    <definedName name="_xlnm.Print_Area" localSheetId="0">その7!$C$3:$AV$30</definedName>
    <definedName name="_xlnm.Print_Area" localSheetId="9">'その7（非公表）'!$C$3:$AS$40</definedName>
    <definedName name="_xlnm.Print_Area" localSheetId="10">'その8（非公表）'!$C$3:$P$127</definedName>
    <definedName name="_xlnm.Print_Area" localSheetId="11">'その9（非公表）'!$C$3:$AQ$30</definedName>
    <definedName name="_xlnm.Print_Titles" localSheetId="2">その1の2!$3:$8</definedName>
    <definedName name="_xlnm.Print_Titles" localSheetId="6">その5!$3:$7</definedName>
    <definedName name="_xlnm.Print_Titles" localSheetId="10">'その8（非公表）'!$3:$6</definedName>
    <definedName name="Q_複合サービス事業">その1!$AW$92:$AW$93</definedName>
    <definedName name="R_サービス業...他に分類されないもの">その1!$AW$94:$AW$102</definedName>
    <definedName name="S_公務...他に分類されるものを除く">その1!$AW$103:$AW$104</definedName>
    <definedName name="T_分類不能の産業">その1!$AW$105</definedName>
    <definedName name="WELL種類">その6の2!$BB$33:$BD$33</definedName>
    <definedName name="WELL段階">その6の2!$BF$33:$BI$33</definedName>
    <definedName name="ZEB種類">その6の2!$BB$26:$BE$26</definedName>
    <definedName name="ZEB段階">その6の2!$BF$26:$BI$26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8" i="112" l="1"/>
  <c r="BA7" i="112" l="1"/>
  <c r="AS7" i="112"/>
  <c r="AK7" i="112"/>
  <c r="AC7" i="112"/>
  <c r="U7" i="112"/>
  <c r="AG30" i="99"/>
  <c r="AB30" i="99"/>
  <c r="W30" i="99"/>
  <c r="R30" i="99"/>
  <c r="M30" i="99"/>
  <c r="AY26" i="100"/>
  <c r="AZ26" i="100"/>
  <c r="BA26" i="100" l="1"/>
  <c r="AW41" i="99"/>
  <c r="AY41" i="99"/>
  <c r="AJ9" i="30"/>
  <c r="P9" i="30" l="1"/>
  <c r="M16" i="112"/>
  <c r="BF23" i="111" l="1"/>
  <c r="BK23" i="111"/>
  <c r="BM23" i="111"/>
  <c r="BL23" i="111"/>
  <c r="BJ23" i="111"/>
  <c r="BI23" i="111"/>
  <c r="BH23" i="111"/>
  <c r="BG23" i="111"/>
  <c r="P6" i="100"/>
  <c r="BB36" i="111" l="1"/>
  <c r="BB23" i="111"/>
  <c r="S19" i="100" l="1"/>
  <c r="BJ26" i="100" l="1"/>
  <c r="S12" i="100"/>
  <c r="BK26" i="100" l="1"/>
  <c r="AC6" i="112"/>
  <c r="AK6" i="112" s="1"/>
  <c r="AS6" i="112" s="1"/>
  <c r="BA6" i="112" s="1"/>
  <c r="BB26" i="100" l="1"/>
  <c r="BL26" i="100"/>
  <c r="AI13" i="100"/>
  <c r="AE13" i="100"/>
  <c r="AA13" i="100"/>
  <c r="W13" i="100"/>
  <c r="S13" i="100"/>
  <c r="BC26" i="100" l="1"/>
  <c r="BN26" i="100" s="1"/>
  <c r="BM26" i="100"/>
  <c r="D18" i="99"/>
  <c r="D9" i="100" s="1"/>
  <c r="L18" i="99" l="1"/>
  <c r="S20" i="100" l="1"/>
  <c r="AY14" i="100" s="1"/>
  <c r="W20" i="100"/>
  <c r="AZ16" i="100" s="1"/>
  <c r="AI16" i="100"/>
  <c r="AE16" i="100"/>
  <c r="AA16" i="100"/>
  <c r="W16" i="100"/>
  <c r="S16" i="100"/>
  <c r="AY39" i="100" l="1"/>
  <c r="AY16" i="100"/>
  <c r="AY31" i="100"/>
  <c r="AZ14" i="100"/>
  <c r="S35" i="30"/>
  <c r="Y35" i="30" s="1"/>
  <c r="AE35" i="30" s="1"/>
  <c r="AK35" i="30" s="1"/>
  <c r="AI14" i="100"/>
  <c r="AE14" i="100"/>
  <c r="AA14" i="100"/>
  <c r="W14" i="100"/>
  <c r="S14" i="100"/>
  <c r="R28" i="99"/>
  <c r="R11" i="99"/>
  <c r="W11" i="99" s="1"/>
  <c r="AB11" i="99" s="1"/>
  <c r="AG11" i="99" s="1"/>
  <c r="S18" i="30"/>
  <c r="Y18" i="30" s="1"/>
  <c r="AE18" i="30" s="1"/>
  <c r="AK18" i="30" s="1"/>
  <c r="H12" i="30"/>
  <c r="BA4" i="100"/>
  <c r="BA3" i="100"/>
  <c r="AY3" i="100"/>
  <c r="AZ31" i="100" l="1"/>
  <c r="AZ39" i="100"/>
  <c r="AY5" i="100"/>
  <c r="W28" i="99"/>
  <c r="AB28" i="99" s="1"/>
  <c r="AG28" i="99" s="1"/>
  <c r="W19" i="100"/>
  <c r="W32" i="100" s="1"/>
  <c r="BC20" i="100"/>
  <c r="BN20" i="100" s="1"/>
  <c r="BN35" i="100" s="1"/>
  <c r="BB20" i="100"/>
  <c r="BM20" i="100" s="1"/>
  <c r="BM35" i="100" s="1"/>
  <c r="BA20" i="100"/>
  <c r="BL20" i="100" s="1"/>
  <c r="BL35" i="100" s="1"/>
  <c r="AZ20" i="100"/>
  <c r="BC19" i="100"/>
  <c r="BN19" i="100" s="1"/>
  <c r="BB19" i="100"/>
  <c r="BM19" i="100" s="1"/>
  <c r="BA19" i="100"/>
  <c r="AZ19" i="100"/>
  <c r="BL19" i="100" l="1"/>
  <c r="AZ35" i="100"/>
  <c r="BK20" i="100"/>
  <c r="BK35" i="100" s="1"/>
  <c r="AY34" i="100"/>
  <c r="BK19" i="100"/>
  <c r="AY4" i="100"/>
  <c r="O113" i="102"/>
  <c r="N113" i="102"/>
  <c r="M113" i="102"/>
  <c r="L113" i="102"/>
  <c r="K113" i="102"/>
  <c r="BJ34" i="100" l="1"/>
  <c r="AI20" i="100"/>
  <c r="BC16" i="100" s="1"/>
  <c r="AE20" i="100"/>
  <c r="AA20" i="100"/>
  <c r="S21" i="100"/>
  <c r="BB16" i="100" l="1"/>
  <c r="BA16" i="100"/>
  <c r="AY15" i="100"/>
  <c r="BJ38" i="100"/>
  <c r="AY38" i="100"/>
  <c r="BA14" i="100"/>
  <c r="BA39" i="100" s="1"/>
  <c r="BJ15" i="100"/>
  <c r="AY25" i="100"/>
  <c r="BK14" i="100"/>
  <c r="BK39" i="100" s="1"/>
  <c r="BJ14" i="100"/>
  <c r="BJ39" i="100" s="1"/>
  <c r="AI21" i="100"/>
  <c r="BC15" i="100" s="1"/>
  <c r="BN15" i="100" s="1"/>
  <c r="AE21" i="100"/>
  <c r="BB15" i="100" s="1"/>
  <c r="BM15" i="100" s="1"/>
  <c r="AA21" i="100"/>
  <c r="BA15" i="100" s="1"/>
  <c r="BL15" i="100" s="1"/>
  <c r="W21" i="100"/>
  <c r="BA38" i="100" s="1"/>
  <c r="AK28" i="30"/>
  <c r="Y28" i="30"/>
  <c r="AE28" i="30"/>
  <c r="S28" i="30"/>
  <c r="M28" i="30"/>
  <c r="BK38" i="100" l="1"/>
  <c r="BC38" i="100"/>
  <c r="BN38" i="100"/>
  <c r="BB38" i="100"/>
  <c r="BM38" i="100"/>
  <c r="BL38" i="100"/>
  <c r="AZ38" i="100"/>
  <c r="BB14" i="100"/>
  <c r="BA31" i="100"/>
  <c r="BJ31" i="100"/>
  <c r="BJ25" i="100" s="1"/>
  <c r="AY33" i="100"/>
  <c r="BJ16" i="100"/>
  <c r="BJ33" i="100" s="1"/>
  <c r="BL14" i="100"/>
  <c r="AZ15" i="100"/>
  <c r="BC14" i="100" l="1"/>
  <c r="BB39" i="100"/>
  <c r="BL31" i="100"/>
  <c r="BL39" i="100"/>
  <c r="BC31" i="100"/>
  <c r="BB31" i="100"/>
  <c r="BM14" i="100"/>
  <c r="BN16" i="100"/>
  <c r="AZ25" i="100"/>
  <c r="BA25" i="100" s="1"/>
  <c r="BM16" i="100"/>
  <c r="BK16" i="100"/>
  <c r="BL16" i="100"/>
  <c r="BK15" i="100"/>
  <c r="BK31" i="100" s="1"/>
  <c r="BK25" i="100" s="1"/>
  <c r="BL25" i="100" s="1"/>
  <c r="O112" i="102"/>
  <c r="N112" i="102"/>
  <c r="M112" i="102"/>
  <c r="L112" i="102"/>
  <c r="K112" i="102"/>
  <c r="J112" i="102"/>
  <c r="G112" i="102"/>
  <c r="E79" i="102"/>
  <c r="F111" i="102"/>
  <c r="E111" i="102"/>
  <c r="F110" i="102"/>
  <c r="E110" i="102"/>
  <c r="F109" i="102"/>
  <c r="E109" i="102"/>
  <c r="F108" i="102"/>
  <c r="E108" i="102"/>
  <c r="F107" i="102"/>
  <c r="E107" i="102"/>
  <c r="F106" i="102"/>
  <c r="E106" i="102"/>
  <c r="F105" i="102"/>
  <c r="E105" i="102"/>
  <c r="F104" i="102"/>
  <c r="E104" i="102"/>
  <c r="F103" i="102"/>
  <c r="E103" i="102"/>
  <c r="F102" i="102"/>
  <c r="E102" i="102"/>
  <c r="F100" i="102"/>
  <c r="E100" i="102"/>
  <c r="F99" i="102"/>
  <c r="E99" i="102"/>
  <c r="F98" i="102"/>
  <c r="E98" i="102"/>
  <c r="F97" i="102"/>
  <c r="E97" i="102"/>
  <c r="F96" i="102"/>
  <c r="E96" i="102"/>
  <c r="F95" i="102"/>
  <c r="E95" i="102"/>
  <c r="F94" i="102"/>
  <c r="E94" i="102"/>
  <c r="F93" i="102"/>
  <c r="E93" i="102"/>
  <c r="F92" i="102"/>
  <c r="E92" i="102"/>
  <c r="I89" i="102"/>
  <c r="F89" i="102"/>
  <c r="E89" i="102"/>
  <c r="I88" i="102"/>
  <c r="F88" i="102"/>
  <c r="E88" i="102"/>
  <c r="I87" i="102"/>
  <c r="F87" i="102"/>
  <c r="E87" i="102"/>
  <c r="I86" i="102"/>
  <c r="F86" i="102"/>
  <c r="E86" i="102"/>
  <c r="I85" i="102"/>
  <c r="F85" i="102"/>
  <c r="E85" i="102"/>
  <c r="I84" i="102"/>
  <c r="F84" i="102"/>
  <c r="E84" i="102"/>
  <c r="I83" i="102"/>
  <c r="F83" i="102"/>
  <c r="E83" i="102"/>
  <c r="I82" i="102"/>
  <c r="F82" i="102"/>
  <c r="E82" i="102"/>
  <c r="I81" i="102"/>
  <c r="F81" i="102"/>
  <c r="E81" i="102"/>
  <c r="I80" i="102"/>
  <c r="F80" i="102"/>
  <c r="E80" i="102"/>
  <c r="I78" i="102"/>
  <c r="F78" i="102"/>
  <c r="E78" i="102"/>
  <c r="I77" i="102"/>
  <c r="F77" i="102"/>
  <c r="E77" i="102"/>
  <c r="I76" i="102"/>
  <c r="F76" i="102"/>
  <c r="E76" i="102"/>
  <c r="I75" i="102"/>
  <c r="F75" i="102"/>
  <c r="E75" i="102"/>
  <c r="I74" i="102"/>
  <c r="F74" i="102"/>
  <c r="E74" i="102"/>
  <c r="I73" i="102"/>
  <c r="F73" i="102"/>
  <c r="E73" i="102"/>
  <c r="I72" i="102"/>
  <c r="F72" i="102"/>
  <c r="E72" i="102"/>
  <c r="I71" i="102"/>
  <c r="F71" i="102"/>
  <c r="E71" i="102"/>
  <c r="I70" i="102"/>
  <c r="F70" i="102"/>
  <c r="E70" i="102"/>
  <c r="I69" i="102"/>
  <c r="F69" i="102"/>
  <c r="E69" i="102"/>
  <c r="I68" i="102"/>
  <c r="F68" i="102"/>
  <c r="E68" i="102"/>
  <c r="I67" i="102"/>
  <c r="F67" i="102"/>
  <c r="E67" i="102"/>
  <c r="I66" i="102"/>
  <c r="F66" i="102"/>
  <c r="E66" i="102"/>
  <c r="I65" i="102"/>
  <c r="F65" i="102"/>
  <c r="E65" i="102"/>
  <c r="I64" i="102"/>
  <c r="F64" i="102"/>
  <c r="E64" i="102"/>
  <c r="I63" i="102"/>
  <c r="F63" i="102"/>
  <c r="E63" i="102"/>
  <c r="I62" i="102"/>
  <c r="F62" i="102"/>
  <c r="E62" i="102"/>
  <c r="I61" i="102"/>
  <c r="F61" i="102"/>
  <c r="E61" i="102"/>
  <c r="I60" i="102"/>
  <c r="F60" i="102"/>
  <c r="E60" i="102"/>
  <c r="I59" i="102"/>
  <c r="F59" i="102"/>
  <c r="E59" i="102"/>
  <c r="I58" i="102"/>
  <c r="F58" i="102"/>
  <c r="E58" i="102"/>
  <c r="I57" i="102"/>
  <c r="F57" i="102"/>
  <c r="E57" i="102"/>
  <c r="I56" i="102"/>
  <c r="F56" i="102"/>
  <c r="E56" i="102"/>
  <c r="I55" i="102"/>
  <c r="F55" i="102"/>
  <c r="E55" i="102"/>
  <c r="I54" i="102"/>
  <c r="F54" i="102"/>
  <c r="E54" i="102"/>
  <c r="I53" i="102"/>
  <c r="F53" i="102"/>
  <c r="E53" i="102"/>
  <c r="I52" i="102"/>
  <c r="F52" i="102"/>
  <c r="E52" i="102"/>
  <c r="I51" i="102"/>
  <c r="F51" i="102"/>
  <c r="E51" i="102"/>
  <c r="I50" i="102"/>
  <c r="F50" i="102"/>
  <c r="E50" i="102"/>
  <c r="I49" i="102"/>
  <c r="F49" i="102"/>
  <c r="E49" i="102"/>
  <c r="I48" i="102"/>
  <c r="F48" i="102"/>
  <c r="E48" i="102"/>
  <c r="I47" i="102"/>
  <c r="F47" i="102"/>
  <c r="E47" i="102"/>
  <c r="I46" i="102"/>
  <c r="F46" i="102"/>
  <c r="E46" i="102"/>
  <c r="I45" i="102"/>
  <c r="F45" i="102"/>
  <c r="E45" i="102"/>
  <c r="I44" i="102"/>
  <c r="F44" i="102"/>
  <c r="E44" i="102"/>
  <c r="I43" i="102"/>
  <c r="F43" i="102"/>
  <c r="E43" i="102"/>
  <c r="I42" i="102"/>
  <c r="F42" i="102"/>
  <c r="E42" i="102"/>
  <c r="I41" i="102"/>
  <c r="F41" i="102"/>
  <c r="E41" i="102"/>
  <c r="I40" i="102"/>
  <c r="F40" i="102"/>
  <c r="E40" i="102"/>
  <c r="I39" i="102"/>
  <c r="F39" i="102"/>
  <c r="E39" i="102"/>
  <c r="I38" i="102"/>
  <c r="F38" i="102"/>
  <c r="E38" i="102"/>
  <c r="I37" i="102"/>
  <c r="F37" i="102"/>
  <c r="E37" i="102"/>
  <c r="I36" i="102"/>
  <c r="F36" i="102"/>
  <c r="E36" i="102"/>
  <c r="I35" i="102"/>
  <c r="F35" i="102"/>
  <c r="E35" i="102"/>
  <c r="I34" i="102"/>
  <c r="F34" i="102"/>
  <c r="E34" i="102"/>
  <c r="I33" i="102"/>
  <c r="F33" i="102"/>
  <c r="E33" i="102"/>
  <c r="I32" i="102"/>
  <c r="F32" i="102"/>
  <c r="E32" i="102"/>
  <c r="I31" i="102"/>
  <c r="F31" i="102"/>
  <c r="E31" i="102"/>
  <c r="I30" i="102"/>
  <c r="F30" i="102"/>
  <c r="E30" i="102"/>
  <c r="I29" i="102"/>
  <c r="F29" i="102"/>
  <c r="E29" i="102"/>
  <c r="I28" i="102"/>
  <c r="F28" i="102"/>
  <c r="E28" i="102"/>
  <c r="I27" i="102"/>
  <c r="F27" i="102"/>
  <c r="E27" i="102"/>
  <c r="I26" i="102"/>
  <c r="F26" i="102"/>
  <c r="E26" i="102"/>
  <c r="I25" i="102"/>
  <c r="F25" i="102"/>
  <c r="E25" i="102"/>
  <c r="I24" i="102"/>
  <c r="F24" i="102"/>
  <c r="E24" i="102"/>
  <c r="I23" i="102"/>
  <c r="F23" i="102"/>
  <c r="E23" i="102"/>
  <c r="I22" i="102"/>
  <c r="F22" i="102"/>
  <c r="E22" i="102"/>
  <c r="I21" i="102"/>
  <c r="F21" i="102"/>
  <c r="E21" i="102"/>
  <c r="I20" i="102"/>
  <c r="F20" i="102"/>
  <c r="E20" i="102"/>
  <c r="I19" i="102"/>
  <c r="F19" i="102"/>
  <c r="E19" i="102"/>
  <c r="I18" i="102"/>
  <c r="F18" i="102"/>
  <c r="E18" i="102"/>
  <c r="I17" i="102"/>
  <c r="F17" i="102"/>
  <c r="E17" i="102"/>
  <c r="I16" i="102"/>
  <c r="F16" i="102"/>
  <c r="E16" i="102"/>
  <c r="I15" i="102"/>
  <c r="F15" i="102"/>
  <c r="E15" i="102"/>
  <c r="I14" i="102"/>
  <c r="F14" i="102"/>
  <c r="E14" i="102"/>
  <c r="I13" i="102"/>
  <c r="F13" i="102"/>
  <c r="E13" i="102"/>
  <c r="I12" i="102"/>
  <c r="F12" i="102"/>
  <c r="E12" i="102"/>
  <c r="I11" i="102"/>
  <c r="F11" i="102"/>
  <c r="E11" i="102"/>
  <c r="BM31" i="100" l="1"/>
  <c r="BM39" i="100"/>
  <c r="BN14" i="100"/>
  <c r="BC39" i="100"/>
  <c r="BM25" i="100"/>
  <c r="BB25" i="100"/>
  <c r="BC25" i="100" s="1"/>
  <c r="H119" i="102"/>
  <c r="AT12" i="106"/>
  <c r="BN31" i="100" l="1"/>
  <c r="BN39" i="100"/>
  <c r="BN25" i="100"/>
  <c r="AF23" i="14"/>
  <c r="AU41" i="99" l="1"/>
  <c r="AY40" i="99"/>
  <c r="AW40" i="99"/>
  <c r="AU40" i="99"/>
  <c r="H111" i="102" l="1"/>
  <c r="H107" i="102"/>
  <c r="H103" i="102"/>
  <c r="H99" i="102"/>
  <c r="H95" i="102"/>
  <c r="H68" i="102"/>
  <c r="H64" i="102"/>
  <c r="H60" i="102"/>
  <c r="H56" i="102"/>
  <c r="H52" i="102"/>
  <c r="H48" i="102"/>
  <c r="H44" i="102"/>
  <c r="H33" i="102"/>
  <c r="H30" i="102"/>
  <c r="H27" i="102"/>
  <c r="H23" i="102"/>
  <c r="H18" i="102"/>
  <c r="H14" i="102"/>
  <c r="H11" i="102"/>
  <c r="H110" i="102"/>
  <c r="H106" i="102"/>
  <c r="H100" i="102"/>
  <c r="H96" i="102"/>
  <c r="H92" i="102"/>
  <c r="H89" i="102"/>
  <c r="H88" i="102"/>
  <c r="H87" i="102"/>
  <c r="H86" i="102"/>
  <c r="H85" i="102"/>
  <c r="H84" i="102"/>
  <c r="H83" i="102"/>
  <c r="H82" i="102"/>
  <c r="H81" i="102"/>
  <c r="H80" i="102"/>
  <c r="H78" i="102"/>
  <c r="H77" i="102"/>
  <c r="H76" i="102"/>
  <c r="H75" i="102"/>
  <c r="H74" i="102"/>
  <c r="H73" i="102"/>
  <c r="H72" i="102"/>
  <c r="H71" i="102"/>
  <c r="H67" i="102"/>
  <c r="H63" i="102"/>
  <c r="H59" i="102"/>
  <c r="H55" i="102"/>
  <c r="H51" i="102"/>
  <c r="H47" i="102"/>
  <c r="H43" i="102"/>
  <c r="H108" i="102"/>
  <c r="H104" i="102"/>
  <c r="H98" i="102"/>
  <c r="H94" i="102"/>
  <c r="H69" i="102"/>
  <c r="H65" i="102"/>
  <c r="H61" i="102"/>
  <c r="H53" i="102"/>
  <c r="H49" i="102"/>
  <c r="H45" i="102"/>
  <c r="H39" i="102"/>
  <c r="H38" i="102"/>
  <c r="H35" i="102"/>
  <c r="H32" i="102"/>
  <c r="H29" i="102"/>
  <c r="H26" i="102"/>
  <c r="H24" i="102"/>
  <c r="H21" i="102"/>
  <c r="H19" i="102"/>
  <c r="H17" i="102"/>
  <c r="H16" i="102"/>
  <c r="H12" i="102"/>
  <c r="H109" i="102"/>
  <c r="H105" i="102"/>
  <c r="H97" i="102"/>
  <c r="H93" i="102"/>
  <c r="H70" i="102"/>
  <c r="H66" i="102"/>
  <c r="H62" i="102"/>
  <c r="H58" i="102"/>
  <c r="H54" i="102"/>
  <c r="H50" i="102"/>
  <c r="H46" i="102"/>
  <c r="H42" i="102"/>
  <c r="H57" i="102"/>
  <c r="H41" i="102"/>
  <c r="H40" i="102"/>
  <c r="H37" i="102"/>
  <c r="H36" i="102"/>
  <c r="H34" i="102"/>
  <c r="H31" i="102"/>
  <c r="H28" i="102"/>
  <c r="H25" i="102"/>
  <c r="H22" i="102"/>
  <c r="H20" i="102"/>
  <c r="H15" i="102"/>
  <c r="H13" i="102"/>
  <c r="AM28" i="100" l="1"/>
  <c r="AM27" i="100"/>
  <c r="AM26" i="100"/>
  <c r="O24" i="100"/>
  <c r="AI19" i="100"/>
  <c r="AE19" i="100"/>
  <c r="AA19" i="100"/>
  <c r="AI15" i="100"/>
  <c r="AE15" i="100"/>
  <c r="AA15" i="100"/>
  <c r="W15" i="100"/>
  <c r="S15" i="100"/>
  <c r="AI12" i="100"/>
  <c r="AE12" i="100"/>
  <c r="AA12" i="100"/>
  <c r="W12" i="100"/>
  <c r="BC24" i="100" l="1"/>
  <c r="BN24" i="100"/>
  <c r="AZ24" i="100"/>
  <c r="BK24" i="100"/>
  <c r="BA24" i="100"/>
  <c r="BL24" i="100"/>
  <c r="BJ24" i="100"/>
  <c r="AY24" i="100"/>
  <c r="BB24" i="100"/>
  <c r="BM24" i="100"/>
  <c r="L140" i="102"/>
  <c r="M140" i="102" s="1"/>
  <c r="N140" i="102" s="1"/>
  <c r="O140" i="102" s="1"/>
  <c r="K114" i="102" l="1"/>
  <c r="L114" i="102"/>
  <c r="M114" i="102"/>
  <c r="N114" i="102"/>
  <c r="O114" i="102"/>
  <c r="H120" i="102" l="1"/>
  <c r="H91" i="102"/>
  <c r="H102" i="102"/>
  <c r="H9" i="102"/>
  <c r="H10" i="102"/>
  <c r="P24" i="14" l="1"/>
  <c r="N9" i="100" l="1"/>
  <c r="AL29" i="99"/>
  <c r="BA13" i="100" l="1"/>
  <c r="BL13" i="100" s="1"/>
  <c r="AY13" i="100"/>
  <c r="BC13" i="100"/>
  <c r="AZ13" i="100"/>
  <c r="BB13" i="100"/>
  <c r="AM20" i="100"/>
  <c r="AL35" i="99"/>
  <c r="AJ10" i="30" s="1"/>
  <c r="BJ13" i="100" l="1"/>
  <c r="BN13" i="100"/>
  <c r="BK13" i="100"/>
  <c r="BM13" i="100"/>
  <c r="AM23" i="100"/>
  <c r="J115" i="102" l="1"/>
  <c r="M36" i="99" l="1"/>
  <c r="R36" i="99"/>
  <c r="W36" i="99"/>
  <c r="AB36" i="99"/>
  <c r="AE24" i="100" s="1"/>
  <c r="AG36" i="99"/>
  <c r="AC26" i="14"/>
  <c r="AL26" i="14"/>
  <c r="P23" i="14"/>
  <c r="I9" i="102"/>
  <c r="I91" i="102"/>
  <c r="I92" i="102"/>
  <c r="I93" i="102"/>
  <c r="I94" i="102"/>
  <c r="I95" i="102"/>
  <c r="I96" i="102"/>
  <c r="I97" i="102"/>
  <c r="I98" i="102"/>
  <c r="I99" i="102"/>
  <c r="I100" i="102"/>
  <c r="I102" i="102"/>
  <c r="I103" i="102"/>
  <c r="I104" i="102"/>
  <c r="I105" i="102"/>
  <c r="I106" i="102"/>
  <c r="I107" i="102"/>
  <c r="I108" i="102"/>
  <c r="I109" i="102"/>
  <c r="I110" i="102"/>
  <c r="I111" i="102"/>
  <c r="F9" i="102"/>
  <c r="F10" i="102"/>
  <c r="F91" i="102"/>
  <c r="E90" i="102"/>
  <c r="E91" i="102"/>
  <c r="E101" i="102"/>
  <c r="I10" i="102"/>
  <c r="E8" i="102"/>
  <c r="E9" i="102"/>
  <c r="E10" i="102"/>
  <c r="Y30" i="4"/>
  <c r="P25" i="14" l="1"/>
  <c r="M36" i="30"/>
  <c r="AL36" i="99"/>
  <c r="S24" i="100"/>
  <c r="AI24" i="100"/>
  <c r="AA24" i="100"/>
  <c r="W24" i="100"/>
  <c r="AB37" i="99"/>
  <c r="O115" i="102"/>
  <c r="M115" i="102"/>
  <c r="K115" i="102"/>
  <c r="N115" i="102"/>
  <c r="AE36" i="30"/>
  <c r="AL34" i="99"/>
  <c r="P10" i="30" s="1"/>
  <c r="AK36" i="30"/>
  <c r="S36" i="30"/>
  <c r="Y36" i="30"/>
  <c r="M37" i="99"/>
  <c r="AG37" i="99"/>
  <c r="R37" i="99"/>
  <c r="W37" i="99"/>
  <c r="BK22" i="100" l="1"/>
  <c r="BL22" i="100" s="1"/>
  <c r="BJ22" i="100"/>
  <c r="BJ17" i="100"/>
  <c r="AY17" i="100"/>
  <c r="AY29" i="100" s="1"/>
  <c r="AM24" i="100"/>
  <c r="AE36" i="100" s="1"/>
  <c r="AI25" i="100"/>
  <c r="AI29" i="100" s="1"/>
  <c r="O117" i="102" s="1"/>
  <c r="O139" i="102" s="1"/>
  <c r="AE25" i="100"/>
  <c r="AE29" i="100" s="1"/>
  <c r="N117" i="102" s="1"/>
  <c r="N139" i="102" s="1"/>
  <c r="AA25" i="100"/>
  <c r="AA29" i="100" s="1"/>
  <c r="W25" i="100"/>
  <c r="W29" i="100" s="1"/>
  <c r="S25" i="100"/>
  <c r="AM22" i="100"/>
  <c r="AE34" i="100" s="1"/>
  <c r="L115" i="102"/>
  <c r="AL37" i="99"/>
  <c r="BJ18" i="100" l="1"/>
  <c r="BJ32" i="100" s="1"/>
  <c r="BJ29" i="100"/>
  <c r="AY27" i="100"/>
  <c r="BK17" i="100"/>
  <c r="BK29" i="100" s="1"/>
  <c r="AY21" i="100"/>
  <c r="BJ21" i="100" s="1"/>
  <c r="BM22" i="100"/>
  <c r="BL17" i="100"/>
  <c r="BL29" i="100" s="1"/>
  <c r="AZ17" i="100"/>
  <c r="AZ29" i="100" s="1"/>
  <c r="AY18" i="100"/>
  <c r="AY28" i="100" s="1"/>
  <c r="AM25" i="100"/>
  <c r="S29" i="100"/>
  <c r="AM29" i="100" s="1"/>
  <c r="L117" i="102"/>
  <c r="L139" i="102" s="1"/>
  <c r="M117" i="102"/>
  <c r="M139" i="102" s="1"/>
  <c r="AZ27" i="100" l="1"/>
  <c r="AZ28" i="100" s="1"/>
  <c r="BK18" i="100"/>
  <c r="BK27" i="100" s="1"/>
  <c r="BK28" i="100" s="1"/>
  <c r="BK34" i="100"/>
  <c r="BL34" i="100" s="1"/>
  <c r="BM34" i="100" s="1"/>
  <c r="BK33" i="100"/>
  <c r="BL33" i="100" s="1"/>
  <c r="AZ21" i="100"/>
  <c r="AZ18" i="100"/>
  <c r="AZ33" i="100"/>
  <c r="AZ34" i="100"/>
  <c r="BA17" i="100"/>
  <c r="BA29" i="100" s="1"/>
  <c r="BJ27" i="100"/>
  <c r="BJ28" i="100" s="1"/>
  <c r="BL18" i="100"/>
  <c r="BL27" i="100" s="1"/>
  <c r="BL28" i="100" s="1"/>
  <c r="BN22" i="100"/>
  <c r="BN17" i="100" s="1"/>
  <c r="BN29" i="100" s="1"/>
  <c r="BM17" i="100"/>
  <c r="BM29" i="100" s="1"/>
  <c r="AY32" i="100"/>
  <c r="AY30" i="100"/>
  <c r="S30" i="100" s="1"/>
  <c r="S32" i="100" s="1"/>
  <c r="K117" i="102"/>
  <c r="K139" i="102" s="1"/>
  <c r="R139" i="102" s="1"/>
  <c r="L142" i="102" s="1"/>
  <c r="BB17" i="100" l="1"/>
  <c r="BB29" i="100" s="1"/>
  <c r="BA18" i="100"/>
  <c r="BA28" i="100"/>
  <c r="BA27" i="100"/>
  <c r="BK21" i="100"/>
  <c r="BA30" i="100"/>
  <c r="BK32" i="100"/>
  <c r="BL32" i="100" s="1"/>
  <c r="BJ30" i="100"/>
  <c r="BJ36" i="100" s="1"/>
  <c r="BN18" i="100"/>
  <c r="AE37" i="100" s="1"/>
  <c r="AZ32" i="100"/>
  <c r="BN27" i="100"/>
  <c r="BN28" i="100" s="1"/>
  <c r="BM18" i="100"/>
  <c r="BM27" i="100" s="1"/>
  <c r="BM28" i="100" s="1"/>
  <c r="BM33" i="100"/>
  <c r="BN33" i="100" s="1"/>
  <c r="BA21" i="100"/>
  <c r="BL21" i="100" s="1"/>
  <c r="BA35" i="100"/>
  <c r="BA34" i="100"/>
  <c r="BA33" i="100"/>
  <c r="BN34" i="100"/>
  <c r="O142" i="102"/>
  <c r="N142" i="102"/>
  <c r="M142" i="102"/>
  <c r="BB27" i="100" l="1"/>
  <c r="BB35" i="100"/>
  <c r="BK30" i="100"/>
  <c r="BK36" i="100" s="1"/>
  <c r="AZ30" i="100"/>
  <c r="W30" i="100" s="1"/>
  <c r="AA30" i="100"/>
  <c r="AA32" i="100" s="1"/>
  <c r="BM32" i="100"/>
  <c r="BN32" i="100" s="1"/>
  <c r="BA32" i="100"/>
  <c r="BL30" i="100"/>
  <c r="BL36" i="100" s="1"/>
  <c r="BB21" i="100"/>
  <c r="BB33" i="100"/>
  <c r="BB18" i="100"/>
  <c r="BB34" i="100"/>
  <c r="BC17" i="100"/>
  <c r="BC29" i="100" s="1"/>
  <c r="M119" i="102"/>
  <c r="O119" i="102" s="1"/>
  <c r="BC27" i="100" l="1"/>
  <c r="BM21" i="100"/>
  <c r="BM30" i="100" s="1"/>
  <c r="BM36" i="100" s="1"/>
  <c r="BB32" i="100"/>
  <c r="BB28" i="100"/>
  <c r="BC21" i="100"/>
  <c r="BN21" i="100" s="1"/>
  <c r="BC33" i="100"/>
  <c r="BC18" i="100"/>
  <c r="BC32" i="100" s="1"/>
  <c r="BC34" i="100"/>
  <c r="BC30" i="100"/>
  <c r="AI30" i="100" s="1"/>
  <c r="AI32" i="100" s="1"/>
  <c r="BC35" i="100"/>
  <c r="BN30" i="100" l="1"/>
  <c r="BN36" i="100" s="1"/>
  <c r="AE38" i="100" s="1"/>
  <c r="BC28" i="100"/>
  <c r="BB30" i="100" l="1"/>
  <c r="AE30" i="100" s="1"/>
  <c r="AE32" i="100" s="1"/>
  <c r="O121" i="102"/>
  <c r="H124" i="102" s="1"/>
  <c r="H122" i="102" l="1"/>
  <c r="AY36" i="100" l="1"/>
  <c r="AZ36" i="100" s="1"/>
  <c r="BA36" i="100" s="1"/>
  <c r="BB36" i="100" s="1"/>
  <c r="BC36"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16" authorId="0" shapeId="0" xr:uid="{00000000-0006-0000-0000-000001000000}">
      <text>
        <r>
          <rPr>
            <b/>
            <sz val="9"/>
            <color indexed="81"/>
            <rFont val="ＭＳ Ｐゴシック"/>
            <family val="3"/>
            <charset val="128"/>
          </rPr>
          <t>この取組状況の欄に点検表③または④の取組状況のうち、
最も進んでいるものを反映してください。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100-000001000000}">
      <text>
        <r>
          <rPr>
            <b/>
            <sz val="11"/>
            <color indexed="81"/>
            <rFont val="ＭＳ Ｐゴシック"/>
            <family val="3"/>
            <charset val="128"/>
          </rPr>
          <t xml:space="preserve">【指定番号7000～の場合】
</t>
        </r>
        <r>
          <rPr>
            <b/>
            <u/>
            <sz val="11"/>
            <color indexed="81"/>
            <rFont val="ＭＳ Ｐゴシック"/>
            <family val="3"/>
            <charset val="128"/>
          </rPr>
          <t>指定相当地球温暖化対策事業所</t>
        </r>
        <r>
          <rPr>
            <b/>
            <sz val="11"/>
            <color indexed="81"/>
            <rFont val="ＭＳ Ｐゴシック"/>
            <family val="3"/>
            <charset val="128"/>
          </rPr>
          <t>に該当しています。このセルにて「指定相当」を選択してください。
【上記以外の場合】
このセルは空欄のままとしてください。
※このセルでの選択と、1(1)での選択が整合しない場合、1(1)のセルが赤色になります。修正の上、作成を進めるようお願いします。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9" authorId="0" shapeId="0" xr:uid="{00000000-0006-0000-0200-000001000000}">
      <text>
        <r>
          <rPr>
            <b/>
            <sz val="11"/>
            <color indexed="81"/>
            <rFont val="ＭＳ Ｐゴシック"/>
            <family val="3"/>
            <charset val="128"/>
          </rPr>
          <t>このシートは、その１シートに「指定地球温暖化対策事業者」又は「特定テナント等事業者」が書ききれない場合に使用してください。</t>
        </r>
        <r>
          <rPr>
            <sz val="9"/>
            <color indexed="81"/>
            <rFont val="ＭＳ Ｐゴシック"/>
            <family val="3"/>
            <charset val="128"/>
          </rPr>
          <t xml:space="preserve">
</t>
        </r>
      </text>
    </comment>
    <comment ref="AQ39" authorId="0" shapeId="0" xr:uid="{00000000-0006-0000-0200-000002000000}">
      <text>
        <r>
          <rPr>
            <b/>
            <sz val="9"/>
            <color indexed="81"/>
            <rFont val="ＭＳ Ｐゴシック"/>
            <family val="3"/>
            <charset val="128"/>
          </rPr>
          <t>指定地球温暖化対策事業者等の入力が、用紙１枚に収まらない場合は、印刷境界の下側をドラッグして、印刷範囲を拡大してください。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2" authorId="0" shapeId="0" xr:uid="{00000000-0006-0000-0500-000001000000}">
      <text>
        <r>
          <rPr>
            <sz val="12"/>
            <color indexed="81"/>
            <rFont val="MS P ゴシック"/>
            <family val="3"/>
            <charset val="128"/>
          </rPr>
          <t xml:space="preserve">
</t>
        </r>
        <r>
          <rPr>
            <b/>
            <u/>
            <sz val="12"/>
            <color indexed="10"/>
            <rFont val="MS P ゴシック"/>
            <family val="3"/>
            <charset val="128"/>
          </rPr>
          <t>前年度の排出量と比較して</t>
        </r>
        <r>
          <rPr>
            <sz val="12"/>
            <color indexed="81"/>
            <rFont val="MS P ゴシック"/>
            <family val="3"/>
            <charset val="128"/>
          </rPr>
          <t>増加または減少した要因をご記載ください。
なお、</t>
        </r>
        <r>
          <rPr>
            <b/>
            <u/>
            <sz val="12"/>
            <color indexed="81"/>
            <rFont val="MS P ゴシック"/>
            <family val="3"/>
            <charset val="128"/>
          </rPr>
          <t>「具体的な増減要因」</t>
        </r>
        <r>
          <rPr>
            <sz val="12"/>
            <color indexed="81"/>
            <rFont val="MS P ゴシック"/>
            <family val="3"/>
            <charset val="128"/>
          </rPr>
          <t>に記載した内容と</t>
        </r>
        <r>
          <rPr>
            <b/>
            <u/>
            <sz val="12"/>
            <color indexed="81"/>
            <rFont val="MS P ゴシック"/>
            <family val="3"/>
            <charset val="128"/>
          </rPr>
          <t>「増減要因のチェックボックスの選択」</t>
        </r>
        <r>
          <rPr>
            <sz val="12"/>
            <color indexed="81"/>
            <rFont val="MS P ゴシック"/>
            <family val="3"/>
            <charset val="128"/>
          </rPr>
          <t>は整合させてください。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600-000001000000}">
      <text>
        <r>
          <rPr>
            <b/>
            <sz val="9"/>
            <color indexed="81"/>
            <rFont val="MS P ゴシック"/>
            <family val="3"/>
            <charset val="128"/>
          </rPr>
          <t>各項目、一部の行を非表示にしております。
行が不足した場合には、必要に応じて「再表示」して御使用ください。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0" authorId="0" shapeId="0" xr:uid="{00000000-0006-0000-09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非表示行</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00000000-0006-0000-0A00-000001000000}">
      <text>
        <r>
          <rPr>
            <b/>
            <sz val="9"/>
            <color indexed="81"/>
            <rFont val="MS P ゴシック"/>
            <family val="3"/>
            <charset val="128"/>
          </rPr>
          <t>各項目、一部の行を非表示にしております。
行が不足した場合には、必要に応じて「再表示」して御使用ください。</t>
        </r>
      </text>
    </comment>
    <comment ref="D116" authorId="0" shapeId="0" xr:uid="{00000000-0006-0000-0A00-000002000000}">
      <text>
        <r>
          <rPr>
            <b/>
            <sz val="11"/>
            <color indexed="81"/>
            <rFont val="ＭＳ Ｐゴシック"/>
            <family val="3"/>
            <charset val="128"/>
          </rPr>
          <t xml:space="preserve">対策以外の要因による排出量の減少量を入力する場合の留意事項
</t>
        </r>
        <r>
          <rPr>
            <sz val="11"/>
            <color indexed="81"/>
            <rFont val="ＭＳ Ｐゴシック"/>
            <family val="3"/>
            <charset val="128"/>
          </rPr>
          <t xml:space="preserve">・要件に該当する場合のみ、入力して下さい。
・値を入力する場合、排出量の実績報告年度は、「取引を加味した削減量」-「削減効果の推計及び排出量取引による取得量の合計」の値を入力してください。
・予定年度は、排出量報告年度の値を参考にして推計値を入力してください。
</t>
        </r>
      </text>
    </comment>
    <comment ref="O121" authorId="0" shapeId="0" xr:uid="{00000000-0006-0000-0A00-000003000000}">
      <text>
        <r>
          <rPr>
            <sz val="11"/>
            <color indexed="81"/>
            <rFont val="ＭＳ Ｐゴシック"/>
            <family val="3"/>
            <charset val="128"/>
          </rPr>
          <t>「削減量の推計」の「合計」が、「不足する削減量」の値を上回るように計画をたててください。</t>
        </r>
        <r>
          <rPr>
            <b/>
            <sz val="11"/>
            <color indexed="81"/>
            <rFont val="ＭＳ Ｐゴシック"/>
            <family val="3"/>
            <charset val="128"/>
          </rPr>
          <t>（「削減量の推計」の「合計」が「不足する削減量」を下回っている場合は、セルが赤くなり、コメントが表示されます。）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<sst xmlns="http://schemas.openxmlformats.org/spreadsheetml/2006/main" count="1208" uniqueCount="783">
  <si>
    <t>ﾊｲﾄﾞﾛﾌﾙｵﾛｶｰﾎﾞﾝ
（HFC）</t>
    <phoneticPr fontId="2"/>
  </si>
  <si>
    <t>上水・下水</t>
    <phoneticPr fontId="2"/>
  </si>
  <si>
    <r>
      <t>メタン
（CH</t>
    </r>
    <r>
      <rPr>
        <vertAlign val="subscript"/>
        <sz val="10"/>
        <rFont val="ＭＳ 明朝"/>
        <family val="1"/>
        <charset val="128"/>
      </rPr>
      <t>4</t>
    </r>
    <r>
      <rPr>
        <sz val="10"/>
        <rFont val="ＭＳ 明朝"/>
        <family val="1"/>
        <charset val="128"/>
      </rPr>
      <t>）</t>
    </r>
    <phoneticPr fontId="2"/>
  </si>
  <si>
    <t>ﾊﾟｰﾌﾙｵﾛｶｰﾎﾞﾝ
（PFC）</t>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</si>
  <si>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</si>
  <si>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単位：kg（二酸化炭素換算）/㎡・年</t>
    <rPh sb="6" eb="9">
      <t>ニサンカ</t>
    </rPh>
    <rPh sb="9" eb="11">
      <t>タンソ</t>
    </rPh>
    <rPh sb="11" eb="13">
      <t>カンサン</t>
    </rPh>
    <phoneticPr fontId="2"/>
  </si>
  <si>
    <r>
      <t>事業所に搬入される貨物等１トンキロ当たりの二酸化炭素（ＣＯ</t>
    </r>
    <r>
      <rPr>
        <vertAlign val="subscript"/>
        <sz val="10"/>
        <rFont val="ＭＳ 明朝"/>
        <family val="1"/>
        <charset val="128"/>
      </rPr>
      <t>２</t>
    </r>
    <r>
      <rPr>
        <sz val="10"/>
        <rFont val="ＭＳ 明朝"/>
        <family val="1"/>
        <charset val="128"/>
      </rPr>
      <t>）排出量</t>
    </r>
    <rPh sb="0" eb="2">
      <t>ジギョウ</t>
    </rPh>
    <rPh sb="2" eb="3">
      <t>ジョ</t>
    </rPh>
    <rPh sb="4" eb="6">
      <t>ハンニュウ</t>
    </rPh>
    <rPh sb="9" eb="11">
      <t>カモツ</t>
    </rPh>
    <rPh sb="11" eb="12">
      <t>トウ</t>
    </rPh>
    <rPh sb="17" eb="18">
      <t>ア</t>
    </rPh>
    <rPh sb="21" eb="24">
      <t>ニサンカ</t>
    </rPh>
    <rPh sb="24" eb="26">
      <t>タンソ</t>
    </rPh>
    <rPh sb="31" eb="32">
      <t>ハイ</t>
    </rPh>
    <rPh sb="32" eb="33">
      <t>デ</t>
    </rPh>
    <rPh sb="33" eb="34">
      <t>リョウ</t>
    </rPh>
    <phoneticPr fontId="2"/>
  </si>
  <si>
    <t>前年度排出量を維持したときに移転又は次の削減
計画期間における義務充当（バンキング）が可能な削減量</t>
    <rPh sb="23" eb="25">
      <t>ケイカク</t>
    </rPh>
    <rPh sb="25" eb="27">
      <t>キカン</t>
    </rPh>
    <rPh sb="31" eb="33">
      <t>ギム</t>
    </rPh>
    <rPh sb="33" eb="35">
      <t>ジュウトウ</t>
    </rPh>
    <rPh sb="43" eb="45">
      <t>カノウ</t>
    </rPh>
    <phoneticPr fontId="2"/>
  </si>
  <si>
    <t>前年度排出量を維持したときに削減義務量に不足する削減量</t>
    <rPh sb="7" eb="9">
      <t>イジ</t>
    </rPh>
    <rPh sb="14" eb="16">
      <t>サクゲン</t>
    </rPh>
    <rPh sb="16" eb="18">
      <t>ギム</t>
    </rPh>
    <rPh sb="18" eb="19">
      <t>リョウ</t>
    </rPh>
    <rPh sb="20" eb="22">
      <t>フソク</t>
    </rPh>
    <rPh sb="24" eb="26">
      <t>サクゲン</t>
    </rPh>
    <rPh sb="26" eb="27">
      <t>リョウ</t>
    </rPh>
    <phoneticPr fontId="2"/>
  </si>
  <si>
    <t>前年度排出量を維持したときに削減義務量に不足する削減量</t>
    <phoneticPr fontId="2"/>
  </si>
  <si>
    <t>削減効果の推計
（一年度当たり）</t>
    <rPh sb="0" eb="2">
      <t>サクゲン</t>
    </rPh>
    <rPh sb="2" eb="4">
      <t>コウカ</t>
    </rPh>
    <rPh sb="5" eb="7">
      <t>スイケイ</t>
    </rPh>
    <rPh sb="9" eb="12">
      <t>イチネンド</t>
    </rPh>
    <rPh sb="12" eb="13">
      <t>ア</t>
    </rPh>
    <phoneticPr fontId="2"/>
  </si>
  <si>
    <t>削減効果の推計（ｔ）</t>
    <rPh sb="5" eb="7">
      <t>スイケイ</t>
    </rPh>
    <phoneticPr fontId="2"/>
  </si>
  <si>
    <t>特定温室効果ガス排出量の削減効果の推計の合計</t>
    <rPh sb="0" eb="2">
      <t>トクテイ</t>
    </rPh>
    <rPh sb="2" eb="4">
      <t>オンシツ</t>
    </rPh>
    <rPh sb="4" eb="6">
      <t>コウカ</t>
    </rPh>
    <rPh sb="8" eb="10">
      <t>ハイシュツ</t>
    </rPh>
    <rPh sb="10" eb="11">
      <t>リョウ</t>
    </rPh>
    <rPh sb="12" eb="14">
      <t>サクゲン</t>
    </rPh>
    <rPh sb="17" eb="19">
      <t>スイケイ</t>
    </rPh>
    <phoneticPr fontId="2"/>
  </si>
  <si>
    <t>その他ガス排出量の削減効果の推計の合計</t>
    <rPh sb="2" eb="3">
      <t>タ</t>
    </rPh>
    <rPh sb="5" eb="7">
      <t>ハイシュツ</t>
    </rPh>
    <rPh sb="7" eb="8">
      <t>リョウ</t>
    </rPh>
    <rPh sb="14" eb="16">
      <t>スイケイ</t>
    </rPh>
    <phoneticPr fontId="2"/>
  </si>
  <si>
    <t>追加的対策による削減効果</t>
    <rPh sb="0" eb="3">
      <t>ツイカテキ</t>
    </rPh>
    <rPh sb="3" eb="5">
      <t>タイサク</t>
    </rPh>
    <rPh sb="8" eb="10">
      <t>サクゲン</t>
    </rPh>
    <rPh sb="10" eb="12">
      <t>コウカ</t>
    </rPh>
    <phoneticPr fontId="2"/>
  </si>
  <si>
    <t>排出量取引による取得量の合計</t>
    <rPh sb="8" eb="10">
      <t>シュトク</t>
    </rPh>
    <rPh sb="10" eb="11">
      <t>リョウ</t>
    </rPh>
    <phoneticPr fontId="2"/>
  </si>
  <si>
    <t>削減効果の推計及び排出量取引による取得量の合計</t>
    <rPh sb="7" eb="8">
      <t>オヨ</t>
    </rPh>
    <rPh sb="9" eb="11">
      <t>ハイシュツ</t>
    </rPh>
    <rPh sb="11" eb="12">
      <t>リョウ</t>
    </rPh>
    <rPh sb="12" eb="14">
      <t>トリヒキ</t>
    </rPh>
    <rPh sb="17" eb="19">
      <t>シュトク</t>
    </rPh>
    <rPh sb="19" eb="20">
      <t>リョウ</t>
    </rPh>
    <rPh sb="21" eb="23">
      <t>ゴウケイ</t>
    </rPh>
    <phoneticPr fontId="2"/>
  </si>
  <si>
    <t>対策以外の要因による排出量の減少量の推計（基準排出量比）</t>
    <rPh sb="0" eb="2">
      <t>タイサク</t>
    </rPh>
    <rPh sb="2" eb="4">
      <t>イガイ</t>
    </rPh>
    <rPh sb="5" eb="7">
      <t>ヨウイン</t>
    </rPh>
    <rPh sb="10" eb="12">
      <t>ハイシュツ</t>
    </rPh>
    <rPh sb="12" eb="13">
      <t>リョウ</t>
    </rPh>
    <rPh sb="14" eb="16">
      <t>ゲンショウ</t>
    </rPh>
    <rPh sb="16" eb="17">
      <t>リョウ</t>
    </rPh>
    <rPh sb="18" eb="20">
      <t>スイケイ</t>
    </rPh>
    <rPh sb="21" eb="23">
      <t>キジュン</t>
    </rPh>
    <rPh sb="23" eb="25">
      <t>ハイシュツ</t>
    </rPh>
    <rPh sb="25" eb="26">
      <t>リョウ</t>
    </rPh>
    <rPh sb="26" eb="27">
      <t>ヒ</t>
    </rPh>
    <phoneticPr fontId="2"/>
  </si>
  <si>
    <t>追加的排出量取引による取得量</t>
    <rPh sb="0" eb="3">
      <t>ツイカテキ</t>
    </rPh>
    <rPh sb="3" eb="5">
      <t>ハイシュツ</t>
    </rPh>
    <rPh sb="5" eb="6">
      <t>リョウ</t>
    </rPh>
    <rPh sb="6" eb="8">
      <t>トリヒキ</t>
    </rPh>
    <rPh sb="11" eb="13">
      <t>シュトク</t>
    </rPh>
    <rPh sb="13" eb="14">
      <t>リョウ</t>
    </rPh>
    <phoneticPr fontId="2"/>
  </si>
  <si>
    <t>合　計</t>
    <rPh sb="0" eb="1">
      <t>ゴウ</t>
    </rPh>
    <rPh sb="2" eb="3">
      <t>ケイ</t>
    </rPh>
    <phoneticPr fontId="2"/>
  </si>
  <si>
    <t>窓口で閲覧</t>
    <phoneticPr fontId="2"/>
  </si>
  <si>
    <t>冊子</t>
    <phoneticPr fontId="2"/>
  </si>
  <si>
    <t>その他</t>
    <phoneticPr fontId="2"/>
  </si>
  <si>
    <t>その７</t>
    <phoneticPr fontId="2"/>
  </si>
  <si>
    <t>９　自動車に係る地球温暖化の対策</t>
    <rPh sb="6" eb="7">
      <t>カカ</t>
    </rPh>
    <rPh sb="8" eb="10">
      <t>チキュウ</t>
    </rPh>
    <rPh sb="10" eb="13">
      <t>オンダンカ</t>
    </rPh>
    <rPh sb="14" eb="16">
      <t>タイサク</t>
    </rPh>
    <phoneticPr fontId="2"/>
  </si>
  <si>
    <t xml:space="preserve"> (1)　自動車を自ら使用する場合の地球温暖化の対策</t>
    <rPh sb="5" eb="8">
      <t>ジドウシャ</t>
    </rPh>
    <rPh sb="9" eb="10">
      <t>ミズカ</t>
    </rPh>
    <rPh sb="11" eb="13">
      <t>シヨウ</t>
    </rPh>
    <rPh sb="15" eb="17">
      <t>バアイ</t>
    </rPh>
    <rPh sb="18" eb="20">
      <t>チキュウ</t>
    </rPh>
    <rPh sb="20" eb="23">
      <t>オンダンカ</t>
    </rPh>
    <rPh sb="24" eb="26">
      <t>タイサク</t>
    </rPh>
    <phoneticPr fontId="2"/>
  </si>
  <si>
    <t xml:space="preserve"> (2)　他者の自動車を利用する場合の地球温暖化の対策</t>
    <rPh sb="5" eb="6">
      <t>タ</t>
    </rPh>
    <rPh sb="6" eb="7">
      <t>シャ</t>
    </rPh>
    <rPh sb="8" eb="11">
      <t>ジドウシャ</t>
    </rPh>
    <rPh sb="12" eb="14">
      <t>リヨウ</t>
    </rPh>
    <rPh sb="16" eb="18">
      <t>バアイ</t>
    </rPh>
    <rPh sb="19" eb="21">
      <t>チキュウ</t>
    </rPh>
    <rPh sb="21" eb="24">
      <t>オンダンカ</t>
    </rPh>
    <rPh sb="25" eb="27">
      <t>タイサク</t>
    </rPh>
    <phoneticPr fontId="2"/>
  </si>
  <si>
    <t xml:space="preserve"> 　ア　基本方針</t>
    <rPh sb="4" eb="6">
      <t>キホン</t>
    </rPh>
    <rPh sb="6" eb="8">
      <t>ホウシン</t>
    </rPh>
    <phoneticPr fontId="2"/>
  </si>
  <si>
    <t xml:space="preserve"> 　イ　他者の自動車を利用する場合の地球温暖化の対策</t>
    <rPh sb="4" eb="5">
      <t>タ</t>
    </rPh>
    <rPh sb="5" eb="6">
      <t>シャ</t>
    </rPh>
    <rPh sb="7" eb="10">
      <t>ジドウシャ</t>
    </rPh>
    <rPh sb="11" eb="13">
      <t>リヨウ</t>
    </rPh>
    <rPh sb="15" eb="17">
      <t>バアイ</t>
    </rPh>
    <rPh sb="18" eb="20">
      <t>チキュウ</t>
    </rPh>
    <rPh sb="20" eb="23">
      <t>オンダンカ</t>
    </rPh>
    <rPh sb="24" eb="26">
      <t>タイサク</t>
    </rPh>
    <phoneticPr fontId="2"/>
  </si>
  <si>
    <t>低公害・低燃費車の利用割合の向上</t>
    <phoneticPr fontId="2"/>
  </si>
  <si>
    <t>環境負荷の大きな自動車の利用抑制</t>
    <phoneticPr fontId="2"/>
  </si>
  <si>
    <t>物流効率化の推進による交通量の抑制</t>
    <rPh sb="6" eb="8">
      <t>スイシン</t>
    </rPh>
    <phoneticPr fontId="2"/>
  </si>
  <si>
    <t>エコドライブの推進</t>
    <phoneticPr fontId="2"/>
  </si>
  <si>
    <t>体制の整備</t>
    <phoneticPr fontId="2"/>
  </si>
  <si>
    <t>ｋｇ／ｔ・ｋｍ</t>
    <phoneticPr fontId="2"/>
  </si>
  <si>
    <t>(日本工業規格Ａ列４番)</t>
    <phoneticPr fontId="2"/>
  </si>
  <si>
    <t>低公害・低燃費車等の利用割合の向上</t>
    <rPh sb="8" eb="9">
      <t>トウ</t>
    </rPh>
    <phoneticPr fontId="2"/>
  </si>
  <si>
    <t>６　総量削減義務に係る状況（特定地球温暖化対策事業所に該当する場合のみ記載）</t>
    <rPh sb="2" eb="6">
      <t>ソウリョウサクゲン</t>
    </rPh>
    <rPh sb="6" eb="8">
      <t>ギム</t>
    </rPh>
    <rPh sb="9" eb="10">
      <t>カカワ</t>
    </rPh>
    <rPh sb="11" eb="13">
      <t>ジョウキョウ</t>
    </rPh>
    <rPh sb="14" eb="26">
      <t>トクテイジギョウショ</t>
    </rPh>
    <rPh sb="27" eb="29">
      <t>ガイトウ</t>
    </rPh>
    <rPh sb="31" eb="33">
      <t>バアイ</t>
    </rPh>
    <rPh sb="35" eb="37">
      <t>キサイ</t>
    </rPh>
    <phoneticPr fontId="2"/>
  </si>
  <si>
    <t xml:space="preserve"> (1)　基準排出量の算定方法</t>
    <rPh sb="5" eb="7">
      <t>キジュン</t>
    </rPh>
    <rPh sb="7" eb="9">
      <t>ハイシュツ</t>
    </rPh>
    <rPh sb="9" eb="10">
      <t>リョウ</t>
    </rPh>
    <rPh sb="11" eb="13">
      <t>サンテイ</t>
    </rPh>
    <rPh sb="13" eb="15">
      <t>ホウホウ</t>
    </rPh>
    <phoneticPr fontId="2"/>
  </si>
  <si>
    <t xml:space="preserve"> (2)　基準排出量の変更</t>
    <rPh sb="5" eb="7">
      <t>キジュン</t>
    </rPh>
    <rPh sb="7" eb="10">
      <t>ハイシュツリョウ</t>
    </rPh>
    <rPh sb="11" eb="13">
      <t>ヘンコウ</t>
    </rPh>
    <phoneticPr fontId="2"/>
  </si>
  <si>
    <t xml:space="preserve"> (3)　削減義務率の区分</t>
    <rPh sb="5" eb="7">
      <t>サクゲン</t>
    </rPh>
    <rPh sb="7" eb="9">
      <t>ギム</t>
    </rPh>
    <rPh sb="9" eb="10">
      <t>リツ</t>
    </rPh>
    <rPh sb="11" eb="13">
      <t>クブン</t>
    </rPh>
    <phoneticPr fontId="2"/>
  </si>
  <si>
    <t xml:space="preserve"> (4)　削減義務期間</t>
    <rPh sb="5" eb="7">
      <t>サクゲン</t>
    </rPh>
    <rPh sb="7" eb="9">
      <t>ギム</t>
    </rPh>
    <rPh sb="9" eb="11">
      <t>キカン</t>
    </rPh>
    <phoneticPr fontId="2"/>
  </si>
  <si>
    <t xml:space="preserve"> (5)　優良特定地球温暖化対策事業所の認定</t>
    <rPh sb="5" eb="7">
      <t>ユウリョウ</t>
    </rPh>
    <rPh sb="7" eb="19">
      <t>トクテイジギョウショ</t>
    </rPh>
    <rPh sb="20" eb="22">
      <t>ニンテイ</t>
    </rPh>
    <phoneticPr fontId="2"/>
  </si>
  <si>
    <t xml:space="preserve"> (6)　年度ごとの状況</t>
    <rPh sb="5" eb="7">
      <t>ネンド</t>
    </rPh>
    <rPh sb="10" eb="12">
      <t>ジョウキョウ</t>
    </rPh>
    <phoneticPr fontId="2"/>
  </si>
  <si>
    <t>延べ面積当たり
特定温室効果ガス
年度排出量</t>
    <rPh sb="4" eb="5">
      <t>トウ</t>
    </rPh>
    <phoneticPr fontId="2"/>
  </si>
  <si>
    <t>貨物輸送以外の自動車交通量対策</t>
    <rPh sb="0" eb="2">
      <t>カモツ</t>
    </rPh>
    <rPh sb="2" eb="4">
      <t>ユソウ</t>
    </rPh>
    <rPh sb="4" eb="6">
      <t>イガイ</t>
    </rPh>
    <rPh sb="7" eb="10">
      <t>ジドウシャ</t>
    </rPh>
    <rPh sb="10" eb="12">
      <t>コウツウ</t>
    </rPh>
    <rPh sb="12" eb="13">
      <t>リョウ</t>
    </rPh>
    <rPh sb="13" eb="15">
      <t>タイサク</t>
    </rPh>
    <phoneticPr fontId="2"/>
  </si>
  <si>
    <t xml:space="preserve"> (5)　指定年度等</t>
    <rPh sb="5" eb="7">
      <t>シテイ</t>
    </rPh>
    <rPh sb="7" eb="9">
      <t>ネンド</t>
    </rPh>
    <rPh sb="9" eb="10">
      <t>トウ</t>
    </rPh>
    <phoneticPr fontId="2"/>
  </si>
  <si>
    <t>２　地球温暖化の対策の推進に関する基本方針</t>
    <phoneticPr fontId="2"/>
  </si>
  <si>
    <t>３　地球温暖化の対策の推進体制</t>
    <rPh sb="2" eb="4">
      <t>チキュウ</t>
    </rPh>
    <rPh sb="4" eb="7">
      <t>オンダンカ</t>
    </rPh>
    <rPh sb="8" eb="10">
      <t>タイサク</t>
    </rPh>
    <rPh sb="11" eb="13">
      <t>スイシン</t>
    </rPh>
    <rPh sb="13" eb="15">
      <t>タイセイ</t>
    </rPh>
    <phoneticPr fontId="2"/>
  </si>
  <si>
    <t>単位：ｔ（二酸化炭素換算）</t>
    <rPh sb="0" eb="2">
      <t>タンイ</t>
    </rPh>
    <rPh sb="5" eb="8">
      <t>ニサンカ</t>
    </rPh>
    <rPh sb="8" eb="10">
      <t>タンソ</t>
    </rPh>
    <rPh sb="10" eb="12">
      <t>カンサン</t>
    </rPh>
    <phoneticPr fontId="2"/>
  </si>
  <si>
    <t>ｔ（二酸化炭素換算）</t>
    <rPh sb="2" eb="5">
      <t>ニサンカ</t>
    </rPh>
    <rPh sb="5" eb="7">
      <t>タンソ</t>
    </rPh>
    <rPh sb="7" eb="9">
      <t>カンサン</t>
    </rPh>
    <phoneticPr fontId="2"/>
  </si>
  <si>
    <t>基準排出量</t>
    <phoneticPr fontId="2"/>
  </si>
  <si>
    <t>削減義務
率の区分</t>
    <phoneticPr fontId="2"/>
  </si>
  <si>
    <t>平均削減
義務率</t>
    <phoneticPr fontId="2"/>
  </si>
  <si>
    <t>計画
期間</t>
    <phoneticPr fontId="2"/>
  </si>
  <si>
    <t>削減
目標</t>
    <phoneticPr fontId="2"/>
  </si>
  <si>
    <t>削減
義務
の
概要</t>
    <phoneticPr fontId="2"/>
  </si>
  <si>
    <t>特定温室
効果ガス</t>
    <phoneticPr fontId="2"/>
  </si>
  <si>
    <t>特定温室効果
ガス以外の
温室効果ガス</t>
    <rPh sb="9" eb="11">
      <t>イガイ</t>
    </rPh>
    <phoneticPr fontId="2"/>
  </si>
  <si>
    <t>地球温暖化対策計画書</t>
    <rPh sb="0" eb="2">
      <t>チキュウ</t>
    </rPh>
    <rPh sb="2" eb="4">
      <t>オンダン</t>
    </rPh>
    <rPh sb="4" eb="5">
      <t>カ</t>
    </rPh>
    <rPh sb="5" eb="7">
      <t>タイサク</t>
    </rPh>
    <rPh sb="7" eb="9">
      <t>ケイカク</t>
    </rPh>
    <rPh sb="9" eb="10">
      <t>ショ</t>
    </rPh>
    <phoneticPr fontId="2"/>
  </si>
  <si>
    <t>１　指定地球温暖化対策事業者の概要</t>
    <rPh sb="2" eb="4">
      <t>シテイ</t>
    </rPh>
    <rPh sb="4" eb="6">
      <t>チキュウ</t>
    </rPh>
    <rPh sb="6" eb="8">
      <t>オンダン</t>
    </rPh>
    <rPh sb="8" eb="9">
      <t>カ</t>
    </rPh>
    <rPh sb="9" eb="11">
      <t>タイサク</t>
    </rPh>
    <rPh sb="11" eb="13">
      <t>ジギョウ</t>
    </rPh>
    <rPh sb="13" eb="14">
      <t>シャ</t>
    </rPh>
    <rPh sb="15" eb="17">
      <t>ガイヨウ</t>
    </rPh>
    <phoneticPr fontId="2"/>
  </si>
  <si>
    <t xml:space="preserve"> (1-2)　指定地球温暖化対策事業者及び特定テナント等事業者の氏名</t>
    <rPh sb="7" eb="9">
      <t>シテイ</t>
    </rPh>
    <rPh sb="9" eb="11">
      <t>チキュウ</t>
    </rPh>
    <rPh sb="11" eb="14">
      <t>オンダンカ</t>
    </rPh>
    <rPh sb="14" eb="16">
      <t>タイサク</t>
    </rPh>
    <rPh sb="16" eb="19">
      <t>ジギョウシャ</t>
    </rPh>
    <rPh sb="19" eb="20">
      <t>オヨ</t>
    </rPh>
    <rPh sb="21" eb="23">
      <t>トクテイ</t>
    </rPh>
    <rPh sb="27" eb="28">
      <t>ナド</t>
    </rPh>
    <rPh sb="28" eb="31">
      <t>ジギョウシャ</t>
    </rPh>
    <rPh sb="32" eb="34">
      <t>シメイ</t>
    </rPh>
    <phoneticPr fontId="2"/>
  </si>
  <si>
    <t>指定地球温暖化対策事業者
又は特定テナント等事業者の別</t>
    <phoneticPr fontId="2"/>
  </si>
  <si>
    <t>年度</t>
  </si>
  <si>
    <t>年度</t>
    <phoneticPr fontId="2"/>
  </si>
  <si>
    <t>基準排出量(A)</t>
    <phoneticPr fontId="2"/>
  </si>
  <si>
    <t>特定温室効果
ガス排出量(E)</t>
    <phoneticPr fontId="2"/>
  </si>
  <si>
    <t>実 施 時 期</t>
    <rPh sb="4" eb="5">
      <t>ジ</t>
    </rPh>
    <rPh sb="6" eb="7">
      <t>キ</t>
    </rPh>
    <phoneticPr fontId="2"/>
  </si>
  <si>
    <t>区 分 名 称</t>
    <rPh sb="0" eb="1">
      <t>ク</t>
    </rPh>
    <rPh sb="2" eb="3">
      <t>ブン</t>
    </rPh>
    <rPh sb="4" eb="5">
      <t>メイ</t>
    </rPh>
    <rPh sb="6" eb="7">
      <t>ショウ</t>
    </rPh>
    <phoneticPr fontId="2"/>
  </si>
  <si>
    <t>備 考</t>
    <phoneticPr fontId="2"/>
  </si>
  <si>
    <t>ｔ（二酸化炭素換算）</t>
    <phoneticPr fontId="2"/>
  </si>
  <si>
    <t>単位：ｔ（二酸化炭素換算）</t>
    <phoneticPr fontId="2"/>
  </si>
  <si>
    <t>合計</t>
    <phoneticPr fontId="2"/>
  </si>
  <si>
    <t>その４</t>
    <phoneticPr fontId="2"/>
  </si>
  <si>
    <t>特に優れた
事業所への認定</t>
    <phoneticPr fontId="2"/>
  </si>
  <si>
    <t>極めて優れた
事業所への認定</t>
    <phoneticPr fontId="2"/>
  </si>
  <si>
    <t>その５</t>
    <phoneticPr fontId="2"/>
  </si>
  <si>
    <t>対 策 の 名 称</t>
    <rPh sb="0" eb="1">
      <t>タイ</t>
    </rPh>
    <rPh sb="2" eb="3">
      <t>サク</t>
    </rPh>
    <rPh sb="6" eb="7">
      <t>メイ</t>
    </rPh>
    <rPh sb="8" eb="9">
      <t>ショウ</t>
    </rPh>
    <phoneticPr fontId="2"/>
  </si>
  <si>
    <t>実 施
時 期</t>
    <rPh sb="0" eb="1">
      <t>ジツ</t>
    </rPh>
    <rPh sb="2" eb="3">
      <t>シ</t>
    </rPh>
    <rPh sb="4" eb="5">
      <t>トキ</t>
    </rPh>
    <rPh sb="6" eb="7">
      <t>キ</t>
    </rPh>
    <phoneticPr fontId="2"/>
  </si>
  <si>
    <t xml:space="preserve"> (1)　削減義務率の区分</t>
    <rPh sb="5" eb="7">
      <t>サクゲン</t>
    </rPh>
    <rPh sb="7" eb="9">
      <t>ギム</t>
    </rPh>
    <rPh sb="9" eb="10">
      <t>リツ</t>
    </rPh>
    <rPh sb="11" eb="13">
      <t>クブン</t>
    </rPh>
    <phoneticPr fontId="2"/>
  </si>
  <si>
    <t xml:space="preserve"> (2)　削減義務期間</t>
    <rPh sb="5" eb="7">
      <t>サクゲン</t>
    </rPh>
    <rPh sb="7" eb="9">
      <t>ギム</t>
    </rPh>
    <rPh sb="9" eb="11">
      <t>キカン</t>
    </rPh>
    <phoneticPr fontId="2"/>
  </si>
  <si>
    <t xml:space="preserve"> (3)　優良特定地球温暖化対策事業所の認定</t>
    <rPh sb="5" eb="7">
      <t>ユウリョウ</t>
    </rPh>
    <rPh sb="7" eb="19">
      <t>トクテイジギョウショ</t>
    </rPh>
    <rPh sb="20" eb="22">
      <t>ニンテイ</t>
    </rPh>
    <phoneticPr fontId="2"/>
  </si>
  <si>
    <t xml:space="preserve"> (4)　各年度の削減義務履行状況</t>
    <rPh sb="5" eb="6">
      <t>カク</t>
    </rPh>
    <rPh sb="6" eb="8">
      <t>ネンド</t>
    </rPh>
    <rPh sb="9" eb="11">
      <t>サクゲン</t>
    </rPh>
    <rPh sb="11" eb="13">
      <t>ギム</t>
    </rPh>
    <rPh sb="13" eb="15">
      <t>リコウ</t>
    </rPh>
    <rPh sb="15" eb="17">
      <t>ジョウキョウ</t>
    </rPh>
    <phoneticPr fontId="2"/>
  </si>
  <si>
    <t xml:space="preserve"> (1)　統括管理者</t>
    <rPh sb="5" eb="7">
      <t>トウカツ</t>
    </rPh>
    <rPh sb="7" eb="10">
      <t>カンリシャ</t>
    </rPh>
    <phoneticPr fontId="2"/>
  </si>
  <si>
    <t xml:space="preserve"> (2)　技術管理者</t>
    <rPh sb="5" eb="7">
      <t>ギジュツ</t>
    </rPh>
    <rPh sb="7" eb="10">
      <t>カンリシャ</t>
    </rPh>
    <phoneticPr fontId="2"/>
  </si>
  <si>
    <t>氏名</t>
    <phoneticPr fontId="2"/>
  </si>
  <si>
    <t>氏名</t>
    <phoneticPr fontId="2"/>
  </si>
  <si>
    <t>資格要件の名称</t>
    <phoneticPr fontId="2"/>
  </si>
  <si>
    <t>）のとおり</t>
    <phoneticPr fontId="2"/>
  </si>
  <si>
    <t>㎡</t>
    <phoneticPr fontId="2"/>
  </si>
  <si>
    <t>㎡</t>
    <phoneticPr fontId="2"/>
  </si>
  <si>
    <t>㎡</t>
    <phoneticPr fontId="2"/>
  </si>
  <si>
    <t xml:space="preserve"> (1)　指定地球温暖化対策事業者及び特定テナント等事業者の氏名</t>
    <rPh sb="5" eb="7">
      <t>シテイ</t>
    </rPh>
    <rPh sb="7" eb="9">
      <t>チキュウ</t>
    </rPh>
    <rPh sb="9" eb="12">
      <t>オンダンカ</t>
    </rPh>
    <rPh sb="12" eb="14">
      <t>タイサク</t>
    </rPh>
    <rPh sb="14" eb="17">
      <t>ジギョウシャ</t>
    </rPh>
    <rPh sb="17" eb="18">
      <t>オヨ</t>
    </rPh>
    <rPh sb="19" eb="21">
      <t>トクテイ</t>
    </rPh>
    <rPh sb="25" eb="26">
      <t>トウ</t>
    </rPh>
    <rPh sb="26" eb="29">
      <t>ジギョウシャ</t>
    </rPh>
    <rPh sb="30" eb="32">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</si>
  <si>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</si>
  <si>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</si>
  <si>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</si>
  <si>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</si>
  <si>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</si>
  <si>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</si>
  <si>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</si>
  <si>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</si>
  <si>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</si>
  <si>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</si>
  <si>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</si>
  <si>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</si>
  <si>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</si>
  <si>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</si>
  <si>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</si>
  <si>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</si>
  <si>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</si>
  <si>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</si>
  <si>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敷地面積</t>
    <phoneticPr fontId="2"/>
  </si>
  <si>
    <t>第５号様式　その１</t>
    <phoneticPr fontId="2"/>
  </si>
  <si>
    <t xml:space="preserve"> (3)　担当部署</t>
    <rPh sb="5" eb="7">
      <t>タントウ</t>
    </rPh>
    <rPh sb="7" eb="9">
      <t>ブショ</t>
    </rPh>
    <phoneticPr fontId="2"/>
  </si>
  <si>
    <t>～</t>
    <phoneticPr fontId="2"/>
  </si>
  <si>
    <t xml:space="preserve"> (4)　地球温暖化対策計画書の公表方法</t>
    <rPh sb="5" eb="7">
      <t>チキュウ</t>
    </rPh>
    <rPh sb="7" eb="10">
      <t>オンダンカ</t>
    </rPh>
    <rPh sb="10" eb="12">
      <t>タイサク</t>
    </rPh>
    <rPh sb="12" eb="15">
      <t>ケイカクショ</t>
    </rPh>
    <rPh sb="16" eb="18">
      <t>コウヒョウ</t>
    </rPh>
    <rPh sb="18" eb="20">
      <t>ホウホウ</t>
    </rPh>
    <phoneticPr fontId="2"/>
  </si>
  <si>
    <t>ホームページで公表</t>
  </si>
  <si>
    <t>その２</t>
    <phoneticPr fontId="2"/>
  </si>
  <si>
    <t>その３</t>
    <phoneticPr fontId="2"/>
  </si>
  <si>
    <t xml:space="preserve"> (1)　温室効果ガス排出量の推移</t>
    <rPh sb="5" eb="7">
      <t>オンシツ</t>
    </rPh>
    <rPh sb="7" eb="9">
      <t>コウカ</t>
    </rPh>
    <rPh sb="11" eb="13">
      <t>ハイシュツ</t>
    </rPh>
    <rPh sb="13" eb="14">
      <t>リョウ</t>
    </rPh>
    <rPh sb="15" eb="17">
      <t>スイイ</t>
    </rPh>
    <phoneticPr fontId="2"/>
  </si>
  <si>
    <t>）</t>
    <phoneticPr fontId="2"/>
  </si>
  <si>
    <t>年度まで</t>
    <phoneticPr fontId="2"/>
  </si>
  <si>
    <t>削減義務
期間合計</t>
    <phoneticPr fontId="2"/>
  </si>
  <si>
    <t>前年度末</t>
    <rPh sb="0" eb="3">
      <t>ゼンネンド</t>
    </rPh>
    <rPh sb="3" eb="4">
      <t>マツ</t>
    </rPh>
    <phoneticPr fontId="2"/>
  </si>
  <si>
    <t>基準年度</t>
    <rPh sb="0" eb="2">
      <t>キジュン</t>
    </rPh>
    <rPh sb="2" eb="4">
      <t>ネンド</t>
    </rPh>
    <phoneticPr fontId="2"/>
  </si>
  <si>
    <t>用途別内訳</t>
    <rPh sb="0" eb="2">
      <t>ヨウト</t>
    </rPh>
    <rPh sb="2" eb="3">
      <t>ベツ</t>
    </rPh>
    <rPh sb="3" eb="5">
      <t>ウチワケ</t>
    </rPh>
    <phoneticPr fontId="2"/>
  </si>
  <si>
    <t>△別紙（</t>
    <rPh sb="1" eb="3">
      <t>ベッシ</t>
    </rPh>
    <phoneticPr fontId="2"/>
  </si>
  <si>
    <t>年</t>
    <rPh sb="0" eb="1">
      <t>ネン</t>
    </rPh>
    <phoneticPr fontId="2"/>
  </si>
  <si>
    <t>月</t>
    <rPh sb="0" eb="1">
      <t>ツキ</t>
    </rPh>
    <phoneticPr fontId="2"/>
  </si>
  <si>
    <t>日</t>
    <rPh sb="0" eb="1">
      <t>ニチ</t>
    </rPh>
    <phoneticPr fontId="2"/>
  </si>
  <si>
    <t>氏名（法人にあっては名称）</t>
    <rPh sb="0" eb="2">
      <t>シメイ</t>
    </rPh>
    <rPh sb="3" eb="5">
      <t>ホウジン</t>
    </rPh>
    <rPh sb="10" eb="12">
      <t>メイショウ</t>
    </rPh>
    <phoneticPr fontId="2"/>
  </si>
  <si>
    <t>自らの貨物等の搬入のため他者の自動車を利用しているとき。</t>
    <phoneticPr fontId="2"/>
  </si>
  <si>
    <t>　</t>
    <phoneticPr fontId="2"/>
  </si>
  <si>
    <t xml:space="preserve">   </t>
    <phoneticPr fontId="2"/>
  </si>
  <si>
    <t>施設利用者等の貨物等の搬入等のため指定地球温暖化対策事業者以外の者の自動車を利用しているとき。</t>
    <phoneticPr fontId="2"/>
  </si>
  <si>
    <t>対策
Ｎｏ</t>
    <rPh sb="0" eb="2">
      <t>タイサク</t>
    </rPh>
    <phoneticPr fontId="2"/>
  </si>
  <si>
    <t>取得年月日</t>
    <rPh sb="0" eb="2">
      <t>シュトク</t>
    </rPh>
    <rPh sb="2" eb="5">
      <t>ネンガッピ</t>
    </rPh>
    <phoneticPr fontId="2"/>
  </si>
  <si>
    <t>業種等</t>
    <rPh sb="0" eb="2">
      <t>ギョウシュ</t>
    </rPh>
    <rPh sb="2" eb="3">
      <t>トウ</t>
    </rPh>
    <phoneticPr fontId="2"/>
  </si>
  <si>
    <t>公表期間</t>
    <rPh sb="0" eb="2">
      <t>コウヒョウ</t>
    </rPh>
    <rPh sb="2" eb="4">
      <t>キカン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</si>
  <si>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</si>
  <si>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</si>
  <si>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</si>
  <si>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</si>
  <si>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年度</t>
    <rPh sb="0" eb="2">
      <t>ネンド</t>
    </rPh>
    <phoneticPr fontId="2"/>
  </si>
  <si>
    <t>削減量
（ｔ）</t>
    <rPh sb="0" eb="2">
      <t>サクゲン</t>
    </rPh>
    <rPh sb="2" eb="3">
      <t>リョウ</t>
    </rPh>
    <phoneticPr fontId="2"/>
  </si>
  <si>
    <t>削減率
（％）</t>
    <rPh sb="0" eb="2">
      <t>サクゲン</t>
    </rPh>
    <rPh sb="2" eb="3">
      <t>リツ</t>
    </rPh>
    <phoneticPr fontId="2"/>
  </si>
  <si>
    <t>アドレス：</t>
    <phoneticPr fontId="2"/>
  </si>
  <si>
    <t>義務開始
の前年度</t>
    <rPh sb="0" eb="2">
      <t>ギム</t>
    </rPh>
    <rPh sb="2" eb="4">
      <t>カイシ</t>
    </rPh>
    <rPh sb="6" eb="7">
      <t>マエ</t>
    </rPh>
    <rPh sb="7" eb="9">
      <t>ネンド</t>
    </rPh>
    <phoneticPr fontId="2"/>
  </si>
  <si>
    <t>区分名称</t>
    <rPh sb="0" eb="2">
      <t>クブン</t>
    </rPh>
    <rPh sb="2" eb="4">
      <t>メイショウ</t>
    </rPh>
    <phoneticPr fontId="2"/>
  </si>
  <si>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</si>
  <si>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その他ガス</t>
    <rPh sb="2" eb="3">
      <t>タ</t>
    </rPh>
    <phoneticPr fontId="2"/>
  </si>
  <si>
    <t>年度から</t>
    <rPh sb="0" eb="2">
      <t>ネンド</t>
    </rPh>
    <phoneticPr fontId="2"/>
  </si>
  <si>
    <t>削減義務率の区分</t>
    <rPh sb="0" eb="4">
      <t>サクゲンギム</t>
    </rPh>
    <rPh sb="4" eb="5">
      <t>リツ</t>
    </rPh>
    <rPh sb="6" eb="8">
      <t>クブン</t>
    </rPh>
    <phoneticPr fontId="2"/>
  </si>
  <si>
    <t>指定地球温暖化対策事業所</t>
    <rPh sb="0" eb="12">
      <t>シテイジギョウショ</t>
    </rPh>
    <phoneticPr fontId="2"/>
  </si>
  <si>
    <t>特定地球温暖化対策事業所</t>
    <rPh sb="0" eb="12">
      <t>トクテイジギョウショ</t>
    </rPh>
    <phoneticPr fontId="2"/>
  </si>
  <si>
    <t>年度まで</t>
    <rPh sb="0" eb="2">
      <t>ネンド</t>
    </rPh>
    <phoneticPr fontId="2"/>
  </si>
  <si>
    <t>事業所
の種類</t>
    <rPh sb="0" eb="3">
      <t>ジギョウショ</t>
    </rPh>
    <rPh sb="5" eb="7">
      <t>シュルイ</t>
    </rPh>
    <phoneticPr fontId="2"/>
  </si>
  <si>
    <t>変更年度</t>
    <rPh sb="0" eb="2">
      <t>ヘンコウ</t>
    </rPh>
    <rPh sb="2" eb="4">
      <t>ネンド</t>
    </rPh>
    <phoneticPr fontId="2"/>
  </si>
  <si>
    <t>その他</t>
    <rPh sb="2" eb="3">
      <t>タ</t>
    </rPh>
    <phoneticPr fontId="2"/>
  </si>
  <si>
    <t>事業の
業　種</t>
    <rPh sb="0" eb="2">
      <t>ジギョウ</t>
    </rPh>
    <rPh sb="4" eb="5">
      <t>ギョウ</t>
    </rPh>
    <rPh sb="6" eb="7">
      <t>タネ</t>
    </rPh>
    <phoneticPr fontId="2"/>
  </si>
  <si>
    <t>閲覧場所：</t>
    <rPh sb="0" eb="2">
      <t>エツラン</t>
    </rPh>
    <rPh sb="2" eb="4">
      <t>バショ</t>
    </rPh>
    <phoneticPr fontId="2"/>
  </si>
  <si>
    <t>実施中</t>
  </si>
  <si>
    <t>今後実施</t>
  </si>
  <si>
    <t>検討中</t>
  </si>
  <si>
    <t>実施しない</t>
  </si>
  <si>
    <t>該当しない</t>
  </si>
  <si>
    <t>基本方針</t>
    <rPh sb="0" eb="2">
      <t>キホン</t>
    </rPh>
    <rPh sb="2" eb="4">
      <t>ホウシン</t>
    </rPh>
    <phoneticPr fontId="2"/>
  </si>
  <si>
    <t>対策内容</t>
    <rPh sb="0" eb="2">
      <t>タイサク</t>
    </rPh>
    <rPh sb="2" eb="4">
      <t>ナイヨウ</t>
    </rPh>
    <phoneticPr fontId="2"/>
  </si>
  <si>
    <t>取組状況</t>
    <rPh sb="0" eb="2">
      <t>トリク</t>
    </rPh>
    <rPh sb="2" eb="4">
      <t>ジョウキョウ</t>
    </rPh>
    <phoneticPr fontId="2"/>
  </si>
  <si>
    <t>ｔ（二酸化炭素換算）/年</t>
    <rPh sb="11" eb="12">
      <t>ネン</t>
    </rPh>
    <phoneticPr fontId="2"/>
  </si>
  <si>
    <t>地球温暖化対策計画書</t>
    <rPh sb="0" eb="2">
      <t>チキュウ</t>
    </rPh>
    <rPh sb="2" eb="5">
      <t>オンダンカ</t>
    </rPh>
    <rPh sb="5" eb="7">
      <t>タイサク</t>
    </rPh>
    <rPh sb="7" eb="10">
      <t>ケイカクショ</t>
    </rPh>
    <phoneticPr fontId="2"/>
  </si>
  <si>
    <t>A_農業_林業</t>
    <rPh sb="2" eb="4">
      <t>ノウギョウ</t>
    </rPh>
    <rPh sb="5" eb="7">
      <t>リンギョウ</t>
    </rPh>
    <phoneticPr fontId="2"/>
  </si>
  <si>
    <t>A</t>
    <phoneticPr fontId="2"/>
  </si>
  <si>
    <t>農業</t>
  </si>
  <si>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</si>
  <si>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</si>
  <si>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</si>
  <si>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</si>
  <si>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</si>
  <si>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</si>
  <si>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</si>
  <si>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</si>
  <si>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</si>
  <si>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</si>
  <si>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</si>
  <si>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</si>
  <si>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</si>
  <si>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</si>
  <si>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</si>
  <si>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</si>
  <si>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</si>
  <si>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</si>
  <si>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</si>
  <si>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</si>
  <si>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</si>
  <si>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</si>
  <si>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</si>
  <si>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</si>
  <si>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</si>
  <si>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</si>
  <si>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</si>
  <si>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</si>
  <si>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</si>
  <si>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</si>
  <si>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</si>
  <si>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</si>
  <si>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</si>
  <si>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</si>
  <si>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</si>
  <si>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</si>
  <si>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</si>
  <si>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</si>
  <si>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</si>
  <si>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</si>
  <si>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</si>
  <si>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</si>
  <si>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</si>
  <si>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</si>
  <si>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</si>
  <si>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</si>
  <si>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</si>
  <si>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</si>
  <si>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</si>
  <si>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</si>
  <si>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</si>
  <si>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</si>
  <si>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</si>
  <si>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</si>
  <si>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</si>
  <si>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</si>
  <si>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</si>
  <si>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</si>
  <si>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</si>
  <si>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</si>
  <si>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</si>
  <si>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</si>
  <si>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</si>
  <si>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</si>
  <si>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</si>
  <si>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</si>
  <si>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</si>
  <si>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</si>
  <si>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</si>
  <si>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</si>
  <si>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</si>
  <si>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</si>
  <si>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</si>
  <si>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</si>
  <si>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</si>
  <si>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</si>
  <si>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</si>
  <si>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</si>
  <si>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</si>
  <si>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</si>
  <si>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</si>
  <si>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</si>
  <si>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</si>
  <si>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</si>
  <si>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</si>
  <si>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</si>
  <si>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</si>
  <si>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</si>
  <si>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</si>
  <si>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</si>
  <si>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</si>
  <si>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</si>
  <si>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</si>
  <si>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</si>
  <si>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</si>
  <si>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</si>
  <si>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</si>
  <si>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</si>
  <si>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</si>
  <si>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</si>
  <si>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</si>
  <si>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</si>
  <si>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</si>
  <si>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</si>
  <si>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</si>
  <si>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</si>
  <si>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</si>
  <si>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</si>
  <si>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</si>
  <si>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</si>
  <si>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</si>
  <si>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</si>
  <si>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</si>
  <si>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</si>
  <si>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</si>
  <si>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</si>
  <si>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</si>
  <si>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</si>
  <si>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</si>
  <si>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</si>
  <si>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</si>
  <si>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</si>
  <si>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</si>
  <si>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</si>
  <si>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</si>
  <si>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</si>
  <si>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</si>
  <si>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</si>
  <si>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</si>
  <si>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</si>
  <si>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</si>
  <si>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</si>
  <si>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</si>
  <si>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</si>
  <si>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</si>
  <si>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</si>
  <si>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特定テナント等事業者</t>
    <rPh sb="0" eb="2">
      <t>トクテイ</t>
    </rPh>
    <rPh sb="6" eb="7">
      <t>トウ</t>
    </rPh>
    <rPh sb="7" eb="9">
      <t>ジギョウ</t>
    </rPh>
    <rPh sb="9" eb="10">
      <t>シャ</t>
    </rPh>
    <phoneticPr fontId="2"/>
  </si>
  <si>
    <t>指定地球温暖化対策事業者</t>
    <rPh sb="0" eb="2">
      <t>シテイ</t>
    </rPh>
    <rPh sb="2" eb="4">
      <t>チキュウ</t>
    </rPh>
    <rPh sb="4" eb="6">
      <t>オンダン</t>
    </rPh>
    <rPh sb="6" eb="7">
      <t>カ</t>
    </rPh>
    <rPh sb="7" eb="9">
      <t>タイサク</t>
    </rPh>
    <rPh sb="9" eb="12">
      <t>ジギョウシャ</t>
    </rPh>
    <phoneticPr fontId="2"/>
  </si>
  <si>
    <t xml:space="preserve"> (1)　現在の削減計画期間の削減目標</t>
    <rPh sb="5" eb="7">
      <t>ゲンザイ</t>
    </rPh>
    <rPh sb="8" eb="10">
      <t>サクゲン</t>
    </rPh>
    <rPh sb="15" eb="17">
      <t>サクゲン</t>
    </rPh>
    <rPh sb="17" eb="19">
      <t>モクヒョウ</t>
    </rPh>
    <phoneticPr fontId="2"/>
  </si>
  <si>
    <t>実績</t>
    <rPh sb="0" eb="2">
      <t>ジッセキ</t>
    </rPh>
    <phoneticPr fontId="2"/>
  </si>
  <si>
    <t>決定及び予定の量</t>
    <rPh sb="0" eb="2">
      <t>ケッテイ</t>
    </rPh>
    <rPh sb="2" eb="3">
      <t>オヨ</t>
    </rPh>
    <rPh sb="4" eb="6">
      <t>ヨテイ</t>
    </rPh>
    <rPh sb="7" eb="8">
      <t>リョウ</t>
    </rPh>
    <phoneticPr fontId="2"/>
  </si>
  <si>
    <t>エネルギー管理士</t>
    <rPh sb="5" eb="8">
      <t>カンリシ</t>
    </rPh>
    <phoneticPr fontId="2"/>
  </si>
  <si>
    <t>一級建築士</t>
    <rPh sb="0" eb="2">
      <t>イッキュウ</t>
    </rPh>
    <rPh sb="2" eb="5">
      <t>ケンチクシ</t>
    </rPh>
    <phoneticPr fontId="2"/>
  </si>
  <si>
    <t>建築設備士</t>
    <phoneticPr fontId="2"/>
  </si>
  <si>
    <t>技術士・建設部門</t>
    <rPh sb="0" eb="3">
      <t>ギジュツシ</t>
    </rPh>
    <rPh sb="4" eb="6">
      <t>ケンセツ</t>
    </rPh>
    <rPh sb="6" eb="8">
      <t>ブモン</t>
    </rPh>
    <phoneticPr fontId="2"/>
  </si>
  <si>
    <t>技術士・機械部門</t>
    <rPh sb="0" eb="3">
      <t>ギジュツシ</t>
    </rPh>
    <rPh sb="4" eb="6">
      <t>キカイ</t>
    </rPh>
    <rPh sb="6" eb="8">
      <t>ブモン</t>
    </rPh>
    <phoneticPr fontId="2"/>
  </si>
  <si>
    <t>技術士・衛生工学部門</t>
    <rPh sb="0" eb="3">
      <t>ギジュツシ</t>
    </rPh>
    <rPh sb="4" eb="6">
      <t>エイセイ</t>
    </rPh>
    <rPh sb="6" eb="8">
      <t>コウガク</t>
    </rPh>
    <rPh sb="8" eb="10">
      <t>ブモン</t>
    </rPh>
    <phoneticPr fontId="2"/>
  </si>
  <si>
    <t>技術士・環境部門</t>
    <rPh sb="0" eb="3">
      <t>ギジュツシ</t>
    </rPh>
    <rPh sb="4" eb="6">
      <t>カンキョウ</t>
    </rPh>
    <rPh sb="6" eb="8">
      <t>ブモン</t>
    </rPh>
    <phoneticPr fontId="2"/>
  </si>
  <si>
    <t>技術士・総合技術監理部門（衛生工学）</t>
    <rPh sb="13" eb="15">
      <t>エイセイ</t>
    </rPh>
    <rPh sb="15" eb="17">
      <t>コウガク</t>
    </rPh>
    <phoneticPr fontId="2"/>
  </si>
  <si>
    <t>技術士・総合技術監理部門（機械）</t>
    <rPh sb="13" eb="15">
      <t>キカイ</t>
    </rPh>
    <phoneticPr fontId="2"/>
  </si>
  <si>
    <t>技術士・総合技術監理部門（電気電子）</t>
    <rPh sb="13" eb="15">
      <t>デンキ</t>
    </rPh>
    <rPh sb="15" eb="17">
      <t>デンシ</t>
    </rPh>
    <phoneticPr fontId="2"/>
  </si>
  <si>
    <t>技術士・総合技術監理部門（建設）</t>
    <rPh sb="0" eb="3">
      <t>ギジュツシ</t>
    </rPh>
    <rPh sb="4" eb="6">
      <t>ソウゴウ</t>
    </rPh>
    <rPh sb="6" eb="8">
      <t>ギジュツ</t>
    </rPh>
    <rPh sb="8" eb="10">
      <t>カンリ</t>
    </rPh>
    <rPh sb="10" eb="12">
      <t>ブモン</t>
    </rPh>
    <rPh sb="13" eb="15">
      <t>ケンセツ</t>
    </rPh>
    <phoneticPr fontId="2"/>
  </si>
  <si>
    <t>技術士・総合技術監理部門（環境）</t>
    <rPh sb="13" eb="15">
      <t>カンキョウ</t>
    </rPh>
    <phoneticPr fontId="2"/>
  </si>
  <si>
    <t>Ⅰ－１</t>
    <phoneticPr fontId="2"/>
  </si>
  <si>
    <t>Ⅰ－２</t>
    <phoneticPr fontId="2"/>
  </si>
  <si>
    <t>Ⅱ</t>
    <phoneticPr fontId="2"/>
  </si>
  <si>
    <t>一級建築施工管理技士</t>
    <rPh sb="0" eb="2">
      <t>イッキュウ</t>
    </rPh>
    <rPh sb="2" eb="4">
      <t>ケンチク</t>
    </rPh>
    <rPh sb="4" eb="6">
      <t>セコウ</t>
    </rPh>
    <rPh sb="6" eb="8">
      <t>カンリ</t>
    </rPh>
    <rPh sb="8" eb="10">
      <t>ギシ</t>
    </rPh>
    <phoneticPr fontId="2"/>
  </si>
  <si>
    <t>一級電気工事施工管理技士</t>
    <rPh sb="0" eb="2">
      <t>イッキュウ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</si>
  <si>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</si>
  <si>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年度</t>
    <phoneticPr fontId="2"/>
  </si>
  <si>
    <t>様式ID</t>
    <rPh sb="0" eb="2">
      <t>ヨウシキ</t>
    </rPh>
    <phoneticPr fontId="2"/>
  </si>
  <si>
    <t>様式バージョン</t>
    <rPh sb="0" eb="2">
      <t>ヨウシキ</t>
    </rPh>
    <phoneticPr fontId="2"/>
  </si>
  <si>
    <t>YSK10007</t>
    <phoneticPr fontId="2"/>
  </si>
  <si>
    <t>年度</t>
    <phoneticPr fontId="2"/>
  </si>
  <si>
    <t>○</t>
    <phoneticPr fontId="2"/>
  </si>
  <si>
    <r>
      <t xml:space="preserve">削減義務量
</t>
    </r>
    <r>
      <rPr>
        <sz val="8"/>
        <rFont val="ＭＳ 明朝"/>
        <family val="1"/>
        <charset val="128"/>
      </rPr>
      <t>(D＝Σ(A×B))</t>
    </r>
    <phoneticPr fontId="2"/>
  </si>
  <si>
    <t>その８</t>
    <phoneticPr fontId="2"/>
  </si>
  <si>
    <t>その９</t>
    <phoneticPr fontId="2"/>
  </si>
  <si>
    <t>【排出量取引の計画及び実施の状況】</t>
    <rPh sb="1" eb="3">
      <t>ハイシュツ</t>
    </rPh>
    <rPh sb="3" eb="4">
      <t>リョウ</t>
    </rPh>
    <rPh sb="4" eb="6">
      <t>トリヒキ</t>
    </rPh>
    <phoneticPr fontId="2"/>
  </si>
  <si>
    <t>【特定温室効果ガス排出量の削減の計画及び実施の状況】</t>
    <phoneticPr fontId="2"/>
  </si>
  <si>
    <t>事業所の使用開始年月日</t>
    <rPh sb="0" eb="1">
      <t>コト</t>
    </rPh>
    <rPh sb="1" eb="2">
      <t>ギョウ</t>
    </rPh>
    <rPh sb="2" eb="3">
      <t>ショ</t>
    </rPh>
    <rPh sb="4" eb="6">
      <t>シヨウ</t>
    </rPh>
    <rPh sb="6" eb="8">
      <t>カイシ</t>
    </rPh>
    <rPh sb="8" eb="11">
      <t>ネンガッピ</t>
    </rPh>
    <phoneticPr fontId="2"/>
  </si>
  <si>
    <r>
      <t>三ふっ化窒素
（NF</t>
    </r>
    <r>
      <rPr>
        <vertAlign val="subscript"/>
        <sz val="10"/>
        <rFont val="ＭＳ 明朝"/>
        <family val="1"/>
        <charset val="128"/>
      </rPr>
      <t>3</t>
    </r>
    <r>
      <rPr>
        <sz val="10"/>
        <rFont val="ＭＳ 明朝"/>
        <family val="1"/>
        <charset val="128"/>
      </rPr>
      <t>）</t>
    </r>
    <rPh sb="0" eb="1">
      <t>サン</t>
    </rPh>
    <rPh sb="3" eb="4">
      <t>カ</t>
    </rPh>
    <rPh sb="4" eb="6">
      <t>チッソ</t>
    </rPh>
    <phoneticPr fontId="2"/>
  </si>
  <si>
    <t>年度</t>
    <phoneticPr fontId="2"/>
  </si>
  <si>
    <t>○</t>
  </si>
  <si>
    <t xml:space="preserve"> (7)　前年度と比較したときの特定温室効果ガスの排出量に係る増減要因の分析</t>
    <rPh sb="5" eb="8">
      <t>ゼンネンド</t>
    </rPh>
    <rPh sb="9" eb="11">
      <t>ヒカク</t>
    </rPh>
    <rPh sb="16" eb="18">
      <t>トクテイ</t>
    </rPh>
    <rPh sb="18" eb="20">
      <t>オンシツ</t>
    </rPh>
    <rPh sb="20" eb="22">
      <t>コウカ</t>
    </rPh>
    <rPh sb="25" eb="27">
      <t>ハイシュツ</t>
    </rPh>
    <rPh sb="27" eb="28">
      <t>リョウ</t>
    </rPh>
    <rPh sb="29" eb="30">
      <t>カカ</t>
    </rPh>
    <rPh sb="31" eb="33">
      <t>ゾウゲン</t>
    </rPh>
    <rPh sb="33" eb="35">
      <t>ヨウイン</t>
    </rPh>
    <rPh sb="36" eb="38">
      <t>ブンセキブンセキツクテイオンシツコウカハイシュツリョウゾウゲンエイキョウオヨヨウインブンセキゼンネンドヒカクトクテイオンシツコウカハイシュツリョウカカゾウゲンヨウインブンセキトクテイオンシツコウカハイシュツリョウゾウゲンエイキョウオヨヨウインブンセキ</t>
    </rPh>
    <phoneticPr fontId="2"/>
  </si>
  <si>
    <t>増減要因</t>
    <rPh sb="0" eb="2">
      <t>ゾウゲン</t>
    </rPh>
    <rPh sb="2" eb="4">
      <t>ヨウイン</t>
    </rPh>
    <phoneticPr fontId="2"/>
  </si>
  <si>
    <t>削減対策</t>
    <rPh sb="0" eb="2">
      <t>サクゲン</t>
    </rPh>
    <rPh sb="2" eb="4">
      <t>タイサク</t>
    </rPh>
    <phoneticPr fontId="2"/>
  </si>
  <si>
    <t>床面積の増減</t>
    <rPh sb="0" eb="3">
      <t>ユカメンセキ</t>
    </rPh>
    <rPh sb="4" eb="6">
      <t>ゾウゲン</t>
    </rPh>
    <phoneticPr fontId="2"/>
  </si>
  <si>
    <t>用途変更</t>
    <rPh sb="0" eb="2">
      <t>ヨウト</t>
    </rPh>
    <rPh sb="2" eb="4">
      <t>ヘンコウ</t>
    </rPh>
    <phoneticPr fontId="2"/>
  </si>
  <si>
    <t>設備の増減</t>
    <rPh sb="0" eb="2">
      <t>セツビ</t>
    </rPh>
    <rPh sb="3" eb="5">
      <t>ゾウゲン</t>
    </rPh>
    <phoneticPr fontId="2"/>
  </si>
  <si>
    <t>具体的な増減要因</t>
    <rPh sb="0" eb="3">
      <t>グタイテキ</t>
    </rPh>
    <rPh sb="4" eb="6">
      <t>ゾウゲン</t>
    </rPh>
    <rPh sb="6" eb="8">
      <t>ヨウイン</t>
    </rPh>
    <phoneticPr fontId="2"/>
  </si>
  <si>
    <t>【その他ガス排出量の削減の計画及び実施の状況（その他ガス削減量を特定温室効果ガスの削減義務に充当する場合のみ記載）】</t>
    <phoneticPr fontId="2"/>
  </si>
  <si>
    <t>振替可能削減量の
義務充当量(H)</t>
    <rPh sb="9" eb="11">
      <t>ギム</t>
    </rPh>
    <rPh sb="11" eb="13">
      <t>ジュウトウ</t>
    </rPh>
    <rPh sb="13" eb="14">
      <t>リョウ</t>
    </rPh>
    <phoneticPr fontId="2"/>
  </si>
  <si>
    <t>超過削減量の
発行量(I)</t>
    <rPh sb="0" eb="2">
      <t>チョウカ</t>
    </rPh>
    <rPh sb="7" eb="10">
      <t>ハッコウリョウ</t>
    </rPh>
    <phoneticPr fontId="2"/>
  </si>
  <si>
    <t>会社名</t>
    <rPh sb="0" eb="2">
      <t>カイシャ</t>
    </rPh>
    <phoneticPr fontId="2"/>
  </si>
  <si>
    <t>所属名</t>
    <rPh sb="0" eb="2">
      <t>ショゾク</t>
    </rPh>
    <rPh sb="2" eb="3">
      <t>メイ</t>
    </rPh>
    <phoneticPr fontId="2"/>
  </si>
  <si>
    <t>連絡先</t>
    <phoneticPr fontId="2"/>
  </si>
  <si>
    <t>電話番号</t>
    <phoneticPr fontId="2"/>
  </si>
  <si>
    <t>電子ﾒｰﾙｱﾄﾞﾚｽ</t>
    <phoneticPr fontId="2"/>
  </si>
  <si>
    <t>その他ガス削減量
の義務充当量(G)</t>
    <rPh sb="10" eb="12">
      <t>ギム</t>
    </rPh>
    <rPh sb="12" eb="14">
      <t>ジュウトウ</t>
    </rPh>
    <rPh sb="14" eb="15">
      <t>リョウ</t>
    </rPh>
    <phoneticPr fontId="2"/>
  </si>
  <si>
    <t>４　温室効果ガス排出量の削減目標（自動車に係るものを除く。）</t>
    <rPh sb="2" eb="4">
      <t>オンシツ</t>
    </rPh>
    <rPh sb="4" eb="6">
      <t>コウカ</t>
    </rPh>
    <rPh sb="8" eb="10">
      <t>ハイシュツ</t>
    </rPh>
    <rPh sb="10" eb="11">
      <t>リョウ</t>
    </rPh>
    <rPh sb="12" eb="14">
      <t>サクゲン</t>
    </rPh>
    <rPh sb="14" eb="16">
      <t>モクヒョウ</t>
    </rPh>
    <phoneticPr fontId="2"/>
  </si>
  <si>
    <t>５　温室効果ガス排出量（自動車に係るものを除く。）</t>
    <rPh sb="2" eb="4">
      <t>オンシツ</t>
    </rPh>
    <rPh sb="4" eb="6">
      <t>コウカ</t>
    </rPh>
    <rPh sb="8" eb="10">
      <t>ハイシュツ</t>
    </rPh>
    <rPh sb="10" eb="11">
      <t>リョウ</t>
    </rPh>
    <phoneticPr fontId="2"/>
  </si>
  <si>
    <t>７　温室効果ガス排出量の削減等の措置の計画及び実施状況（自動車に係るものを除く。）</t>
    <rPh sb="2" eb="4">
      <t>オンシツ</t>
    </rPh>
    <rPh sb="4" eb="6">
      <t>コウカ</t>
    </rPh>
    <rPh sb="8" eb="10">
      <t>ハイシュツ</t>
    </rPh>
    <rPh sb="10" eb="11">
      <t>リョウ</t>
    </rPh>
    <rPh sb="12" eb="15">
      <t>サクゲンナド</t>
    </rPh>
    <rPh sb="16" eb="18">
      <t>ソチ</t>
    </rPh>
    <rPh sb="19" eb="21">
      <t>ケイカク</t>
    </rPh>
    <rPh sb="21" eb="22">
      <t>オヨ</t>
    </rPh>
    <rPh sb="23" eb="25">
      <t>ジッシ</t>
    </rPh>
    <rPh sb="25" eb="27">
      <t>ジョウキョウ</t>
    </rPh>
    <phoneticPr fontId="2"/>
  </si>
  <si>
    <t>取引を加味した排出削減量</t>
    <rPh sb="0" eb="2">
      <t>トリヒキ</t>
    </rPh>
    <rPh sb="3" eb="5">
      <t>カミ</t>
    </rPh>
    <rPh sb="7" eb="9">
      <t>ハイシュツ</t>
    </rPh>
    <rPh sb="9" eb="11">
      <t>サクゲン</t>
    </rPh>
    <rPh sb="11" eb="12">
      <t>リョウ</t>
    </rPh>
    <phoneticPr fontId="2"/>
  </si>
  <si>
    <t>年度まで</t>
    <phoneticPr fontId="2"/>
  </si>
  <si>
    <t>年度</t>
    <phoneticPr fontId="2"/>
  </si>
  <si>
    <t>特に優れた事業所への認定</t>
    <phoneticPr fontId="2"/>
  </si>
  <si>
    <t>極めて優れた事業所への認定</t>
    <phoneticPr fontId="2"/>
  </si>
  <si>
    <t>削減義務
期間合計</t>
    <phoneticPr fontId="2"/>
  </si>
  <si>
    <t>基準排出量(A)</t>
    <phoneticPr fontId="2"/>
  </si>
  <si>
    <t>削減義務率(B)</t>
    <phoneticPr fontId="2"/>
  </si>
  <si>
    <t>特定温室効果
ガス排出量(E)</t>
    <phoneticPr fontId="2"/>
  </si>
  <si>
    <t>超過削減量
発行可能量</t>
    <phoneticPr fontId="2"/>
  </si>
  <si>
    <t>残りの削減義務期間における排出上限量</t>
    <phoneticPr fontId="2"/>
  </si>
  <si>
    <t>前年度排出量を維持したときの残りの削減義務期間における排出量</t>
    <phoneticPr fontId="2"/>
  </si>
  <si>
    <t>排出上限量
（C=ΣA－D）</t>
  </si>
  <si>
    <t>削減義務量
(D=Σ(A×B))</t>
  </si>
  <si>
    <t>取引を加味した
排出削減量
（J=F＋G＋H－I）</t>
    <rPh sb="0" eb="2">
      <t>トリヒキ</t>
    </rPh>
    <rPh sb="3" eb="5">
      <t>カミ</t>
    </rPh>
    <phoneticPr fontId="2"/>
  </si>
  <si>
    <t>排出削減量
(F= A - E)</t>
    <phoneticPr fontId="2"/>
  </si>
  <si>
    <t>前年度排出量を維持したときと比較した
排出量の削減量の推計</t>
    <rPh sb="0" eb="3">
      <t>ゼンネンド</t>
    </rPh>
    <rPh sb="3" eb="5">
      <t>ハイシュツ</t>
    </rPh>
    <rPh sb="5" eb="6">
      <t>リョウ</t>
    </rPh>
    <rPh sb="7" eb="9">
      <t>イジ</t>
    </rPh>
    <rPh sb="14" eb="16">
      <t>ヒカク</t>
    </rPh>
    <rPh sb="19" eb="21">
      <t>ハイシュツ</t>
    </rPh>
    <rPh sb="21" eb="22">
      <t>リョウ</t>
    </rPh>
    <rPh sb="23" eb="25">
      <t>サクゲン</t>
    </rPh>
    <rPh sb="25" eb="26">
      <t>リョウ</t>
    </rPh>
    <rPh sb="27" eb="29">
      <t>スイケイ</t>
    </rPh>
    <phoneticPr fontId="2"/>
  </si>
  <si>
    <t>※システム出力対象セル（印刷対象外に配置、保護解除）：A01、S97、S98、T99を例で設定</t>
    <rPh sb="5" eb="7">
      <t>シュツリョク</t>
    </rPh>
    <rPh sb="7" eb="9">
      <t>タイショウ</t>
    </rPh>
    <rPh sb="12" eb="14">
      <t>インサツ</t>
    </rPh>
    <rPh sb="14" eb="17">
      <t>タイショウガイ</t>
    </rPh>
    <rPh sb="18" eb="20">
      <t>ハイチ</t>
    </rPh>
    <rPh sb="21" eb="23">
      <t>ホゴ</t>
    </rPh>
    <rPh sb="23" eb="25">
      <t>カイジョ</t>
    </rPh>
    <rPh sb="43" eb="44">
      <t>レイ</t>
    </rPh>
    <rPh sb="45" eb="47">
      <t>セッテイ</t>
    </rPh>
    <phoneticPr fontId="2"/>
  </si>
  <si>
    <t>A01</t>
    <phoneticPr fontId="2"/>
  </si>
  <si>
    <t>A02</t>
    <phoneticPr fontId="2"/>
  </si>
  <si>
    <t>B03</t>
    <phoneticPr fontId="2"/>
  </si>
  <si>
    <t>B04</t>
    <phoneticPr fontId="2"/>
  </si>
  <si>
    <t>C05</t>
    <phoneticPr fontId="2"/>
  </si>
  <si>
    <t>D06</t>
    <phoneticPr fontId="2"/>
  </si>
  <si>
    <t>D07</t>
    <phoneticPr fontId="2"/>
  </si>
  <si>
    <t>D08</t>
    <phoneticPr fontId="2"/>
  </si>
  <si>
    <t>A_農業_林業</t>
  </si>
  <si>
    <t>E09</t>
    <phoneticPr fontId="2"/>
  </si>
  <si>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</si>
  <si>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</si>
  <si>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</si>
  <si>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</si>
  <si>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</si>
  <si>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</si>
  <si>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</si>
  <si>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</si>
  <si>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</si>
  <si>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</si>
  <si>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</si>
  <si>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</si>
  <si>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</si>
  <si>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</si>
  <si>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</si>
  <si>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</si>
  <si>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</si>
  <si>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</si>
  <si>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</si>
  <si>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</si>
  <si>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</si>
  <si>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</si>
  <si>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</si>
  <si>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F33</t>
    <phoneticPr fontId="2"/>
  </si>
  <si>
    <t>F34</t>
  </si>
  <si>
    <t>F35</t>
  </si>
  <si>
    <t>F36</t>
  </si>
  <si>
    <t>G37</t>
    <phoneticPr fontId="2"/>
  </si>
  <si>
    <t>G38</t>
  </si>
  <si>
    <t>G39</t>
  </si>
  <si>
    <t>G40</t>
  </si>
  <si>
    <t>G41</t>
  </si>
  <si>
    <t>H42</t>
    <phoneticPr fontId="2"/>
  </si>
  <si>
    <t>H43</t>
  </si>
  <si>
    <t>H44</t>
  </si>
  <si>
    <t>H45</t>
  </si>
  <si>
    <t>H46</t>
  </si>
  <si>
    <t>H47</t>
  </si>
  <si>
    <t>H48</t>
  </si>
  <si>
    <t>H49</t>
  </si>
  <si>
    <t>I50</t>
    <phoneticPr fontId="2"/>
  </si>
  <si>
    <t>I51</t>
  </si>
  <si>
    <t>I52</t>
  </si>
  <si>
    <t>I53</t>
  </si>
  <si>
    <t>I54</t>
  </si>
  <si>
    <t>I55</t>
  </si>
  <si>
    <t>I56</t>
  </si>
  <si>
    <t>I57</t>
  </si>
  <si>
    <t>I58</t>
  </si>
  <si>
    <t>I59</t>
  </si>
  <si>
    <t>I60</t>
  </si>
  <si>
    <t>I61</t>
  </si>
  <si>
    <t>J62</t>
    <phoneticPr fontId="2"/>
  </si>
  <si>
    <t>J63</t>
  </si>
  <si>
    <t>J64</t>
  </si>
  <si>
    <t>J65</t>
  </si>
  <si>
    <t>J66</t>
  </si>
  <si>
    <t>J67</t>
  </si>
  <si>
    <t>K68</t>
    <phoneticPr fontId="2"/>
  </si>
  <si>
    <t>K69</t>
  </si>
  <si>
    <t>K70</t>
  </si>
  <si>
    <t>L71</t>
    <phoneticPr fontId="2"/>
  </si>
  <si>
    <t>L72</t>
  </si>
  <si>
    <t>L73</t>
  </si>
  <si>
    <t>L74</t>
  </si>
  <si>
    <t>M75</t>
    <phoneticPr fontId="2"/>
  </si>
  <si>
    <t>M76</t>
  </si>
  <si>
    <t>M77</t>
  </si>
  <si>
    <t>N78</t>
    <phoneticPr fontId="2"/>
  </si>
  <si>
    <t>N79</t>
  </si>
  <si>
    <t>N80</t>
  </si>
  <si>
    <t>O81</t>
    <phoneticPr fontId="2"/>
  </si>
  <si>
    <t>O82</t>
    <phoneticPr fontId="2"/>
  </si>
  <si>
    <t>P83</t>
    <phoneticPr fontId="2"/>
  </si>
  <si>
    <t>P84</t>
    <phoneticPr fontId="2"/>
  </si>
  <si>
    <t>P85</t>
    <phoneticPr fontId="2"/>
  </si>
  <si>
    <t>Q86</t>
    <phoneticPr fontId="2"/>
  </si>
  <si>
    <t>Q87</t>
    <phoneticPr fontId="2"/>
  </si>
  <si>
    <t>R88</t>
    <phoneticPr fontId="2"/>
  </si>
  <si>
    <t>R89</t>
  </si>
  <si>
    <t>R90</t>
  </si>
  <si>
    <t>R91</t>
  </si>
  <si>
    <t>R92</t>
  </si>
  <si>
    <t>R93</t>
  </si>
  <si>
    <t>R94</t>
  </si>
  <si>
    <t>R95</t>
  </si>
  <si>
    <t>R96</t>
  </si>
  <si>
    <t>S97</t>
    <phoneticPr fontId="2"/>
  </si>
  <si>
    <t>S98</t>
    <phoneticPr fontId="2"/>
  </si>
  <si>
    <t>T99</t>
    <phoneticPr fontId="2"/>
  </si>
  <si>
    <t>指定相当地球温暖化対策事業者</t>
    <rPh sb="0" eb="2">
      <t>シテイ</t>
    </rPh>
    <rPh sb="2" eb="4">
      <t>ソウトウ</t>
    </rPh>
    <rPh sb="4" eb="6">
      <t>チキュウ</t>
    </rPh>
    <rPh sb="6" eb="8">
      <t>オンダン</t>
    </rPh>
    <rPh sb="8" eb="9">
      <t>カ</t>
    </rPh>
    <rPh sb="9" eb="11">
      <t>タイサク</t>
    </rPh>
    <rPh sb="11" eb="14">
      <t>ジギョウシャ</t>
    </rPh>
    <phoneticPr fontId="2"/>
  </si>
  <si>
    <t>特定テナント等相当事業者</t>
    <rPh sb="0" eb="2">
      <t>トクテイ</t>
    </rPh>
    <rPh sb="6" eb="7">
      <t>トウ</t>
    </rPh>
    <rPh sb="7" eb="9">
      <t>ソウトウ</t>
    </rPh>
    <rPh sb="9" eb="11">
      <t>ジギョウ</t>
    </rPh>
    <rPh sb="11" eb="12">
      <t>シャ</t>
    </rPh>
    <phoneticPr fontId="2"/>
  </si>
  <si>
    <t>指定地球温暖化対策事業者
又は特定テナント等事業者の別</t>
    <phoneticPr fontId="2"/>
  </si>
  <si>
    <t>指定相当</t>
    <rPh sb="0" eb="2">
      <t>シテイ</t>
    </rPh>
    <rPh sb="2" eb="4">
      <t>ソウトウ</t>
    </rPh>
    <phoneticPr fontId="2"/>
  </si>
  <si>
    <t>※注意：削減量が</t>
    <rPh sb="1" eb="3">
      <t>チュウイ</t>
    </rPh>
    <phoneticPr fontId="2"/>
  </si>
  <si>
    <t>t不足しています。「合計」が「不足する削減量」に対して大きくなるように今後の計画の見直しをお願いします。</t>
    <rPh sb="1" eb="3">
      <t>フソク</t>
    </rPh>
    <phoneticPr fontId="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</si>
  <si>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</si>
  <si>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</si>
  <si>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4">
      <t>サン</t>
    </rPh>
    <phoneticPr fontId="2"/>
  </si>
  <si>
    <t>　　（再生可能エネルギーの設備導入及び利用の状況）</t>
    <rPh sb="3" eb="5">
      <t>サイセイ</t>
    </rPh>
    <rPh sb="5" eb="7">
      <t>カノウ</t>
    </rPh>
    <rPh sb="13" eb="15">
      <t>セツビ</t>
    </rPh>
    <rPh sb="15" eb="17">
      <t>ドウニュウ</t>
    </rPh>
    <rPh sb="17" eb="18">
      <t>オヨ</t>
    </rPh>
    <rPh sb="19" eb="21">
      <t>リヨウ</t>
    </rPh>
    <rPh sb="22" eb="24">
      <t>ジョウキョウ</t>
    </rPh>
    <phoneticPr fontId="2"/>
  </si>
  <si>
    <t>・削減対策の見直しをする場合、【特定温室効果ガス排出量の削減の計画及び
　実施の状況】の「削減効果の推計」欄に反映してください。
・整理期間での排出量取引を計画している場合、【排出量取引の計画及び実施
　の状況】欄の「排出量取引」を選択し、「削減効果の推計」2024年度の欄に
　取引予定量を入力してください。</t>
    <rPh sb="45" eb="47">
      <t>サクゲン</t>
    </rPh>
    <rPh sb="47" eb="49">
      <t>コウカ</t>
    </rPh>
    <rPh sb="50" eb="52">
      <t>スイケイ</t>
    </rPh>
    <rPh sb="53" eb="54">
      <t>ラン</t>
    </rPh>
    <rPh sb="55" eb="57">
      <t>ハンエイ</t>
    </rPh>
    <rPh sb="106" eb="107">
      <t>ラン</t>
    </rPh>
    <rPh sb="121" eb="123">
      <t>サクゲン</t>
    </rPh>
    <rPh sb="123" eb="125">
      <t>コウカ</t>
    </rPh>
    <rPh sb="126" eb="128">
      <t>スイケイ</t>
    </rPh>
    <rPh sb="140" eb="142">
      <t>トリヒキ</t>
    </rPh>
    <rPh sb="142" eb="144">
      <t>ヨテイ</t>
    </rPh>
    <phoneticPr fontId="2"/>
  </si>
  <si>
    <t>今年度</t>
  </si>
  <si>
    <t>指定年度</t>
  </si>
  <si>
    <t>排出量報告年度</t>
  </si>
  <si>
    <t>特定年度</t>
  </si>
  <si>
    <t>残りの義務期間</t>
  </si>
  <si>
    <t>提出年度</t>
  </si>
  <si>
    <t>実績</t>
  </si>
  <si>
    <t>推計</t>
  </si>
  <si>
    <t>義務期間</t>
  </si>
  <si>
    <t>整理期間</t>
  </si>
  <si>
    <t>義務フラグ</t>
  </si>
  <si>
    <t>基準排出量</t>
  </si>
  <si>
    <t>義務率</t>
  </si>
  <si>
    <t>義務量</t>
  </si>
  <si>
    <t>排出量</t>
  </si>
  <si>
    <t>削減量</t>
  </si>
  <si>
    <t>その他ガス削減量
の義務充当量(G)</t>
  </si>
  <si>
    <t>振替可能削減量の
義務充当量(H)</t>
  </si>
  <si>
    <t>超過削減量の
発行量(I)</t>
  </si>
  <si>
    <t>内、発行量を除いた
超過削減量</t>
  </si>
  <si>
    <t>各値の累計値</t>
  </si>
  <si>
    <t>A</t>
  </si>
  <si>
    <t>削減量の累計</t>
  </si>
  <si>
    <t>義務量の累計</t>
  </si>
  <si>
    <t>その他ガス削減量
の義務充当量の累計</t>
  </si>
  <si>
    <t>振替可能削減量の
義務充当量の累計</t>
  </si>
  <si>
    <t>発行量を除いた
超過削減量の累計</t>
  </si>
  <si>
    <t>計画の担当部署名称</t>
    <phoneticPr fontId="2"/>
  </si>
  <si>
    <t>公表の担当部署名称</t>
    <rPh sb="0" eb="2">
      <t>コウヒョウ</t>
    </rPh>
    <phoneticPr fontId="2"/>
  </si>
  <si>
    <t>連絡先：</t>
    <rPh sb="0" eb="3">
      <t>レンラクサキ</t>
    </rPh>
    <phoneticPr fontId="2"/>
  </si>
  <si>
    <t>優れた
事業所への認定</t>
    <phoneticPr fontId="2"/>
  </si>
  <si>
    <t>削減義務率
(B＝a-b-c)</t>
    <phoneticPr fontId="2"/>
  </si>
  <si>
    <t>削減義務率
減少の有無</t>
    <rPh sb="0" eb="5">
      <t>サクゲンギムリツ</t>
    </rPh>
    <rPh sb="6" eb="8">
      <t>ゲンショウ</t>
    </rPh>
    <rPh sb="9" eb="11">
      <t>ウム</t>
    </rPh>
    <phoneticPr fontId="2"/>
  </si>
  <si>
    <t>種類</t>
    <rPh sb="0" eb="2">
      <t>シュルイ</t>
    </rPh>
    <phoneticPr fontId="2"/>
  </si>
  <si>
    <t>規模</t>
    <rPh sb="0" eb="2">
      <t>キボ</t>
    </rPh>
    <phoneticPr fontId="2"/>
  </si>
  <si>
    <t>（単位）</t>
    <rPh sb="1" eb="3">
      <t>タンイ</t>
    </rPh>
    <phoneticPr fontId="2"/>
  </si>
  <si>
    <t>tCO2/GJ</t>
    <phoneticPr fontId="2"/>
  </si>
  <si>
    <t>電気使用量に占める割合</t>
    <rPh sb="0" eb="2">
      <t>デンキ</t>
    </rPh>
    <rPh sb="2" eb="5">
      <t>シヨウリョウ</t>
    </rPh>
    <rPh sb="6" eb="7">
      <t>シ</t>
    </rPh>
    <rPh sb="9" eb="11">
      <t>ワリアイ</t>
    </rPh>
    <phoneticPr fontId="2"/>
  </si>
  <si>
    <t>熱使用量に占める割合</t>
    <rPh sb="0" eb="1">
      <t>ネツ</t>
    </rPh>
    <rPh sb="1" eb="4">
      <t>シヨウリョウ</t>
    </rPh>
    <rPh sb="5" eb="6">
      <t>シ</t>
    </rPh>
    <rPh sb="8" eb="10">
      <t>ワリアイ</t>
    </rPh>
    <phoneticPr fontId="2"/>
  </si>
  <si>
    <t>エネルギー使用量全体に占める割合</t>
    <rPh sb="5" eb="8">
      <t>シヨウリョウ</t>
    </rPh>
    <rPh sb="8" eb="10">
      <t>ゼンタイ</t>
    </rPh>
    <rPh sb="11" eb="12">
      <t>シ</t>
    </rPh>
    <rPh sb="14" eb="16">
      <t>ワリアイ</t>
    </rPh>
    <phoneticPr fontId="2"/>
  </si>
  <si>
    <t>％</t>
    <phoneticPr fontId="2"/>
  </si>
  <si>
    <t>GJ</t>
    <phoneticPr fontId="2"/>
  </si>
  <si>
    <t>燃料転換</t>
    <rPh sb="0" eb="2">
      <t>ネンリョウ</t>
    </rPh>
    <rPh sb="2" eb="4">
      <t>テンカン</t>
    </rPh>
    <phoneticPr fontId="2"/>
  </si>
  <si>
    <t>メニュー契約の有無</t>
    <rPh sb="4" eb="6">
      <t>ケイヤク</t>
    </rPh>
    <rPh sb="7" eb="9">
      <t>ウム</t>
    </rPh>
    <phoneticPr fontId="2"/>
  </si>
  <si>
    <t>年度の導入状況</t>
    <phoneticPr fontId="2"/>
  </si>
  <si>
    <t>年度導入目標</t>
    <phoneticPr fontId="2"/>
  </si>
  <si>
    <t>８　事業所で実施したエネルギー削減対策及び再エネ利用の状況等</t>
    <rPh sb="29" eb="30">
      <t>トウ</t>
    </rPh>
    <phoneticPr fontId="2"/>
  </si>
  <si>
    <t>９　指定地球温暖化対策事業者の温室効果ガス排出量削減の取組状況</t>
    <rPh sb="2" eb="4">
      <t>シテイ</t>
    </rPh>
    <rPh sb="4" eb="6">
      <t>チキュウ</t>
    </rPh>
    <rPh sb="6" eb="8">
      <t>オンダン</t>
    </rPh>
    <rPh sb="8" eb="9">
      <t>カ</t>
    </rPh>
    <rPh sb="9" eb="11">
      <t>タイサク</t>
    </rPh>
    <rPh sb="11" eb="13">
      <t>ジギョウ</t>
    </rPh>
    <rPh sb="13" eb="14">
      <t>シャ</t>
    </rPh>
    <rPh sb="15" eb="17">
      <t>オンシツ</t>
    </rPh>
    <rPh sb="17" eb="19">
      <t>コウカ</t>
    </rPh>
    <rPh sb="21" eb="23">
      <t>ハイシュツ</t>
    </rPh>
    <rPh sb="23" eb="24">
      <t>リョウ</t>
    </rPh>
    <rPh sb="24" eb="26">
      <t>サクゲン</t>
    </rPh>
    <rPh sb="27" eb="29">
      <t>トリクミ</t>
    </rPh>
    <rPh sb="29" eb="31">
      <t>ジョウキョウ</t>
    </rPh>
    <phoneticPr fontId="2"/>
  </si>
  <si>
    <t>(1)　サプライチェーンの温室効果ガス排出量の削減に貢献する取組について</t>
    <rPh sb="13" eb="15">
      <t>オンシツ</t>
    </rPh>
    <rPh sb="15" eb="17">
      <t>コウカ</t>
    </rPh>
    <rPh sb="19" eb="21">
      <t>ハイシュツ</t>
    </rPh>
    <rPh sb="21" eb="22">
      <t>リョウ</t>
    </rPh>
    <rPh sb="23" eb="25">
      <t>サクゲン</t>
    </rPh>
    <rPh sb="26" eb="28">
      <t>コウケン</t>
    </rPh>
    <rPh sb="30" eb="32">
      <t>トリクミ</t>
    </rPh>
    <phoneticPr fontId="43"/>
  </si>
  <si>
    <t>(2)　他者の温室効果ガス排出量の削減に貢献する取組について</t>
    <phoneticPr fontId="43"/>
  </si>
  <si>
    <t>優れた事業所への認定</t>
    <phoneticPr fontId="2"/>
  </si>
  <si>
    <t>特定温室効果ガス</t>
    <phoneticPr fontId="2"/>
  </si>
  <si>
    <t>建物番号あり</t>
    <rPh sb="0" eb="4">
      <t>タテモノバンゴウ</t>
    </rPh>
    <phoneticPr fontId="2"/>
  </si>
  <si>
    <t>建物番号なし</t>
    <rPh sb="0" eb="4">
      <t>タテモノバンゴウ</t>
    </rPh>
    <phoneticPr fontId="2"/>
  </si>
  <si>
    <t>－</t>
    <phoneticPr fontId="2"/>
  </si>
  <si>
    <t xml:space="preserve">推進体制の整備 </t>
  </si>
  <si>
    <t>エネルギー使用量の管理</t>
  </si>
  <si>
    <t xml:space="preserve">従業員の育成・啓発 </t>
  </si>
  <si>
    <t xml:space="preserve">優良事例の共有化 </t>
  </si>
  <si>
    <t>照明設備</t>
  </si>
  <si>
    <t>空調・換気設備</t>
  </si>
  <si>
    <t xml:space="preserve">給排水・給湯設備、排水処理設備 </t>
  </si>
  <si>
    <t xml:space="preserve">熱源・熱搬送設備、冷却設備 </t>
  </si>
  <si>
    <t>昇降機設備</t>
  </si>
  <si>
    <t>受変電設備 、配電設備</t>
  </si>
  <si>
    <t>電気需要最適化</t>
  </si>
  <si>
    <t>コージェネレーション</t>
  </si>
  <si>
    <t>厨房設備</t>
  </si>
  <si>
    <t>冷凍冷蔵設備</t>
  </si>
  <si>
    <t xml:space="preserve">事務用機器 </t>
  </si>
  <si>
    <t>圧縮空気供給設備</t>
  </si>
  <si>
    <t>蒸気供給設備</t>
  </si>
  <si>
    <t>工業炉</t>
  </si>
  <si>
    <t xml:space="preserve">研究設備 </t>
  </si>
  <si>
    <t>生産設備</t>
  </si>
  <si>
    <t>情報通信設備</t>
    <rPh sb="0" eb="2">
      <t>ジョウホウ</t>
    </rPh>
    <rPh sb="2" eb="4">
      <t>ツウシン</t>
    </rPh>
    <rPh sb="4" eb="6">
      <t>セツビ</t>
    </rPh>
    <phoneticPr fontId="2"/>
  </si>
  <si>
    <t>建物の省エネルギー</t>
  </si>
  <si>
    <t>その他</t>
  </si>
  <si>
    <t>【特定温室効果ガス排出量の削減の計画及び実施の状況】</t>
  </si>
  <si>
    <t>（再生可能エネルギーの設備導入及び利用の状況）</t>
  </si>
  <si>
    <t>オンサイト再エネの利用</t>
    <rPh sb="5" eb="6">
      <t>サイ</t>
    </rPh>
    <rPh sb="9" eb="11">
      <t>リヨウ</t>
    </rPh>
    <phoneticPr fontId="2"/>
  </si>
  <si>
    <t>オフサイト再エネの利用</t>
    <rPh sb="5" eb="6">
      <t>サイ</t>
    </rPh>
    <rPh sb="9" eb="11">
      <t>リヨウ</t>
    </rPh>
    <phoneticPr fontId="2"/>
  </si>
  <si>
    <t>再エネ由来の証書の利用</t>
    <rPh sb="0" eb="1">
      <t>サイ</t>
    </rPh>
    <rPh sb="3" eb="5">
      <t>ユライ</t>
    </rPh>
    <rPh sb="6" eb="8">
      <t>ショウショ</t>
    </rPh>
    <rPh sb="9" eb="11">
      <t>リヨウ</t>
    </rPh>
    <phoneticPr fontId="2"/>
  </si>
  <si>
    <t>【その他ガス排出量の削減の計画及び実施の状況（その他ガス削減量を特定温室効果ガスの削減義務に充当する場合のみ記載）】</t>
  </si>
  <si>
    <t>その他ガスの削減対策</t>
  </si>
  <si>
    <t>【排出量取引の計画及び実施の状況】</t>
  </si>
  <si>
    <t>排出量取引</t>
  </si>
  <si>
    <t>削減義務率減少の有無</t>
    <phoneticPr fontId="2"/>
  </si>
  <si>
    <t>超過削減量最大発行可能量</t>
    <rPh sb="5" eb="7">
      <t>サイダイ</t>
    </rPh>
    <rPh sb="7" eb="9">
      <t>ハッコウ</t>
    </rPh>
    <rPh sb="9" eb="12">
      <t>カノウリョウ</t>
    </rPh>
    <phoneticPr fontId="2"/>
  </si>
  <si>
    <t>省エネと再エネ（オフサイト）による削減量</t>
    <rPh sb="0" eb="1">
      <t>ショウ</t>
    </rPh>
    <rPh sb="4" eb="5">
      <t>サイ</t>
    </rPh>
    <rPh sb="17" eb="19">
      <t>サクゲン</t>
    </rPh>
    <rPh sb="19" eb="20">
      <t>リョウ</t>
    </rPh>
    <phoneticPr fontId="2"/>
  </si>
  <si>
    <t>超過削減量</t>
    <rPh sb="0" eb="2">
      <t>チョウカ</t>
    </rPh>
    <rPh sb="2" eb="4">
      <t>サクゲン</t>
    </rPh>
    <rPh sb="4" eb="5">
      <t>リョウ</t>
    </rPh>
    <phoneticPr fontId="2"/>
  </si>
  <si>
    <t>超過削減量最大発行上限
撤廃フラグ</t>
    <rPh sb="0" eb="2">
      <t>チョウカ</t>
    </rPh>
    <rPh sb="2" eb="4">
      <t>サクゲン</t>
    </rPh>
    <rPh sb="4" eb="5">
      <t>リョウ</t>
    </rPh>
    <rPh sb="5" eb="7">
      <t>サイダイ</t>
    </rPh>
    <rPh sb="7" eb="9">
      <t>ハッコウ</t>
    </rPh>
    <rPh sb="9" eb="11">
      <t>ジョウゲン</t>
    </rPh>
    <rPh sb="12" eb="14">
      <t>テッパイ</t>
    </rPh>
    <phoneticPr fontId="2"/>
  </si>
  <si>
    <t>%</t>
    <phoneticPr fontId="2"/>
  </si>
  <si>
    <t>設置場所</t>
    <rPh sb="0" eb="4">
      <t>セッチバショ</t>
    </rPh>
    <phoneticPr fontId="2"/>
  </si>
  <si>
    <t>(4)　事業所における環境性能評価・認証取得状況について</t>
    <rPh sb="4" eb="7">
      <t>ジギョウショ</t>
    </rPh>
    <rPh sb="11" eb="13">
      <t>カンキョウ</t>
    </rPh>
    <rPh sb="13" eb="15">
      <t>セイノウ</t>
    </rPh>
    <rPh sb="15" eb="17">
      <t>ヒョウカ</t>
    </rPh>
    <rPh sb="18" eb="20">
      <t>ニンショウ</t>
    </rPh>
    <rPh sb="20" eb="22">
      <t>シュトク</t>
    </rPh>
    <rPh sb="22" eb="24">
      <t>ジョウキョウ</t>
    </rPh>
    <phoneticPr fontId="43"/>
  </si>
  <si>
    <t>BELS</t>
    <phoneticPr fontId="2"/>
  </si>
  <si>
    <t>低炭素の電力・熱の利用</t>
    <rPh sb="0" eb="3">
      <t>テイタンソ</t>
    </rPh>
    <rPh sb="4" eb="6">
      <t>デンリョク</t>
    </rPh>
    <rPh sb="7" eb="8">
      <t>ネツ</t>
    </rPh>
    <rPh sb="9" eb="11">
      <t>リヨウ</t>
    </rPh>
    <phoneticPr fontId="6"/>
  </si>
  <si>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</si>
  <si>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</si>
  <si>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</si>
  <si>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</si>
  <si>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</si>
  <si>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エネルギー使用量</t>
    <rPh sb="5" eb="8">
      <t>シヨウリョウ</t>
    </rPh>
    <phoneticPr fontId="2"/>
  </si>
  <si>
    <t>延べ面積当たり
エネルギー使用量</t>
    <rPh sb="0" eb="1">
      <t>ノ</t>
    </rPh>
    <rPh sb="2" eb="4">
      <t>メンセキ</t>
    </rPh>
    <rPh sb="4" eb="5">
      <t>ア</t>
    </rPh>
    <rPh sb="13" eb="16">
      <t>シヨウリョウ</t>
    </rPh>
    <phoneticPr fontId="43"/>
  </si>
  <si>
    <r>
      <t>MJ/m</t>
    </r>
    <r>
      <rPr>
        <vertAlign val="superscript"/>
        <sz val="10"/>
        <rFont val="ＭＳ 明朝"/>
        <family val="1"/>
        <charset val="128"/>
      </rPr>
      <t>2</t>
    </r>
    <phoneticPr fontId="2"/>
  </si>
  <si>
    <t>延べ面積当たりエネルギー
使用量の増減要因</t>
    <rPh sb="0" eb="1">
      <t>ノ</t>
    </rPh>
    <rPh sb="2" eb="4">
      <t>メンセキ</t>
    </rPh>
    <rPh sb="4" eb="5">
      <t>ア</t>
    </rPh>
    <rPh sb="13" eb="16">
      <t>シヨウリョウ</t>
    </rPh>
    <rPh sb="17" eb="19">
      <t>ゾウゲン</t>
    </rPh>
    <rPh sb="19" eb="21">
      <t>ヨウイン</t>
    </rPh>
    <phoneticPr fontId="2"/>
  </si>
  <si>
    <t>(3)　再生可能エネルギー使用状況及び導入目標</t>
    <rPh sb="4" eb="6">
      <t>サイセイ</t>
    </rPh>
    <rPh sb="6" eb="8">
      <t>カノウ</t>
    </rPh>
    <rPh sb="13" eb="15">
      <t>シヨウ</t>
    </rPh>
    <rPh sb="15" eb="17">
      <t>ジョウキョウ</t>
    </rPh>
    <rPh sb="17" eb="18">
      <t>オヨ</t>
    </rPh>
    <rPh sb="19" eb="21">
      <t>ドウニュウ</t>
    </rPh>
    <rPh sb="21" eb="23">
      <t>モクヒョウ</t>
    </rPh>
    <phoneticPr fontId="43"/>
  </si>
  <si>
    <t>都市ガス使用量に占める割合</t>
    <rPh sb="0" eb="2">
      <t>トシ</t>
    </rPh>
    <rPh sb="4" eb="7">
      <t>シヨウリョウ</t>
    </rPh>
    <rPh sb="8" eb="9">
      <t>シ</t>
    </rPh>
    <rPh sb="11" eb="13">
      <t>ワリアイ</t>
    </rPh>
    <phoneticPr fontId="2"/>
  </si>
  <si>
    <t>過去の実績排出量の平均値</t>
    <phoneticPr fontId="2"/>
  </si>
  <si>
    <t>排出標準原単位を用いる方法</t>
    <rPh sb="0" eb="2">
      <t>ハイシュツ</t>
    </rPh>
    <phoneticPr fontId="2"/>
  </si>
  <si>
    <t>地熱</t>
    <phoneticPr fontId="2"/>
  </si>
  <si>
    <t>太陽熱</t>
    <rPh sb="0" eb="3">
      <t>タイヨウネツ</t>
    </rPh>
    <phoneticPr fontId="2"/>
  </si>
  <si>
    <t>地中熱</t>
    <rPh sb="0" eb="3">
      <t>チチュウネツ</t>
    </rPh>
    <phoneticPr fontId="2"/>
  </si>
  <si>
    <t>風力</t>
    <rPh sb="0" eb="2">
      <t>フウリョク</t>
    </rPh>
    <phoneticPr fontId="2"/>
  </si>
  <si>
    <t>水力</t>
    <rPh sb="0" eb="2">
      <t>スイリョク</t>
    </rPh>
    <phoneticPr fontId="2"/>
  </si>
  <si>
    <t>バイオマス</t>
    <phoneticPr fontId="2"/>
  </si>
  <si>
    <t>海水熱</t>
    <rPh sb="0" eb="3">
      <t>カイスイネツ</t>
    </rPh>
    <phoneticPr fontId="2"/>
  </si>
  <si>
    <t>河川水熱</t>
    <rPh sb="0" eb="4">
      <t>カセンスイネツ</t>
    </rPh>
    <phoneticPr fontId="2"/>
  </si>
  <si>
    <t>雪氷熱</t>
    <rPh sb="0" eb="3">
      <t>セッピョウネツ</t>
    </rPh>
    <phoneticPr fontId="2"/>
  </si>
  <si>
    <t>温泉熱</t>
    <rPh sb="0" eb="3">
      <t>オンセンネツ</t>
    </rPh>
    <phoneticPr fontId="2"/>
  </si>
  <si>
    <t>太陽光</t>
    <phoneticPr fontId="2"/>
  </si>
  <si>
    <t>kW</t>
    <phoneticPr fontId="2"/>
  </si>
  <si>
    <t>都内</t>
    <rPh sb="0" eb="2">
      <t>トナイ</t>
    </rPh>
    <phoneticPr fontId="2"/>
  </si>
  <si>
    <t>都外</t>
    <rPh sb="0" eb="2">
      <t>トガイ</t>
    </rPh>
    <phoneticPr fontId="2"/>
  </si>
  <si>
    <t>MJ/h</t>
    <phoneticPr fontId="2"/>
  </si>
  <si>
    <t>0.00</t>
  </si>
  <si>
    <t>0.00</t>
    <phoneticPr fontId="2"/>
  </si>
  <si>
    <t>0.05以下</t>
  </si>
  <si>
    <t>0.15以下</t>
  </si>
  <si>
    <t>0.25以下</t>
  </si>
  <si>
    <t>0.35以下</t>
  </si>
  <si>
    <t>0.005以下</t>
    <phoneticPr fontId="2"/>
  </si>
  <si>
    <t>0.25以下</t>
    <phoneticPr fontId="2"/>
  </si>
  <si>
    <t>0.75以下</t>
    <phoneticPr fontId="2"/>
  </si>
  <si>
    <t>1.25以下</t>
    <phoneticPr fontId="2"/>
  </si>
  <si>
    <t>2.25以下</t>
    <phoneticPr fontId="2"/>
  </si>
  <si>
    <t>2.75以下</t>
    <phoneticPr fontId="2"/>
  </si>
  <si>
    <t>0.015以下</t>
    <phoneticPr fontId="2"/>
  </si>
  <si>
    <t>0.020以下</t>
    <phoneticPr fontId="2"/>
  </si>
  <si>
    <t>0.025以下</t>
    <phoneticPr fontId="2"/>
  </si>
  <si>
    <t>0.030以下</t>
    <phoneticPr fontId="2"/>
  </si>
  <si>
    <t>0.035以下</t>
    <phoneticPr fontId="2"/>
  </si>
  <si>
    <t>0.040以下</t>
    <phoneticPr fontId="2"/>
  </si>
  <si>
    <t>0.045以下</t>
    <phoneticPr fontId="2"/>
  </si>
  <si>
    <t>0.050以下</t>
    <phoneticPr fontId="2"/>
  </si>
  <si>
    <t>0.055以下</t>
    <phoneticPr fontId="2"/>
  </si>
  <si>
    <t>0.060以下</t>
    <phoneticPr fontId="2"/>
  </si>
  <si>
    <t>(5)　エネルギー使用量に占める再エネ利用割合等</t>
    <rPh sb="9" eb="12">
      <t>シヨウリョウ</t>
    </rPh>
    <rPh sb="13" eb="14">
      <t>シ</t>
    </rPh>
    <rPh sb="16" eb="17">
      <t>サイ</t>
    </rPh>
    <rPh sb="19" eb="21">
      <t>リヨウ</t>
    </rPh>
    <rPh sb="21" eb="23">
      <t>ワリアイ</t>
    </rPh>
    <rPh sb="23" eb="24">
      <t>トウ</t>
    </rPh>
    <phoneticPr fontId="43"/>
  </si>
  <si>
    <t>(6)　上記以外の再エネ利用及びその他の自然界に存する熱の利用状況について</t>
    <rPh sb="4" eb="6">
      <t>ジョウキ</t>
    </rPh>
    <rPh sb="6" eb="8">
      <t>イガイ</t>
    </rPh>
    <rPh sb="9" eb="10">
      <t>サイ</t>
    </rPh>
    <rPh sb="12" eb="14">
      <t>リヨウ</t>
    </rPh>
    <rPh sb="14" eb="15">
      <t>オヨ</t>
    </rPh>
    <phoneticPr fontId="43"/>
  </si>
  <si>
    <t>ZEB</t>
  </si>
  <si>
    <t>LEED</t>
  </si>
  <si>
    <t>ZEB Oriented</t>
  </si>
  <si>
    <t xml:space="preserve">ZEB Ready </t>
  </si>
  <si>
    <t>Nearly ZEB</t>
  </si>
  <si>
    <t>C</t>
  </si>
  <si>
    <t>B－</t>
  </si>
  <si>
    <t>B＋</t>
  </si>
  <si>
    <t>S</t>
  </si>
  <si>
    <t>Bronze</t>
  </si>
  <si>
    <t>Silver</t>
  </si>
  <si>
    <t>Gold</t>
  </si>
  <si>
    <t>Platinum</t>
  </si>
  <si>
    <t>排出係数の改善と再エネ由来の証書の利用による削減効果</t>
    <phoneticPr fontId="2"/>
  </si>
  <si>
    <t>省エネと再エネ（オフサイト）による削減率</t>
    <phoneticPr fontId="2"/>
  </si>
  <si>
    <t>その他ガス削減量を加算する前の超過削減量</t>
    <phoneticPr fontId="2"/>
  </si>
  <si>
    <t>期間</t>
    <phoneticPr fontId="2"/>
  </si>
  <si>
    <t>算定方法：</t>
    <rPh sb="0" eb="2">
      <t>サンテイ</t>
    </rPh>
    <rPh sb="2" eb="4">
      <t>ホウホウ</t>
    </rPh>
    <phoneticPr fontId="2"/>
  </si>
  <si>
    <t>(</t>
    <phoneticPr fontId="2"/>
  </si>
  <si>
    <t>0.070未満</t>
    <phoneticPr fontId="2"/>
  </si>
  <si>
    <t>0.070以上</t>
    <phoneticPr fontId="2"/>
  </si>
  <si>
    <t>0.010以下</t>
    <phoneticPr fontId="2"/>
  </si>
  <si>
    <t>0.065以下</t>
    <phoneticPr fontId="2"/>
  </si>
  <si>
    <t>0.10以下</t>
    <phoneticPr fontId="2"/>
  </si>
  <si>
    <t>0.20以下</t>
    <phoneticPr fontId="2"/>
  </si>
  <si>
    <t>0.30以下</t>
    <phoneticPr fontId="2"/>
  </si>
  <si>
    <t>0.40以下</t>
    <phoneticPr fontId="2"/>
  </si>
  <si>
    <t>0.50以下</t>
    <phoneticPr fontId="2"/>
  </si>
  <si>
    <t>0.60以下</t>
    <phoneticPr fontId="2"/>
  </si>
  <si>
    <t>0.70以下</t>
    <phoneticPr fontId="2"/>
  </si>
  <si>
    <t>0.80以下</t>
    <phoneticPr fontId="2"/>
  </si>
  <si>
    <t>0.90以下</t>
    <phoneticPr fontId="2"/>
  </si>
  <si>
    <t>1.00未満</t>
    <phoneticPr fontId="2"/>
  </si>
  <si>
    <t>1.00以上</t>
    <phoneticPr fontId="2"/>
  </si>
  <si>
    <t>1.00以下</t>
    <phoneticPr fontId="2"/>
  </si>
  <si>
    <t>1.50以下</t>
    <phoneticPr fontId="2"/>
  </si>
  <si>
    <t>2.00以下</t>
    <phoneticPr fontId="2"/>
  </si>
  <si>
    <t>2.50以下</t>
    <phoneticPr fontId="2"/>
  </si>
  <si>
    <t>0.50未満</t>
    <phoneticPr fontId="2"/>
  </si>
  <si>
    <t>0.60未満</t>
    <phoneticPr fontId="2"/>
  </si>
  <si>
    <t>0.60以上</t>
    <rPh sb="4" eb="6">
      <t>イジョウ</t>
    </rPh>
    <phoneticPr fontId="2"/>
  </si>
  <si>
    <t>設置年度</t>
    <rPh sb="0" eb="3">
      <t>セッチネン</t>
    </rPh>
    <rPh sb="3" eb="4">
      <t>ド</t>
    </rPh>
    <phoneticPr fontId="2"/>
  </si>
  <si>
    <r>
      <t xml:space="preserve">事業所内
</t>
    </r>
    <r>
      <rPr>
        <sz val="9"/>
        <rFont val="ＭＳ 明朝"/>
        <family val="1"/>
        <charset val="128"/>
      </rPr>
      <t>（自己設置・　　　オンサイトPPA等）</t>
    </r>
    <rPh sb="0" eb="3">
      <t>ジギョウショ</t>
    </rPh>
    <rPh sb="3" eb="4">
      <t>ナイ</t>
    </rPh>
    <rPh sb="6" eb="8">
      <t>ジコ</t>
    </rPh>
    <rPh sb="8" eb="10">
      <t>セッチ</t>
    </rPh>
    <rPh sb="23" eb="24">
      <t>ナド</t>
    </rPh>
    <phoneticPr fontId="2"/>
  </si>
  <si>
    <r>
      <t xml:space="preserve">事業所外
</t>
    </r>
    <r>
      <rPr>
        <sz val="9"/>
        <rFont val="ＭＳ 明朝"/>
        <family val="1"/>
        <charset val="128"/>
      </rPr>
      <t>（オフサイトPPA・自己託送等）</t>
    </r>
    <rPh sb="0" eb="3">
      <t>ジギョウショ</t>
    </rPh>
    <rPh sb="3" eb="4">
      <t>ガイ</t>
    </rPh>
    <rPh sb="15" eb="19">
      <t>ジコタクソウ</t>
    </rPh>
    <rPh sb="19" eb="20">
      <t>ナド</t>
    </rPh>
    <phoneticPr fontId="2"/>
  </si>
  <si>
    <t>(1)　延べ面積当たりエネルギー使用量の推移状況及び前年度と比較したときの増減要因の分析</t>
    <rPh sb="4" eb="5">
      <t>ノ</t>
    </rPh>
    <rPh sb="6" eb="8">
      <t>メンセキ</t>
    </rPh>
    <rPh sb="8" eb="9">
      <t>ア</t>
    </rPh>
    <rPh sb="16" eb="18">
      <t>シヨウ</t>
    </rPh>
    <rPh sb="18" eb="19">
      <t>リョウ</t>
    </rPh>
    <rPh sb="20" eb="22">
      <t>スイイ</t>
    </rPh>
    <rPh sb="22" eb="24">
      <t>ジョウキョウ</t>
    </rPh>
    <rPh sb="24" eb="25">
      <t>オヨ</t>
    </rPh>
    <rPh sb="37" eb="39">
      <t>ゾウゲン</t>
    </rPh>
    <rPh sb="39" eb="41">
      <t>ヨウイン</t>
    </rPh>
    <rPh sb="42" eb="44">
      <t>ブンセキ</t>
    </rPh>
    <phoneticPr fontId="43"/>
  </si>
  <si>
    <t>取得あり</t>
    <rPh sb="0" eb="2">
      <t>シュトク</t>
    </rPh>
    <phoneticPr fontId="2"/>
  </si>
  <si>
    <t>取得なし</t>
    <rPh sb="0" eb="2">
      <t>シュトク</t>
    </rPh>
    <phoneticPr fontId="2"/>
  </si>
  <si>
    <t>認証名</t>
    <rPh sb="0" eb="3">
      <t>ニンショウメイ</t>
    </rPh>
    <phoneticPr fontId="2"/>
  </si>
  <si>
    <t>今後の取得予定</t>
    <rPh sb="0" eb="2">
      <t>コンゴ</t>
    </rPh>
    <rPh sb="3" eb="5">
      <t>シュトク</t>
    </rPh>
    <rPh sb="5" eb="7">
      <t>ヨテイ</t>
    </rPh>
    <phoneticPr fontId="2"/>
  </si>
  <si>
    <t>今後の取組予定</t>
    <rPh sb="0" eb="2">
      <t>コンゴ</t>
    </rPh>
    <rPh sb="3" eb="5">
      <t>トリクミ</t>
    </rPh>
    <rPh sb="5" eb="7">
      <t>ヨテイ</t>
    </rPh>
    <phoneticPr fontId="2"/>
  </si>
  <si>
    <t>取組あり</t>
    <rPh sb="0" eb="2">
      <t>トリクミ</t>
    </rPh>
    <phoneticPr fontId="2"/>
  </si>
  <si>
    <t>取組なし</t>
    <rPh sb="0" eb="2">
      <t>トリクミ</t>
    </rPh>
    <phoneticPr fontId="2"/>
  </si>
  <si>
    <t>(6)　その他の温室効果ガス排出量削減に寄与する取組について</t>
    <rPh sb="6" eb="7">
      <t>タ</t>
    </rPh>
    <rPh sb="8" eb="12">
      <t>オンシツコウカ</t>
    </rPh>
    <rPh sb="14" eb="17">
      <t>ハイシュツリョウ</t>
    </rPh>
    <rPh sb="17" eb="19">
      <t>サクゲン</t>
    </rPh>
    <rPh sb="20" eb="22">
      <t>キヨ</t>
    </rPh>
    <rPh sb="24" eb="26">
      <t>トリクミ</t>
    </rPh>
    <phoneticPr fontId="2"/>
  </si>
  <si>
    <t>(5)　気候変動関連の国際イニシアティブへの取組状況について</t>
    <rPh sb="4" eb="8">
      <t>キコウヘンドウ</t>
    </rPh>
    <rPh sb="8" eb="10">
      <t>カンレン</t>
    </rPh>
    <rPh sb="11" eb="13">
      <t>コクサイ</t>
    </rPh>
    <rPh sb="22" eb="24">
      <t>トリクミ</t>
    </rPh>
    <rPh sb="24" eb="26">
      <t>ジョウキョウ</t>
    </rPh>
    <phoneticPr fontId="43"/>
  </si>
  <si>
    <t>CASBEE</t>
    <phoneticPr fontId="2"/>
  </si>
  <si>
    <t>SBTi</t>
  </si>
  <si>
    <t>CDP</t>
  </si>
  <si>
    <t>RE100</t>
  </si>
  <si>
    <t>★</t>
  </si>
  <si>
    <t>★★</t>
  </si>
  <si>
    <t>★★★</t>
  </si>
  <si>
    <t>★★★★</t>
  </si>
  <si>
    <t>★★★★★</t>
  </si>
  <si>
    <t>ND</t>
  </si>
  <si>
    <t>CERTIFIED</t>
  </si>
  <si>
    <t>SILVER</t>
  </si>
  <si>
    <t>GOLD</t>
  </si>
  <si>
    <t>PLATINUM</t>
  </si>
  <si>
    <t>-</t>
    <phoneticPr fontId="2"/>
  </si>
  <si>
    <t>ID+C</t>
  </si>
  <si>
    <t>BD+C</t>
  </si>
  <si>
    <t>O+M</t>
  </si>
  <si>
    <t>建築(新築)</t>
    <rPh sb="0" eb="2">
      <t>ケンチク</t>
    </rPh>
    <rPh sb="3" eb="5">
      <t>シンチク</t>
    </rPh>
    <phoneticPr fontId="1"/>
  </si>
  <si>
    <t>不動産</t>
    <rPh sb="0" eb="3">
      <t>フドウサン</t>
    </rPh>
    <phoneticPr fontId="1"/>
  </si>
  <si>
    <t>街区</t>
    <rPh sb="0" eb="2">
      <t>ガイク</t>
    </rPh>
    <phoneticPr fontId="1"/>
  </si>
  <si>
    <t>Building Standard</t>
    <phoneticPr fontId="50"/>
  </si>
  <si>
    <t>Community Standard Pilot</t>
  </si>
  <si>
    <t>at scale</t>
  </si>
  <si>
    <t>CASBEE建築</t>
    <rPh sb="6" eb="8">
      <t>ケンチク</t>
    </rPh>
    <phoneticPr fontId="2"/>
  </si>
  <si>
    <t>ウェルネスオフィス</t>
    <phoneticPr fontId="2"/>
  </si>
  <si>
    <t>WELL</t>
    <phoneticPr fontId="2"/>
  </si>
  <si>
    <t>CASBEE不動産</t>
  </si>
  <si>
    <t>CASBEEウェルネスオフィス</t>
  </si>
  <si>
    <t>CASBEE街区</t>
  </si>
  <si>
    <t>備考欄</t>
    <rPh sb="0" eb="3">
      <t>ビコウラン</t>
    </rPh>
    <phoneticPr fontId="2"/>
  </si>
  <si>
    <t>評価段階</t>
    <rPh sb="0" eb="4">
      <t>ヒョウカダンカイ</t>
    </rPh>
    <phoneticPr fontId="2"/>
  </si>
  <si>
    <t>DBJ Green Building</t>
    <phoneticPr fontId="2"/>
  </si>
  <si>
    <t>名称</t>
    <rPh sb="0" eb="2">
      <t>メイショウ</t>
    </rPh>
    <phoneticPr fontId="2"/>
  </si>
  <si>
    <t>開始年度</t>
    <rPh sb="0" eb="4">
      <t>カイシネンド</t>
    </rPh>
    <phoneticPr fontId="2"/>
  </si>
  <si>
    <t>取得有無</t>
    <rPh sb="0" eb="2">
      <t>シュトク</t>
    </rPh>
    <rPh sb="2" eb="4">
      <t>ウム</t>
    </rPh>
    <phoneticPr fontId="2"/>
  </si>
  <si>
    <t>取組有無</t>
    <rPh sb="0" eb="2">
      <t>トリクミ</t>
    </rPh>
    <rPh sb="2" eb="4">
      <t>ウム</t>
    </rPh>
    <phoneticPr fontId="2"/>
  </si>
  <si>
    <r>
      <t>上記以外の
二酸化炭素（CO</t>
    </r>
    <r>
      <rPr>
        <vertAlign val="subscript"/>
        <sz val="9"/>
        <color theme="1"/>
        <rFont val="ＭＳ 明朝"/>
        <family val="1"/>
        <charset val="128"/>
      </rPr>
      <t>2</t>
    </r>
    <r>
      <rPr>
        <sz val="9"/>
        <color theme="1"/>
        <rFont val="ＭＳ 明朝"/>
        <family val="1"/>
        <charset val="128"/>
      </rPr>
      <t>）</t>
    </r>
    <rPh sb="0" eb="2">
      <t>ジョウキ</t>
    </rPh>
    <rPh sb="2" eb="4">
      <t>イガイ</t>
    </rPh>
    <rPh sb="6" eb="9">
      <t>ニサンカ</t>
    </rPh>
    <rPh sb="9" eb="11">
      <t>タンソ</t>
    </rPh>
    <phoneticPr fontId="2"/>
  </si>
  <si>
    <t xml:space="preserve"> (2)　2030年度以降の削減目標</t>
    <rPh sb="9" eb="11">
      <t>ネンド</t>
    </rPh>
    <rPh sb="11" eb="13">
      <t>イコウ</t>
    </rPh>
    <rPh sb="14" eb="16">
      <t>サクゲン</t>
    </rPh>
    <rPh sb="16" eb="18">
      <t>モクヒョウ</t>
    </rPh>
    <phoneticPr fontId="2"/>
  </si>
  <si>
    <t>エネルギー使用量全体に占める割合
（事業所が直接充当した証書を除く）</t>
    <rPh sb="5" eb="8">
      <t>シヨウリョウ</t>
    </rPh>
    <rPh sb="8" eb="10">
      <t>ゼンタイ</t>
    </rPh>
    <rPh sb="11" eb="12">
      <t>シ</t>
    </rPh>
    <rPh sb="14" eb="16">
      <t>ワリアイ</t>
    </rPh>
    <rPh sb="18" eb="21">
      <t>ジギョウショ</t>
    </rPh>
    <rPh sb="22" eb="24">
      <t>チョクセツ</t>
    </rPh>
    <rPh sb="24" eb="26">
      <t>ジュウトウ</t>
    </rPh>
    <rPh sb="28" eb="30">
      <t>ショウショ</t>
    </rPh>
    <rPh sb="31" eb="32">
      <t>ノゾ</t>
    </rPh>
    <phoneticPr fontId="2"/>
  </si>
  <si>
    <t>10　総量削減義務の第４計画期間履行状況（特定地球温暖化対策事業所に該当する場合のみ記載）</t>
    <rPh sb="3" eb="7">
      <t>ソウリョウサクゲン</t>
    </rPh>
    <rPh sb="7" eb="9">
      <t>ギム</t>
    </rPh>
    <rPh sb="10" eb="11">
      <t>ダイ</t>
    </rPh>
    <rPh sb="12" eb="14">
      <t>ケイカク</t>
    </rPh>
    <rPh sb="14" eb="16">
      <t>キカン</t>
    </rPh>
    <rPh sb="16" eb="18">
      <t>リコウ</t>
    </rPh>
    <rPh sb="18" eb="20">
      <t>ジョウキョウ</t>
    </rPh>
    <rPh sb="21" eb="33">
      <t>トクテイジギョウショ</t>
    </rPh>
    <rPh sb="34" eb="36">
      <t>ガイトウ</t>
    </rPh>
    <rPh sb="38" eb="40">
      <t>バアイ</t>
    </rPh>
    <rPh sb="42" eb="44">
      <t>キサイ</t>
    </rPh>
    <phoneticPr fontId="2"/>
  </si>
  <si>
    <t>11　削減義務の履行に係る措置（その他ガス排出量の削減及び排出量取引を含む。）の計画及び実施状況</t>
    <rPh sb="3" eb="5">
      <t>サクゲン</t>
    </rPh>
    <rPh sb="5" eb="7">
      <t>ギム</t>
    </rPh>
    <rPh sb="8" eb="10">
      <t>リコウ</t>
    </rPh>
    <rPh sb="11" eb="12">
      <t>カカ</t>
    </rPh>
    <rPh sb="13" eb="15">
      <t>ソチ</t>
    </rPh>
    <rPh sb="18" eb="19">
      <t>タ</t>
    </rPh>
    <rPh sb="21" eb="23">
      <t>ハイシュツ</t>
    </rPh>
    <rPh sb="23" eb="24">
      <t>リョウ</t>
    </rPh>
    <rPh sb="25" eb="27">
      <t>サクゲン</t>
    </rPh>
    <rPh sb="27" eb="28">
      <t>オヨ</t>
    </rPh>
    <rPh sb="29" eb="31">
      <t>ハイシュツ</t>
    </rPh>
    <rPh sb="31" eb="32">
      <t>リョウ</t>
    </rPh>
    <rPh sb="32" eb="34">
      <t>トリヒキ</t>
    </rPh>
    <rPh sb="35" eb="36">
      <t>フク</t>
    </rPh>
    <rPh sb="40" eb="42">
      <t>ケイカク</t>
    </rPh>
    <rPh sb="42" eb="43">
      <t>オヨ</t>
    </rPh>
    <rPh sb="44" eb="46">
      <t>ジッシ</t>
    </rPh>
    <rPh sb="46" eb="48">
      <t>ジョウキョウ</t>
    </rPh>
    <phoneticPr fontId="2"/>
  </si>
  <si>
    <t>12　統括管理者及び技術管理者の氏名等</t>
    <rPh sb="3" eb="5">
      <t>トウカツ</t>
    </rPh>
    <rPh sb="5" eb="8">
      <t>カンリシャ</t>
    </rPh>
    <rPh sb="8" eb="9">
      <t>オヨ</t>
    </rPh>
    <rPh sb="10" eb="12">
      <t>ギジュツ</t>
    </rPh>
    <rPh sb="12" eb="15">
      <t>カンリシャ</t>
    </rPh>
    <rPh sb="16" eb="18">
      <t>シメイ</t>
    </rPh>
    <rPh sb="18" eb="19">
      <t>ナド</t>
    </rPh>
    <phoneticPr fontId="2"/>
  </si>
  <si>
    <t>電気</t>
    <rPh sb="0" eb="2">
      <t>デンキ</t>
    </rPh>
    <phoneticPr fontId="2"/>
  </si>
  <si>
    <t>都市ガス</t>
    <rPh sb="0" eb="2">
      <t>トシ</t>
    </rPh>
    <phoneticPr fontId="2"/>
  </si>
  <si>
    <t>熱</t>
    <rPh sb="0" eb="1">
      <t>ネツ</t>
    </rPh>
    <phoneticPr fontId="2"/>
  </si>
  <si>
    <t>排出係数</t>
    <rPh sb="0" eb="2">
      <t>ハイシュツ</t>
    </rPh>
    <rPh sb="2" eb="4">
      <t>ケイスウ</t>
    </rPh>
    <phoneticPr fontId="2"/>
  </si>
  <si>
    <t>使用する電気・熱・都市ガスの排出係数</t>
    <rPh sb="0" eb="2">
      <t>シヨウ</t>
    </rPh>
    <rPh sb="4" eb="6">
      <t>デンキ</t>
    </rPh>
    <rPh sb="7" eb="8">
      <t>ネツ</t>
    </rPh>
    <rPh sb="9" eb="11">
      <t>トシ</t>
    </rPh>
    <rPh sb="14" eb="16">
      <t>ハイシュツ</t>
    </rPh>
    <rPh sb="16" eb="18">
      <t>ケイスウ</t>
    </rPh>
    <phoneticPr fontId="2"/>
  </si>
  <si>
    <t>東京都建築物環境計画書制度における建物番号</t>
    <rPh sb="0" eb="3">
      <t>トウキョウト</t>
    </rPh>
    <rPh sb="11" eb="13">
      <t>セイド</t>
    </rPh>
    <phoneticPr fontId="2"/>
  </si>
  <si>
    <t>契約あり</t>
    <rPh sb="0" eb="2">
      <t>ケイヤク</t>
    </rPh>
    <phoneticPr fontId="2"/>
  </si>
  <si>
    <t>契約なし</t>
    <rPh sb="0" eb="2">
      <t>ケイヤク</t>
    </rPh>
    <phoneticPr fontId="2"/>
  </si>
  <si>
    <t>(4)　事業所で使用する電気・熱・都市ガスの排出係数の状況</t>
    <rPh sb="4" eb="7">
      <t>ジギョウショ</t>
    </rPh>
    <rPh sb="8" eb="10">
      <t>シヨウ</t>
    </rPh>
    <rPh sb="12" eb="14">
      <t>デンキ</t>
    </rPh>
    <rPh sb="15" eb="16">
      <t>ネツ</t>
    </rPh>
    <rPh sb="17" eb="19">
      <t>トシ</t>
    </rPh>
    <rPh sb="22" eb="26">
      <t>ハイシュツケイスウ</t>
    </rPh>
    <rPh sb="27" eb="29">
      <t>ジョウキョウ</t>
    </rPh>
    <phoneticPr fontId="43"/>
  </si>
  <si>
    <t>13　添付する書類</t>
    <rPh sb="3" eb="5">
      <t>テンプ</t>
    </rPh>
    <rPh sb="7" eb="9">
      <t>ショルイ</t>
    </rPh>
    <phoneticPr fontId="2"/>
  </si>
  <si>
    <t>tCO2/千kWh</t>
    <rPh sb="5" eb="6">
      <t>セン</t>
    </rPh>
    <phoneticPr fontId="2"/>
  </si>
  <si>
    <t>tCO2/千㎥</t>
    <rPh sb="5" eb="6">
      <t>セン</t>
    </rPh>
    <phoneticPr fontId="2"/>
  </si>
  <si>
    <t>対策以外の要因による排出量の
減少量（前年度排出量比）</t>
    <rPh sb="5" eb="7">
      <t>ヨウイン</t>
    </rPh>
    <rPh sb="10" eb="13">
      <t>ハイシュツリョウ</t>
    </rPh>
    <rPh sb="15" eb="17">
      <t>ゲンショウ</t>
    </rPh>
    <rPh sb="17" eb="18">
      <t>リョウ</t>
    </rPh>
    <rPh sb="19" eb="22">
      <t>ゼンネンド</t>
    </rPh>
    <rPh sb="22" eb="24">
      <t>ハイシュツ</t>
    </rPh>
    <rPh sb="24" eb="25">
      <t>リョウ</t>
    </rPh>
    <rPh sb="25" eb="26">
      <t>ヒ</t>
    </rPh>
    <phoneticPr fontId="2"/>
  </si>
  <si>
    <r>
      <t>建物の延べ面積</t>
    </r>
    <r>
      <rPr>
        <sz val="9"/>
        <rFont val="ＭＳ 明朝"/>
        <family val="1"/>
        <charset val="128"/>
      </rPr>
      <t xml:space="preserve">
</t>
    </r>
    <r>
      <rPr>
        <sz val="7.7"/>
        <rFont val="ＭＳ 明朝"/>
        <family val="1"/>
        <charset val="128"/>
      </rPr>
      <t>（熱供給事業所にあっては熱供給先面積）</t>
    </r>
    <phoneticPr fontId="2"/>
  </si>
  <si>
    <t>区分別削減義務率
(a)</t>
    <rPh sb="0" eb="3">
      <t>クブンベツ</t>
    </rPh>
    <rPh sb="3" eb="8">
      <t>サクゲンギムリツ</t>
    </rPh>
    <phoneticPr fontId="2"/>
  </si>
  <si>
    <t>医療施設への緩和
2% (b)</t>
    <rPh sb="0" eb="2">
      <t>イリョウ</t>
    </rPh>
    <rPh sb="2" eb="4">
      <t>シセツ</t>
    </rPh>
    <rPh sb="6" eb="8">
      <t>カンワ</t>
    </rPh>
    <phoneticPr fontId="2"/>
  </si>
  <si>
    <t>電化率20％未満事業所への緩和 3% (c)</t>
    <rPh sb="0" eb="2">
      <t>デンカ</t>
    </rPh>
    <rPh sb="2" eb="3">
      <t>リツ</t>
    </rPh>
    <rPh sb="6" eb="8">
      <t>ミマン</t>
    </rPh>
    <rPh sb="8" eb="11">
      <t>ジギョウショ</t>
    </rPh>
    <rPh sb="13" eb="15">
      <t>カンワ</t>
    </rPh>
    <phoneticPr fontId="2"/>
  </si>
  <si>
    <t>排出上限量
(C＝ΣA-D)</t>
    <phoneticPr fontId="2"/>
  </si>
  <si>
    <t>排出削減量
(F＝A - E)</t>
    <phoneticPr fontId="2"/>
  </si>
  <si>
    <t>公表
方法</t>
    <phoneticPr fontId="2"/>
  </si>
  <si>
    <r>
      <t xml:space="preserve">排出上限量
</t>
    </r>
    <r>
      <rPr>
        <sz val="7.5"/>
        <rFont val="ＭＳ 明朝"/>
        <family val="1"/>
        <charset val="128"/>
      </rPr>
      <t>(削減義務期間合計)</t>
    </r>
    <phoneticPr fontId="2"/>
  </si>
  <si>
    <t>排出係数の改善と再エネ由来の証書の直接充当による削減効果(K)</t>
    <rPh sb="17" eb="19">
      <t>チョクセツ</t>
    </rPh>
    <rPh sb="19" eb="21">
      <t>ジュウトウ</t>
    </rPh>
    <phoneticPr fontId="2"/>
  </si>
  <si>
    <r>
      <t>六ふっ化硫黄
（SF</t>
    </r>
    <r>
      <rPr>
        <vertAlign val="subscript"/>
        <sz val="10"/>
        <rFont val="ＭＳ 明朝"/>
        <family val="1"/>
        <charset val="128"/>
      </rPr>
      <t>6</t>
    </r>
    <r>
      <rPr>
        <sz val="10"/>
        <rFont val="ＭＳ 明朝"/>
        <family val="1"/>
        <charset val="128"/>
      </rPr>
      <t>）</t>
    </r>
    <rPh sb="0" eb="1">
      <t>ロク</t>
    </rPh>
    <rPh sb="3" eb="4">
      <t>カ</t>
    </rPh>
    <rPh sb="4" eb="6">
      <t>イオウ</t>
    </rPh>
    <phoneticPr fontId="2"/>
  </si>
  <si>
    <t xml:space="preserve"> (2)　非化石燃料の利用状況（再生可能エネルギーを除く。）</t>
    <phoneticPr fontId="2"/>
  </si>
  <si>
    <t xml:space="preserve"> (3)　建物の延べ面積当たりの特定温室効果ガス年度排出量の状況</t>
    <rPh sb="5" eb="7">
      <t>タテモノ</t>
    </rPh>
    <rPh sb="8" eb="9">
      <t>ノ</t>
    </rPh>
    <rPh sb="10" eb="12">
      <t>メンセキ</t>
    </rPh>
    <rPh sb="12" eb="13">
      <t>ア</t>
    </rPh>
    <rPh sb="16" eb="18">
      <t>トクテイ</t>
    </rPh>
    <rPh sb="18" eb="20">
      <t>オンシツ</t>
    </rPh>
    <rPh sb="20" eb="22">
      <t>コウカ</t>
    </rPh>
    <rPh sb="24" eb="26">
      <t>ネンド</t>
    </rPh>
    <rPh sb="26" eb="29">
      <t>ハイシュツリョウ</t>
    </rPh>
    <rPh sb="30" eb="32">
      <t>ジョウキョウ</t>
    </rPh>
    <phoneticPr fontId="2"/>
  </si>
  <si>
    <t>その６</t>
    <phoneticPr fontId="2"/>
  </si>
  <si>
    <t>(2)　再エネの導入・利用に関する取組みに関する基本方針</t>
    <phoneticPr fontId="2"/>
  </si>
  <si>
    <t>その６の２</t>
    <phoneticPr fontId="2"/>
  </si>
  <si>
    <t>(3)　自らの温室効果ガス吸収等の取組について</t>
    <phoneticPr fontId="2"/>
  </si>
  <si>
    <t>その１の２</t>
    <phoneticPr fontId="2"/>
  </si>
  <si>
    <t>　備考　「取引を加味した排出削減量」とは、都民の健康と安全を確保する環境に関する条例第５条の11第１
　　項に規定する算定排出削減量をいう。</t>
    <phoneticPr fontId="2"/>
  </si>
  <si>
    <t>備考　「取引を加味した排出削減量」とは、都民の健康と安全を確保する環境に関する
　条例第５条の11第１項に規定する算定排出削減量をいう。</t>
    <rPh sb="0" eb="2">
      <t>ビコウ</t>
    </rPh>
    <rPh sb="4" eb="6">
      <t>トリヒキ</t>
    </rPh>
    <rPh sb="7" eb="9">
      <t>カミ</t>
    </rPh>
    <rPh sb="11" eb="13">
      <t>ハイシュツ</t>
    </rPh>
    <rPh sb="13" eb="15">
      <t>サクゲン</t>
    </rPh>
    <rPh sb="15" eb="16">
      <t>リョウ</t>
    </rPh>
    <rPh sb="20" eb="22">
      <t>トミン</t>
    </rPh>
    <rPh sb="23" eb="25">
      <t>ケンコウ</t>
    </rPh>
    <rPh sb="26" eb="28">
      <t>アンゼン</t>
    </rPh>
    <rPh sb="29" eb="31">
      <t>カクホ</t>
    </rPh>
    <rPh sb="33" eb="35">
      <t>カンキョウ</t>
    </rPh>
    <rPh sb="36" eb="37">
      <t>カン</t>
    </rPh>
    <rPh sb="41" eb="43">
      <t>ジョウレイ</t>
    </rPh>
    <rPh sb="43" eb="44">
      <t>ダイ</t>
    </rPh>
    <rPh sb="45" eb="46">
      <t>ジョウ</t>
    </rPh>
    <rPh sb="49" eb="50">
      <t>ダイ</t>
    </rPh>
    <rPh sb="51" eb="52">
      <t>コウ</t>
    </rPh>
    <phoneticPr fontId="2"/>
  </si>
  <si>
    <t>備考　△印の欄には、計画書に添付する各別紙に一連番号を付けた上、該当する別紙の番号を記入する
　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</si>
  <si>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延べ床面積</t>
    <rPh sb="0" eb="1">
      <t>ノ</t>
    </rPh>
    <rPh sb="2" eb="5">
      <t>ユカメンセキ</t>
    </rPh>
    <phoneticPr fontId="2"/>
  </si>
  <si>
    <t>m2</t>
    <phoneticPr fontId="2"/>
  </si>
  <si>
    <t>その他ガス削減量を加算した後の超過削減量</t>
    <rPh sb="5" eb="7">
      <t>サクゲン</t>
    </rPh>
    <rPh sb="7" eb="8">
      <t>リョウ</t>
    </rPh>
    <rPh sb="9" eb="11">
      <t>カサン</t>
    </rPh>
    <rPh sb="13" eb="14">
      <t>アト</t>
    </rPh>
    <phoneticPr fontId="2"/>
  </si>
  <si>
    <t>削減義務率平均値</t>
    <rPh sb="0" eb="5">
      <t>サクゲンギムリツ</t>
    </rPh>
    <rPh sb="5" eb="8">
      <t>ヘイキンチ</t>
    </rPh>
    <phoneticPr fontId="2"/>
  </si>
  <si>
    <t>発行上限排出量</t>
    <rPh sb="0" eb="2">
      <t>ハッコウ</t>
    </rPh>
    <rPh sb="2" eb="4">
      <t>ジョウゲン</t>
    </rPh>
    <rPh sb="4" eb="6">
      <t>ハイシュツ</t>
    </rPh>
    <rPh sb="6" eb="7">
      <t>リョウ</t>
    </rPh>
    <phoneticPr fontId="2"/>
  </si>
  <si>
    <t>【他者の自動車を利用することに伴い排出される温室効果ガス排出量の削減に貢献する取組（以下に記載）】</t>
    <rPh sb="32" eb="34">
      <t>サクゲン</t>
    </rPh>
    <rPh sb="35" eb="37">
      <t>コウケン</t>
    </rPh>
    <rPh sb="39" eb="41">
      <t>トリクミ</t>
    </rPh>
    <rPh sb="42" eb="44">
      <t>イカ</t>
    </rPh>
    <rPh sb="45" eb="47">
      <t>キサイ</t>
    </rPh>
    <phoneticPr fontId="2"/>
  </si>
  <si>
    <t>2025（令和７）年度試行実施版</t>
    <rPh sb="5" eb="7">
      <t>レイワ</t>
    </rPh>
    <rPh sb="9" eb="16">
      <t>ネンドシコウジッシバン</t>
    </rPh>
    <phoneticPr fontId="2"/>
  </si>
  <si>
    <t>特定温室効果ガス排出量算定報告書</t>
    <rPh sb="0" eb="6">
      <t>トクテイオンシツコウカ</t>
    </rPh>
    <rPh sb="8" eb="13">
      <t>ハイシュツリョウサンテイ</t>
    </rPh>
    <rPh sb="13" eb="16">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</si>
</sst>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
    <numFmt numFmtId="177" formatCode="0.0_ "/>
    <numFmt numFmtId="178" formatCode="[$-411]ggge&quot;年&quot;m&quot;月&quot;d&quot;日&quot;;@"/>
    <numFmt numFmtId="179" formatCode="#,##0_ ;[Red]\-#,##0\ "/>
    <numFmt numFmtId="180" formatCode="[$-F800]dddd\,\ mmmm\ dd\,\ yyyy"/>
    <numFmt numFmtId="181" formatCode="#,##0.0_ ;[Red]\-#,##0.0\ "/>
    <numFmt numFmtId="182" formatCode="#,##0.00_ ;[Red]\-#,##0.00\ "/>
    <numFmt numFmtId="183" formatCode="#,##0.00_ "/>
    <numFmt numFmtId="184" formatCode="0;\-0;0"/>
    <numFmt numFmtId="185" formatCode="#,##0.0;[Red]\-#,##0.0"/>
    <numFmt numFmtId="186" formatCode="#,###_ "/>
    <numFmt numFmtId="187" formatCode="#,###_ ;[Red]\-#,###"/>
    <numFmt numFmtId="188" formatCode="#,###;[Red]\-#,###"/>
    <numFmt numFmtId="189" formatCode="0;&quot;▲ &quot;0"/>
    <numFmt numFmtId="190" formatCode="0.0%"/>
  </numFmts>
  <fonts count="6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7"/>
      <name val="ＭＳ 明朝"/>
      <family val="1"/>
      <charset val="128"/>
    </font>
    <font>
      <vertAlign val="subscript"/>
      <sz val="10"/>
      <name val="ＭＳ 明朝"/>
      <family val="1"/>
      <charset val="128"/>
    </font>
    <font>
      <b/>
      <sz val="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2"/>
      <name val="ＭＳ ゴシック"/>
      <family val="3"/>
      <charset val="128"/>
    </font>
    <font>
      <sz val="11"/>
      <color rgb="FF000000"/>
      <name val="ＭＳ Ｐゴシック"/>
      <family val="3"/>
      <charset val="128"/>
    </font>
    <font>
      <sz val="11"/>
      <name val="ＭＳ Ｐ明朝"/>
      <family val="1"/>
      <charset val="128"/>
    </font>
    <font>
      <sz val="11"/>
      <color indexed="81"/>
      <name val="ＭＳ Ｐゴシック"/>
      <family val="3"/>
      <charset val="128"/>
    </font>
    <font>
      <b/>
      <sz val="12"/>
      <color rgb="FFFF0000"/>
      <name val="ＭＳ 明朝"/>
      <family val="1"/>
      <charset val="128"/>
    </font>
    <font>
      <b/>
      <u/>
      <sz val="11"/>
      <color indexed="81"/>
      <name val="ＭＳ Ｐゴシック"/>
      <family val="3"/>
      <charset val="128"/>
    </font>
    <font>
      <b/>
      <sz val="9"/>
      <color indexed="81"/>
      <name val="MS P ゴシック"/>
      <family val="3"/>
      <charset val="128"/>
    </font>
    <font>
      <sz val="11"/>
      <color rgb="FFFF0000"/>
      <name val="ＭＳ 明朝"/>
      <family val="1"/>
      <charset val="128"/>
    </font>
    <font>
      <sz val="6"/>
      <name val="ＭＳ Ｐゴシック"/>
      <family val="3"/>
      <charset val="128"/>
      <scheme val="minor"/>
    </font>
    <font>
      <sz val="10"/>
      <color theme="1"/>
      <name val="ＭＳ 明朝"/>
      <family val="1"/>
      <charset val="128"/>
    </font>
    <font>
      <sz val="10"/>
      <color rgb="FFFF0000"/>
      <name val="ＭＳ 明朝"/>
      <family val="1"/>
      <charset val="128"/>
    </font>
    <font>
      <vertAlign val="superscript"/>
      <sz val="10"/>
      <name val="ＭＳ 明朝"/>
      <family val="1"/>
      <charset val="128"/>
    </font>
    <font>
      <sz val="9"/>
      <name val="ＭＳ Ｐゴシック"/>
      <family val="3"/>
      <charset val="128"/>
    </font>
    <font>
      <sz val="11"/>
      <color rgb="FF0070C0"/>
      <name val="ＭＳ Ｐゴシック"/>
      <family val="3"/>
      <charset val="128"/>
    </font>
    <font>
      <strike/>
      <sz val="10"/>
      <color rgb="FF0070C0"/>
      <name val="ＭＳ 明朝"/>
      <family val="1"/>
      <charset val="128"/>
    </font>
    <font>
      <sz val="6"/>
      <name val="ＭＳ Ｐゴシック"/>
      <family val="2"/>
      <charset val="128"/>
    </font>
    <font>
      <sz val="9"/>
      <color rgb="FF000000"/>
      <name val="Meiryo UI"/>
      <family val="3"/>
      <charset val="128"/>
    </font>
    <font>
      <sz val="12"/>
      <color theme="1"/>
      <name val="ＭＳ 明朝"/>
      <family val="1"/>
      <charset val="128"/>
    </font>
    <font>
      <sz val="9"/>
      <color theme="1"/>
      <name val="ＭＳ 明朝"/>
      <family val="1"/>
      <charset val="128"/>
    </font>
    <font>
      <vertAlign val="subscript"/>
      <sz val="9"/>
      <color theme="1"/>
      <name val="ＭＳ 明朝"/>
      <family val="1"/>
      <charset val="128"/>
    </font>
    <font>
      <sz val="7.5"/>
      <name val="ＭＳ 明朝"/>
      <family val="1"/>
      <charset val="128"/>
    </font>
    <font>
      <sz val="7.7"/>
      <name val="ＭＳ 明朝"/>
      <family val="1"/>
      <charset val="128"/>
    </font>
    <font>
      <sz val="10"/>
      <name val="ＭＳ Ｐゴシック"/>
      <family val="3"/>
      <charset val="128"/>
    </font>
    <font>
      <sz val="18"/>
      <color theme="1"/>
      <name val="ＭＳ Ｐゴシック"/>
      <family val="3"/>
      <charset val="128"/>
      <scheme val="major"/>
    </font>
    <font>
      <sz val="11"/>
      <color theme="1"/>
      <name val="ＭＳ Ｐゴシック"/>
      <family val="3"/>
      <charset val="128"/>
    </font>
    <font>
      <sz val="11"/>
      <color theme="1"/>
      <name val="ＭＳ Ｐゴシック"/>
      <family val="3"/>
      <charset val="128"/>
      <scheme val="major"/>
    </font>
    <font>
      <sz val="12"/>
      <color indexed="81"/>
      <name val="MS P ゴシック"/>
      <family val="3"/>
      <charset val="128"/>
    </font>
    <font>
      <b/>
      <u/>
      <sz val="12"/>
      <color indexed="10"/>
      <name val="MS P ゴシック"/>
      <family val="3"/>
      <charset val="128"/>
    </font>
    <font>
      <b/>
      <u/>
      <sz val="12"/>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style="thin">
        <color indexed="64"/>
      </bottom>
      <diagonal style="hair">
        <color indexed="64"/>
      </diagonal>
    </border>
    <border diagonalUp="1">
      <left/>
      <right/>
      <top style="thin">
        <color indexed="64"/>
      </top>
      <bottom style="double">
        <color indexed="64"/>
      </bottom>
      <diagonal style="hair">
        <color indexed="64"/>
      </diagonal>
    </border>
    <border diagonalUp="1">
      <left/>
      <right/>
      <top/>
      <bottom style="thin">
        <color indexed="64"/>
      </bottom>
      <diagonal style="hair">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double">
        <color indexed="64"/>
      </left>
      <right style="dotted">
        <color indexed="64"/>
      </right>
      <top style="thin">
        <color indexed="64"/>
      </top>
      <bottom style="double">
        <color indexed="64"/>
      </bottom>
      <diagonal style="hair">
        <color indexed="64"/>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uble">
        <color indexed="64"/>
      </right>
      <top style="double">
        <color indexed="64"/>
      </top>
      <bottom/>
      <diagonal/>
    </border>
    <border>
      <left style="dotted">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uble">
        <color indexed="64"/>
      </left>
      <right style="dotted">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tted">
        <color indexed="64"/>
      </left>
      <right style="double">
        <color indexed="64"/>
      </right>
      <top style="thin">
        <color indexed="64"/>
      </top>
      <bottom style="thin">
        <color indexed="64"/>
      </bottom>
      <diagonal style="hair">
        <color indexed="64"/>
      </diagonal>
    </border>
    <border diagonalUp="1">
      <left style="dotted">
        <color indexed="64"/>
      </left>
      <right style="double">
        <color indexed="64"/>
      </right>
      <top style="thin">
        <color indexed="64"/>
      </top>
      <bottom style="double">
        <color indexed="64"/>
      </bottom>
      <diagonal style="hair">
        <color indexed="64"/>
      </diagonal>
    </border>
    <border diagonalUp="1">
      <left style="dotted">
        <color indexed="64"/>
      </left>
      <right style="double">
        <color indexed="64"/>
      </right>
      <top/>
      <bottom style="thin">
        <color indexed="64"/>
      </bottom>
      <diagonal style="hair">
        <color indexed="64"/>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diagonalUp="1">
      <left style="thin">
        <color indexed="64"/>
      </left>
      <right/>
      <top style="thin">
        <color indexed="64"/>
      </top>
      <bottom style="double">
        <color indexed="64"/>
      </bottom>
      <diagonal style="hair">
        <color indexed="64"/>
      </diagonal>
    </border>
    <border diagonalUp="1">
      <left/>
      <right style="medium">
        <color indexed="64"/>
      </right>
      <top style="thin">
        <color indexed="64"/>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double">
        <color indexed="64"/>
      </bottom>
      <diagonal/>
    </border>
    <border diagonalUp="1">
      <left/>
      <right style="thin">
        <color indexed="64"/>
      </right>
      <top style="thin">
        <color indexed="64"/>
      </top>
      <bottom style="double">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double">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double">
        <color indexed="64"/>
      </left>
      <right style="dotted">
        <color indexed="64"/>
      </right>
      <top style="thin">
        <color indexed="64"/>
      </top>
      <bottom/>
      <diagonal style="hair">
        <color indexed="64"/>
      </diagonal>
    </border>
    <border diagonalUp="1">
      <left style="double">
        <color indexed="64"/>
      </left>
      <right style="dotted">
        <color indexed="64"/>
      </right>
      <top style="double">
        <color indexed="64"/>
      </top>
      <bottom style="thin">
        <color indexed="64"/>
      </bottom>
      <diagonal style="hair">
        <color indexed="64"/>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thin">
        <color indexed="64"/>
      </right>
      <top/>
      <bottom/>
      <diagonal/>
    </border>
    <border>
      <left style="thin">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thin">
        <color indexed="64"/>
      </right>
      <top style="thin">
        <color indexed="64"/>
      </top>
      <bottom style="medium">
        <color indexed="64"/>
      </bottom>
      <diagonal style="hair">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medium">
        <color indexed="64"/>
      </right>
      <top style="hair">
        <color indexed="64"/>
      </top>
      <bottom style="double">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diagonal style="hair">
        <color indexed="64"/>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style="thin">
        <color indexed="64"/>
      </right>
      <top/>
      <bottom/>
      <diagonal/>
    </border>
    <border>
      <left/>
      <right/>
      <top style="thin">
        <color auto="1"/>
      </top>
      <bottom/>
      <diagonal/>
    </border>
  </borders>
  <cellStyleXfs count="49">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6" fontId="1" fillId="0" borderId="0" applyFont="0" applyFill="0" applyBorder="0" applyAlignment="0" applyProtection="0"/>
    <xf numFmtId="0" fontId="30" fillId="7" borderId="4" applyNumberFormat="0" applyAlignment="0" applyProtection="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31" fillId="4" borderId="0" applyNumberFormat="0" applyBorder="0" applyAlignment="0" applyProtection="0">
      <alignment vertical="center"/>
    </xf>
  </cellStyleXfs>
  <cellXfs count="1332">
    <xf numFmtId="0" fontId="0" fillId="0" borderId="0" xfId="0"/>
    <xf numFmtId="0" fontId="3" fillId="0" borderId="0" xfId="0" applyFont="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xf numFmtId="0" fontId="7" fillId="0" borderId="0" xfId="0" applyFont="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7" fillId="0" borderId="0" xfId="0" applyFont="1" applyAlignment="1">
      <alignment vertical="top"/>
    </xf>
    <xf numFmtId="0" fontId="7" fillId="0" borderId="0" xfId="0" applyFont="1" applyAlignment="1">
      <alignment horizontal="left" indent="1"/>
    </xf>
    <xf numFmtId="0" fontId="7" fillId="0" borderId="0" xfId="0" applyFont="1" applyAlignment="1">
      <alignment horizontal="left" vertical="center" indent="1"/>
    </xf>
    <xf numFmtId="0" fontId="7" fillId="0" borderId="0" xfId="0" applyFont="1" applyAlignment="1">
      <alignment horizontal="left" wrapText="1" indent="1"/>
    </xf>
    <xf numFmtId="0" fontId="7" fillId="0" borderId="0" xfId="0" applyFont="1" applyAlignment="1">
      <alignment wrapText="1"/>
    </xf>
    <xf numFmtId="0" fontId="7" fillId="0" borderId="0" xfId="0" applyFont="1" applyAlignment="1">
      <alignment vertical="center" wrapText="1"/>
    </xf>
    <xf numFmtId="0" fontId="5" fillId="0" borderId="19" xfId="0" applyFont="1" applyBorder="1" applyAlignment="1">
      <alignment vertical="center"/>
    </xf>
    <xf numFmtId="0" fontId="5" fillId="0" borderId="20" xfId="0" applyFont="1" applyBorder="1" applyAlignment="1">
      <alignment vertical="center"/>
    </xf>
    <xf numFmtId="0" fontId="7" fillId="0" borderId="21" xfId="0" applyFont="1" applyBorder="1"/>
    <xf numFmtId="0" fontId="7" fillId="0" borderId="12" xfId="0" applyFont="1" applyBorder="1"/>
    <xf numFmtId="0" fontId="7" fillId="0" borderId="22" xfId="0" applyFont="1" applyBorder="1"/>
    <xf numFmtId="0" fontId="7" fillId="0" borderId="23" xfId="0" applyFont="1" applyBorder="1"/>
    <xf numFmtId="0" fontId="7" fillId="0" borderId="0" xfId="0" applyFont="1" applyAlignment="1">
      <alignment horizontal="left" vertical="top" wrapText="1" inden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horizontal="center" vertical="center"/>
    </xf>
    <xf numFmtId="0" fontId="7" fillId="0" borderId="13" xfId="0" applyFont="1" applyBorder="1"/>
    <xf numFmtId="0" fontId="3" fillId="0" borderId="0" xfId="0" applyFont="1" applyAlignment="1">
      <alignment vertical="center"/>
    </xf>
    <xf numFmtId="0" fontId="14" fillId="0" borderId="0" xfId="0" applyFont="1"/>
    <xf numFmtId="0" fontId="4" fillId="0" borderId="0" xfId="0" applyFont="1"/>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4" fillId="0" borderId="23"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shrinkToFit="1"/>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pplyAlignment="1">
      <alignment horizontal="left" vertical="center" wrapText="1" indent="1"/>
    </xf>
    <xf numFmtId="0" fontId="4" fillId="0" borderId="13" xfId="0" applyFont="1" applyBorder="1" applyAlignment="1">
      <alignment horizontal="left" vertical="center" wrapText="1" inden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11" xfId="0" applyFont="1" applyBorder="1" applyAlignment="1">
      <alignment vertical="center" wrapText="1"/>
    </xf>
    <xf numFmtId="0" fontId="4" fillId="0" borderId="62" xfId="0" applyFont="1" applyBorder="1" applyAlignment="1">
      <alignment vertical="center" wrapText="1"/>
    </xf>
    <xf numFmtId="0" fontId="4" fillId="0" borderId="14" xfId="0" applyFont="1" applyBorder="1" applyAlignment="1">
      <alignment vertical="center" wrapText="1"/>
    </xf>
    <xf numFmtId="0" fontId="4" fillId="0" borderId="60" xfId="0" applyFont="1" applyBorder="1" applyAlignment="1">
      <alignment vertical="center"/>
    </xf>
    <xf numFmtId="0" fontId="4" fillId="0" borderId="43" xfId="0" applyFont="1" applyBorder="1" applyAlignment="1">
      <alignment vertical="center" wrapText="1"/>
    </xf>
    <xf numFmtId="0" fontId="4" fillId="0" borderId="0" xfId="0" applyFont="1" applyAlignment="1">
      <alignment horizontal="right"/>
    </xf>
    <xf numFmtId="0" fontId="4" fillId="0" borderId="66" xfId="0" applyFont="1" applyBorder="1" applyAlignment="1">
      <alignment vertical="center" wrapText="1"/>
    </xf>
    <xf numFmtId="0" fontId="4" fillId="0" borderId="67" xfId="0" applyFont="1" applyBorder="1" applyAlignment="1">
      <alignment vertical="center" wrapText="1"/>
    </xf>
    <xf numFmtId="0" fontId="4" fillId="0" borderId="31" xfId="0" applyFont="1" applyBorder="1" applyAlignment="1">
      <alignment vertical="center"/>
    </xf>
    <xf numFmtId="0" fontId="4" fillId="0" borderId="32" xfId="0" applyFont="1" applyBorder="1" applyAlignment="1">
      <alignment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4" fillId="0" borderId="44" xfId="0" applyFont="1" applyBorder="1" applyAlignment="1">
      <alignment vertical="center" wrapText="1"/>
    </xf>
    <xf numFmtId="0" fontId="4" fillId="0" borderId="0" xfId="46"/>
    <xf numFmtId="49" fontId="4" fillId="0" borderId="0" xfId="46" applyNumberFormat="1"/>
    <xf numFmtId="0" fontId="4" fillId="24" borderId="0" xfId="46" applyFill="1"/>
    <xf numFmtId="0" fontId="9" fillId="24" borderId="77" xfId="0" applyFont="1" applyFill="1" applyBorder="1" applyAlignment="1" applyProtection="1">
      <alignment vertical="center" wrapText="1"/>
      <protection locked="0"/>
    </xf>
    <xf numFmtId="0" fontId="8" fillId="24" borderId="78" xfId="0" applyFont="1" applyFill="1" applyBorder="1" applyAlignment="1" applyProtection="1">
      <alignment vertical="center" wrapText="1"/>
      <protection locked="0"/>
    </xf>
    <xf numFmtId="0" fontId="4" fillId="26" borderId="0" xfId="45" applyFont="1" applyFill="1">
      <alignment vertical="center"/>
    </xf>
    <xf numFmtId="0" fontId="4" fillId="26" borderId="21" xfId="45" applyFont="1" applyFill="1" applyBorder="1">
      <alignment vertical="center"/>
    </xf>
    <xf numFmtId="0" fontId="4" fillId="26" borderId="22" xfId="45" applyFont="1" applyFill="1" applyBorder="1">
      <alignment vertical="center"/>
    </xf>
    <xf numFmtId="0" fontId="4" fillId="26" borderId="23" xfId="45" applyFont="1" applyFill="1" applyBorder="1">
      <alignment vertical="center"/>
    </xf>
    <xf numFmtId="0" fontId="4" fillId="26" borderId="12" xfId="45" applyFont="1" applyFill="1" applyBorder="1">
      <alignment vertical="center"/>
    </xf>
    <xf numFmtId="0" fontId="4" fillId="26" borderId="13" xfId="45" applyFont="1" applyFill="1" applyBorder="1">
      <alignment vertical="center"/>
    </xf>
    <xf numFmtId="0" fontId="4" fillId="26" borderId="0" xfId="45" applyFont="1" applyFill="1" applyAlignment="1">
      <alignment horizontal="center" vertical="center"/>
    </xf>
    <xf numFmtId="0" fontId="4" fillId="26" borderId="0" xfId="45" applyFont="1" applyFill="1" applyAlignment="1">
      <alignment horizontal="center" vertical="center" wrapText="1"/>
    </xf>
    <xf numFmtId="0" fontId="4" fillId="26" borderId="13" xfId="45" applyFont="1" applyFill="1" applyBorder="1" applyAlignment="1">
      <alignment horizontal="center" vertical="center"/>
    </xf>
    <xf numFmtId="0" fontId="4" fillId="26" borderId="0" xfId="45" applyFont="1" applyFill="1" applyAlignment="1">
      <alignment vertical="center" wrapText="1"/>
    </xf>
    <xf numFmtId="0" fontId="4" fillId="26" borderId="60" xfId="42" applyNumberFormat="1" applyFont="1" applyFill="1" applyBorder="1" applyAlignment="1" applyProtection="1">
      <alignment vertical="center" wrapText="1"/>
    </xf>
    <xf numFmtId="0" fontId="4" fillId="26" borderId="52" xfId="42" applyNumberFormat="1" applyFont="1" applyFill="1" applyBorder="1" applyAlignment="1" applyProtection="1">
      <alignment vertical="center" wrapText="1"/>
    </xf>
    <xf numFmtId="0" fontId="4" fillId="26" borderId="80" xfId="45" applyFont="1" applyFill="1" applyBorder="1" applyAlignment="1">
      <alignment vertical="center" wrapText="1"/>
    </xf>
    <xf numFmtId="0" fontId="4" fillId="26" borderId="81" xfId="45" applyFont="1" applyFill="1" applyBorder="1" applyAlignment="1">
      <alignment vertical="center" wrapText="1"/>
    </xf>
    <xf numFmtId="0" fontId="4" fillId="26" borderId="11" xfId="45" applyFont="1" applyFill="1" applyBorder="1">
      <alignment vertical="center"/>
    </xf>
    <xf numFmtId="0" fontId="4" fillId="26" borderId="10" xfId="45" applyFont="1" applyFill="1" applyBorder="1">
      <alignment vertical="center"/>
    </xf>
    <xf numFmtId="0" fontId="4" fillId="26" borderId="14" xfId="45" applyFont="1" applyFill="1" applyBorder="1">
      <alignment vertical="center"/>
    </xf>
    <xf numFmtId="0" fontId="3" fillId="0" borderId="0" xfId="44" applyFont="1" applyAlignment="1">
      <alignment horizontal="right" vertical="center"/>
    </xf>
    <xf numFmtId="0" fontId="4" fillId="26" borderId="58" xfId="47" applyFont="1" applyFill="1" applyBorder="1" applyAlignment="1" applyProtection="1">
      <alignment horizontal="left" vertical="center" wrapText="1"/>
      <protection locked="0"/>
    </xf>
    <xf numFmtId="0" fontId="4" fillId="26" borderId="46" xfId="47" applyFont="1" applyFill="1" applyBorder="1" applyAlignment="1" applyProtection="1">
      <alignment horizontal="left" vertical="center" wrapText="1"/>
      <protection locked="0"/>
    </xf>
    <xf numFmtId="0" fontId="4" fillId="26" borderId="60" xfId="47" applyFont="1" applyFill="1" applyBorder="1" applyAlignment="1" applyProtection="1">
      <alignment vertical="top" wrapText="1"/>
      <protection locked="0"/>
    </xf>
    <xf numFmtId="0" fontId="10" fillId="0" borderId="0" xfId="0" applyFont="1" applyAlignment="1">
      <alignment vertical="center"/>
    </xf>
    <xf numFmtId="0" fontId="4" fillId="0" borderId="0" xfId="0" applyFont="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84" xfId="0" applyFont="1" applyBorder="1" applyAlignment="1">
      <alignment vertical="center"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8" fillId="0" borderId="0" xfId="0" applyFont="1" applyAlignment="1">
      <alignment horizontal="distributed" vertical="center" wrapText="1"/>
    </xf>
    <xf numFmtId="38" fontId="10" fillId="0" borderId="0" xfId="0" applyNumberFormat="1" applyFont="1" applyAlignment="1">
      <alignment horizontal="right" vertical="center" indent="2"/>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62" xfId="0" applyFont="1" applyBorder="1" applyAlignment="1">
      <alignment vertical="center"/>
    </xf>
    <xf numFmtId="0" fontId="4" fillId="0" borderId="0" xfId="0" applyFont="1" applyAlignment="1">
      <alignment horizontal="left" vertical="center" wrapText="1"/>
    </xf>
    <xf numFmtId="49" fontId="13" fillId="0" borderId="0" xfId="0" applyNumberFormat="1" applyFont="1" applyAlignment="1">
      <alignment horizontal="center" vertical="center" wrapText="1"/>
    </xf>
    <xf numFmtId="0" fontId="4" fillId="0" borderId="48" xfId="0" applyFont="1" applyBorder="1" applyAlignment="1">
      <alignment vertical="center"/>
    </xf>
    <xf numFmtId="0" fontId="4" fillId="0" borderId="13" xfId="0" applyFont="1" applyBorder="1" applyAlignment="1">
      <alignment horizontal="right" vertical="center"/>
    </xf>
    <xf numFmtId="0" fontId="4" fillId="0" borderId="0" xfId="0" applyFont="1" applyAlignment="1">
      <alignment vertical="top" wrapText="1"/>
    </xf>
    <xf numFmtId="0" fontId="4" fillId="0" borderId="13" xfId="0" applyFont="1" applyBorder="1" applyAlignment="1">
      <alignment vertical="top" wrapText="1"/>
    </xf>
    <xf numFmtId="0" fontId="7" fillId="0" borderId="11" xfId="0" applyFont="1" applyBorder="1"/>
    <xf numFmtId="0" fontId="7" fillId="0" borderId="10" xfId="0" applyFont="1" applyBorder="1"/>
    <xf numFmtId="0" fontId="4" fillId="0" borderId="10" xfId="0" applyFont="1" applyBorder="1" applyAlignment="1">
      <alignment vertical="top" wrapText="1"/>
    </xf>
    <xf numFmtId="0" fontId="4" fillId="0" borderId="14" xfId="0" applyFont="1" applyBorder="1" applyAlignment="1">
      <alignment vertical="top" wrapText="1"/>
    </xf>
    <xf numFmtId="0" fontId="9" fillId="0" borderId="89" xfId="0" applyFont="1" applyBorder="1" applyAlignment="1">
      <alignment horizontal="left" vertical="center" wrapText="1"/>
    </xf>
    <xf numFmtId="0" fontId="9" fillId="0" borderId="30" xfId="0" applyFont="1" applyBorder="1" applyAlignment="1">
      <alignment horizontal="left" vertical="center" wrapText="1"/>
    </xf>
    <xf numFmtId="0" fontId="4" fillId="24" borderId="93" xfId="0" applyFont="1" applyFill="1" applyBorder="1" applyAlignment="1" applyProtection="1">
      <alignment horizontal="left" vertical="center" wrapText="1"/>
      <protection locked="0"/>
    </xf>
    <xf numFmtId="0" fontId="11" fillId="0" borderId="30" xfId="0" applyFont="1" applyBorder="1" applyAlignment="1">
      <alignment horizontal="center" vertical="center" wrapText="1"/>
    </xf>
    <xf numFmtId="0" fontId="4" fillId="0" borderId="22" xfId="0" applyFont="1" applyBorder="1"/>
    <xf numFmtId="177" fontId="4" fillId="0" borderId="106" xfId="0" applyNumberFormat="1" applyFont="1" applyBorder="1" applyAlignment="1">
      <alignment vertical="center" shrinkToFit="1"/>
    </xf>
    <xf numFmtId="0" fontId="0" fillId="25" borderId="79" xfId="0" applyFill="1" applyBorder="1"/>
    <xf numFmtId="0" fontId="0" fillId="0" borderId="79" xfId="0" applyBorder="1"/>
    <xf numFmtId="38" fontId="4" fillId="0" borderId="102" xfId="0" applyNumberFormat="1" applyFont="1" applyBorder="1" applyAlignment="1">
      <alignment vertical="center"/>
    </xf>
    <xf numFmtId="38" fontId="4" fillId="0" borderId="109" xfId="0" applyNumberFormat="1" applyFont="1" applyBorder="1" applyAlignment="1">
      <alignment vertical="center"/>
    </xf>
    <xf numFmtId="49" fontId="4" fillId="24" borderId="110" xfId="0" applyNumberFormat="1" applyFont="1" applyFill="1" applyBorder="1" applyAlignment="1" applyProtection="1">
      <alignment horizontal="center" vertical="center" wrapText="1"/>
      <protection locked="0"/>
    </xf>
    <xf numFmtId="49" fontId="4" fillId="24" borderId="79" xfId="0" applyNumberFormat="1" applyFont="1" applyFill="1" applyBorder="1" applyAlignment="1" applyProtection="1">
      <alignment horizontal="center" vertical="center" wrapText="1"/>
      <protection locked="0"/>
    </xf>
    <xf numFmtId="0" fontId="8" fillId="24" borderId="110" xfId="0" applyFont="1" applyFill="1" applyBorder="1" applyAlignment="1" applyProtection="1">
      <alignment horizontal="left" vertical="center" wrapText="1"/>
      <protection locked="0"/>
    </xf>
    <xf numFmtId="0" fontId="8" fillId="24" borderId="79" xfId="0" applyFont="1" applyFill="1" applyBorder="1" applyAlignment="1" applyProtection="1">
      <alignment horizontal="left" vertical="center" wrapText="1"/>
      <protection locked="0"/>
    </xf>
    <xf numFmtId="0" fontId="8" fillId="24" borderId="68" xfId="0" applyFont="1" applyFill="1" applyBorder="1" applyAlignment="1" applyProtection="1">
      <alignment horizontal="left" vertical="center" wrapText="1"/>
      <protection locked="0"/>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38" fontId="4" fillId="0" borderId="103" xfId="0" applyNumberFormat="1" applyFont="1" applyBorder="1" applyAlignment="1">
      <alignment vertical="center"/>
    </xf>
    <xf numFmtId="38" fontId="5" fillId="0" borderId="16" xfId="0" applyNumberFormat="1" applyFont="1" applyBorder="1" applyAlignment="1">
      <alignment vertical="center"/>
    </xf>
    <xf numFmtId="38" fontId="9" fillId="0" borderId="90" xfId="0" applyNumberFormat="1" applyFont="1" applyBorder="1" applyAlignment="1">
      <alignment horizontal="left" vertical="center" wrapText="1"/>
    </xf>
    <xf numFmtId="38" fontId="9" fillId="0" borderId="91" xfId="0" applyNumberFormat="1" applyFont="1" applyBorder="1" applyAlignment="1">
      <alignment horizontal="left" vertical="center" wrapText="1"/>
    </xf>
    <xf numFmtId="38" fontId="4" fillId="24" borderId="114" xfId="0" applyNumberFormat="1" applyFont="1" applyFill="1" applyBorder="1" applyAlignment="1" applyProtection="1">
      <alignment horizontal="right" vertical="center" shrinkToFit="1"/>
      <protection locked="0"/>
    </xf>
    <xf numFmtId="38" fontId="11" fillId="0" borderId="98" xfId="0" applyNumberFormat="1" applyFont="1" applyBorder="1" applyAlignment="1">
      <alignment horizontal="center" vertical="center" wrapText="1"/>
    </xf>
    <xf numFmtId="38" fontId="4" fillId="24" borderId="99" xfId="0" applyNumberFormat="1" applyFont="1" applyFill="1" applyBorder="1" applyAlignment="1" applyProtection="1">
      <alignment vertical="center" shrinkToFit="1"/>
      <protection locked="0"/>
    </xf>
    <xf numFmtId="38" fontId="4" fillId="24" borderId="72" xfId="0" applyNumberFormat="1" applyFont="1" applyFill="1" applyBorder="1" applyAlignment="1" applyProtection="1">
      <alignment vertical="center" shrinkToFit="1"/>
      <protection locked="0"/>
    </xf>
    <xf numFmtId="38" fontId="4" fillId="24" borderId="14" xfId="0" applyNumberFormat="1" applyFont="1" applyFill="1" applyBorder="1" applyAlignment="1" applyProtection="1">
      <alignment vertical="center" shrinkToFit="1"/>
      <protection locked="0"/>
    </xf>
    <xf numFmtId="38" fontId="4" fillId="24" borderId="11" xfId="0" applyNumberFormat="1" applyFont="1" applyFill="1" applyBorder="1" applyAlignment="1" applyProtection="1">
      <alignment vertical="center" shrinkToFit="1"/>
      <protection locked="0"/>
    </xf>
    <xf numFmtId="38" fontId="4" fillId="24" borderId="94" xfId="0" applyNumberFormat="1" applyFont="1" applyFill="1" applyBorder="1" applyAlignment="1" applyProtection="1">
      <alignment vertical="center" shrinkToFit="1"/>
      <protection locked="0"/>
    </xf>
    <xf numFmtId="38" fontId="5" fillId="0" borderId="20" xfId="0" applyNumberFormat="1" applyFont="1" applyBorder="1" applyAlignment="1">
      <alignment vertical="center"/>
    </xf>
    <xf numFmtId="38" fontId="11" fillId="0" borderId="17" xfId="0" applyNumberFormat="1" applyFont="1" applyBorder="1" applyAlignment="1">
      <alignment horizontal="center" vertical="center" wrapText="1"/>
    </xf>
    <xf numFmtId="38" fontId="4" fillId="24" borderId="100" xfId="0" applyNumberFormat="1" applyFont="1" applyFill="1" applyBorder="1" applyAlignment="1" applyProtection="1">
      <alignment vertical="center" shrinkToFit="1"/>
      <protection locked="0"/>
    </xf>
    <xf numFmtId="38" fontId="4" fillId="24" borderId="79" xfId="0" applyNumberFormat="1" applyFont="1" applyFill="1" applyBorder="1" applyAlignment="1" applyProtection="1">
      <alignment vertical="center" shrinkToFit="1"/>
      <protection locked="0"/>
    </xf>
    <xf numFmtId="38" fontId="4" fillId="24" borderId="92" xfId="0" applyNumberFormat="1" applyFont="1" applyFill="1" applyBorder="1" applyAlignment="1" applyProtection="1">
      <alignment horizontal="right" vertical="center" shrinkToFit="1"/>
      <protection locked="0"/>
    </xf>
    <xf numFmtId="38" fontId="5" fillId="0" borderId="18" xfId="0" applyNumberFormat="1" applyFont="1" applyBorder="1" applyAlignment="1">
      <alignment vertical="center"/>
    </xf>
    <xf numFmtId="38" fontId="9" fillId="0" borderId="121" xfId="0" applyNumberFormat="1" applyFont="1" applyBorder="1" applyAlignment="1">
      <alignment horizontal="left" vertical="center" wrapText="1"/>
    </xf>
    <xf numFmtId="38" fontId="9" fillId="0" borderId="122" xfId="0" applyNumberFormat="1" applyFont="1" applyBorder="1" applyAlignment="1">
      <alignment horizontal="left" vertical="center" wrapText="1"/>
    </xf>
    <xf numFmtId="38" fontId="11" fillId="0" borderId="47" xfId="0" applyNumberFormat="1" applyFont="1" applyBorder="1" applyAlignment="1">
      <alignment horizontal="center" vertical="center" wrapText="1"/>
    </xf>
    <xf numFmtId="38" fontId="4" fillId="24" borderId="101" xfId="0" applyNumberFormat="1" applyFont="1" applyFill="1" applyBorder="1" applyAlignment="1" applyProtection="1">
      <alignment vertical="center" shrinkToFit="1"/>
      <protection locked="0"/>
    </xf>
    <xf numFmtId="38" fontId="4" fillId="24" borderId="102" xfId="0" applyNumberFormat="1" applyFont="1" applyFill="1" applyBorder="1" applyAlignment="1" applyProtection="1">
      <alignment vertical="center" shrinkToFit="1"/>
      <protection locked="0"/>
    </xf>
    <xf numFmtId="38" fontId="4" fillId="24" borderId="103" xfId="0" applyNumberFormat="1" applyFont="1" applyFill="1" applyBorder="1" applyAlignment="1" applyProtection="1">
      <alignment vertical="center" shrinkToFit="1"/>
      <protection locked="0"/>
    </xf>
    <xf numFmtId="38" fontId="4" fillId="0" borderId="90" xfId="0" applyNumberFormat="1" applyFont="1" applyBorder="1" applyAlignment="1">
      <alignment horizontal="left" vertical="center"/>
    </xf>
    <xf numFmtId="38" fontId="10" fillId="0" borderId="197" xfId="0" applyNumberFormat="1" applyFont="1" applyBorder="1" applyAlignment="1">
      <alignment vertical="center" shrinkToFit="1"/>
    </xf>
    <xf numFmtId="38" fontId="10" fillId="0" borderId="24" xfId="0" applyNumberFormat="1" applyFont="1" applyBorder="1" applyAlignment="1">
      <alignment vertical="center" shrinkToFit="1"/>
    </xf>
    <xf numFmtId="38" fontId="10" fillId="0" borderId="196" xfId="0" applyNumberFormat="1" applyFont="1" applyBorder="1" applyAlignment="1">
      <alignment vertical="center" shrinkToFit="1"/>
    </xf>
    <xf numFmtId="38" fontId="10" fillId="0" borderId="29" xfId="0" applyNumberFormat="1" applyFont="1" applyBorder="1" applyAlignment="1">
      <alignment vertical="center" shrinkToFit="1"/>
    </xf>
    <xf numFmtId="38" fontId="10" fillId="0" borderId="25" xfId="0" applyNumberFormat="1" applyFont="1" applyBorder="1" applyAlignment="1">
      <alignment vertical="center" shrinkToFit="1"/>
    </xf>
    <xf numFmtId="38" fontId="10" fillId="0" borderId="195" xfId="0" applyNumberFormat="1" applyFont="1" applyBorder="1" applyAlignment="1">
      <alignment vertical="center" shrinkToFit="1"/>
    </xf>
    <xf numFmtId="38" fontId="10" fillId="0" borderId="198" xfId="0" applyNumberFormat="1" applyFont="1" applyBorder="1" applyAlignment="1">
      <alignment vertical="center" shrinkToFit="1"/>
    </xf>
    <xf numFmtId="38" fontId="10" fillId="0" borderId="26" xfId="0" applyNumberFormat="1" applyFont="1" applyBorder="1" applyAlignment="1">
      <alignment vertical="center" shrinkToFit="1"/>
    </xf>
    <xf numFmtId="38" fontId="4" fillId="0" borderId="99" xfId="0" applyNumberFormat="1" applyFont="1" applyBorder="1" applyAlignment="1">
      <alignment vertical="center"/>
    </xf>
    <xf numFmtId="38" fontId="4" fillId="0" borderId="72" xfId="0" applyNumberFormat="1" applyFont="1" applyBorder="1" applyAlignment="1">
      <alignment vertical="center"/>
    </xf>
    <xf numFmtId="38" fontId="4" fillId="0" borderId="14" xfId="0" applyNumberFormat="1" applyFont="1" applyBorder="1" applyAlignment="1">
      <alignment vertical="center"/>
    </xf>
    <xf numFmtId="38" fontId="4" fillId="0" borderId="93" xfId="0" applyNumberFormat="1" applyFont="1" applyBorder="1" applyAlignment="1">
      <alignment vertical="center"/>
    </xf>
    <xf numFmtId="38" fontId="7" fillId="0" borderId="0" xfId="0" applyNumberFormat="1" applyFont="1" applyAlignment="1">
      <alignment vertical="center"/>
    </xf>
    <xf numFmtId="38" fontId="10" fillId="0" borderId="0" xfId="0" applyNumberFormat="1" applyFont="1" applyAlignment="1">
      <alignment vertical="center" shrinkToFit="1"/>
    </xf>
    <xf numFmtId="38" fontId="4" fillId="0" borderId="0" xfId="0" applyNumberFormat="1" applyFont="1" applyAlignment="1">
      <alignment vertical="center" shrinkToFit="1"/>
    </xf>
    <xf numFmtId="38" fontId="10" fillId="0" borderId="0" xfId="0" applyNumberFormat="1" applyFont="1" applyAlignment="1">
      <alignment horizontal="center" vertical="center"/>
    </xf>
    <xf numFmtId="38" fontId="4" fillId="0" borderId="44" xfId="0" applyNumberFormat="1" applyFont="1" applyBorder="1" applyAlignment="1">
      <alignment vertical="center"/>
    </xf>
    <xf numFmtId="184" fontId="4" fillId="24" borderId="79" xfId="0" applyNumberFormat="1" applyFont="1" applyFill="1" applyBorder="1" applyAlignment="1" applyProtection="1">
      <alignment vertical="center"/>
      <protection locked="0"/>
    </xf>
    <xf numFmtId="184" fontId="4" fillId="24" borderId="42" xfId="0" applyNumberFormat="1" applyFont="1" applyFill="1" applyBorder="1" applyAlignment="1" applyProtection="1">
      <alignment vertical="center"/>
      <protection locked="0"/>
    </xf>
    <xf numFmtId="184" fontId="4" fillId="24" borderId="94" xfId="0" applyNumberFormat="1" applyFont="1" applyFill="1" applyBorder="1" applyAlignment="1" applyProtection="1">
      <alignment vertical="center"/>
      <protection locked="0"/>
    </xf>
    <xf numFmtId="0" fontId="4" fillId="0" borderId="78" xfId="0" applyFont="1" applyBorder="1" applyAlignment="1">
      <alignment vertical="center"/>
    </xf>
    <xf numFmtId="185" fontId="4" fillId="0" borderId="107" xfId="0" applyNumberFormat="1" applyFont="1" applyBorder="1" applyAlignment="1">
      <alignment vertical="center" shrinkToFit="1"/>
    </xf>
    <xf numFmtId="185" fontId="4" fillId="0" borderId="194" xfId="0" applyNumberFormat="1" applyFont="1" applyBorder="1" applyAlignment="1">
      <alignment vertical="center" shrinkToFit="1"/>
    </xf>
    <xf numFmtId="185" fontId="10" fillId="0" borderId="123" xfId="0" applyNumberFormat="1" applyFont="1" applyBorder="1" applyAlignment="1">
      <alignment vertical="center" shrinkToFit="1"/>
    </xf>
    <xf numFmtId="185" fontId="10" fillId="0" borderId="124" xfId="0" applyNumberFormat="1" applyFont="1" applyBorder="1" applyAlignment="1">
      <alignment vertical="center" shrinkToFit="1"/>
    </xf>
    <xf numFmtId="185" fontId="10" fillId="0" borderId="125" xfId="0" applyNumberFormat="1" applyFont="1" applyBorder="1" applyAlignment="1">
      <alignment vertical="center" shrinkToFit="1"/>
    </xf>
    <xf numFmtId="38" fontId="4" fillId="28" borderId="79" xfId="0" applyNumberFormat="1" applyFont="1" applyFill="1" applyBorder="1" applyAlignment="1">
      <alignment vertical="center" shrinkToFit="1"/>
    </xf>
    <xf numFmtId="38" fontId="4" fillId="28" borderId="94" xfId="0" applyNumberFormat="1" applyFont="1" applyFill="1" applyBorder="1" applyAlignment="1">
      <alignment vertical="center" shrinkToFit="1"/>
    </xf>
    <xf numFmtId="38" fontId="4" fillId="28" borderId="35" xfId="0" applyNumberFormat="1" applyFont="1" applyFill="1" applyBorder="1" applyAlignment="1">
      <alignment vertical="center"/>
    </xf>
    <xf numFmtId="38" fontId="4" fillId="28" borderId="36" xfId="0" applyNumberFormat="1" applyFont="1" applyFill="1" applyBorder="1" applyAlignment="1">
      <alignment vertical="center"/>
    </xf>
    <xf numFmtId="0" fontId="4" fillId="0" borderId="99" xfId="0" applyFont="1" applyBorder="1" applyAlignment="1">
      <alignment vertical="center" shrinkToFit="1"/>
    </xf>
    <xf numFmtId="0" fontId="4" fillId="0" borderId="72"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38" fontId="4" fillId="0" borderId="92" xfId="0" applyNumberFormat="1" applyFont="1" applyBorder="1" applyAlignment="1">
      <alignment horizontal="right" vertical="center" shrinkToFit="1"/>
    </xf>
    <xf numFmtId="38" fontId="4" fillId="0" borderId="100" xfId="0" applyNumberFormat="1" applyFont="1" applyBorder="1" applyAlignment="1">
      <alignment vertical="center" shrinkToFit="1"/>
    </xf>
    <xf numFmtId="38" fontId="4" fillId="0" borderId="79" xfId="0" applyNumberFormat="1" applyFont="1" applyBorder="1" applyAlignment="1">
      <alignment vertical="center" shrinkToFit="1"/>
    </xf>
    <xf numFmtId="38" fontId="4" fillId="0" borderId="94" xfId="0" applyNumberFormat="1" applyFont="1" applyBorder="1" applyAlignment="1">
      <alignment vertical="center" shrinkToFit="1"/>
    </xf>
    <xf numFmtId="184" fontId="4" fillId="0" borderId="0" xfId="0" applyNumberFormat="1" applyFont="1" applyAlignment="1">
      <alignment vertical="center"/>
    </xf>
    <xf numFmtId="185" fontId="4" fillId="0" borderId="199" xfId="0" applyNumberFormat="1" applyFont="1" applyBorder="1" applyAlignment="1">
      <alignment vertical="center" shrinkToFit="1"/>
    </xf>
    <xf numFmtId="185" fontId="4" fillId="0" borderId="200" xfId="0" applyNumberFormat="1" applyFont="1" applyBorder="1" applyAlignment="1">
      <alignment vertical="center" shrinkToFit="1"/>
    </xf>
    <xf numFmtId="176" fontId="4" fillId="24" borderId="201" xfId="0" applyNumberFormat="1" applyFont="1" applyFill="1" applyBorder="1" applyAlignment="1">
      <alignment horizontal="right" vertical="center" shrinkToFit="1"/>
    </xf>
    <xf numFmtId="0" fontId="4" fillId="24" borderId="202" xfId="0" applyFont="1" applyFill="1" applyBorder="1" applyAlignment="1">
      <alignment vertical="center" shrinkToFit="1"/>
    </xf>
    <xf numFmtId="0" fontId="4" fillId="24" borderId="71" xfId="0" applyFont="1" applyFill="1" applyBorder="1" applyAlignment="1">
      <alignment vertical="center" shrinkToFit="1"/>
    </xf>
    <xf numFmtId="0" fontId="4" fillId="24" borderId="13" xfId="0" applyFont="1" applyFill="1" applyBorder="1" applyAlignment="1">
      <alignment vertical="center" shrinkToFit="1"/>
    </xf>
    <xf numFmtId="0" fontId="4" fillId="24" borderId="12" xfId="0" applyFont="1" applyFill="1" applyBorder="1" applyAlignment="1">
      <alignment vertical="center" shrinkToFit="1"/>
    </xf>
    <xf numFmtId="0" fontId="4" fillId="24" borderId="203" xfId="0" applyFont="1" applyFill="1" applyBorder="1" applyAlignment="1">
      <alignment vertical="center" shrinkToFit="1"/>
    </xf>
    <xf numFmtId="0" fontId="4" fillId="0" borderId="119" xfId="0" applyFont="1" applyBorder="1" applyAlignment="1">
      <alignment horizontal="left" vertical="center"/>
    </xf>
    <xf numFmtId="0" fontId="9" fillId="0" borderId="120" xfId="0" applyFont="1" applyBorder="1" applyAlignment="1">
      <alignment horizontal="left" vertical="center" wrapText="1"/>
    </xf>
    <xf numFmtId="176" fontId="4" fillId="0" borderId="204" xfId="0" applyNumberFormat="1" applyFont="1" applyBorder="1" applyAlignment="1">
      <alignment horizontal="right" vertical="center" shrinkToFit="1"/>
    </xf>
    <xf numFmtId="177" fontId="4" fillId="0" borderId="200" xfId="0" applyNumberFormat="1" applyFont="1" applyBorder="1" applyAlignment="1">
      <alignment vertical="center" shrinkToFit="1"/>
    </xf>
    <xf numFmtId="0" fontId="11" fillId="0" borderId="205" xfId="0" applyFont="1" applyBorder="1" applyAlignment="1">
      <alignment horizontal="center" vertical="center" wrapText="1"/>
    </xf>
    <xf numFmtId="0" fontId="4" fillId="0" borderId="116" xfId="0" applyFont="1" applyBorder="1" applyAlignment="1">
      <alignment vertical="center" shrinkToFit="1"/>
    </xf>
    <xf numFmtId="0" fontId="8" fillId="0" borderId="79" xfId="0" applyFont="1" applyBorder="1" applyAlignment="1">
      <alignment horizontal="left" vertical="center" wrapText="1"/>
    </xf>
    <xf numFmtId="49" fontId="4" fillId="0" borderId="79" xfId="0" applyNumberFormat="1" applyFont="1" applyBorder="1" applyAlignment="1">
      <alignment horizontal="center" vertical="center" wrapText="1"/>
    </xf>
    <xf numFmtId="0" fontId="4" fillId="0" borderId="94" xfId="0" applyFont="1" applyBorder="1" applyAlignment="1">
      <alignment horizontal="left" vertical="center" wrapText="1"/>
    </xf>
    <xf numFmtId="49" fontId="9" fillId="0" borderId="79" xfId="0" applyNumberFormat="1" applyFont="1" applyBorder="1" applyAlignment="1">
      <alignment horizontal="left" wrapText="1"/>
    </xf>
    <xf numFmtId="0" fontId="8" fillId="0" borderId="96" xfId="0" applyFont="1" applyBorder="1" applyAlignment="1">
      <alignment horizontal="left" vertical="center" wrapText="1"/>
    </xf>
    <xf numFmtId="0" fontId="4" fillId="0" borderId="68" xfId="0" applyFont="1" applyBorder="1" applyAlignment="1">
      <alignment vertical="center"/>
    </xf>
    <xf numFmtId="0" fontId="4" fillId="0" borderId="72" xfId="0" applyFont="1" applyBorder="1" applyAlignment="1">
      <alignment vertical="center"/>
    </xf>
    <xf numFmtId="0" fontId="4" fillId="0" borderId="88" xfId="0" applyFont="1" applyBorder="1" applyAlignment="1">
      <alignment vertical="center"/>
    </xf>
    <xf numFmtId="0" fontId="8" fillId="0" borderId="23" xfId="0" applyFont="1" applyBorder="1" applyAlignment="1">
      <alignment vertical="center"/>
    </xf>
    <xf numFmtId="0" fontId="8" fillId="0" borderId="17" xfId="0" applyFont="1" applyBorder="1" applyAlignment="1">
      <alignment vertical="center" wrapText="1"/>
    </xf>
    <xf numFmtId="0" fontId="8" fillId="0" borderId="14" xfId="0" applyFont="1" applyBorder="1" applyAlignment="1">
      <alignment vertical="center"/>
    </xf>
    <xf numFmtId="0" fontId="8" fillId="0" borderId="17" xfId="0" applyFont="1" applyBorder="1" applyAlignment="1">
      <alignment vertical="center" shrinkToFit="1"/>
    </xf>
    <xf numFmtId="38" fontId="10" fillId="0" borderId="206" xfId="0" applyNumberFormat="1" applyFont="1" applyBorder="1" applyAlignment="1">
      <alignment vertical="center" shrinkToFit="1"/>
    </xf>
    <xf numFmtId="38" fontId="7" fillId="0" borderId="79" xfId="0" applyNumberFormat="1" applyFont="1" applyBorder="1"/>
    <xf numFmtId="0" fontId="7" fillId="0" borderId="79" xfId="0" applyFont="1" applyBorder="1"/>
    <xf numFmtId="38" fontId="7" fillId="0" borderId="79" xfId="0" applyNumberFormat="1" applyFont="1" applyBorder="1" applyAlignment="1">
      <alignment horizontal="center"/>
    </xf>
    <xf numFmtId="0" fontId="4" fillId="0" borderId="0" xfId="0" applyFont="1" applyAlignment="1">
      <alignment vertical="top"/>
    </xf>
    <xf numFmtId="0" fontId="4" fillId="0" borderId="0" xfId="0" applyFont="1" applyAlignment="1" applyProtection="1">
      <alignment vertical="center"/>
      <protection locked="0"/>
    </xf>
    <xf numFmtId="0" fontId="4" fillId="0" borderId="79" xfId="0" applyFont="1" applyBorder="1" applyAlignment="1">
      <alignment horizontal="center" vertical="center"/>
    </xf>
    <xf numFmtId="38" fontId="4" fillId="28" borderId="99" xfId="0" applyNumberFormat="1" applyFont="1" applyFill="1" applyBorder="1" applyAlignment="1">
      <alignment vertical="center" shrinkToFit="1"/>
    </xf>
    <xf numFmtId="38" fontId="4" fillId="28" borderId="72" xfId="0" applyNumberFormat="1" applyFont="1" applyFill="1" applyBorder="1" applyAlignment="1">
      <alignment horizontal="right" vertical="center" shrinkToFit="1"/>
    </xf>
    <xf numFmtId="38" fontId="4" fillId="28" borderId="72" xfId="0" applyNumberFormat="1" applyFont="1" applyFill="1" applyBorder="1" applyAlignment="1">
      <alignment vertical="center" shrinkToFit="1"/>
    </xf>
    <xf numFmtId="38" fontId="4" fillId="28" borderId="116" xfId="0" applyNumberFormat="1" applyFont="1" applyFill="1" applyBorder="1" applyAlignment="1">
      <alignment vertical="center" shrinkToFit="1"/>
    </xf>
    <xf numFmtId="38" fontId="4" fillId="24" borderId="214" xfId="0" applyNumberFormat="1" applyFont="1" applyFill="1" applyBorder="1" applyAlignment="1" applyProtection="1">
      <alignment horizontal="right" vertical="center" shrinkToFit="1"/>
      <protection locked="0"/>
    </xf>
    <xf numFmtId="38" fontId="4" fillId="0" borderId="204" xfId="0" applyNumberFormat="1" applyFont="1" applyBorder="1" applyAlignment="1">
      <alignment vertical="center" shrinkToFit="1"/>
    </xf>
    <xf numFmtId="0" fontId="4" fillId="24" borderId="96" xfId="0" applyFont="1" applyFill="1" applyBorder="1" applyAlignment="1" applyProtection="1">
      <alignment horizontal="left" vertical="center" wrapText="1"/>
      <protection locked="0"/>
    </xf>
    <xf numFmtId="49" fontId="4" fillId="24" borderId="68" xfId="0" applyNumberFormat="1" applyFont="1" applyFill="1" applyBorder="1" applyAlignment="1" applyProtection="1">
      <alignment horizontal="center" vertical="center" wrapText="1"/>
      <protection locked="0"/>
    </xf>
    <xf numFmtId="49" fontId="4" fillId="24" borderId="102" xfId="0" applyNumberFormat="1" applyFont="1" applyFill="1" applyBorder="1" applyAlignment="1" applyProtection="1">
      <alignment horizontal="center" vertical="center" wrapText="1"/>
      <protection locked="0"/>
    </xf>
    <xf numFmtId="0" fontId="4" fillId="24" borderId="215" xfId="0" applyFont="1" applyFill="1" applyBorder="1" applyAlignment="1" applyProtection="1">
      <alignment horizontal="left" vertical="center" wrapText="1"/>
      <protection locked="0"/>
    </xf>
    <xf numFmtId="38" fontId="4" fillId="24" borderId="42" xfId="0" applyNumberFormat="1" applyFont="1" applyFill="1" applyBorder="1" applyAlignment="1" applyProtection="1">
      <alignment vertical="center" shrinkToFit="1"/>
      <protection locked="0"/>
    </xf>
    <xf numFmtId="38" fontId="4" fillId="24" borderId="17" xfId="0" applyNumberFormat="1" applyFont="1" applyFill="1" applyBorder="1" applyAlignment="1" applyProtection="1">
      <alignment vertical="center" shrinkToFit="1"/>
      <protection locked="0"/>
    </xf>
    <xf numFmtId="6" fontId="4" fillId="0" borderId="88" xfId="42" applyFont="1" applyFill="1" applyBorder="1" applyAlignment="1" applyProtection="1">
      <alignment vertical="center" wrapText="1"/>
    </xf>
    <xf numFmtId="6" fontId="4" fillId="0" borderId="23" xfId="42" applyFont="1" applyFill="1" applyBorder="1" applyAlignment="1" applyProtection="1">
      <alignment vertical="center" wrapText="1"/>
    </xf>
    <xf numFmtId="6" fontId="4" fillId="0" borderId="63" xfId="42" applyFont="1" applyFill="1" applyBorder="1" applyAlignment="1" applyProtection="1">
      <alignment vertical="center" wrapText="1"/>
    </xf>
    <xf numFmtId="6" fontId="4" fillId="0" borderId="64" xfId="42" applyFont="1" applyFill="1" applyBorder="1" applyAlignment="1" applyProtection="1">
      <alignment vertical="center" wrapText="1"/>
    </xf>
    <xf numFmtId="0" fontId="44" fillId="0" borderId="0" xfId="0" applyFont="1"/>
    <xf numFmtId="0" fontId="44" fillId="0" borderId="0" xfId="0" applyFont="1" applyAlignment="1">
      <alignment vertical="center"/>
    </xf>
    <xf numFmtId="0" fontId="44" fillId="0" borderId="0" xfId="0" applyFont="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4" fillId="0" borderId="0" xfId="0" applyFont="1" applyAlignment="1">
      <alignment horizontal="center"/>
    </xf>
    <xf numFmtId="0" fontId="44" fillId="0" borderId="0" xfId="0" applyFont="1" applyAlignment="1">
      <alignment vertical="center" wrapText="1"/>
    </xf>
    <xf numFmtId="0" fontId="7" fillId="0" borderId="0" xfId="0" applyFont="1" applyAlignment="1">
      <alignment horizontal="center" vertical="center"/>
    </xf>
    <xf numFmtId="0" fontId="4" fillId="0" borderId="148" xfId="0" applyFont="1" applyBorder="1" applyAlignment="1">
      <alignment vertical="center" wrapText="1"/>
    </xf>
    <xf numFmtId="0" fontId="4" fillId="0" borderId="149" xfId="0" applyFont="1" applyBorder="1" applyAlignment="1">
      <alignment vertical="center" wrapText="1"/>
    </xf>
    <xf numFmtId="179" fontId="7" fillId="0" borderId="0" xfId="34" applyNumberFormat="1" applyFont="1" applyFill="1" applyBorder="1" applyAlignment="1" applyProtection="1">
      <alignment horizontal="right" vertical="center"/>
    </xf>
    <xf numFmtId="0" fontId="4" fillId="0" borderId="0" xfId="0" applyFont="1" applyAlignment="1">
      <alignment horizontal="distributed" vertical="center" wrapText="1"/>
    </xf>
    <xf numFmtId="188" fontId="5" fillId="0" borderId="0" xfId="34" applyNumberFormat="1" applyFont="1" applyFill="1" applyBorder="1" applyAlignment="1" applyProtection="1">
      <alignment horizontal="center" vertical="center"/>
    </xf>
    <xf numFmtId="9" fontId="5" fillId="0" borderId="0" xfId="28" applyFont="1" applyFill="1" applyBorder="1" applyAlignment="1" applyProtection="1">
      <alignment horizontal="center" vertical="center"/>
    </xf>
    <xf numFmtId="0" fontId="0" fillId="0" borderId="0" xfId="0" applyAlignment="1">
      <alignment vertical="center"/>
    </xf>
    <xf numFmtId="0" fontId="8" fillId="0" borderId="61" xfId="0" applyFont="1" applyBorder="1" applyAlignment="1">
      <alignment vertical="center"/>
    </xf>
    <xf numFmtId="0" fontId="8" fillId="0" borderId="47" xfId="0" applyFont="1" applyBorder="1" applyAlignment="1">
      <alignment vertical="center" shrinkToFit="1"/>
    </xf>
    <xf numFmtId="0" fontId="4" fillId="0" borderId="44" xfId="0" applyFont="1" applyBorder="1" applyAlignment="1">
      <alignment vertical="center" shrinkToFit="1"/>
    </xf>
    <xf numFmtId="0" fontId="4" fillId="28" borderId="0" xfId="0" applyFont="1" applyFill="1" applyAlignment="1">
      <alignment vertical="center" shrinkToFit="1"/>
    </xf>
    <xf numFmtId="0" fontId="4" fillId="28" borderId="0" xfId="0" applyFont="1" applyFill="1" applyAlignment="1">
      <alignment horizontal="distributed" vertical="center" shrinkToFit="1"/>
    </xf>
    <xf numFmtId="0" fontId="4" fillId="28" borderId="131" xfId="0" applyFont="1" applyFill="1" applyBorder="1" applyAlignment="1">
      <alignment vertical="center" shrinkToFit="1"/>
    </xf>
    <xf numFmtId="0" fontId="4" fillId="28" borderId="57" xfId="0" applyFont="1" applyFill="1" applyBorder="1" applyAlignment="1">
      <alignment vertical="center" shrinkToFit="1"/>
    </xf>
    <xf numFmtId="0" fontId="4" fillId="28" borderId="132" xfId="0" applyFont="1" applyFill="1" applyBorder="1" applyAlignment="1">
      <alignment vertical="center" shrinkToFit="1"/>
    </xf>
    <xf numFmtId="0" fontId="7" fillId="28" borderId="0" xfId="0" applyFont="1" applyFill="1" applyAlignment="1">
      <alignment horizontal="center" vertical="center" shrinkToFit="1"/>
    </xf>
    <xf numFmtId="0" fontId="7" fillId="28" borderId="0" xfId="0" applyFont="1" applyFill="1" applyAlignment="1">
      <alignment horizontal="distributed" vertical="center" justifyLastLine="1" shrinkToFit="1"/>
    </xf>
    <xf numFmtId="0" fontId="4" fillId="28" borderId="0" xfId="0" applyFont="1" applyFill="1" applyAlignment="1">
      <alignment horizontal="distributed" vertical="center" justifyLastLine="1" shrinkToFit="1"/>
    </xf>
    <xf numFmtId="0" fontId="4" fillId="28" borderId="56" xfId="0" applyFont="1" applyFill="1" applyBorder="1" applyAlignment="1">
      <alignment vertical="center" wrapText="1" justifyLastLine="1" shrinkToFit="1"/>
    </xf>
    <xf numFmtId="0" fontId="4" fillId="28" borderId="131" xfId="0" applyFont="1" applyFill="1" applyBorder="1" applyAlignment="1">
      <alignment vertical="center" wrapText="1" justifyLastLine="1" shrinkToFit="1"/>
    </xf>
    <xf numFmtId="0" fontId="4" fillId="0" borderId="56" xfId="0" applyFont="1" applyBorder="1" applyAlignment="1">
      <alignment vertical="center" justifyLastLine="1" shrinkToFit="1"/>
    </xf>
    <xf numFmtId="0" fontId="4" fillId="0" borderId="131" xfId="0" applyFont="1" applyBorder="1" applyAlignment="1">
      <alignment vertical="center" justifyLastLine="1" shrinkToFit="1"/>
    </xf>
    <xf numFmtId="0" fontId="4" fillId="28" borderId="12" xfId="0" applyFont="1" applyFill="1" applyBorder="1" applyAlignment="1">
      <alignment vertical="center"/>
    </xf>
    <xf numFmtId="0" fontId="4" fillId="28" borderId="0" xfId="0" applyFont="1" applyFill="1" applyAlignment="1">
      <alignment vertical="center"/>
    </xf>
    <xf numFmtId="0" fontId="4" fillId="28" borderId="0" xfId="0" applyFont="1" applyFill="1" applyAlignment="1">
      <alignment horizontal="center" vertical="center" shrinkToFit="1"/>
    </xf>
    <xf numFmtId="0" fontId="4" fillId="28" borderId="0" xfId="0" applyFont="1" applyFill="1" applyAlignment="1">
      <alignment horizontal="left" vertical="center" shrinkToFit="1"/>
    </xf>
    <xf numFmtId="0" fontId="4" fillId="28" borderId="0" xfId="0" applyFont="1" applyFill="1" applyAlignment="1">
      <alignment vertical="center" justifyLastLine="1" shrinkToFit="1"/>
    </xf>
    <xf numFmtId="0" fontId="4" fillId="28" borderId="13" xfId="0" applyFont="1" applyFill="1" applyBorder="1" applyAlignment="1">
      <alignment vertical="center"/>
    </xf>
    <xf numFmtId="0" fontId="8" fillId="0" borderId="0" xfId="0" applyFont="1" applyAlignment="1">
      <alignment vertical="center"/>
    </xf>
    <xf numFmtId="0" fontId="0" fillId="0" borderId="10" xfId="0" applyBorder="1"/>
    <xf numFmtId="0" fontId="0" fillId="0" borderId="0" xfId="0" applyAlignment="1">
      <alignment horizontal="center" vertical="center"/>
    </xf>
    <xf numFmtId="0" fontId="5" fillId="0" borderId="256" xfId="0" applyFont="1" applyBorder="1" applyAlignment="1">
      <alignment vertical="center"/>
    </xf>
    <xf numFmtId="0" fontId="5" fillId="0" borderId="18" xfId="0" applyFont="1" applyBorder="1" applyAlignment="1">
      <alignment vertical="center"/>
    </xf>
    <xf numFmtId="0" fontId="4" fillId="0" borderId="50" xfId="0" applyFont="1" applyBorder="1" applyAlignment="1">
      <alignment vertical="center"/>
    </xf>
    <xf numFmtId="0" fontId="4" fillId="0" borderId="104" xfId="0" applyFont="1" applyBorder="1" applyAlignment="1">
      <alignment horizontal="center" vertical="center"/>
    </xf>
    <xf numFmtId="0" fontId="4" fillId="0" borderId="131" xfId="0" applyFont="1" applyBorder="1" applyAlignment="1">
      <alignment vertical="center"/>
    </xf>
    <xf numFmtId="0" fontId="4" fillId="0" borderId="104"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7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vertical="center" wrapText="1"/>
    </xf>
    <xf numFmtId="0" fontId="4" fillId="0" borderId="212" xfId="0" applyFont="1" applyBorder="1" applyAlignment="1">
      <alignment vertical="center"/>
    </xf>
    <xf numFmtId="0" fontId="4" fillId="0" borderId="21" xfId="0" applyFont="1" applyBorder="1" applyAlignment="1">
      <alignment vertical="center" wrapText="1"/>
    </xf>
    <xf numFmtId="0" fontId="4" fillId="0" borderId="41" xfId="0" applyFont="1" applyBorder="1" applyAlignment="1">
      <alignment vertical="center"/>
    </xf>
    <xf numFmtId="0" fontId="44" fillId="0" borderId="44" xfId="0" applyFont="1" applyBorder="1" applyAlignment="1">
      <alignment vertical="center"/>
    </xf>
    <xf numFmtId="0" fontId="52" fillId="27" borderId="47" xfId="0" applyFont="1" applyFill="1" applyBorder="1" applyAlignment="1">
      <alignment vertical="center"/>
    </xf>
    <xf numFmtId="0" fontId="52" fillId="27" borderId="51" xfId="0" applyFont="1" applyFill="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4"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4" fillId="0" borderId="33" xfId="0" applyFont="1" applyBorder="1" applyAlignment="1">
      <alignment horizontal="center" vertical="center"/>
    </xf>
    <xf numFmtId="0" fontId="5" fillId="0" borderId="48" xfId="0" applyFont="1" applyBorder="1" applyAlignment="1">
      <alignment horizontal="center" vertical="center"/>
    </xf>
    <xf numFmtId="0" fontId="4" fillId="0" borderId="49" xfId="0" applyFont="1" applyBorder="1" applyAlignment="1">
      <alignment vertical="center"/>
    </xf>
    <xf numFmtId="0" fontId="4" fillId="0" borderId="13" xfId="0" applyFont="1" applyBorder="1" applyAlignment="1">
      <alignment horizontal="center" vertical="center"/>
    </xf>
    <xf numFmtId="14" fontId="4" fillId="0" borderId="0" xfId="0" applyNumberFormat="1" applyFont="1" applyAlignment="1">
      <alignment vertical="center"/>
    </xf>
    <xf numFmtId="0" fontId="8" fillId="0" borderId="33" xfId="0" applyFont="1" applyBorder="1" applyAlignment="1">
      <alignment horizontal="distributed" vertical="center"/>
    </xf>
    <xf numFmtId="0" fontId="4" fillId="0" borderId="59" xfId="0" applyFont="1" applyBorder="1" applyAlignment="1">
      <alignment vertical="center"/>
    </xf>
    <xf numFmtId="0" fontId="4" fillId="0" borderId="0" xfId="0" applyFont="1" applyAlignment="1">
      <alignment horizontal="left" vertical="center" indent="1"/>
    </xf>
    <xf numFmtId="0" fontId="4" fillId="0" borderId="0" xfId="0" applyFont="1" applyAlignment="1">
      <alignment horizontal="distributed" vertical="center"/>
    </xf>
    <xf numFmtId="0" fontId="8" fillId="0" borderId="47" xfId="0" applyFont="1" applyBorder="1" applyAlignment="1">
      <alignment horizontal="distributed" vertical="center"/>
    </xf>
    <xf numFmtId="0" fontId="4" fillId="0" borderId="61" xfId="0" applyFont="1" applyBorder="1" applyAlignment="1">
      <alignment vertical="center"/>
    </xf>
    <xf numFmtId="0" fontId="4" fillId="0" borderId="132" xfId="0" applyFont="1" applyBorder="1" applyAlignment="1">
      <alignment horizontal="center" vertical="center"/>
    </xf>
    <xf numFmtId="0" fontId="4" fillId="0" borderId="54" xfId="0" applyFont="1" applyBorder="1" applyAlignment="1">
      <alignment vertical="center"/>
    </xf>
    <xf numFmtId="0" fontId="4" fillId="0" borderId="22" xfId="0" applyFont="1" applyBorder="1" applyAlignment="1">
      <alignment horizontal="left" vertical="center" wrapText="1" indent="1"/>
    </xf>
    <xf numFmtId="0" fontId="4" fillId="0" borderId="23" xfId="0" applyFont="1" applyBorder="1" applyAlignment="1">
      <alignment horizontal="left" vertical="center" wrapText="1" indent="1"/>
    </xf>
    <xf numFmtId="0" fontId="4" fillId="0" borderId="12" xfId="0" applyFont="1" applyBorder="1"/>
    <xf numFmtId="0" fontId="4" fillId="0" borderId="13" xfId="0" applyFont="1" applyBorder="1"/>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4" fillId="0" borderId="45" xfId="0" applyFont="1" applyBorder="1" applyAlignment="1">
      <alignment vertical="center" wrapText="1"/>
    </xf>
    <xf numFmtId="0" fontId="4" fillId="0" borderId="47" xfId="0" applyFont="1" applyBorder="1"/>
    <xf numFmtId="0" fontId="4" fillId="0" borderId="51" xfId="0" applyFont="1" applyBorder="1" applyAlignment="1">
      <alignment vertical="center"/>
    </xf>
    <xf numFmtId="0" fontId="4" fillId="0" borderId="46" xfId="0" applyFont="1" applyBorder="1" applyAlignment="1">
      <alignment vertical="center" wrapText="1"/>
    </xf>
    <xf numFmtId="0" fontId="4" fillId="0" borderId="10" xfId="0" applyFont="1" applyBorder="1" applyAlignment="1">
      <alignment vertical="center" wrapText="1"/>
    </xf>
    <xf numFmtId="0" fontId="4" fillId="0" borderId="52" xfId="0" applyFont="1" applyBorder="1" applyAlignment="1">
      <alignment vertical="center"/>
    </xf>
    <xf numFmtId="0" fontId="4" fillId="0" borderId="55" xfId="0" applyFont="1" applyBorder="1" applyAlignment="1">
      <alignment vertical="center" wrapText="1"/>
    </xf>
    <xf numFmtId="0" fontId="4" fillId="0" borderId="54" xfId="0" applyFont="1" applyBorder="1"/>
    <xf numFmtId="0" fontId="4" fillId="0" borderId="46" xfId="0" applyFont="1" applyBorder="1"/>
    <xf numFmtId="0" fontId="11" fillId="0" borderId="63" xfId="0" applyFont="1" applyBorder="1" applyAlignment="1">
      <alignment vertical="center" wrapText="1"/>
    </xf>
    <xf numFmtId="0" fontId="11" fillId="0" borderId="64" xfId="0" applyFont="1" applyBorder="1" applyAlignment="1">
      <alignment vertical="center" wrapText="1"/>
    </xf>
    <xf numFmtId="0" fontId="8" fillId="0" borderId="108" xfId="0" applyFont="1" applyBorder="1" applyAlignment="1">
      <alignment vertical="center"/>
    </xf>
    <xf numFmtId="0" fontId="4" fillId="24" borderId="39" xfId="0" applyFont="1" applyFill="1" applyBorder="1" applyAlignment="1">
      <alignment vertical="center"/>
    </xf>
    <xf numFmtId="0" fontId="4" fillId="27" borderId="50" xfId="0" applyFont="1" applyFill="1" applyBorder="1" applyAlignment="1">
      <alignment vertical="center" wrapText="1"/>
    </xf>
    <xf numFmtId="0" fontId="4" fillId="0" borderId="245" xfId="0" applyFont="1" applyBorder="1" applyAlignment="1">
      <alignment vertical="center" wrapText="1"/>
    </xf>
    <xf numFmtId="0" fontId="4" fillId="24" borderId="41" xfId="0" applyFont="1" applyFill="1" applyBorder="1" applyAlignment="1">
      <alignment vertical="center"/>
    </xf>
    <xf numFmtId="0" fontId="4" fillId="27" borderId="0" xfId="0" applyFont="1" applyFill="1" applyAlignment="1">
      <alignment vertical="center"/>
    </xf>
    <xf numFmtId="0" fontId="4" fillId="0" borderId="227" xfId="0" applyFont="1" applyBorder="1" applyAlignment="1">
      <alignment vertical="center" wrapText="1"/>
    </xf>
    <xf numFmtId="0" fontId="4" fillId="24" borderId="43" xfId="0" applyFont="1" applyFill="1" applyBorder="1" applyAlignment="1">
      <alignment vertical="center"/>
    </xf>
    <xf numFmtId="0" fontId="4" fillId="27" borderId="51" xfId="0" applyFont="1" applyFill="1" applyBorder="1" applyAlignment="1">
      <alignment vertical="center"/>
    </xf>
    <xf numFmtId="0" fontId="4" fillId="0" borderId="228" xfId="0" applyFont="1" applyBorder="1" applyAlignment="1">
      <alignment vertical="center"/>
    </xf>
    <xf numFmtId="0" fontId="8" fillId="0" borderId="51" xfId="0" applyFont="1" applyBorder="1" applyAlignment="1">
      <alignment vertical="center"/>
    </xf>
    <xf numFmtId="0" fontId="0" fillId="0" borderId="40" xfId="0" applyBorder="1" applyAlignment="1">
      <alignment vertical="center"/>
    </xf>
    <xf numFmtId="0" fontId="4" fillId="0" borderId="46" xfId="0" applyFont="1" applyBorder="1" applyAlignment="1">
      <alignment vertical="center"/>
    </xf>
    <xf numFmtId="0" fontId="4" fillId="0" borderId="223" xfId="0" applyFont="1" applyBorder="1" applyAlignment="1">
      <alignment vertical="center"/>
    </xf>
    <xf numFmtId="189" fontId="5" fillId="28" borderId="42" xfId="28" applyNumberFormat="1" applyFont="1" applyFill="1" applyBorder="1" applyAlignment="1" applyProtection="1">
      <alignment vertical="center"/>
    </xf>
    <xf numFmtId="0" fontId="4" fillId="0" borderId="47" xfId="0" applyFont="1" applyBorder="1" applyAlignment="1">
      <alignment vertical="center" wrapText="1"/>
    </xf>
    <xf numFmtId="0" fontId="4" fillId="24" borderId="33" xfId="0" applyFont="1" applyFill="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4" fillId="24" borderId="17" xfId="0" applyFont="1" applyFill="1" applyBorder="1" applyAlignment="1">
      <alignment vertical="center"/>
    </xf>
    <xf numFmtId="0" fontId="9" fillId="0" borderId="65" xfId="0" applyFont="1" applyBorder="1" applyAlignment="1">
      <alignment vertical="center"/>
    </xf>
    <xf numFmtId="0" fontId="9" fillId="0" borderId="96" xfId="0" applyFont="1" applyBorder="1" applyAlignment="1">
      <alignment vertical="center"/>
    </xf>
    <xf numFmtId="0" fontId="4" fillId="0" borderId="43" xfId="0" applyFont="1" applyBorder="1" applyAlignment="1">
      <alignment vertical="top"/>
    </xf>
    <xf numFmtId="0" fontId="4" fillId="0" borderId="44" xfId="0" applyFont="1" applyBorder="1" applyAlignment="1">
      <alignment vertical="top"/>
    </xf>
    <xf numFmtId="0" fontId="4" fillId="0" borderId="105" xfId="0" applyFont="1" applyBorder="1" applyAlignment="1">
      <alignment horizontal="center" vertical="center"/>
    </xf>
    <xf numFmtId="0" fontId="4" fillId="0" borderId="151" xfId="0" applyFont="1" applyBorder="1" applyAlignment="1">
      <alignment vertical="center"/>
    </xf>
    <xf numFmtId="0" fontId="4" fillId="0" borderId="18" xfId="0" applyFont="1" applyBorder="1" applyAlignment="1">
      <alignment vertical="center"/>
    </xf>
    <xf numFmtId="0" fontId="4" fillId="0" borderId="102" xfId="0" applyFont="1" applyBorder="1" applyAlignment="1">
      <alignment horizontal="center" vertical="center"/>
    </xf>
    <xf numFmtId="0" fontId="44" fillId="0" borderId="50" xfId="0" applyFont="1" applyBorder="1" applyAlignment="1">
      <alignment vertical="center"/>
    </xf>
    <xf numFmtId="0" fontId="44" fillId="0" borderId="28" xfId="0" applyFont="1" applyBorder="1" applyAlignment="1">
      <alignment vertical="center"/>
    </xf>
    <xf numFmtId="0" fontId="44" fillId="0" borderId="88" xfId="0" applyFont="1" applyBorder="1"/>
    <xf numFmtId="0" fontId="4" fillId="0" borderId="22" xfId="0" applyFont="1" applyBorder="1" applyAlignment="1">
      <alignment vertical="center" wrapText="1"/>
    </xf>
    <xf numFmtId="0" fontId="44" fillId="0" borderId="46" xfId="0" applyFont="1" applyBorder="1"/>
    <xf numFmtId="0" fontId="44" fillId="0" borderId="58" xfId="0" applyFont="1" applyBorder="1"/>
    <xf numFmtId="0" fontId="4" fillId="0" borderId="48" xfId="0" applyFont="1" applyBorder="1" applyAlignment="1">
      <alignment vertical="center" wrapText="1"/>
    </xf>
    <xf numFmtId="0" fontId="44" fillId="0" borderId="60" xfId="0" applyFont="1" applyBorder="1"/>
    <xf numFmtId="0" fontId="4" fillId="0" borderId="52" xfId="0" applyFont="1" applyBorder="1" applyAlignment="1">
      <alignment vertical="center" wrapText="1"/>
    </xf>
    <xf numFmtId="0" fontId="44" fillId="0" borderId="0" xfId="0" applyFont="1" applyAlignment="1">
      <alignment vertical="top"/>
    </xf>
    <xf numFmtId="0" fontId="44" fillId="0" borderId="13" xfId="0" applyFont="1" applyBorder="1"/>
    <xf numFmtId="0" fontId="4" fillId="0" borderId="0" xfId="0" quotePrefix="1" applyFont="1" applyAlignment="1">
      <alignment horizontal="left" vertical="center"/>
    </xf>
    <xf numFmtId="0" fontId="44" fillId="0" borderId="41" xfId="0" applyFont="1" applyBorder="1" applyAlignment="1">
      <alignment horizontal="center"/>
    </xf>
    <xf numFmtId="0" fontId="44" fillId="0" borderId="65" xfId="0" applyFont="1" applyBorder="1" applyAlignment="1">
      <alignment horizontal="center"/>
    </xf>
    <xf numFmtId="0" fontId="44" fillId="0" borderId="43" xfId="0" applyFont="1" applyBorder="1" applyAlignment="1">
      <alignment horizontal="center"/>
    </xf>
    <xf numFmtId="0" fontId="44" fillId="0" borderId="51" xfId="0" applyFont="1" applyBorder="1" applyAlignment="1">
      <alignment horizontal="center"/>
    </xf>
    <xf numFmtId="0" fontId="44" fillId="28" borderId="0" xfId="0" applyFont="1" applyFill="1" applyAlignment="1">
      <alignment horizontal="center" vertical="center"/>
    </xf>
    <xf numFmtId="0" fontId="44" fillId="28" borderId="0" xfId="0" applyFont="1" applyFill="1" applyAlignment="1">
      <alignment horizontal="center"/>
    </xf>
    <xf numFmtId="0" fontId="44" fillId="0" borderId="39" xfId="0" applyFont="1" applyBorder="1" applyAlignment="1">
      <alignment horizontal="center"/>
    </xf>
    <xf numFmtId="0" fontId="4" fillId="0" borderId="40" xfId="0" applyFont="1" applyBorder="1"/>
    <xf numFmtId="0" fontId="48" fillId="0" borderId="0" xfId="0" applyFont="1"/>
    <xf numFmtId="0" fontId="4" fillId="0" borderId="42" xfId="0" applyFont="1" applyBorder="1"/>
    <xf numFmtId="0" fontId="44" fillId="0" borderId="88" xfId="0" applyFont="1" applyBorder="1" applyAlignment="1">
      <alignment horizontal="center"/>
    </xf>
    <xf numFmtId="0" fontId="4" fillId="0" borderId="23" xfId="0" applyFont="1" applyBorder="1"/>
    <xf numFmtId="0" fontId="4" fillId="0" borderId="44" xfId="0" applyFont="1" applyBorder="1"/>
    <xf numFmtId="0" fontId="44" fillId="0" borderId="56" xfId="0" applyFont="1" applyBorder="1" applyAlignment="1">
      <alignment horizontal="center"/>
    </xf>
    <xf numFmtId="0" fontId="4" fillId="0" borderId="57" xfId="0" applyFont="1" applyBorder="1"/>
    <xf numFmtId="0" fontId="49" fillId="0" borderId="0" xfId="0" applyFont="1" applyAlignment="1">
      <alignment vertical="top"/>
    </xf>
    <xf numFmtId="0" fontId="45" fillId="0" borderId="0" xfId="0" applyFont="1" applyAlignment="1">
      <alignment horizontal="left"/>
    </xf>
    <xf numFmtId="0" fontId="4" fillId="0" borderId="79" xfId="0" applyFont="1" applyBorder="1" applyAlignment="1" applyProtection="1">
      <alignment vertical="center"/>
      <protection locked="0"/>
    </xf>
    <xf numFmtId="0" fontId="4" fillId="0" borderId="16"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pplyProtection="1">
      <alignment horizontal="right" vertical="center"/>
      <protection locked="0"/>
    </xf>
    <xf numFmtId="0" fontId="4" fillId="0" borderId="233" xfId="0" applyFont="1" applyBorder="1" applyAlignment="1" applyProtection="1">
      <alignment horizontal="right" vertical="center"/>
      <protection locked="0"/>
    </xf>
    <xf numFmtId="0" fontId="44" fillId="0" borderId="0" xfId="0" applyFont="1" applyAlignment="1">
      <alignment horizontal="left" vertical="center" wrapText="1" indent="1"/>
    </xf>
    <xf numFmtId="0" fontId="44" fillId="0" borderId="17" xfId="0" applyFont="1" applyBorder="1" applyAlignment="1">
      <alignment vertical="center"/>
    </xf>
    <xf numFmtId="0" fontId="44" fillId="0" borderId="42" xfId="0" applyFont="1" applyBorder="1" applyAlignment="1">
      <alignment vertical="center"/>
    </xf>
    <xf numFmtId="0" fontId="44" fillId="0" borderId="17" xfId="0" applyFont="1" applyBorder="1" applyAlignment="1">
      <alignment vertical="center" wrapText="1"/>
    </xf>
    <xf numFmtId="0" fontId="44" fillId="0" borderId="11" xfId="0" applyFont="1" applyBorder="1" applyAlignment="1">
      <alignment vertical="center"/>
    </xf>
    <xf numFmtId="0" fontId="44" fillId="0" borderId="14" xfId="0" applyFont="1" applyBorder="1" applyAlignment="1">
      <alignment vertical="center"/>
    </xf>
    <xf numFmtId="0" fontId="44" fillId="0" borderId="11" xfId="0" applyFont="1" applyBorder="1" applyAlignment="1">
      <alignment vertical="center" wrapText="1"/>
    </xf>
    <xf numFmtId="0" fontId="44" fillId="0" borderId="65" xfId="0" applyFont="1" applyBorder="1" applyAlignment="1">
      <alignment vertical="center"/>
    </xf>
    <xf numFmtId="0" fontId="58" fillId="0" borderId="0" xfId="0" applyFont="1" applyAlignment="1">
      <alignment vertical="center"/>
    </xf>
    <xf numFmtId="0" fontId="44" fillId="0" borderId="10" xfId="0" applyFont="1" applyBorder="1" applyAlignment="1">
      <alignment vertical="center"/>
    </xf>
    <xf numFmtId="0" fontId="44" fillId="0" borderId="79" xfId="0" applyFont="1" applyBorder="1" applyAlignment="1">
      <alignment vertical="center"/>
    </xf>
    <xf numFmtId="0" fontId="44" fillId="0" borderId="207" xfId="0" applyFont="1" applyBorder="1" applyAlignment="1">
      <alignment horizontal="center" vertical="center"/>
    </xf>
    <xf numFmtId="0" fontId="44" fillId="0" borderId="68" xfId="0" applyFont="1" applyBorder="1" applyAlignment="1">
      <alignment vertical="center"/>
    </xf>
    <xf numFmtId="38" fontId="44" fillId="0" borderId="22" xfId="0" applyNumberFormat="1" applyFont="1" applyBorder="1" applyAlignment="1">
      <alignment vertical="center"/>
    </xf>
    <xf numFmtId="0" fontId="44" fillId="0" borderId="208" xfId="0" applyFont="1" applyBorder="1" applyAlignment="1">
      <alignment horizontal="center" vertical="center"/>
    </xf>
    <xf numFmtId="0" fontId="59" fillId="0" borderId="0" xfId="0" applyFont="1"/>
    <xf numFmtId="9" fontId="44" fillId="0" borderId="65" xfId="0" applyNumberFormat="1" applyFont="1" applyBorder="1" applyAlignment="1">
      <alignment vertical="center"/>
    </xf>
    <xf numFmtId="0" fontId="44" fillId="0" borderId="72" xfId="0" applyFont="1" applyBorder="1" applyAlignment="1">
      <alignment vertical="center"/>
    </xf>
    <xf numFmtId="38" fontId="44" fillId="0" borderId="17" xfId="0" applyNumberFormat="1" applyFont="1" applyBorder="1" applyAlignment="1">
      <alignment vertical="center"/>
    </xf>
    <xf numFmtId="38" fontId="44" fillId="0" borderId="65" xfId="0" applyNumberFormat="1" applyFont="1" applyBorder="1" applyAlignment="1">
      <alignment vertical="center"/>
    </xf>
    <xf numFmtId="38" fontId="44" fillId="0" borderId="0" xfId="0" applyNumberFormat="1" applyFont="1" applyAlignment="1">
      <alignment vertical="center"/>
    </xf>
    <xf numFmtId="38" fontId="44" fillId="0" borderId="42" xfId="0" applyNumberFormat="1" applyFont="1" applyBorder="1" applyAlignment="1">
      <alignment vertical="center"/>
    </xf>
    <xf numFmtId="0" fontId="44" fillId="0" borderId="209" xfId="0" applyFont="1" applyBorder="1" applyAlignment="1">
      <alignment horizontal="center" vertical="center"/>
    </xf>
    <xf numFmtId="0" fontId="44" fillId="0" borderId="79" xfId="0" applyFont="1" applyBorder="1" applyAlignment="1">
      <alignment vertical="center" wrapText="1"/>
    </xf>
    <xf numFmtId="0" fontId="44" fillId="0" borderId="210" xfId="0" applyFont="1" applyBorder="1" applyAlignment="1">
      <alignment vertical="center"/>
    </xf>
    <xf numFmtId="0" fontId="44" fillId="0" borderId="209" xfId="0" applyFont="1" applyBorder="1" applyAlignment="1">
      <alignment vertical="center"/>
    </xf>
    <xf numFmtId="38" fontId="44" fillId="0" borderId="207" xfId="0" applyNumberFormat="1" applyFont="1" applyBorder="1" applyAlignment="1">
      <alignment horizontal="center" vertical="center"/>
    </xf>
    <xf numFmtId="0" fontId="44" fillId="0" borderId="72" xfId="0" applyFont="1" applyBorder="1" applyAlignment="1">
      <alignment vertical="center" wrapText="1"/>
    </xf>
    <xf numFmtId="38" fontId="44" fillId="0" borderId="209" xfId="0" applyNumberFormat="1" applyFont="1" applyBorder="1" applyAlignment="1">
      <alignment horizontal="center" vertical="center"/>
    </xf>
    <xf numFmtId="0" fontId="60" fillId="0" borderId="0" xfId="0" applyFont="1"/>
    <xf numFmtId="0" fontId="60" fillId="0" borderId="79" xfId="0" applyFont="1" applyBorder="1" applyAlignment="1">
      <alignment vertical="center" wrapText="1"/>
    </xf>
    <xf numFmtId="38" fontId="44" fillId="0" borderId="17" xfId="0" applyNumberFormat="1" applyFont="1" applyBorder="1" applyAlignment="1">
      <alignment horizontal="center" vertical="center"/>
    </xf>
    <xf numFmtId="38" fontId="44" fillId="0" borderId="65" xfId="0" applyNumberFormat="1" applyFont="1" applyBorder="1" applyAlignment="1">
      <alignment horizontal="center" vertical="center"/>
    </xf>
    <xf numFmtId="38" fontId="44" fillId="0" borderId="42" xfId="0" applyNumberFormat="1" applyFont="1" applyBorder="1" applyAlignment="1">
      <alignment horizontal="center" vertical="center"/>
    </xf>
    <xf numFmtId="38" fontId="44" fillId="0" borderId="79" xfId="0" applyNumberFormat="1" applyFont="1" applyBorder="1" applyAlignment="1">
      <alignment vertical="center"/>
    </xf>
    <xf numFmtId="38" fontId="44" fillId="0" borderId="68" xfId="0" applyNumberFormat="1" applyFont="1" applyBorder="1" applyAlignment="1">
      <alignment vertical="center"/>
    </xf>
    <xf numFmtId="38" fontId="44" fillId="0" borderId="71" xfId="0" applyNumberFormat="1" applyFont="1" applyBorder="1" applyAlignment="1">
      <alignment vertical="center"/>
    </xf>
    <xf numFmtId="9" fontId="44" fillId="0" borderId="17" xfId="28" applyFont="1" applyFill="1" applyBorder="1" applyAlignment="1">
      <alignment vertical="center"/>
    </xf>
    <xf numFmtId="9" fontId="44" fillId="0" borderId="65" xfId="28" applyFont="1" applyFill="1" applyBorder="1" applyAlignment="1">
      <alignment vertical="center"/>
    </xf>
    <xf numFmtId="9" fontId="44" fillId="0" borderId="42" xfId="28" applyFont="1" applyFill="1" applyBorder="1" applyAlignment="1">
      <alignment vertical="center"/>
    </xf>
    <xf numFmtId="0" fontId="44" fillId="0" borderId="72" xfId="0" applyFont="1" applyBorder="1" applyAlignment="1">
      <alignment horizontal="right" vertical="center" wrapText="1"/>
    </xf>
    <xf numFmtId="38" fontId="44" fillId="0" borderId="72" xfId="0" applyNumberFormat="1" applyFont="1" applyBorder="1" applyAlignment="1">
      <alignment vertical="center"/>
    </xf>
    <xf numFmtId="0" fontId="44" fillId="0" borderId="0" xfId="0" applyFont="1" applyAlignment="1">
      <alignment horizontal="right" vertical="center"/>
    </xf>
    <xf numFmtId="0" fontId="44" fillId="0" borderId="79" xfId="0" applyFont="1" applyBorder="1" applyAlignment="1">
      <alignment horizontal="left" vertical="center" wrapText="1"/>
    </xf>
    <xf numFmtId="0" fontId="44" fillId="0" borderId="68" xfId="0" applyFont="1" applyBorder="1" applyAlignment="1">
      <alignment vertical="center" wrapText="1"/>
    </xf>
    <xf numFmtId="0" fontId="44" fillId="0" borderId="211" xfId="0" applyFont="1" applyBorder="1" applyAlignment="1">
      <alignment vertical="center"/>
    </xf>
    <xf numFmtId="0" fontId="44" fillId="0" borderId="11" xfId="0" applyFont="1" applyBorder="1" applyAlignment="1">
      <alignment horizontal="left" vertical="center" wrapText="1"/>
    </xf>
    <xf numFmtId="38" fontId="44" fillId="0" borderId="11" xfId="0" applyNumberFormat="1" applyFont="1" applyBorder="1" applyAlignment="1">
      <alignment vertical="center"/>
    </xf>
    <xf numFmtId="38" fontId="44" fillId="0" borderId="10" xfId="0" applyNumberFormat="1" applyFont="1" applyBorder="1" applyAlignment="1">
      <alignment vertical="center"/>
    </xf>
    <xf numFmtId="38" fontId="44" fillId="0" borderId="14" xfId="0" applyNumberFormat="1" applyFont="1" applyBorder="1" applyAlignment="1">
      <alignment vertical="center"/>
    </xf>
    <xf numFmtId="0" fontId="4" fillId="0" borderId="79" xfId="0" applyFont="1" applyBorder="1" applyAlignment="1">
      <alignment vertical="center"/>
    </xf>
    <xf numFmtId="190" fontId="4" fillId="0" borderId="79" xfId="0" applyNumberFormat="1" applyFont="1" applyBorder="1" applyAlignment="1">
      <alignment vertical="center"/>
    </xf>
    <xf numFmtId="38" fontId="4" fillId="0" borderId="79" xfId="0" applyNumberFormat="1" applyFont="1" applyBorder="1" applyAlignment="1">
      <alignment vertical="center"/>
    </xf>
    <xf numFmtId="38" fontId="4" fillId="0" borderId="65" xfId="34" applyFont="1" applyFill="1" applyBorder="1" applyAlignment="1">
      <alignment vertical="center"/>
    </xf>
    <xf numFmtId="0" fontId="4" fillId="0" borderId="102" xfId="0" applyFont="1" applyBorder="1" applyAlignment="1">
      <alignment vertical="center"/>
    </xf>
    <xf numFmtId="0" fontId="4" fillId="0" borderId="103" xfId="0" applyFont="1" applyBorder="1" applyAlignment="1">
      <alignment vertical="center"/>
    </xf>
    <xf numFmtId="0" fontId="4" fillId="26" borderId="115" xfId="45" applyFont="1" applyFill="1" applyBorder="1" applyAlignment="1">
      <alignment horizontal="center" vertical="center" textRotation="255"/>
    </xf>
    <xf numFmtId="0" fontId="4" fillId="26" borderId="80" xfId="45" applyFont="1" applyFill="1" applyBorder="1" applyAlignment="1">
      <alignment horizontal="center" vertical="center" textRotation="255"/>
    </xf>
    <xf numFmtId="0" fontId="4" fillId="24" borderId="164" xfId="45" applyFont="1" applyFill="1" applyBorder="1" applyAlignment="1" applyProtection="1">
      <alignment horizontal="center" vertical="center" wrapText="1"/>
      <protection locked="0"/>
    </xf>
    <xf numFmtId="0" fontId="4" fillId="24" borderId="165" xfId="45" applyFont="1" applyFill="1" applyBorder="1" applyAlignment="1" applyProtection="1">
      <alignment horizontal="center" vertical="center" wrapText="1"/>
      <protection locked="0"/>
    </xf>
    <xf numFmtId="0" fontId="4" fillId="24" borderId="70" xfId="45" applyFont="1" applyFill="1" applyBorder="1" applyAlignment="1" applyProtection="1">
      <alignment horizontal="center" vertical="center" wrapText="1"/>
      <protection locked="0"/>
    </xf>
    <xf numFmtId="0" fontId="4" fillId="24" borderId="166" xfId="45" applyFont="1" applyFill="1" applyBorder="1" applyAlignment="1" applyProtection="1">
      <alignment horizontal="center" vertical="center" wrapText="1"/>
      <protection locked="0"/>
    </xf>
    <xf numFmtId="0" fontId="4" fillId="26" borderId="167" xfId="45" applyFont="1" applyFill="1" applyBorder="1" applyAlignment="1">
      <alignment horizontal="center" vertical="center" textRotation="255" wrapText="1"/>
    </xf>
    <xf numFmtId="0" fontId="4" fillId="26" borderId="81" xfId="45" applyFont="1" applyFill="1" applyBorder="1" applyAlignment="1">
      <alignment horizontal="center" vertical="center" textRotation="255" wrapText="1"/>
    </xf>
    <xf numFmtId="0" fontId="4" fillId="26" borderId="115" xfId="45" applyFont="1" applyFill="1" applyBorder="1" applyAlignment="1">
      <alignment horizontal="center" vertical="center" textRotation="255" wrapText="1"/>
    </xf>
    <xf numFmtId="0" fontId="4" fillId="26" borderId="80" xfId="45" applyFont="1" applyFill="1" applyBorder="1" applyAlignment="1">
      <alignment horizontal="center" vertical="center" textRotation="255" wrapText="1"/>
    </xf>
    <xf numFmtId="0" fontId="4" fillId="26" borderId="48" xfId="47" applyFont="1" applyFill="1" applyBorder="1" applyAlignment="1">
      <alignment horizontal="left" vertical="center" wrapText="1"/>
    </xf>
    <xf numFmtId="0" fontId="4" fillId="26" borderId="162" xfId="47" applyFont="1" applyFill="1" applyBorder="1" applyAlignment="1">
      <alignment horizontal="left" vertical="center" wrapText="1"/>
    </xf>
    <xf numFmtId="0" fontId="4" fillId="26" borderId="0" xfId="47" applyFont="1" applyFill="1" applyAlignment="1">
      <alignment horizontal="left" vertical="center" wrapText="1"/>
    </xf>
    <xf numFmtId="0" fontId="4" fillId="26" borderId="163" xfId="47" applyFont="1" applyFill="1" applyBorder="1" applyAlignment="1">
      <alignment horizontal="left" vertical="center" wrapText="1"/>
    </xf>
    <xf numFmtId="0" fontId="4" fillId="26" borderId="52" xfId="47" applyFont="1" applyFill="1" applyBorder="1" applyAlignment="1">
      <alignment vertical="top" wrapText="1"/>
    </xf>
    <xf numFmtId="0" fontId="4" fillId="26" borderId="113" xfId="47" applyFont="1" applyFill="1" applyBorder="1" applyAlignment="1">
      <alignment vertical="top" wrapText="1"/>
    </xf>
    <xf numFmtId="0" fontId="4" fillId="26" borderId="58" xfId="45" applyFont="1" applyFill="1" applyBorder="1" applyAlignment="1">
      <alignment vertical="center" wrapText="1"/>
    </xf>
    <xf numFmtId="0" fontId="4" fillId="26" borderId="48" xfId="45" applyFont="1" applyFill="1" applyBorder="1" applyAlignment="1">
      <alignment vertical="center" wrapText="1"/>
    </xf>
    <xf numFmtId="0" fontId="4" fillId="26" borderId="59" xfId="45" applyFont="1" applyFill="1" applyBorder="1" applyAlignment="1">
      <alignment vertical="center" wrapText="1"/>
    </xf>
    <xf numFmtId="0" fontId="4" fillId="26" borderId="46" xfId="45" applyFont="1" applyFill="1" applyBorder="1" applyAlignment="1">
      <alignment vertical="center" wrapText="1"/>
    </xf>
    <xf numFmtId="0" fontId="4" fillId="26" borderId="0" xfId="45" applyFont="1" applyFill="1" applyAlignment="1">
      <alignment vertical="center" wrapText="1"/>
    </xf>
    <xf numFmtId="0" fontId="4" fillId="26" borderId="13" xfId="45" applyFont="1" applyFill="1" applyBorder="1" applyAlignment="1">
      <alignment vertical="center" wrapText="1"/>
    </xf>
    <xf numFmtId="0" fontId="4" fillId="26" borderId="62" xfId="45" applyFont="1" applyFill="1" applyBorder="1" applyAlignment="1">
      <alignment vertical="center" wrapText="1"/>
    </xf>
    <xf numFmtId="0" fontId="4" fillId="26" borderId="10" xfId="45" applyFont="1" applyFill="1" applyBorder="1" applyAlignment="1">
      <alignment vertical="center" wrapText="1"/>
    </xf>
    <xf numFmtId="0" fontId="4" fillId="26" borderId="14" xfId="45" applyFont="1" applyFill="1" applyBorder="1" applyAlignment="1">
      <alignment vertical="center" wrapText="1"/>
    </xf>
    <xf numFmtId="0" fontId="4" fillId="26" borderId="172" xfId="45" applyFont="1" applyFill="1" applyBorder="1" applyAlignment="1">
      <alignment vertical="center" wrapText="1"/>
    </xf>
    <xf numFmtId="0" fontId="4" fillId="26" borderId="173" xfId="45" applyFont="1" applyFill="1" applyBorder="1" applyAlignment="1">
      <alignment vertical="center" wrapText="1"/>
    </xf>
    <xf numFmtId="0" fontId="4" fillId="26" borderId="174" xfId="45" applyFont="1" applyFill="1" applyBorder="1" applyAlignment="1">
      <alignment vertical="center" wrapText="1"/>
    </xf>
    <xf numFmtId="0" fontId="4" fillId="26" borderId="74" xfId="47" applyFont="1" applyFill="1" applyBorder="1" applyAlignment="1">
      <alignment vertical="center" wrapText="1"/>
    </xf>
    <xf numFmtId="0" fontId="4" fillId="26" borderId="175" xfId="47" applyFont="1" applyFill="1" applyBorder="1" applyAlignment="1">
      <alignment vertical="center" wrapText="1"/>
    </xf>
    <xf numFmtId="0" fontId="4" fillId="24" borderId="73" xfId="44" applyFont="1" applyFill="1" applyBorder="1" applyProtection="1">
      <alignment vertical="center"/>
      <protection locked="0"/>
    </xf>
    <xf numFmtId="0" fontId="4" fillId="24" borderId="176" xfId="44" applyFont="1" applyFill="1" applyBorder="1" applyProtection="1">
      <alignment vertical="center"/>
      <protection locked="0"/>
    </xf>
    <xf numFmtId="0" fontId="4" fillId="24" borderId="177" xfId="44" applyFont="1" applyFill="1" applyBorder="1" applyProtection="1">
      <alignment vertical="center"/>
      <protection locked="0"/>
    </xf>
    <xf numFmtId="0" fontId="4" fillId="26" borderId="88" xfId="45" applyFont="1" applyFill="1" applyBorder="1" applyAlignment="1">
      <alignment vertical="center" wrapText="1"/>
    </xf>
    <xf numFmtId="0" fontId="4" fillId="26" borderId="22" xfId="45" applyFont="1" applyFill="1" applyBorder="1" applyAlignment="1">
      <alignment vertical="center" wrapText="1"/>
    </xf>
    <xf numFmtId="0" fontId="4" fillId="26" borderId="23" xfId="45" applyFont="1" applyFill="1" applyBorder="1" applyAlignment="1">
      <alignment vertical="center" wrapText="1"/>
    </xf>
    <xf numFmtId="0" fontId="4" fillId="24" borderId="21" xfId="47" applyFont="1" applyFill="1" applyBorder="1" applyProtection="1">
      <alignment vertical="center"/>
      <protection locked="0"/>
    </xf>
    <xf numFmtId="0" fontId="4" fillId="24" borderId="22" xfId="47" applyFont="1" applyFill="1" applyBorder="1" applyProtection="1">
      <alignment vertical="center"/>
      <protection locked="0"/>
    </xf>
    <xf numFmtId="0" fontId="4" fillId="24" borderId="112" xfId="47" applyFont="1" applyFill="1" applyBorder="1" applyProtection="1">
      <alignment vertical="center"/>
      <protection locked="0"/>
    </xf>
    <xf numFmtId="0" fontId="4" fillId="24" borderId="11" xfId="47" applyFont="1" applyFill="1" applyBorder="1" applyProtection="1">
      <alignment vertical="center"/>
      <protection locked="0"/>
    </xf>
    <xf numFmtId="0" fontId="4" fillId="24" borderId="10" xfId="47" applyFont="1" applyFill="1" applyBorder="1" applyProtection="1">
      <alignment vertical="center"/>
      <protection locked="0"/>
    </xf>
    <xf numFmtId="0" fontId="4" fillId="24" borderId="111" xfId="47" applyFont="1" applyFill="1" applyBorder="1" applyProtection="1">
      <alignment vertical="center"/>
      <protection locked="0"/>
    </xf>
    <xf numFmtId="0" fontId="4" fillId="24" borderId="75" xfId="45" applyFont="1" applyFill="1" applyBorder="1" applyAlignment="1" applyProtection="1">
      <alignment horizontal="center" vertical="center" wrapText="1"/>
      <protection locked="0"/>
    </xf>
    <xf numFmtId="0" fontId="4" fillId="24" borderId="76" xfId="45" applyFont="1" applyFill="1" applyBorder="1" applyAlignment="1" applyProtection="1">
      <alignment horizontal="center" vertical="center" wrapText="1"/>
      <protection locked="0"/>
    </xf>
    <xf numFmtId="0" fontId="4" fillId="24" borderId="170" xfId="45" applyFont="1" applyFill="1" applyBorder="1" applyAlignment="1" applyProtection="1">
      <alignment horizontal="center" vertical="center" wrapText="1"/>
      <protection locked="0"/>
    </xf>
    <xf numFmtId="0" fontId="4" fillId="26" borderId="0" xfId="45" applyFont="1" applyFill="1">
      <alignment vertical="center"/>
    </xf>
    <xf numFmtId="0" fontId="4" fillId="26" borderId="52" xfId="45" applyFont="1" applyFill="1" applyBorder="1">
      <alignment vertical="center"/>
    </xf>
    <xf numFmtId="0" fontId="4" fillId="26" borderId="56" xfId="45" applyFont="1" applyFill="1" applyBorder="1" applyAlignment="1">
      <alignment horizontal="center" vertical="center"/>
    </xf>
    <xf numFmtId="0" fontId="4" fillId="26" borderId="131" xfId="45" applyFont="1" applyFill="1" applyBorder="1" applyAlignment="1">
      <alignment horizontal="center" vertical="center"/>
    </xf>
    <xf numFmtId="0" fontId="4" fillId="24" borderId="56" xfId="45" applyFont="1" applyFill="1" applyBorder="1" applyAlignment="1" applyProtection="1">
      <alignment horizontal="left" vertical="center" wrapText="1"/>
      <protection locked="0"/>
    </xf>
    <xf numFmtId="0" fontId="4" fillId="24" borderId="131" xfId="45" applyFont="1" applyFill="1" applyBorder="1" applyAlignment="1" applyProtection="1">
      <alignment horizontal="left" vertical="center" wrapText="1"/>
      <protection locked="0"/>
    </xf>
    <xf numFmtId="0" fontId="4" fillId="24" borderId="132" xfId="45" applyFont="1" applyFill="1" applyBorder="1" applyAlignment="1" applyProtection="1">
      <alignment horizontal="left" vertical="center" wrapText="1"/>
      <protection locked="0"/>
    </xf>
    <xf numFmtId="0" fontId="4" fillId="26" borderId="52" xfId="45" applyFont="1" applyFill="1" applyBorder="1" applyAlignment="1">
      <alignment horizontal="left" vertical="center"/>
    </xf>
    <xf numFmtId="0" fontId="4" fillId="24" borderId="21" xfId="45" applyFont="1" applyFill="1" applyBorder="1" applyAlignment="1" applyProtection="1">
      <alignment vertical="center" wrapText="1"/>
      <protection locked="0"/>
    </xf>
    <xf numFmtId="0" fontId="4" fillId="24" borderId="22" xfId="45" applyFont="1" applyFill="1" applyBorder="1" applyAlignment="1" applyProtection="1">
      <alignment vertical="center" wrapText="1"/>
      <protection locked="0"/>
    </xf>
    <xf numFmtId="0" fontId="4" fillId="24" borderId="11" xfId="45" applyFont="1" applyFill="1" applyBorder="1" applyAlignment="1" applyProtection="1">
      <alignment vertical="center" wrapText="1"/>
      <protection locked="0"/>
    </xf>
    <xf numFmtId="0" fontId="4" fillId="24" borderId="10" xfId="45" applyFont="1" applyFill="1" applyBorder="1" applyAlignment="1" applyProtection="1">
      <alignment vertical="center" wrapText="1"/>
      <protection locked="0"/>
    </xf>
    <xf numFmtId="0" fontId="4" fillId="26" borderId="170" xfId="45" applyFont="1" applyFill="1" applyBorder="1" applyAlignment="1">
      <alignment horizontal="center" vertical="center"/>
    </xf>
    <xf numFmtId="0" fontId="4" fillId="26" borderId="168" xfId="45" applyFont="1" applyFill="1" applyBorder="1" applyAlignment="1">
      <alignment horizontal="center" vertical="center"/>
    </xf>
    <xf numFmtId="0" fontId="4" fillId="24" borderId="168" xfId="45" applyFont="1" applyFill="1" applyBorder="1" applyAlignment="1" applyProtection="1">
      <alignment horizontal="center" vertical="center" wrapText="1"/>
      <protection locked="0"/>
    </xf>
    <xf numFmtId="0" fontId="4" fillId="24" borderId="169" xfId="45" applyFont="1" applyFill="1" applyBorder="1" applyAlignment="1" applyProtection="1">
      <alignment horizontal="center" vertical="center" wrapText="1"/>
      <protection locked="0"/>
    </xf>
    <xf numFmtId="0" fontId="4" fillId="24" borderId="171" xfId="45" applyFont="1" applyFill="1" applyBorder="1" applyAlignment="1" applyProtection="1">
      <alignment horizontal="center" vertical="center" wrapText="1"/>
      <protection locked="0"/>
    </xf>
    <xf numFmtId="0" fontId="4" fillId="26" borderId="52" xfId="45" applyFont="1" applyFill="1" applyBorder="1" applyAlignment="1">
      <alignment horizontal="center" vertical="center" shrinkToFit="1"/>
    </xf>
    <xf numFmtId="0" fontId="4" fillId="24" borderId="51" xfId="45" applyFont="1" applyFill="1" applyBorder="1" applyAlignment="1" applyProtection="1">
      <alignment horizontal="center" vertical="center" shrinkToFit="1"/>
      <protection locked="0"/>
    </xf>
    <xf numFmtId="0" fontId="4" fillId="26" borderId="52" xfId="45" applyFont="1" applyFill="1" applyBorder="1" applyAlignment="1">
      <alignment horizontal="center" vertical="center" wrapText="1"/>
    </xf>
    <xf numFmtId="0" fontId="4" fillId="26" borderId="113" xfId="45" applyFont="1" applyFill="1" applyBorder="1" applyAlignment="1">
      <alignment horizontal="center" vertical="center" wrapText="1"/>
    </xf>
    <xf numFmtId="0" fontId="4" fillId="26" borderId="88" xfId="47" applyFont="1" applyFill="1" applyBorder="1">
      <alignment vertical="center"/>
    </xf>
    <xf numFmtId="0" fontId="4" fillId="26" borderId="22" xfId="47" applyFont="1" applyFill="1" applyBorder="1">
      <alignment vertical="center"/>
    </xf>
    <xf numFmtId="0" fontId="4" fillId="26" borderId="23" xfId="47" applyFont="1" applyFill="1" applyBorder="1">
      <alignment vertical="center"/>
    </xf>
    <xf numFmtId="0" fontId="4" fillId="26" borderId="62" xfId="47" applyFont="1" applyFill="1" applyBorder="1">
      <alignment vertical="center"/>
    </xf>
    <xf numFmtId="0" fontId="4" fillId="26" borderId="10" xfId="47" applyFont="1" applyFill="1" applyBorder="1">
      <alignment vertical="center"/>
    </xf>
    <xf numFmtId="0" fontId="4" fillId="26" borderId="14" xfId="47" applyFont="1" applyFill="1" applyBorder="1">
      <alignment vertical="center"/>
    </xf>
    <xf numFmtId="0" fontId="4" fillId="26" borderId="88" xfId="47" applyFont="1" applyFill="1" applyBorder="1" applyAlignment="1">
      <alignment vertical="center" wrapText="1"/>
    </xf>
    <xf numFmtId="0" fontId="4" fillId="26" borderId="22" xfId="47" applyFont="1" applyFill="1" applyBorder="1" applyAlignment="1">
      <alignment vertical="center" wrapText="1"/>
    </xf>
    <xf numFmtId="0" fontId="4" fillId="26" borderId="23" xfId="47" applyFont="1" applyFill="1" applyBorder="1" applyAlignment="1">
      <alignment vertical="center" wrapText="1"/>
    </xf>
    <xf numFmtId="0" fontId="4" fillId="26" borderId="62" xfId="47" applyFont="1" applyFill="1" applyBorder="1" applyAlignment="1">
      <alignment vertical="center" wrapText="1"/>
    </xf>
    <xf numFmtId="0" fontId="4" fillId="26" borderId="10" xfId="47" applyFont="1" applyFill="1" applyBorder="1" applyAlignment="1">
      <alignment vertical="center" wrapText="1"/>
    </xf>
    <xf numFmtId="0" fontId="4" fillId="26" borderId="14" xfId="47" applyFont="1" applyFill="1" applyBorder="1" applyAlignment="1">
      <alignment vertical="center" wrapText="1"/>
    </xf>
    <xf numFmtId="0" fontId="44" fillId="0" borderId="51" xfId="0" applyFont="1" applyBorder="1" applyAlignment="1">
      <alignment horizontal="distributed" vertical="center" wrapText="1"/>
    </xf>
    <xf numFmtId="0" fontId="44" fillId="0" borderId="51" xfId="0" applyFont="1" applyBorder="1" applyAlignment="1">
      <alignment horizontal="distributed" vertical="center"/>
    </xf>
    <xf numFmtId="0" fontId="4" fillId="0" borderId="79" xfId="0" applyFont="1" applyBorder="1" applyAlignment="1">
      <alignment horizontal="center" vertical="center" textRotation="255"/>
    </xf>
    <xf numFmtId="0" fontId="4" fillId="0" borderId="50" xfId="0" applyFont="1" applyBorder="1" applyAlignment="1">
      <alignment horizontal="distributed" vertical="center"/>
    </xf>
    <xf numFmtId="0" fontId="4" fillId="0" borderId="65" xfId="0" applyFont="1" applyBorder="1" applyAlignment="1">
      <alignment horizontal="distributed" vertical="center" wrapText="1"/>
    </xf>
    <xf numFmtId="0" fontId="8" fillId="0" borderId="65" xfId="0" applyFont="1" applyBorder="1" applyAlignment="1">
      <alignment horizontal="distributed" vertical="center" wrapText="1"/>
    </xf>
    <xf numFmtId="0" fontId="4" fillId="0" borderId="8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0" xfId="0" applyFont="1" applyAlignment="1">
      <alignment horizontal="center" vertical="center" textRotation="255"/>
    </xf>
    <xf numFmtId="0" fontId="4" fillId="0" borderId="13"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7" fillId="27" borderId="0" xfId="0" applyFont="1" applyFill="1" applyAlignment="1" applyProtection="1">
      <alignment horizontal="center" vertical="center"/>
      <protection locked="0"/>
    </xf>
    <xf numFmtId="0" fontId="4" fillId="0" borderId="79" xfId="0" applyFont="1" applyBorder="1" applyAlignment="1">
      <alignment horizontal="center" vertical="center" wrapText="1"/>
    </xf>
    <xf numFmtId="0" fontId="4" fillId="0" borderId="22" xfId="0" applyFont="1" applyBorder="1" applyAlignment="1">
      <alignment horizontal="distributed" vertical="center" wrapText="1"/>
    </xf>
    <xf numFmtId="0" fontId="8" fillId="0" borderId="22" xfId="0" applyFont="1" applyBorder="1" applyAlignment="1">
      <alignment horizontal="distributed" vertical="center"/>
    </xf>
    <xf numFmtId="0" fontId="4" fillId="27" borderId="11" xfId="0" applyFont="1" applyFill="1" applyBorder="1" applyAlignment="1" applyProtection="1">
      <alignment vertical="center"/>
      <protection locked="0"/>
    </xf>
    <xf numFmtId="0" fontId="4" fillId="27" borderId="10" xfId="0" applyFont="1" applyFill="1" applyBorder="1" applyAlignment="1" applyProtection="1">
      <alignment vertical="center"/>
      <protection locked="0"/>
    </xf>
    <xf numFmtId="0" fontId="4" fillId="27" borderId="95" xfId="0" applyFont="1" applyFill="1" applyBorder="1" applyAlignment="1" applyProtection="1">
      <alignment vertical="center"/>
      <protection locked="0"/>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4" fillId="27" borderId="17" xfId="0" applyFont="1" applyFill="1" applyBorder="1" applyAlignment="1" applyProtection="1">
      <alignment vertical="center"/>
      <protection locked="0"/>
    </xf>
    <xf numFmtId="0" fontId="4" fillId="27" borderId="65" xfId="0" applyFont="1" applyFill="1" applyBorder="1" applyAlignment="1" applyProtection="1">
      <alignment vertical="center"/>
      <protection locked="0"/>
    </xf>
    <xf numFmtId="0" fontId="4" fillId="27" borderId="96" xfId="0" applyFont="1" applyFill="1" applyBorder="1" applyAlignment="1" applyProtection="1">
      <alignment vertical="center"/>
      <protection locked="0"/>
    </xf>
    <xf numFmtId="0" fontId="5" fillId="0" borderId="42" xfId="0" applyFont="1" applyBorder="1" applyAlignment="1">
      <alignment horizontal="center" vertical="center"/>
    </xf>
    <xf numFmtId="0" fontId="5" fillId="0" borderId="94" xfId="0" applyFont="1" applyBorder="1" applyAlignment="1">
      <alignment horizontal="center" vertical="center"/>
    </xf>
    <xf numFmtId="0" fontId="8" fillId="0" borderId="37"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42" xfId="0" applyFont="1" applyBorder="1" applyAlignment="1">
      <alignment horizontal="center" vertical="center" shrinkToFit="1"/>
    </xf>
    <xf numFmtId="0" fontId="4" fillId="0" borderId="22" xfId="0" applyFont="1" applyBorder="1" applyAlignment="1">
      <alignment horizontal="distributed" vertical="center"/>
    </xf>
    <xf numFmtId="183" fontId="10" fillId="27" borderId="21" xfId="0" applyNumberFormat="1" applyFont="1" applyFill="1" applyBorder="1" applyAlignment="1" applyProtection="1">
      <alignment horizontal="right" vertical="center"/>
      <protection locked="0"/>
    </xf>
    <xf numFmtId="183" fontId="10" fillId="27" borderId="22" xfId="0" applyNumberFormat="1" applyFont="1" applyFill="1" applyBorder="1" applyAlignment="1" applyProtection="1">
      <alignment horizontal="right" vertical="center"/>
      <protection locked="0"/>
    </xf>
    <xf numFmtId="0" fontId="5" fillId="0" borderId="23" xfId="0" applyFont="1" applyBorder="1" applyAlignment="1">
      <alignment horizontal="center" vertical="center"/>
    </xf>
    <xf numFmtId="0" fontId="5" fillId="0" borderId="233" xfId="0" applyFont="1" applyBorder="1" applyAlignment="1">
      <alignment horizontal="center" vertical="center"/>
    </xf>
    <xf numFmtId="0" fontId="4" fillId="27" borderId="0" xfId="0" applyFont="1" applyFill="1" applyAlignment="1" applyProtection="1">
      <alignment horizontal="center" vertical="center"/>
      <protection locked="0"/>
    </xf>
    <xf numFmtId="0" fontId="4" fillId="0" borderId="65" xfId="0" applyFont="1" applyBorder="1" applyAlignment="1">
      <alignment horizontal="distributed" vertical="center" shrinkToFit="1"/>
    </xf>
    <xf numFmtId="183" fontId="7" fillId="27" borderId="42" xfId="0" applyNumberFormat="1" applyFont="1" applyFill="1" applyBorder="1" applyAlignment="1" applyProtection="1">
      <alignment horizontal="center" vertical="center" shrinkToFit="1"/>
      <protection locked="0"/>
    </xf>
    <xf numFmtId="183" fontId="7" fillId="27" borderId="79" xfId="0" applyNumberFormat="1" applyFont="1" applyFill="1" applyBorder="1" applyAlignment="1" applyProtection="1">
      <alignment horizontal="center" vertical="center" shrinkToFit="1"/>
      <protection locked="0"/>
    </xf>
    <xf numFmtId="183" fontId="7" fillId="27" borderId="17" xfId="0" applyNumberFormat="1" applyFont="1" applyFill="1" applyBorder="1" applyAlignment="1" applyProtection="1">
      <alignment horizontal="center" vertical="center" shrinkToFit="1"/>
      <protection locked="0"/>
    </xf>
    <xf numFmtId="0" fontId="5" fillId="0" borderId="79" xfId="0" applyFont="1" applyBorder="1" applyAlignment="1">
      <alignment horizontal="center" vertical="center"/>
    </xf>
    <xf numFmtId="0" fontId="5" fillId="0" borderId="17" xfId="0" applyFont="1" applyBorder="1" applyAlignment="1">
      <alignment horizontal="center" vertical="center"/>
    </xf>
    <xf numFmtId="0" fontId="5" fillId="0" borderId="65" xfId="0" applyFont="1" applyBorder="1" applyAlignment="1">
      <alignment horizontal="center" vertical="center"/>
    </xf>
    <xf numFmtId="0" fontId="5" fillId="0" borderId="96" xfId="0" applyFont="1" applyBorder="1" applyAlignment="1">
      <alignment horizontal="center" vertical="center"/>
    </xf>
    <xf numFmtId="182" fontId="4" fillId="0" borderId="65" xfId="34" applyNumberFormat="1" applyFont="1" applyFill="1" applyBorder="1" applyAlignment="1" applyProtection="1">
      <alignment horizontal="center" vertical="center" shrinkToFit="1"/>
    </xf>
    <xf numFmtId="0" fontId="8" fillId="27" borderId="11" xfId="0" applyFont="1" applyFill="1" applyBorder="1" applyAlignment="1" applyProtection="1">
      <alignment vertical="center" wrapText="1"/>
      <protection locked="0"/>
    </xf>
    <xf numFmtId="0" fontId="8" fillId="27" borderId="10" xfId="0" applyFont="1" applyFill="1" applyBorder="1" applyAlignment="1" applyProtection="1">
      <alignment vertical="center" wrapText="1"/>
      <protection locked="0"/>
    </xf>
    <xf numFmtId="0" fontId="8" fillId="27" borderId="95" xfId="0" applyFont="1" applyFill="1" applyBorder="1" applyAlignment="1" applyProtection="1">
      <alignment vertical="center" wrapText="1"/>
      <protection locked="0"/>
    </xf>
    <xf numFmtId="0" fontId="6" fillId="0" borderId="0" xfId="0" applyFont="1" applyAlignment="1">
      <alignment horizontal="center" vertical="center"/>
    </xf>
    <xf numFmtId="0" fontId="4" fillId="27" borderId="20" xfId="0" applyFont="1" applyFill="1" applyBorder="1" applyAlignment="1" applyProtection="1">
      <alignment horizontal="center" vertical="center" wrapText="1"/>
      <protection locked="0"/>
    </xf>
    <xf numFmtId="0" fontId="4" fillId="27" borderId="79" xfId="0" applyFont="1" applyFill="1" applyBorder="1" applyAlignment="1" applyProtection="1">
      <alignment horizontal="center" vertical="center" wrapText="1"/>
      <protection locked="0"/>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5" fillId="27" borderId="104" xfId="0" applyFont="1" applyFill="1" applyBorder="1" applyAlignment="1" applyProtection="1">
      <alignment horizontal="left" vertical="center"/>
      <protection locked="0"/>
    </xf>
    <xf numFmtId="0" fontId="5" fillId="27" borderId="105" xfId="0" applyFont="1" applyFill="1" applyBorder="1" applyAlignment="1" applyProtection="1">
      <alignment horizontal="left" vertical="center"/>
      <protection locked="0"/>
    </xf>
    <xf numFmtId="0" fontId="5" fillId="27" borderId="17" xfId="0" applyFont="1" applyFill="1" applyBorder="1" applyAlignment="1" applyProtection="1">
      <alignment horizontal="left" vertical="center"/>
      <protection locked="0"/>
    </xf>
    <xf numFmtId="0" fontId="5" fillId="27" borderId="65" xfId="0" applyFont="1" applyFill="1" applyBorder="1" applyAlignment="1" applyProtection="1">
      <alignment horizontal="left" vertical="center"/>
      <protection locked="0"/>
    </xf>
    <xf numFmtId="0" fontId="5" fillId="27" borderId="96" xfId="0" applyFont="1" applyFill="1" applyBorder="1" applyAlignment="1" applyProtection="1">
      <alignment horizontal="left" vertical="center"/>
      <protection locked="0"/>
    </xf>
    <xf numFmtId="0" fontId="35" fillId="27" borderId="17" xfId="0" applyFont="1" applyFill="1" applyBorder="1" applyAlignment="1" applyProtection="1">
      <alignment horizontal="center" vertical="center" shrinkToFit="1"/>
      <protection locked="0"/>
    </xf>
    <xf numFmtId="0" fontId="35" fillId="27" borderId="65" xfId="0" applyFont="1" applyFill="1" applyBorder="1" applyAlignment="1" applyProtection="1">
      <alignment horizontal="center" vertical="center" shrinkToFit="1"/>
      <protection locked="0"/>
    </xf>
    <xf numFmtId="0" fontId="35" fillId="27" borderId="42" xfId="0" applyFont="1" applyFill="1" applyBorder="1" applyAlignment="1" applyProtection="1">
      <alignment horizontal="center" vertical="center" shrinkToFit="1"/>
      <protection locked="0"/>
    </xf>
    <xf numFmtId="0" fontId="35" fillId="27" borderId="96" xfId="0" applyFont="1" applyFill="1" applyBorder="1" applyAlignment="1" applyProtection="1">
      <alignment horizontal="center" vertical="center" shrinkToFit="1"/>
      <protection locked="0"/>
    </xf>
    <xf numFmtId="0" fontId="4" fillId="27" borderId="47" xfId="0" applyFont="1" applyFill="1" applyBorder="1" applyAlignment="1" applyProtection="1">
      <alignment vertical="center"/>
      <protection locked="0"/>
    </xf>
    <xf numFmtId="0" fontId="4" fillId="27" borderId="51" xfId="0" applyFont="1" applyFill="1" applyBorder="1" applyAlignment="1" applyProtection="1">
      <alignment vertical="center"/>
      <protection locked="0"/>
    </xf>
    <xf numFmtId="0" fontId="4" fillId="27" borderId="108" xfId="0" applyFont="1" applyFill="1" applyBorder="1" applyAlignment="1" applyProtection="1">
      <alignment vertical="center"/>
      <protection locked="0"/>
    </xf>
    <xf numFmtId="0" fontId="4" fillId="27" borderId="18" xfId="0" applyFont="1" applyFill="1" applyBorder="1" applyAlignment="1" applyProtection="1">
      <alignment horizontal="center" vertical="center" wrapText="1"/>
      <protection locked="0"/>
    </xf>
    <xf numFmtId="0" fontId="4" fillId="27" borderId="102" xfId="0" applyFont="1" applyFill="1" applyBorder="1" applyAlignment="1" applyProtection="1">
      <alignment horizontal="center" vertical="center" wrapText="1"/>
      <protection locked="0"/>
    </xf>
    <xf numFmtId="0" fontId="4" fillId="27" borderId="19" xfId="0" applyFont="1" applyFill="1" applyBorder="1" applyAlignment="1" applyProtection="1">
      <alignment horizontal="center" vertical="center" wrapText="1"/>
      <protection locked="0"/>
    </xf>
    <xf numFmtId="0" fontId="4" fillId="27" borderId="72" xfId="0" applyFont="1" applyFill="1" applyBorder="1" applyAlignment="1" applyProtection="1">
      <alignment horizontal="center" vertical="center" wrapText="1"/>
      <protection locked="0"/>
    </xf>
    <xf numFmtId="0" fontId="44" fillId="28" borderId="51" xfId="0" applyFont="1" applyFill="1" applyBorder="1" applyAlignment="1">
      <alignment horizontal="center" vertical="center"/>
    </xf>
    <xf numFmtId="0" fontId="52" fillId="27" borderId="47" xfId="0" applyFont="1" applyFill="1" applyBorder="1" applyAlignment="1" applyProtection="1">
      <alignment horizontal="center" vertical="center"/>
      <protection locked="0"/>
    </xf>
    <xf numFmtId="0" fontId="52" fillId="27" borderId="51" xfId="0" applyFont="1" applyFill="1" applyBorder="1" applyAlignment="1" applyProtection="1">
      <alignment horizontal="center" vertical="center"/>
      <protection locked="0"/>
    </xf>
    <xf numFmtId="0" fontId="52" fillId="27" borderId="44" xfId="0" applyFont="1" applyFill="1" applyBorder="1" applyAlignment="1" applyProtection="1">
      <alignment horizontal="center" vertical="center"/>
      <protection locked="0"/>
    </xf>
    <xf numFmtId="0" fontId="44" fillId="28" borderId="44" xfId="0" applyFont="1" applyFill="1" applyBorder="1" applyAlignment="1">
      <alignment horizontal="center" vertical="center"/>
    </xf>
    <xf numFmtId="0" fontId="5" fillId="28" borderId="47" xfId="0" applyFont="1" applyFill="1" applyBorder="1" applyAlignment="1">
      <alignment horizontal="center" vertical="center"/>
    </xf>
    <xf numFmtId="0" fontId="5" fillId="28" borderId="51" xfId="0" applyFont="1" applyFill="1" applyBorder="1" applyAlignment="1">
      <alignment horizontal="center" vertical="center"/>
    </xf>
    <xf numFmtId="0" fontId="5" fillId="28" borderId="108" xfId="0" applyFont="1" applyFill="1" applyBorder="1" applyAlignment="1">
      <alignment horizontal="center" vertical="center"/>
    </xf>
    <xf numFmtId="0" fontId="4" fillId="24" borderId="79" xfId="0" applyFont="1" applyFill="1" applyBorder="1" applyAlignment="1" applyProtection="1">
      <alignment horizontal="center" vertical="center" wrapText="1"/>
      <protection locked="0"/>
    </xf>
    <xf numFmtId="0" fontId="4" fillId="24" borderId="79" xfId="0" applyFont="1" applyFill="1" applyBorder="1" applyAlignment="1" applyProtection="1">
      <alignment horizontal="left" vertical="center" shrinkToFit="1"/>
      <protection locked="0"/>
    </xf>
    <xf numFmtId="0" fontId="4" fillId="24" borderId="68" xfId="0" applyFont="1" applyFill="1" applyBorder="1" applyAlignment="1" applyProtection="1">
      <alignment horizontal="center" vertical="center" wrapText="1"/>
      <protection locked="0"/>
    </xf>
    <xf numFmtId="0" fontId="4" fillId="24" borderId="68" xfId="0" applyFont="1" applyFill="1" applyBorder="1" applyAlignment="1" applyProtection="1">
      <alignment horizontal="left" vertical="center" shrinkToFit="1"/>
      <protection locked="0"/>
    </xf>
    <xf numFmtId="0" fontId="4" fillId="24" borderId="17" xfId="0" applyFont="1" applyFill="1" applyBorder="1" applyAlignment="1" applyProtection="1">
      <alignment horizontal="center" vertical="center" wrapText="1"/>
      <protection locked="0"/>
    </xf>
    <xf numFmtId="0" fontId="4" fillId="24" borderId="65" xfId="0" applyFont="1" applyFill="1" applyBorder="1" applyAlignment="1" applyProtection="1">
      <alignment horizontal="center" vertical="center" wrapText="1"/>
      <protection locked="0"/>
    </xf>
    <xf numFmtId="0" fontId="4" fillId="24" borderId="42"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shrinkToFit="1"/>
      <protection locked="0"/>
    </xf>
    <xf numFmtId="0" fontId="4" fillId="24" borderId="65" xfId="0" applyFont="1" applyFill="1" applyBorder="1" applyAlignment="1" applyProtection="1">
      <alignment horizontal="left" vertical="center" shrinkToFit="1"/>
      <protection locked="0"/>
    </xf>
    <xf numFmtId="0" fontId="4" fillId="24" borderId="42" xfId="0" applyFont="1" applyFill="1" applyBorder="1" applyAlignment="1" applyProtection="1">
      <alignment horizontal="left" vertical="center" shrinkToFit="1"/>
      <protection locked="0"/>
    </xf>
    <xf numFmtId="0" fontId="0" fillId="24" borderId="65" xfId="0" applyFill="1" applyBorder="1" applyAlignment="1" applyProtection="1">
      <alignment horizontal="left" vertical="center" shrinkToFit="1"/>
      <protection locked="0"/>
    </xf>
    <xf numFmtId="0" fontId="0" fillId="24" borderId="42" xfId="0" applyFill="1" applyBorder="1" applyAlignment="1" applyProtection="1">
      <alignment horizontal="left" vertical="center" shrinkToFit="1"/>
      <protection locked="0"/>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7" fillId="0" borderId="129" xfId="0" applyFont="1" applyBorder="1"/>
    <xf numFmtId="0" fontId="7" fillId="0" borderId="32" xfId="0" applyFont="1" applyBorder="1"/>
    <xf numFmtId="0" fontId="4" fillId="24" borderId="66" xfId="0" applyFont="1" applyFill="1" applyBorder="1" applyAlignment="1" applyProtection="1">
      <alignment horizontal="left" vertical="center" shrinkToFit="1"/>
      <protection locked="0"/>
    </xf>
    <xf numFmtId="0" fontId="7" fillId="24" borderId="130" xfId="0" applyFont="1" applyFill="1" applyBorder="1" applyAlignment="1" applyProtection="1">
      <alignment horizontal="left" vertical="center" shrinkToFit="1"/>
      <protection locked="0"/>
    </xf>
    <xf numFmtId="0" fontId="7" fillId="24" borderId="67" xfId="0" applyFont="1" applyFill="1" applyBorder="1" applyAlignment="1" applyProtection="1">
      <alignment horizontal="left" vertical="center" shrinkToFit="1"/>
      <protection locked="0"/>
    </xf>
    <xf numFmtId="0" fontId="4" fillId="24" borderId="17" xfId="0" applyFont="1" applyFill="1" applyBorder="1" applyAlignment="1" applyProtection="1">
      <alignment horizontal="left" vertical="center" wrapText="1" shrinkToFit="1"/>
      <protection locked="0"/>
    </xf>
    <xf numFmtId="0" fontId="4" fillId="24" borderId="66" xfId="0" applyFont="1" applyFill="1" applyBorder="1" applyAlignment="1" applyProtection="1">
      <alignment horizontal="center" vertical="center" wrapText="1"/>
      <protection locked="0"/>
    </xf>
    <xf numFmtId="0" fontId="7" fillId="24" borderId="130" xfId="0" applyFont="1" applyFill="1" applyBorder="1" applyAlignment="1" applyProtection="1">
      <alignment wrapText="1"/>
      <protection locked="0"/>
    </xf>
    <xf numFmtId="0" fontId="7" fillId="24" borderId="67" xfId="0" applyFont="1" applyFill="1" applyBorder="1" applyAlignment="1" applyProtection="1">
      <alignment wrapText="1"/>
      <protection locked="0"/>
    </xf>
    <xf numFmtId="0" fontId="8" fillId="0" borderId="31"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32" xfId="0" applyFont="1" applyBorder="1" applyAlignment="1">
      <alignment horizontal="center" vertical="center" wrapText="1"/>
    </xf>
    <xf numFmtId="0" fontId="4" fillId="24" borderId="65" xfId="0" applyFont="1" applyFill="1" applyBorder="1" applyAlignment="1" applyProtection="1">
      <alignment vertical="center"/>
      <protection locked="0"/>
    </xf>
    <xf numFmtId="0" fontId="4" fillId="24" borderId="96" xfId="0" applyFont="1" applyFill="1" applyBorder="1" applyAlignment="1" applyProtection="1">
      <alignment vertical="center"/>
      <protection locked="0"/>
    </xf>
    <xf numFmtId="0" fontId="4" fillId="0" borderId="5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Alignment="1">
      <alignment horizontal="center" vertical="center" wrapText="1"/>
    </xf>
    <xf numFmtId="0" fontId="4" fillId="0" borderId="6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1" xfId="0" applyFont="1" applyBorder="1" applyAlignment="1">
      <alignment horizontal="distributed" vertical="center"/>
    </xf>
    <xf numFmtId="0" fontId="4" fillId="0" borderId="257"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50" xfId="0" applyFont="1" applyBorder="1" applyAlignment="1">
      <alignment horizontal="center" vertical="center" shrinkToFit="1"/>
    </xf>
    <xf numFmtId="0" fontId="4" fillId="28" borderId="45" xfId="0" applyFont="1" applyFill="1" applyBorder="1" applyAlignment="1">
      <alignment horizontal="left" vertical="center"/>
    </xf>
    <xf numFmtId="0" fontId="4" fillId="28" borderId="50" xfId="0" applyFont="1" applyFill="1" applyBorder="1" applyAlignment="1">
      <alignment horizontal="left" vertical="center"/>
    </xf>
    <xf numFmtId="0" fontId="4" fillId="28" borderId="17" xfId="0" applyFont="1" applyFill="1" applyBorder="1" applyAlignment="1">
      <alignment horizontal="left" vertical="center"/>
    </xf>
    <xf numFmtId="0" fontId="4" fillId="28" borderId="65" xfId="0" applyFont="1" applyFill="1" applyBorder="1" applyAlignment="1">
      <alignment horizontal="left" vertical="center"/>
    </xf>
    <xf numFmtId="0" fontId="4" fillId="28" borderId="47" xfId="0" applyFont="1" applyFill="1" applyBorder="1" applyAlignment="1">
      <alignment horizontal="left" vertical="center"/>
    </xf>
    <xf numFmtId="0" fontId="4" fillId="28" borderId="51" xfId="0" applyFont="1" applyFill="1" applyBorder="1" applyAlignment="1">
      <alignment horizontal="left" vertical="center"/>
    </xf>
    <xf numFmtId="0" fontId="4" fillId="24" borderId="51" xfId="0" applyFont="1" applyFill="1" applyBorder="1" applyAlignment="1" applyProtection="1">
      <alignment vertical="center"/>
      <protection locked="0"/>
    </xf>
    <xf numFmtId="0" fontId="4" fillId="24" borderId="108" xfId="0" applyFont="1" applyFill="1" applyBorder="1" applyAlignment="1" applyProtection="1">
      <alignment vertical="center"/>
      <protection locked="0"/>
    </xf>
    <xf numFmtId="0" fontId="4" fillId="0" borderId="0" xfId="0" applyFont="1" applyAlignment="1">
      <alignment horizontal="center" vertical="center"/>
    </xf>
    <xf numFmtId="0" fontId="4" fillId="27" borderId="56" xfId="0" applyFont="1" applyFill="1" applyBorder="1" applyAlignment="1" applyProtection="1">
      <alignment horizontal="left" vertical="top" wrapText="1"/>
      <protection locked="0"/>
    </xf>
    <xf numFmtId="0" fontId="4" fillId="27" borderId="131" xfId="0" applyFont="1" applyFill="1" applyBorder="1" applyAlignment="1" applyProtection="1">
      <alignment horizontal="left" vertical="top" wrapText="1"/>
      <protection locked="0"/>
    </xf>
    <xf numFmtId="0" fontId="4" fillId="27" borderId="132" xfId="0" applyFont="1" applyFill="1" applyBorder="1" applyAlignment="1" applyProtection="1">
      <alignment horizontal="left" vertical="top" wrapText="1"/>
      <protection locked="0"/>
    </xf>
    <xf numFmtId="0" fontId="4" fillId="0" borderId="131" xfId="0" applyFont="1" applyBorder="1" applyAlignment="1">
      <alignment horizontal="center" vertical="center"/>
    </xf>
    <xf numFmtId="0" fontId="7" fillId="27" borderId="131" xfId="0" applyFont="1" applyFill="1" applyBorder="1" applyAlignment="1" applyProtection="1">
      <alignment horizontal="center" vertical="center"/>
      <protection locked="0"/>
    </xf>
    <xf numFmtId="0" fontId="7" fillId="27" borderId="133"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32" xfId="0" applyFont="1" applyBorder="1" applyAlignment="1">
      <alignment horizontal="center" vertical="center"/>
    </xf>
    <xf numFmtId="0" fontId="4" fillId="27" borderId="131" xfId="0" applyFont="1" applyFill="1" applyBorder="1" applyAlignment="1" applyProtection="1">
      <alignment horizontal="center" vertical="center"/>
      <protection locked="0"/>
    </xf>
    <xf numFmtId="0" fontId="4" fillId="27" borderId="33" xfId="0" applyFont="1" applyFill="1" applyBorder="1" applyAlignment="1" applyProtection="1">
      <alignment horizontal="center" vertical="center"/>
      <protection locked="0"/>
    </xf>
    <xf numFmtId="0" fontId="4" fillId="27" borderId="48" xfId="0" applyFont="1" applyFill="1" applyBorder="1" applyAlignment="1" applyProtection="1">
      <alignment horizontal="center" vertical="center"/>
      <protection locked="0"/>
    </xf>
    <xf numFmtId="0" fontId="4" fillId="27" borderId="49" xfId="0" applyFont="1" applyFill="1" applyBorder="1" applyAlignment="1" applyProtection="1">
      <alignment horizontal="center" vertical="center"/>
      <protection locked="0"/>
    </xf>
    <xf numFmtId="0" fontId="8" fillId="0" borderId="48" xfId="0" applyFont="1" applyBorder="1" applyAlignment="1">
      <alignment horizontal="distributed" vertical="center" wrapText="1"/>
    </xf>
    <xf numFmtId="0" fontId="4" fillId="27" borderId="56" xfId="0" applyFont="1" applyFill="1" applyBorder="1" applyAlignment="1" applyProtection="1">
      <alignment vertical="top" wrapText="1"/>
      <protection locked="0"/>
    </xf>
    <xf numFmtId="0" fontId="4" fillId="27" borderId="131" xfId="0" applyFont="1" applyFill="1" applyBorder="1" applyAlignment="1" applyProtection="1">
      <alignment vertical="top" wrapText="1"/>
      <protection locked="0"/>
    </xf>
    <xf numFmtId="0" fontId="4" fillId="27" borderId="132" xfId="0" applyFont="1" applyFill="1" applyBorder="1" applyAlignment="1" applyProtection="1">
      <alignment vertical="top" wrapText="1"/>
      <protection locked="0"/>
    </xf>
    <xf numFmtId="178" fontId="5" fillId="0" borderId="48" xfId="0" applyNumberFormat="1" applyFont="1" applyBorder="1" applyAlignment="1">
      <alignment horizontal="right" vertical="center"/>
    </xf>
    <xf numFmtId="0" fontId="8" fillId="0" borderId="21" xfId="0" applyFont="1" applyBorder="1" applyAlignment="1">
      <alignment horizontal="distributed" vertical="center"/>
    </xf>
    <xf numFmtId="0" fontId="8" fillId="0" borderId="11" xfId="0" applyFont="1" applyBorder="1" applyAlignment="1">
      <alignment horizontal="distributed" vertical="center"/>
    </xf>
    <xf numFmtId="0" fontId="8" fillId="0" borderId="51" xfId="0" applyFont="1" applyBorder="1" applyAlignment="1">
      <alignment horizontal="distributed" vertical="center" wrapText="1"/>
    </xf>
    <xf numFmtId="0" fontId="4" fillId="27" borderId="47" xfId="0" applyFont="1" applyFill="1" applyBorder="1" applyAlignment="1" applyProtection="1">
      <alignment horizontal="center" vertical="center"/>
      <protection locked="0"/>
    </xf>
    <xf numFmtId="0" fontId="4" fillId="27" borderId="51" xfId="0" applyFont="1" applyFill="1" applyBorder="1" applyAlignment="1" applyProtection="1">
      <alignment horizontal="center" vertical="center"/>
      <protection locked="0"/>
    </xf>
    <xf numFmtId="0" fontId="4" fillId="27" borderId="108" xfId="0" applyFont="1" applyFill="1" applyBorder="1" applyAlignment="1" applyProtection="1">
      <alignment horizontal="center" vertical="center"/>
      <protection locked="0"/>
    </xf>
    <xf numFmtId="0" fontId="8" fillId="0" borderId="12" xfId="0" applyFont="1" applyBorder="1" applyAlignment="1">
      <alignment horizontal="distributed" vertical="center"/>
    </xf>
    <xf numFmtId="0" fontId="4" fillId="24" borderId="50" xfId="0" applyFont="1" applyFill="1" applyBorder="1" applyAlignment="1" applyProtection="1">
      <alignment horizontal="left" vertical="center"/>
      <protection locked="0"/>
    </xf>
    <xf numFmtId="0" fontId="4" fillId="24" borderId="28" xfId="0" applyFont="1" applyFill="1" applyBorder="1" applyAlignment="1" applyProtection="1">
      <alignment horizontal="left" vertical="center"/>
      <protection locked="0"/>
    </xf>
    <xf numFmtId="179" fontId="7" fillId="27" borderId="110" xfId="34" applyNumberFormat="1" applyFont="1" applyFill="1" applyBorder="1" applyAlignment="1" applyProtection="1">
      <alignment horizontal="right" vertical="center"/>
      <protection locked="0"/>
    </xf>
    <xf numFmtId="179" fontId="7" fillId="24" borderId="72" xfId="0" applyNumberFormat="1" applyFont="1" applyFill="1" applyBorder="1" applyAlignment="1" applyProtection="1">
      <alignment horizontal="right" vertical="center"/>
      <protection locked="0"/>
    </xf>
    <xf numFmtId="179" fontId="7" fillId="24" borderId="35" xfId="0" applyNumberFormat="1" applyFont="1" applyFill="1" applyBorder="1" applyAlignment="1" applyProtection="1">
      <alignment horizontal="right" vertical="center"/>
      <protection locked="0"/>
    </xf>
    <xf numFmtId="179" fontId="7" fillId="24" borderId="79" xfId="0" applyNumberFormat="1" applyFont="1" applyFill="1" applyBorder="1" applyAlignment="1" applyProtection="1">
      <alignment horizontal="right" vertical="center"/>
      <protection locked="0"/>
    </xf>
    <xf numFmtId="179" fontId="7" fillId="24" borderId="79" xfId="34" applyNumberFormat="1" applyFont="1" applyFill="1" applyBorder="1" applyAlignment="1" applyProtection="1">
      <alignment horizontal="right" vertical="center"/>
      <protection locked="0"/>
    </xf>
    <xf numFmtId="179" fontId="7" fillId="24" borderId="94" xfId="0" applyNumberFormat="1" applyFont="1" applyFill="1" applyBorder="1" applyAlignment="1" applyProtection="1">
      <alignment horizontal="right" vertical="center"/>
      <protection locked="0"/>
    </xf>
    <xf numFmtId="179" fontId="7" fillId="24" borderId="116" xfId="0" applyNumberFormat="1" applyFont="1" applyFill="1" applyBorder="1" applyAlignment="1" applyProtection="1">
      <alignment horizontal="right" vertical="center"/>
      <protection locked="0"/>
    </xf>
    <xf numFmtId="179" fontId="7" fillId="24" borderId="72" xfId="34" applyNumberFormat="1" applyFont="1" applyFill="1" applyBorder="1" applyAlignment="1" applyProtection="1">
      <alignment horizontal="right" vertical="center"/>
      <protection locked="0"/>
    </xf>
    <xf numFmtId="0" fontId="4" fillId="24" borderId="45" xfId="0" applyFont="1" applyFill="1" applyBorder="1" applyAlignment="1" applyProtection="1">
      <alignment vertical="center" wrapText="1"/>
      <protection locked="0"/>
    </xf>
    <xf numFmtId="0" fontId="4" fillId="24" borderId="50" xfId="0" applyFont="1" applyFill="1" applyBorder="1" applyAlignment="1" applyProtection="1">
      <alignment vertical="center" wrapText="1"/>
      <protection locked="0"/>
    </xf>
    <xf numFmtId="0" fontId="4" fillId="24" borderId="28" xfId="0" applyFont="1" applyFill="1" applyBorder="1" applyAlignment="1" applyProtection="1">
      <alignment vertical="center" wrapText="1"/>
      <protection locked="0"/>
    </xf>
    <xf numFmtId="0" fontId="4" fillId="0" borderId="126" xfId="0" applyFont="1" applyBorder="1" applyAlignment="1">
      <alignment horizontal="left" vertical="center"/>
    </xf>
    <xf numFmtId="0" fontId="4" fillId="0" borderId="83" xfId="0" applyFont="1" applyBorder="1" applyAlignment="1">
      <alignment horizontal="left" vertical="center"/>
    </xf>
    <xf numFmtId="0" fontId="4" fillId="24" borderId="47" xfId="0" applyFont="1" applyFill="1" applyBorder="1" applyAlignment="1" applyProtection="1">
      <alignment vertical="center" wrapText="1"/>
      <protection locked="0"/>
    </xf>
    <xf numFmtId="0" fontId="4" fillId="24" borderId="51" xfId="0" applyFont="1" applyFill="1" applyBorder="1" applyAlignment="1" applyProtection="1">
      <alignment vertical="center" wrapText="1"/>
      <protection locked="0"/>
    </xf>
    <xf numFmtId="0" fontId="4" fillId="24" borderId="108" xfId="0" applyFont="1" applyFill="1" applyBorder="1" applyAlignment="1" applyProtection="1">
      <alignment vertical="center" wrapText="1"/>
      <protection locked="0"/>
    </xf>
    <xf numFmtId="0" fontId="4" fillId="0" borderId="82" xfId="0" applyFont="1" applyBorder="1" applyAlignment="1">
      <alignment horizontal="right" vertical="center"/>
    </xf>
    <xf numFmtId="0" fontId="4" fillId="0" borderId="126" xfId="0" applyFont="1" applyBorder="1" applyAlignment="1">
      <alignment horizontal="right" vertical="center"/>
    </xf>
    <xf numFmtId="0" fontId="0" fillId="0" borderId="126" xfId="0" applyBorder="1" applyAlignment="1">
      <alignment horizontal="right" vertical="center"/>
    </xf>
    <xf numFmtId="0" fontId="4" fillId="0" borderId="38" xfId="0" applyFont="1" applyBorder="1" applyAlignment="1">
      <alignment horizontal="left" vertical="center"/>
    </xf>
    <xf numFmtId="179" fontId="7" fillId="27" borderId="93" xfId="34" applyNumberFormat="1" applyFont="1" applyFill="1" applyBorder="1" applyAlignment="1" applyProtection="1">
      <alignment horizontal="right" vertical="center"/>
      <protection locked="0"/>
    </xf>
    <xf numFmtId="0" fontId="4" fillId="24" borderId="257" xfId="0" applyFont="1" applyFill="1" applyBorder="1" applyAlignment="1" applyProtection="1">
      <alignment vertical="center"/>
      <protection locked="0"/>
    </xf>
    <xf numFmtId="0" fontId="4" fillId="24" borderId="215" xfId="0" applyFont="1" applyFill="1" applyBorder="1" applyAlignment="1" applyProtection="1">
      <alignment vertical="center"/>
      <protection locked="0"/>
    </xf>
    <xf numFmtId="186" fontId="4" fillId="0" borderId="51" xfId="0" applyNumberFormat="1" applyFont="1" applyBorder="1" applyAlignment="1">
      <alignment horizontal="center" vertical="center"/>
    </xf>
    <xf numFmtId="0" fontId="4" fillId="0" borderId="59" xfId="0" applyFont="1" applyBorder="1" applyAlignment="1">
      <alignment vertical="center"/>
    </xf>
    <xf numFmtId="0" fontId="4" fillId="0" borderId="135" xfId="0" applyFont="1" applyBorder="1" applyAlignment="1">
      <alignment vertical="center"/>
    </xf>
    <xf numFmtId="0" fontId="4" fillId="0" borderId="137" xfId="0" applyFont="1" applyBorder="1" applyAlignment="1">
      <alignment vertical="center"/>
    </xf>
    <xf numFmtId="0" fontId="9" fillId="0" borderId="50" xfId="0" applyFont="1" applyBorder="1" applyAlignment="1">
      <alignment horizontal="left" vertical="center" wrapText="1"/>
    </xf>
    <xf numFmtId="0" fontId="9" fillId="0" borderId="28" xfId="0" applyFont="1" applyBorder="1" applyAlignment="1">
      <alignment horizontal="left" vertical="center" wrapText="1"/>
    </xf>
    <xf numFmtId="176" fontId="4" fillId="0" borderId="10" xfId="0" applyNumberFormat="1" applyFont="1" applyBorder="1" applyAlignment="1">
      <alignment horizontal="center" vertical="center"/>
    </xf>
    <xf numFmtId="0" fontId="4" fillId="0" borderId="48" xfId="0" applyFont="1" applyBorder="1" applyAlignment="1">
      <alignment horizontal="distributed" vertical="center" wrapText="1"/>
    </xf>
    <xf numFmtId="0" fontId="4" fillId="0" borderId="51" xfId="0" applyFont="1" applyBorder="1" applyAlignment="1">
      <alignment horizontal="distributed" vertical="center" wrapText="1"/>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28" xfId="0" applyFont="1" applyBorder="1" applyAlignment="1">
      <alignment horizontal="center" vertical="center"/>
    </xf>
    <xf numFmtId="9" fontId="4" fillId="0" borderId="47" xfId="28" applyFont="1" applyBorder="1" applyAlignment="1">
      <alignment horizontal="center" vertical="center"/>
    </xf>
    <xf numFmtId="9" fontId="4" fillId="0" borderId="51" xfId="28" applyFont="1" applyBorder="1" applyAlignment="1">
      <alignment horizontal="center" vertical="center"/>
    </xf>
    <xf numFmtId="9" fontId="4" fillId="0" borderId="108" xfId="28" applyFont="1" applyBorder="1" applyAlignment="1">
      <alignment horizontal="center" vertical="center"/>
    </xf>
    <xf numFmtId="0" fontId="4" fillId="0" borderId="17" xfId="0" applyFont="1" applyBorder="1" applyAlignment="1">
      <alignment horizontal="distributed" vertical="center" wrapText="1"/>
    </xf>
    <xf numFmtId="0" fontId="4" fillId="0" borderId="42" xfId="0" applyFont="1" applyBorder="1" applyAlignment="1">
      <alignment horizontal="distributed" vertical="center" wrapText="1"/>
    </xf>
    <xf numFmtId="181" fontId="37" fillId="27" borderId="141" xfId="0" applyNumberFormat="1" applyFont="1" applyFill="1" applyBorder="1" applyAlignment="1" applyProtection="1">
      <alignment vertical="center"/>
      <protection locked="0"/>
    </xf>
    <xf numFmtId="181" fontId="37" fillId="27" borderId="138" xfId="0" applyNumberFormat="1" applyFont="1" applyFill="1" applyBorder="1" applyAlignment="1" applyProtection="1">
      <alignment vertical="center"/>
      <protection locked="0"/>
    </xf>
    <xf numFmtId="181" fontId="37" fillId="27" borderId="213" xfId="0" applyNumberFormat="1" applyFont="1" applyFill="1" applyBorder="1" applyAlignment="1" applyProtection="1">
      <alignment vertical="center"/>
      <protection locked="0"/>
    </xf>
    <xf numFmtId="179" fontId="7" fillId="0" borderId="102" xfId="34" applyNumberFormat="1" applyFont="1" applyFill="1" applyBorder="1" applyAlignment="1" applyProtection="1">
      <alignment horizontal="right" vertical="center"/>
    </xf>
    <xf numFmtId="181" fontId="37" fillId="27" borderId="64" xfId="0" applyNumberFormat="1" applyFont="1" applyFill="1" applyBorder="1" applyAlignment="1" applyProtection="1">
      <alignment vertical="center"/>
      <protection locked="0"/>
    </xf>
    <xf numFmtId="179" fontId="7" fillId="0" borderId="103" xfId="34" applyNumberFormat="1" applyFont="1" applyFill="1" applyBorder="1" applyAlignment="1" applyProtection="1">
      <alignment horizontal="right" vertical="center"/>
    </xf>
    <xf numFmtId="0" fontId="4" fillId="27" borderId="58" xfId="0" applyFont="1" applyFill="1" applyBorder="1" applyAlignment="1" applyProtection="1">
      <alignment horizontal="center" vertical="center"/>
      <protection locked="0"/>
    </xf>
    <xf numFmtId="0" fontId="4" fillId="27" borderId="60" xfId="0" applyFont="1" applyFill="1" applyBorder="1" applyAlignment="1" applyProtection="1">
      <alignment horizontal="center" vertical="center"/>
      <protection locked="0"/>
    </xf>
    <xf numFmtId="0" fontId="4" fillId="27" borderId="52" xfId="0" applyFont="1" applyFill="1" applyBorder="1" applyAlignment="1" applyProtection="1">
      <alignment horizontal="center" vertical="center"/>
      <protection locked="0"/>
    </xf>
    <xf numFmtId="0" fontId="4" fillId="27" borderId="53" xfId="0" applyFont="1" applyFill="1" applyBorder="1" applyAlignment="1" applyProtection="1">
      <alignment horizontal="center" vertical="center"/>
      <protection locked="0"/>
    </xf>
    <xf numFmtId="179" fontId="7" fillId="24" borderId="36" xfId="0" applyNumberFormat="1" applyFont="1" applyFill="1" applyBorder="1" applyAlignment="1" applyProtection="1">
      <alignment horizontal="right" vertical="center"/>
      <protection locked="0"/>
    </xf>
    <xf numFmtId="0" fontId="4" fillId="0" borderId="31" xfId="0" applyFont="1" applyBorder="1" applyAlignment="1">
      <alignment horizontal="distributed" vertical="center"/>
    </xf>
    <xf numFmtId="0" fontId="4" fillId="0" borderId="129" xfId="0" applyFont="1" applyBorder="1" applyAlignment="1">
      <alignment horizontal="distributed" vertical="center"/>
    </xf>
    <xf numFmtId="0" fontId="4" fillId="0" borderId="32" xfId="0" applyFont="1" applyBorder="1" applyAlignment="1">
      <alignment horizontal="distributed" vertical="center"/>
    </xf>
    <xf numFmtId="0" fontId="4" fillId="0" borderId="37" xfId="0" applyFont="1" applyBorder="1" applyAlignment="1">
      <alignment horizontal="center" vertical="center"/>
    </xf>
    <xf numFmtId="0" fontId="4" fillId="0" borderId="126" xfId="0" applyFont="1" applyBorder="1" applyAlignment="1">
      <alignment horizontal="center" vertical="center"/>
    </xf>
    <xf numFmtId="0" fontId="4" fillId="0" borderId="38" xfId="0" applyFont="1" applyBorder="1" applyAlignment="1">
      <alignment horizontal="center" vertical="center"/>
    </xf>
    <xf numFmtId="0" fontId="9" fillId="0" borderId="138" xfId="0" applyFont="1" applyBorder="1" applyAlignment="1">
      <alignment horizontal="distributed" vertical="center" wrapText="1"/>
    </xf>
    <xf numFmtId="0" fontId="4" fillId="0" borderId="139" xfId="0" applyFont="1" applyBorder="1" applyAlignment="1">
      <alignment horizontal="center" vertical="center" textRotation="255"/>
    </xf>
    <xf numFmtId="0" fontId="4" fillId="0" borderId="140" xfId="0" applyFont="1" applyBorder="1" applyAlignment="1">
      <alignment horizontal="center" vertical="center" textRotation="255"/>
    </xf>
    <xf numFmtId="179" fontId="7" fillId="24" borderId="35" xfId="34" applyNumberFormat="1" applyFont="1" applyFill="1" applyBorder="1" applyAlignment="1" applyProtection="1">
      <alignment horizontal="right" vertical="center"/>
      <protection locked="0"/>
    </xf>
    <xf numFmtId="0" fontId="53" fillId="0" borderId="11" xfId="0" applyFont="1" applyBorder="1" applyAlignment="1">
      <alignment horizontal="distributed" vertical="center" wrapText="1"/>
    </xf>
    <xf numFmtId="0" fontId="53" fillId="0" borderId="10" xfId="0" applyFont="1" applyBorder="1" applyAlignment="1">
      <alignment horizontal="distributed" vertical="center" wrapText="1"/>
    </xf>
    <xf numFmtId="0" fontId="53" fillId="0" borderId="14" xfId="0" applyFont="1" applyBorder="1" applyAlignment="1">
      <alignment horizontal="distributed" vertical="center" wrapText="1"/>
    </xf>
    <xf numFmtId="0" fontId="4" fillId="0" borderId="131" xfId="0" applyFont="1" applyBorder="1" applyAlignment="1">
      <alignment horizontal="distributed" vertical="center" wrapText="1"/>
    </xf>
    <xf numFmtId="0" fontId="4" fillId="0" borderId="52" xfId="0" applyFont="1" applyBorder="1" applyAlignment="1">
      <alignment horizontal="distributed" vertical="center" wrapText="1"/>
    </xf>
    <xf numFmtId="0" fontId="57" fillId="0" borderId="48" xfId="0" applyFont="1" applyBorder="1"/>
    <xf numFmtId="0" fontId="57" fillId="0" borderId="52" xfId="0" applyFont="1" applyBorder="1"/>
    <xf numFmtId="0" fontId="4" fillId="0" borderId="50" xfId="0" applyFont="1" applyBorder="1" applyAlignment="1">
      <alignment horizontal="distributed" vertical="center" wrapText="1"/>
    </xf>
    <xf numFmtId="0" fontId="53" fillId="0" borderId="131" xfId="0" applyFont="1" applyBorder="1" applyAlignment="1">
      <alignment horizontal="distributed" vertical="center" wrapText="1"/>
    </xf>
    <xf numFmtId="0" fontId="8" fillId="0" borderId="52" xfId="0" applyFont="1" applyBorder="1" applyAlignment="1">
      <alignment horizontal="distributed" vertical="center" wrapText="1"/>
    </xf>
    <xf numFmtId="0" fontId="44" fillId="0" borderId="85" xfId="0" applyFont="1" applyBorder="1" applyAlignment="1">
      <alignment horizontal="center" vertical="center" wrapText="1"/>
    </xf>
    <xf numFmtId="0" fontId="44" fillId="0" borderId="130" xfId="0" applyFont="1" applyBorder="1" applyAlignment="1">
      <alignment horizontal="center" vertical="center" wrapText="1"/>
    </xf>
    <xf numFmtId="0" fontId="44" fillId="0" borderId="67" xfId="0" applyFont="1" applyBorder="1" applyAlignment="1">
      <alignment horizontal="center" vertical="center" wrapText="1"/>
    </xf>
    <xf numFmtId="0" fontId="4" fillId="0" borderId="133" xfId="0" applyFont="1" applyBorder="1" applyAlignment="1">
      <alignment horizontal="center" vertical="center"/>
    </xf>
    <xf numFmtId="0" fontId="4" fillId="0" borderId="57" xfId="0" applyFont="1" applyBorder="1" applyAlignment="1">
      <alignment vertical="center"/>
    </xf>
    <xf numFmtId="0" fontId="4" fillId="0" borderId="33" xfId="0" applyFont="1" applyBorder="1" applyAlignment="1">
      <alignment vertical="center"/>
    </xf>
    <xf numFmtId="0" fontId="4" fillId="0" borderId="136" xfId="0" applyFont="1" applyBorder="1" applyAlignment="1">
      <alignment vertical="center"/>
    </xf>
    <xf numFmtId="0" fontId="4" fillId="0" borderId="133" xfId="0" applyFont="1" applyBorder="1" applyAlignment="1">
      <alignment vertical="center"/>
    </xf>
    <xf numFmtId="0" fontId="4" fillId="27" borderId="45" xfId="0" applyFont="1" applyFill="1" applyBorder="1" applyAlignment="1" applyProtection="1">
      <alignment vertical="center" wrapText="1"/>
      <protection locked="0"/>
    </xf>
    <xf numFmtId="0" fontId="4" fillId="27" borderId="50" xfId="0" applyFont="1" applyFill="1" applyBorder="1" applyAlignment="1" applyProtection="1">
      <alignment vertical="center" wrapText="1"/>
      <protection locked="0"/>
    </xf>
    <xf numFmtId="0" fontId="4" fillId="27" borderId="28" xfId="0" applyFont="1" applyFill="1" applyBorder="1" applyAlignment="1" applyProtection="1">
      <alignment vertical="center" wrapText="1"/>
      <protection locked="0"/>
    </xf>
    <xf numFmtId="0" fontId="4" fillId="0" borderId="109" xfId="0" applyFont="1" applyBorder="1" applyAlignment="1">
      <alignment vertical="center"/>
    </xf>
    <xf numFmtId="0" fontId="9" fillId="0" borderId="51" xfId="0" applyFont="1" applyBorder="1" applyAlignment="1">
      <alignment horizontal="left" vertical="center" wrapText="1"/>
    </xf>
    <xf numFmtId="0" fontId="9" fillId="0" borderId="108" xfId="0" applyFont="1" applyBorder="1" applyAlignment="1">
      <alignment horizontal="left" vertical="center" wrapText="1"/>
    </xf>
    <xf numFmtId="0" fontId="4" fillId="0" borderId="10" xfId="0" applyFont="1" applyBorder="1" applyAlignment="1">
      <alignment horizontal="distributed" vertical="center" wrapText="1"/>
    </xf>
    <xf numFmtId="187" fontId="5" fillId="0" borderId="146" xfId="34" applyNumberFormat="1" applyFont="1" applyFill="1" applyBorder="1" applyAlignment="1" applyProtection="1">
      <alignment vertical="center"/>
    </xf>
    <xf numFmtId="187" fontId="5" fillId="0" borderId="140" xfId="34" applyNumberFormat="1" applyFont="1" applyFill="1" applyBorder="1" applyAlignment="1" applyProtection="1">
      <alignment vertical="center"/>
    </xf>
    <xf numFmtId="187" fontId="5" fillId="0" borderId="147" xfId="34" applyNumberFormat="1" applyFont="1" applyFill="1" applyBorder="1" applyAlignment="1" applyProtection="1">
      <alignment vertical="center"/>
    </xf>
    <xf numFmtId="0" fontId="4" fillId="0" borderId="222" xfId="0" applyFont="1" applyBorder="1" applyAlignment="1">
      <alignment horizontal="distributed" vertical="center" wrapText="1"/>
    </xf>
    <xf numFmtId="0" fontId="4" fillId="0" borderId="222" xfId="0" applyFont="1" applyBorder="1" applyAlignment="1">
      <alignment horizontal="distributed" vertical="center"/>
    </xf>
    <xf numFmtId="0" fontId="4" fillId="0" borderId="126" xfId="0" applyFont="1" applyBorder="1"/>
    <xf numFmtId="0" fontId="4" fillId="0" borderId="45" xfId="0" applyFont="1" applyBorder="1" applyAlignment="1">
      <alignment horizontal="right" vertical="center"/>
    </xf>
    <xf numFmtId="0" fontId="0" fillId="0" borderId="50" xfId="0" applyBorder="1" applyAlignment="1">
      <alignment horizontal="right" vertical="center"/>
    </xf>
    <xf numFmtId="0" fontId="4" fillId="0" borderId="50" xfId="0" applyFont="1" applyBorder="1" applyAlignment="1">
      <alignment vertical="center"/>
    </xf>
    <xf numFmtId="0" fontId="0" fillId="0" borderId="40" xfId="0" applyBorder="1" applyAlignment="1">
      <alignment vertical="center"/>
    </xf>
    <xf numFmtId="0" fontId="4" fillId="24" borderId="133" xfId="0" applyFont="1" applyFill="1" applyBorder="1" applyAlignment="1" applyProtection="1">
      <alignment horizontal="center" vertical="center" wrapText="1"/>
      <protection locked="0"/>
    </xf>
    <xf numFmtId="0" fontId="4" fillId="24" borderId="131" xfId="0" applyFont="1" applyFill="1" applyBorder="1" applyAlignment="1" applyProtection="1">
      <alignment horizontal="center" vertical="center" wrapText="1"/>
      <protection locked="0"/>
    </xf>
    <xf numFmtId="0" fontId="4" fillId="24" borderId="132" xfId="0" applyFont="1" applyFill="1" applyBorder="1" applyAlignment="1" applyProtection="1">
      <alignment horizontal="center" vertical="center" wrapText="1"/>
      <protection locked="0"/>
    </xf>
    <xf numFmtId="0" fontId="4" fillId="24" borderId="21" xfId="0" applyFont="1" applyFill="1" applyBorder="1" applyAlignment="1" applyProtection="1">
      <alignment horizontal="center" vertical="center"/>
      <protection locked="0"/>
    </xf>
    <xf numFmtId="0" fontId="4" fillId="24" borderId="22" xfId="0" applyFont="1" applyFill="1" applyBorder="1" applyAlignment="1" applyProtection="1">
      <alignment horizontal="center" vertical="center"/>
      <protection locked="0"/>
    </xf>
    <xf numFmtId="0" fontId="4" fillId="24" borderId="23" xfId="0" applyFont="1" applyFill="1" applyBorder="1" applyAlignment="1" applyProtection="1">
      <alignment horizontal="center" vertical="center"/>
      <protection locked="0"/>
    </xf>
    <xf numFmtId="0" fontId="4" fillId="24" borderId="21" xfId="0" applyFont="1" applyFill="1" applyBorder="1" applyAlignment="1" applyProtection="1">
      <alignment horizontal="center" vertical="center" wrapText="1"/>
      <protection locked="0"/>
    </xf>
    <xf numFmtId="0" fontId="4" fillId="24" borderId="22" xfId="0" applyFont="1" applyFill="1" applyBorder="1" applyAlignment="1" applyProtection="1">
      <alignment horizontal="center" vertical="center" wrapText="1"/>
      <protection locked="0"/>
    </xf>
    <xf numFmtId="0" fontId="4" fillId="24" borderId="23" xfId="0" applyFont="1" applyFill="1" applyBorder="1" applyAlignment="1" applyProtection="1">
      <alignment horizontal="center" vertical="center" wrapText="1"/>
      <protection locked="0"/>
    </xf>
    <xf numFmtId="0" fontId="4" fillId="0" borderId="126" xfId="0" applyFont="1" applyBorder="1" applyAlignment="1">
      <alignment vertical="center" shrinkToFit="1"/>
    </xf>
    <xf numFmtId="0" fontId="4" fillId="0" borderId="38" xfId="0" applyFont="1" applyBorder="1" applyAlignment="1">
      <alignment vertical="center" shrinkToFit="1"/>
    </xf>
    <xf numFmtId="0" fontId="4" fillId="0" borderId="82" xfId="0" applyFont="1" applyBorder="1" applyAlignment="1">
      <alignment horizontal="distributed" vertical="center" wrapText="1" justifyLastLine="1"/>
    </xf>
    <xf numFmtId="0" fontId="4" fillId="0" borderId="126" xfId="0" applyFont="1" applyBorder="1" applyAlignment="1">
      <alignment horizontal="distributed" vertical="center" wrapText="1" justifyLastLine="1"/>
    </xf>
    <xf numFmtId="0" fontId="4" fillId="0" borderId="83" xfId="0" applyFont="1" applyBorder="1" applyAlignment="1">
      <alignment horizontal="distributed" vertical="center" wrapText="1" justifyLastLine="1"/>
    </xf>
    <xf numFmtId="6" fontId="44" fillId="0" borderId="138" xfId="42" applyFont="1" applyFill="1" applyBorder="1" applyAlignment="1" applyProtection="1">
      <alignment horizontal="distributed" vertical="center" wrapText="1"/>
    </xf>
    <xf numFmtId="0" fontId="4" fillId="24" borderId="141" xfId="0" applyFont="1" applyFill="1" applyBorder="1" applyAlignment="1" applyProtection="1">
      <alignment horizontal="center" vertical="center" wrapText="1"/>
      <protection locked="0"/>
    </xf>
    <xf numFmtId="0" fontId="4" fillId="24" borderId="138" xfId="0" applyFont="1" applyFill="1" applyBorder="1" applyAlignment="1" applyProtection="1">
      <alignment horizontal="center" vertical="center" wrapText="1"/>
      <protection locked="0"/>
    </xf>
    <xf numFmtId="0" fontId="4" fillId="24" borderId="64" xfId="0" applyFont="1" applyFill="1" applyBorder="1" applyAlignment="1" applyProtection="1">
      <alignment horizontal="center" vertical="center" wrapText="1"/>
      <protection locked="0"/>
    </xf>
    <xf numFmtId="0" fontId="44" fillId="0" borderId="65" xfId="0" applyFont="1" applyBorder="1" applyAlignment="1">
      <alignment horizontal="distributed" vertical="center" wrapText="1"/>
    </xf>
    <xf numFmtId="189" fontId="5" fillId="24" borderId="31" xfId="28" applyNumberFormat="1" applyFont="1" applyFill="1" applyBorder="1" applyAlignment="1" applyProtection="1">
      <alignment horizontal="center" vertical="center"/>
      <protection locked="0"/>
    </xf>
    <xf numFmtId="189" fontId="5" fillId="24" borderId="129" xfId="28" applyNumberFormat="1" applyFont="1" applyFill="1" applyBorder="1" applyAlignment="1" applyProtection="1">
      <alignment horizontal="center" vertical="center"/>
      <protection locked="0"/>
    </xf>
    <xf numFmtId="189" fontId="5" fillId="24" borderId="32" xfId="28" applyNumberFormat="1" applyFont="1" applyFill="1" applyBorder="1" applyAlignment="1" applyProtection="1">
      <alignment horizontal="center" vertical="center"/>
      <protection locked="0"/>
    </xf>
    <xf numFmtId="0" fontId="4" fillId="0" borderId="65" xfId="0" applyFont="1" applyBorder="1" applyAlignment="1">
      <alignment horizontal="left" vertical="center" wrapText="1"/>
    </xf>
    <xf numFmtId="0" fontId="4" fillId="0" borderId="96" xfId="0" applyFont="1" applyBorder="1" applyAlignment="1">
      <alignment horizontal="left" vertical="center" wrapText="1"/>
    </xf>
    <xf numFmtId="0" fontId="4" fillId="0" borderId="50" xfId="0" applyFont="1" applyBorder="1" applyAlignment="1">
      <alignment horizontal="left" vertical="center" wrapText="1"/>
    </xf>
    <xf numFmtId="0" fontId="4" fillId="0" borderId="28" xfId="0" applyFont="1" applyBorder="1" applyAlignment="1">
      <alignment horizontal="left" vertical="center" wrapText="1"/>
    </xf>
    <xf numFmtId="0" fontId="4" fillId="24" borderId="47" xfId="0" applyFont="1" applyFill="1" applyBorder="1" applyAlignment="1" applyProtection="1">
      <alignment horizontal="center" vertical="center" wrapText="1"/>
      <protection locked="0"/>
    </xf>
    <xf numFmtId="0" fontId="4" fillId="24" borderId="51" xfId="0" applyFont="1" applyFill="1" applyBorder="1" applyAlignment="1" applyProtection="1">
      <alignment horizontal="center" vertical="center" wrapText="1"/>
      <protection locked="0"/>
    </xf>
    <xf numFmtId="0" fontId="4" fillId="24" borderId="44" xfId="0" applyFont="1" applyFill="1" applyBorder="1" applyAlignment="1" applyProtection="1">
      <alignment horizontal="center" vertical="center" wrapText="1"/>
      <protection locked="0"/>
    </xf>
    <xf numFmtId="6" fontId="44" fillId="0" borderId="22" xfId="42" applyFont="1" applyFill="1" applyBorder="1" applyAlignment="1" applyProtection="1">
      <alignment horizontal="distributed" vertical="center" wrapText="1"/>
    </xf>
    <xf numFmtId="0" fontId="4" fillId="0" borderId="56"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51" xfId="0" applyFont="1" applyBorder="1" applyAlignment="1">
      <alignment horizontal="center" vertical="center"/>
    </xf>
    <xf numFmtId="0" fontId="4" fillId="0" borderId="104" xfId="0" applyFont="1" applyBorder="1" applyAlignment="1">
      <alignment horizontal="center" vertical="center"/>
    </xf>
    <xf numFmtId="0" fontId="4" fillId="0" borderId="131" xfId="0" applyFont="1" applyBorder="1" applyAlignment="1">
      <alignment vertical="center"/>
    </xf>
    <xf numFmtId="0" fontId="4" fillId="0" borderId="132" xfId="0" applyFont="1" applyBorder="1" applyAlignment="1">
      <alignment vertical="center"/>
    </xf>
    <xf numFmtId="0" fontId="0" fillId="0" borderId="28" xfId="0" applyBorder="1" applyAlignment="1">
      <alignment vertical="center"/>
    </xf>
    <xf numFmtId="0" fontId="4" fillId="24" borderId="108" xfId="0" applyFont="1" applyFill="1" applyBorder="1" applyAlignment="1" applyProtection="1">
      <alignment horizontal="center" vertical="center" wrapText="1"/>
      <protection locked="0"/>
    </xf>
    <xf numFmtId="0" fontId="8" fillId="0" borderId="148" xfId="0" applyFont="1" applyBorder="1" applyAlignment="1">
      <alignment horizontal="center" vertical="center" textRotation="255" wrapText="1"/>
    </xf>
    <xf numFmtId="0" fontId="8" fillId="0" borderId="149" xfId="0" applyFont="1" applyBorder="1" applyAlignment="1">
      <alignment horizontal="center" vertical="center" textRotation="255" wrapText="1"/>
    </xf>
    <xf numFmtId="0" fontId="8" fillId="0" borderId="46"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139" xfId="0" applyFont="1" applyBorder="1" applyAlignment="1">
      <alignment horizontal="center" vertical="center" textRotation="255" wrapText="1"/>
    </xf>
    <xf numFmtId="0" fontId="8" fillId="0" borderId="150" xfId="0" applyFont="1" applyBorder="1" applyAlignment="1">
      <alignment horizontal="center" vertical="center" textRotation="255" wrapText="1"/>
    </xf>
    <xf numFmtId="179" fontId="5" fillId="0" borderId="155" xfId="34" applyNumberFormat="1" applyFont="1" applyFill="1" applyBorder="1" applyAlignment="1" applyProtection="1">
      <alignment vertical="center"/>
    </xf>
    <xf numFmtId="179" fontId="5" fillId="0" borderId="156" xfId="34" applyNumberFormat="1" applyFont="1" applyFill="1" applyBorder="1" applyAlignment="1" applyProtection="1">
      <alignment vertical="center"/>
    </xf>
    <xf numFmtId="179" fontId="5" fillId="0" borderId="157" xfId="34" applyNumberFormat="1" applyFont="1" applyFill="1" applyBorder="1" applyAlignment="1" applyProtection="1">
      <alignment vertical="center"/>
    </xf>
    <xf numFmtId="179" fontId="5" fillId="24" borderId="30" xfId="34" applyNumberFormat="1" applyFont="1" applyFill="1" applyBorder="1" applyAlignment="1" applyProtection="1">
      <alignment vertical="center"/>
      <protection locked="0"/>
    </xf>
    <xf numFmtId="179" fontId="5" fillId="24" borderId="152" xfId="34" applyNumberFormat="1" applyFont="1" applyFill="1" applyBorder="1" applyAlignment="1" applyProtection="1">
      <alignment vertical="center"/>
      <protection locked="0"/>
    </xf>
    <xf numFmtId="9" fontId="5" fillId="28" borderId="69" xfId="28" applyFont="1" applyFill="1" applyBorder="1" applyAlignment="1" applyProtection="1">
      <alignment horizontal="center" vertical="center"/>
    </xf>
    <xf numFmtId="9" fontId="5" fillId="28" borderId="222" xfId="28" applyFont="1" applyFill="1" applyBorder="1" applyAlignment="1" applyProtection="1">
      <alignment horizontal="center" vertical="center"/>
    </xf>
    <xf numFmtId="9" fontId="5" fillId="28" borderId="223" xfId="28" applyFont="1" applyFill="1" applyBorder="1" applyAlignment="1" applyProtection="1">
      <alignment horizontal="center" vertical="center"/>
    </xf>
    <xf numFmtId="179" fontId="5" fillId="0" borderId="142" xfId="0" applyNumberFormat="1" applyFont="1" applyBorder="1" applyAlignment="1">
      <alignment vertical="center"/>
    </xf>
    <xf numFmtId="179" fontId="5" fillId="0" borderId="143" xfId="0" applyNumberFormat="1" applyFont="1" applyBorder="1" applyAlignment="1">
      <alignment vertical="center"/>
    </xf>
    <xf numFmtId="179" fontId="5" fillId="0" borderId="144" xfId="0" applyNumberFormat="1" applyFont="1" applyBorder="1" applyAlignment="1">
      <alignment vertical="center"/>
    </xf>
    <xf numFmtId="0" fontId="4" fillId="0" borderId="71" xfId="0" applyFont="1" applyBorder="1" applyAlignment="1">
      <alignment horizontal="center" vertical="center"/>
    </xf>
    <xf numFmtId="0" fontId="4" fillId="0" borderId="161" xfId="0" applyFont="1" applyBorder="1" applyAlignment="1">
      <alignment horizontal="center" vertical="center"/>
    </xf>
    <xf numFmtId="0" fontId="4" fillId="24" borderId="213" xfId="0" applyFont="1" applyFill="1" applyBorder="1" applyAlignment="1" applyProtection="1">
      <alignment horizontal="center" vertical="center" wrapText="1"/>
      <protection locked="0"/>
    </xf>
    <xf numFmtId="0" fontId="4" fillId="0" borderId="129" xfId="0" applyFont="1" applyBorder="1" applyAlignment="1">
      <alignment horizontal="distributed" vertical="center" wrapText="1"/>
    </xf>
    <xf numFmtId="0" fontId="4" fillId="0" borderId="130" xfId="0" applyFont="1" applyBorder="1" applyAlignment="1">
      <alignment horizontal="distributed" vertical="center" wrapText="1"/>
    </xf>
    <xf numFmtId="0" fontId="53" fillId="0" borderId="65" xfId="0" applyFont="1" applyBorder="1" applyAlignment="1">
      <alignment horizontal="center" vertical="center" wrapText="1" shrinkToFit="1"/>
    </xf>
    <xf numFmtId="0" fontId="53" fillId="0" borderId="65" xfId="0" applyFont="1" applyBorder="1" applyAlignment="1">
      <alignment horizontal="center" vertical="center" shrinkToFit="1"/>
    </xf>
    <xf numFmtId="0" fontId="53" fillId="0" borderId="42" xfId="0" applyFont="1" applyBorder="1" applyAlignment="1">
      <alignment horizontal="center" vertical="center" shrinkToFit="1"/>
    </xf>
    <xf numFmtId="189" fontId="5" fillId="24" borderId="17" xfId="28" applyNumberFormat="1" applyFont="1" applyFill="1" applyBorder="1" applyAlignment="1" applyProtection="1">
      <alignment horizontal="center" vertical="center"/>
      <protection locked="0"/>
    </xf>
    <xf numFmtId="189" fontId="5" fillId="24" borderId="65" xfId="28"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vertical="center"/>
    </xf>
    <xf numFmtId="0" fontId="4" fillId="24" borderId="96" xfId="0" applyFont="1" applyFill="1" applyBorder="1" applyAlignment="1" applyProtection="1">
      <alignment horizontal="center" vertical="center" wrapText="1"/>
      <protection locked="0"/>
    </xf>
    <xf numFmtId="0" fontId="4" fillId="0" borderId="51" xfId="0" applyFont="1" applyBorder="1" applyAlignment="1">
      <alignment horizontal="left" vertical="center"/>
    </xf>
    <xf numFmtId="0" fontId="4" fillId="0" borderId="44" xfId="0" applyFont="1" applyBorder="1" applyAlignment="1">
      <alignment horizontal="left" vertical="center"/>
    </xf>
    <xf numFmtId="0" fontId="4" fillId="24" borderId="94" xfId="0" applyFont="1" applyFill="1" applyBorder="1" applyAlignment="1" applyProtection="1">
      <alignment horizontal="center" vertical="center" wrapText="1"/>
      <protection locked="0"/>
    </xf>
    <xf numFmtId="0" fontId="4" fillId="24" borderId="215" xfId="0" applyFont="1" applyFill="1" applyBorder="1" applyAlignment="1" applyProtection="1">
      <alignment horizontal="center" vertical="center"/>
      <protection locked="0"/>
    </xf>
    <xf numFmtId="187" fontId="5" fillId="0" borderId="47" xfId="34" applyNumberFormat="1" applyFont="1" applyFill="1" applyBorder="1" applyAlignment="1" applyProtection="1">
      <alignment vertical="center"/>
    </xf>
    <xf numFmtId="187" fontId="5" fillId="0" borderId="51" xfId="34" applyNumberFormat="1" applyFont="1" applyFill="1" applyBorder="1" applyAlignment="1" applyProtection="1">
      <alignment vertical="center"/>
    </xf>
    <xf numFmtId="187" fontId="5" fillId="0" borderId="108" xfId="34" applyNumberFormat="1" applyFont="1" applyFill="1" applyBorder="1" applyAlignment="1" applyProtection="1">
      <alignment vertical="center"/>
    </xf>
    <xf numFmtId="179" fontId="5" fillId="0" borderId="47" xfId="34" applyNumberFormat="1" applyFont="1" applyFill="1" applyBorder="1" applyAlignment="1" applyProtection="1">
      <alignment vertical="center"/>
    </xf>
    <xf numFmtId="179" fontId="5" fillId="0" borderId="51" xfId="34" applyNumberFormat="1" applyFont="1" applyFill="1" applyBorder="1" applyAlignment="1" applyProtection="1">
      <alignment vertical="center"/>
    </xf>
    <xf numFmtId="179" fontId="5" fillId="0" borderId="66" xfId="34" applyNumberFormat="1" applyFont="1" applyFill="1" applyBorder="1" applyAlignment="1" applyProtection="1">
      <alignment vertical="center"/>
    </xf>
    <xf numFmtId="179" fontId="5" fillId="0" borderId="130" xfId="34" applyNumberFormat="1" applyFont="1" applyFill="1" applyBorder="1" applyAlignment="1" applyProtection="1">
      <alignment vertical="center"/>
    </xf>
    <xf numFmtId="179" fontId="5" fillId="0" borderId="145" xfId="34" applyNumberFormat="1" applyFont="1" applyFill="1" applyBorder="1" applyAlignment="1" applyProtection="1">
      <alignment vertical="center"/>
    </xf>
    <xf numFmtId="187" fontId="5" fillId="0" borderId="66" xfId="0" applyNumberFormat="1" applyFont="1" applyBorder="1" applyAlignment="1">
      <alignment vertical="center"/>
    </xf>
    <xf numFmtId="187" fontId="5" fillId="0" borderId="130" xfId="0" applyNumberFormat="1" applyFont="1" applyBorder="1" applyAlignment="1">
      <alignment vertical="center"/>
    </xf>
    <xf numFmtId="187" fontId="5" fillId="0" borderId="145" xfId="0" applyNumberFormat="1" applyFont="1" applyBorder="1" applyAlignment="1">
      <alignment vertical="center"/>
    </xf>
    <xf numFmtId="179" fontId="5" fillId="0" borderId="224" xfId="0" applyNumberFormat="1" applyFont="1" applyBorder="1" applyAlignment="1">
      <alignment horizontal="center" vertical="center"/>
    </xf>
    <xf numFmtId="179" fontId="5" fillId="0" borderId="225" xfId="0" applyNumberFormat="1" applyFont="1" applyBorder="1" applyAlignment="1">
      <alignment horizontal="center" vertical="center"/>
    </xf>
    <xf numFmtId="179" fontId="5" fillId="0" borderId="226" xfId="0" applyNumberFormat="1" applyFont="1" applyBorder="1" applyAlignment="1">
      <alignment horizontal="center" vertical="center"/>
    </xf>
    <xf numFmtId="179" fontId="5" fillId="0" borderId="219" xfId="0" applyNumberFormat="1" applyFont="1" applyBorder="1" applyAlignment="1">
      <alignment horizontal="center" vertical="center"/>
    </xf>
    <xf numFmtId="179" fontId="5" fillId="0" borderId="220" xfId="0" applyNumberFormat="1" applyFont="1" applyBorder="1" applyAlignment="1">
      <alignment horizontal="center" vertical="center"/>
    </xf>
    <xf numFmtId="179" fontId="5" fillId="0" borderId="221" xfId="0" applyNumberFormat="1" applyFont="1" applyBorder="1" applyAlignment="1">
      <alignment horizontal="center" vertical="center"/>
    </xf>
    <xf numFmtId="179" fontId="5" fillId="0" borderId="216" xfId="0" applyNumberFormat="1" applyFont="1" applyBorder="1" applyAlignment="1">
      <alignment horizontal="center" vertical="center"/>
    </xf>
    <xf numFmtId="179" fontId="5" fillId="0" borderId="217" xfId="0" applyNumberFormat="1" applyFont="1" applyBorder="1" applyAlignment="1">
      <alignment horizontal="center" vertical="center"/>
    </xf>
    <xf numFmtId="179" fontId="5" fillId="0" borderId="218" xfId="0" applyNumberFormat="1" applyFont="1" applyBorder="1" applyAlignment="1">
      <alignment horizontal="center" vertical="center"/>
    </xf>
    <xf numFmtId="189" fontId="5" fillId="24" borderId="42" xfId="28" applyNumberFormat="1" applyFont="1" applyFill="1" applyBorder="1" applyAlignment="1" applyProtection="1">
      <alignment horizontal="center" vertical="center"/>
      <protection locked="0"/>
    </xf>
    <xf numFmtId="0" fontId="4" fillId="24" borderId="47" xfId="0" applyFont="1" applyFill="1" applyBorder="1" applyAlignment="1" applyProtection="1">
      <alignment horizontal="left" vertical="center"/>
      <protection locked="0"/>
    </xf>
    <xf numFmtId="0" fontId="4" fillId="24" borderId="51" xfId="0" applyFont="1" applyFill="1" applyBorder="1" applyAlignment="1" applyProtection="1">
      <alignment horizontal="left" vertical="center"/>
      <protection locked="0"/>
    </xf>
    <xf numFmtId="0" fontId="4" fillId="24" borderId="52" xfId="0" applyFont="1" applyFill="1" applyBorder="1" applyAlignment="1" applyProtection="1">
      <alignment horizontal="left" vertical="center"/>
      <protection locked="0"/>
    </xf>
    <xf numFmtId="0" fontId="4" fillId="24" borderId="53" xfId="0" applyFont="1" applyFill="1" applyBorder="1" applyAlignment="1" applyProtection="1">
      <alignment horizontal="left" vertical="center"/>
      <protection locked="0"/>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48" xfId="0" applyFont="1" applyBorder="1" applyAlignment="1">
      <alignment horizontal="distributed"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4" fillId="0" borderId="65" xfId="0" applyFont="1" applyBorder="1" applyAlignment="1">
      <alignment horizontal="distributed" vertical="center"/>
    </xf>
    <xf numFmtId="0" fontId="44" fillId="0" borderId="65" xfId="0" applyFont="1" applyBorder="1" applyAlignment="1">
      <alignment horizontal="distributed" vertical="center"/>
    </xf>
    <xf numFmtId="0" fontId="8" fillId="0" borderId="60" xfId="0" applyFont="1" applyBorder="1" applyAlignment="1">
      <alignment horizontal="center" vertical="center" textRotation="255" wrapText="1"/>
    </xf>
    <xf numFmtId="0" fontId="8" fillId="0" borderId="61" xfId="0" applyFont="1" applyBorder="1" applyAlignment="1">
      <alignment horizontal="center" vertical="center" textRotation="255" wrapText="1"/>
    </xf>
    <xf numFmtId="0" fontId="8" fillId="0" borderId="130" xfId="0" applyFont="1" applyBorder="1" applyAlignment="1">
      <alignment horizontal="distributed" vertical="center" wrapText="1"/>
    </xf>
    <xf numFmtId="0" fontId="4" fillId="0" borderId="135"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137" xfId="0" applyFont="1" applyBorder="1" applyAlignment="1">
      <alignment horizontal="center" vertical="center"/>
    </xf>
    <xf numFmtId="0" fontId="4" fillId="0" borderId="158" xfId="0" applyFont="1" applyBorder="1" applyAlignment="1">
      <alignment horizontal="center" vertical="center"/>
    </xf>
    <xf numFmtId="0" fontId="4" fillId="0" borderId="159" xfId="0" applyFont="1" applyBorder="1" applyAlignment="1">
      <alignment horizontal="center" vertical="center" wrapText="1"/>
    </xf>
    <xf numFmtId="0" fontId="4" fillId="0" borderId="160" xfId="0" applyFont="1" applyBorder="1" applyAlignment="1">
      <alignment horizontal="center" vertical="center" wrapText="1"/>
    </xf>
    <xf numFmtId="0" fontId="44" fillId="27" borderId="17" xfId="0" applyFont="1" applyFill="1" applyBorder="1" applyAlignment="1" applyProtection="1">
      <alignment horizontal="center" vertical="center"/>
      <protection locked="0"/>
    </xf>
    <xf numFmtId="0" fontId="44" fillId="27" borderId="65" xfId="0" applyFont="1" applyFill="1" applyBorder="1" applyAlignment="1" applyProtection="1">
      <alignment horizontal="center" vertical="center"/>
      <protection locked="0"/>
    </xf>
    <xf numFmtId="0" fontId="44" fillId="27" borderId="96" xfId="0" applyFont="1" applyFill="1" applyBorder="1" applyAlignment="1" applyProtection="1">
      <alignment horizontal="center" vertical="center"/>
      <protection locked="0"/>
    </xf>
    <xf numFmtId="0" fontId="44" fillId="27" borderId="47" xfId="0" applyFont="1" applyFill="1" applyBorder="1" applyAlignment="1" applyProtection="1">
      <alignment horizontal="center" vertical="center"/>
      <protection locked="0"/>
    </xf>
    <xf numFmtId="0" fontId="44" fillId="27" borderId="51" xfId="0" applyFont="1" applyFill="1" applyBorder="1" applyAlignment="1" applyProtection="1">
      <alignment horizontal="center" vertical="center"/>
      <protection locked="0"/>
    </xf>
    <xf numFmtId="0" fontId="44" fillId="27" borderId="108" xfId="0" applyFont="1" applyFill="1" applyBorder="1" applyAlignment="1" applyProtection="1">
      <alignment horizontal="center" vertical="center"/>
      <protection locked="0"/>
    </xf>
    <xf numFmtId="0" fontId="44" fillId="27" borderId="21" xfId="0" applyFont="1" applyFill="1" applyBorder="1" applyAlignment="1" applyProtection="1">
      <alignment horizontal="center" vertical="center"/>
      <protection locked="0"/>
    </xf>
    <xf numFmtId="0" fontId="44" fillId="27" borderId="22" xfId="0" applyFont="1" applyFill="1" applyBorder="1" applyAlignment="1" applyProtection="1">
      <alignment horizontal="center" vertical="center"/>
      <protection locked="0"/>
    </xf>
    <xf numFmtId="0" fontId="44" fillId="27" borderId="215" xfId="0" applyFont="1" applyFill="1" applyBorder="1" applyAlignment="1" applyProtection="1">
      <alignment horizontal="center" vertical="center"/>
      <protection locked="0"/>
    </xf>
    <xf numFmtId="0" fontId="44" fillId="27" borderId="45" xfId="0" applyFont="1" applyFill="1" applyBorder="1" applyAlignment="1" applyProtection="1">
      <alignment horizontal="center" vertical="center"/>
      <protection locked="0"/>
    </xf>
    <xf numFmtId="0" fontId="44" fillId="27" borderId="50" xfId="0" applyFont="1" applyFill="1" applyBorder="1" applyAlignment="1" applyProtection="1">
      <alignment horizontal="center" vertical="center"/>
      <protection locked="0"/>
    </xf>
    <xf numFmtId="0" fontId="44" fillId="27" borderId="28" xfId="0" applyFont="1" applyFill="1" applyBorder="1" applyAlignment="1" applyProtection="1">
      <alignment horizontal="center" vertical="center"/>
      <protection locked="0"/>
    </xf>
    <xf numFmtId="38" fontId="44" fillId="27" borderId="238" xfId="34" applyFont="1" applyFill="1" applyBorder="1" applyAlignment="1" applyProtection="1">
      <alignment horizontal="right" vertical="center"/>
      <protection locked="0"/>
    </xf>
    <xf numFmtId="38" fontId="44" fillId="27" borderId="239" xfId="34" applyFont="1" applyFill="1" applyBorder="1" applyAlignment="1" applyProtection="1">
      <alignment horizontal="right" vertical="center"/>
      <protection locked="0"/>
    </xf>
    <xf numFmtId="0" fontId="44" fillId="27" borderId="239" xfId="0" applyFont="1" applyFill="1" applyBorder="1" applyAlignment="1" applyProtection="1">
      <alignment horizontal="center" vertical="center"/>
      <protection locked="0"/>
    </xf>
    <xf numFmtId="0" fontId="44" fillId="27" borderId="90" xfId="0" applyFont="1" applyFill="1" applyBorder="1" applyAlignment="1" applyProtection="1">
      <alignment horizontal="center" vertical="center"/>
      <protection locked="0"/>
    </xf>
    <xf numFmtId="0" fontId="44" fillId="27" borderId="23" xfId="0" applyFont="1" applyFill="1" applyBorder="1" applyAlignment="1" applyProtection="1">
      <alignment horizontal="center" vertical="center"/>
      <protection locked="0"/>
    </xf>
    <xf numFmtId="38" fontId="44" fillId="27" borderId="240" xfId="34" applyFont="1" applyFill="1" applyBorder="1" applyAlignment="1" applyProtection="1">
      <alignment horizontal="right" vertical="center"/>
      <protection locked="0"/>
    </xf>
    <xf numFmtId="38" fontId="44" fillId="27" borderId="241" xfId="34" applyFont="1" applyFill="1" applyBorder="1" applyAlignment="1" applyProtection="1">
      <alignment horizontal="right" vertical="center"/>
      <protection locked="0"/>
    </xf>
    <xf numFmtId="0" fontId="44" fillId="27" borderId="241" xfId="0" applyFont="1" applyFill="1" applyBorder="1" applyAlignment="1" applyProtection="1">
      <alignment horizontal="center" vertical="center"/>
      <protection locked="0"/>
    </xf>
    <xf numFmtId="0" fontId="44" fillId="27" borderId="121" xfId="0" applyFont="1" applyFill="1" applyBorder="1" applyAlignment="1" applyProtection="1">
      <alignment horizontal="center" vertical="center"/>
      <protection locked="0"/>
    </xf>
    <xf numFmtId="0" fontId="44" fillId="27" borderId="44" xfId="0" applyFont="1" applyFill="1" applyBorder="1" applyAlignment="1" applyProtection="1">
      <alignment horizontal="center" vertical="center"/>
      <protection locked="0"/>
    </xf>
    <xf numFmtId="0" fontId="44" fillId="27" borderId="43" xfId="0" applyFont="1" applyFill="1" applyBorder="1" applyAlignment="1" applyProtection="1">
      <alignment horizontal="center" vertical="center"/>
      <protection locked="0"/>
    </xf>
    <xf numFmtId="0" fontId="4" fillId="0" borderId="48" xfId="0" applyFont="1" applyBorder="1" applyAlignment="1">
      <alignment horizontal="left" vertical="center" wrapText="1"/>
    </xf>
    <xf numFmtId="0" fontId="4" fillId="0" borderId="0" xfId="0" applyFont="1" applyAlignment="1">
      <alignment horizontal="left" vertical="center" wrapText="1"/>
    </xf>
    <xf numFmtId="0" fontId="4" fillId="0" borderId="52" xfId="0" applyFont="1" applyBorder="1" applyAlignment="1">
      <alignment horizontal="left" vertical="center" wrapText="1"/>
    </xf>
    <xf numFmtId="0" fontId="44" fillId="27" borderId="41" xfId="0" applyFont="1" applyFill="1" applyBorder="1" applyAlignment="1" applyProtection="1">
      <alignment horizontal="center" vertical="center"/>
      <protection locked="0"/>
    </xf>
    <xf numFmtId="0" fontId="44" fillId="27" borderId="42" xfId="0" applyFont="1" applyFill="1" applyBorder="1" applyAlignment="1" applyProtection="1">
      <alignment horizontal="center" vertical="center"/>
      <protection locked="0"/>
    </xf>
    <xf numFmtId="0" fontId="44" fillId="27" borderId="58" xfId="0" applyFont="1" applyFill="1" applyBorder="1" applyAlignment="1" applyProtection="1">
      <alignment horizontal="left" vertical="center" wrapText="1"/>
      <protection locked="0"/>
    </xf>
    <xf numFmtId="0" fontId="44" fillId="27" borderId="48" xfId="0" applyFont="1" applyFill="1" applyBorder="1" applyAlignment="1" applyProtection="1">
      <alignment horizontal="left" vertical="center"/>
      <protection locked="0"/>
    </xf>
    <xf numFmtId="0" fontId="44" fillId="27" borderId="49" xfId="0" applyFont="1" applyFill="1" applyBorder="1" applyAlignment="1" applyProtection="1">
      <alignment horizontal="left" vertical="center"/>
      <protection locked="0"/>
    </xf>
    <xf numFmtId="0" fontId="44" fillId="27" borderId="46" xfId="0" applyFont="1" applyFill="1" applyBorder="1" applyAlignment="1" applyProtection="1">
      <alignment horizontal="left" vertical="center"/>
      <protection locked="0"/>
    </xf>
    <xf numFmtId="0" fontId="44" fillId="27" borderId="0" xfId="0" applyFont="1" applyFill="1" applyAlignment="1" applyProtection="1">
      <alignment horizontal="left" vertical="center"/>
      <protection locked="0"/>
    </xf>
    <xf numFmtId="0" fontId="44" fillId="27" borderId="54" xfId="0" applyFont="1" applyFill="1" applyBorder="1" applyAlignment="1" applyProtection="1">
      <alignment horizontal="left" vertical="center"/>
      <protection locked="0"/>
    </xf>
    <xf numFmtId="0" fontId="44" fillId="27" borderId="60" xfId="0" applyFont="1" applyFill="1" applyBorder="1" applyAlignment="1" applyProtection="1">
      <alignment horizontal="left" vertical="center"/>
      <protection locked="0"/>
    </xf>
    <xf numFmtId="0" fontId="44" fillId="27" borderId="52" xfId="0" applyFont="1" applyFill="1" applyBorder="1" applyAlignment="1" applyProtection="1">
      <alignment horizontal="left" vertical="center"/>
      <protection locked="0"/>
    </xf>
    <xf numFmtId="0" fontId="44" fillId="27" borderId="53" xfId="0" applyFont="1" applyFill="1" applyBorder="1" applyAlignment="1" applyProtection="1">
      <alignment horizontal="left" vertical="center"/>
      <protection locked="0"/>
    </xf>
    <xf numFmtId="0" fontId="44" fillId="0" borderId="17" xfId="0" applyFont="1" applyBorder="1" applyAlignment="1">
      <alignment horizontal="center" vertical="center"/>
    </xf>
    <xf numFmtId="0" fontId="44" fillId="0" borderId="65" xfId="0" applyFont="1" applyBorder="1" applyAlignment="1">
      <alignment horizontal="center" vertical="center"/>
    </xf>
    <xf numFmtId="0" fontId="44" fillId="0" borderId="47" xfId="0" applyFont="1" applyBorder="1" applyAlignment="1">
      <alignment horizontal="center" vertical="center"/>
    </xf>
    <xf numFmtId="0" fontId="44" fillId="0" borderId="51" xfId="0" applyFont="1" applyBorder="1" applyAlignment="1">
      <alignment horizontal="center" vertical="center"/>
    </xf>
    <xf numFmtId="0" fontId="44" fillId="0" borderId="39" xfId="0" applyFont="1" applyBorder="1" applyAlignment="1">
      <alignment horizontal="distributed" vertical="center" justifyLastLine="1"/>
    </xf>
    <xf numFmtId="0" fontId="44" fillId="0" borderId="50" xfId="0" applyFont="1" applyBorder="1" applyAlignment="1">
      <alignment horizontal="distributed" vertical="center" justifyLastLine="1"/>
    </xf>
    <xf numFmtId="0" fontId="44" fillId="0" borderId="28" xfId="0" applyFont="1" applyBorder="1" applyAlignment="1">
      <alignment horizontal="distributed" vertical="center" justifyLastLine="1"/>
    </xf>
    <xf numFmtId="0" fontId="4" fillId="0" borderId="44" xfId="0" applyFont="1" applyBorder="1" applyAlignment="1">
      <alignment horizontal="distributed" vertical="center" wrapText="1"/>
    </xf>
    <xf numFmtId="0" fontId="4" fillId="0" borderId="102" xfId="0" applyFont="1" applyBorder="1" applyAlignment="1">
      <alignment horizontal="distributed" vertical="center" wrapText="1"/>
    </xf>
    <xf numFmtId="0" fontId="4" fillId="0" borderId="47" xfId="0" applyFont="1" applyBorder="1" applyAlignment="1">
      <alignment horizontal="distributed" vertical="center" wrapText="1"/>
    </xf>
    <xf numFmtId="0" fontId="44" fillId="27" borderId="18" xfId="0" applyFont="1" applyFill="1" applyBorder="1" applyAlignment="1" applyProtection="1">
      <alignment horizontal="center" vertical="center"/>
      <protection locked="0"/>
    </xf>
    <xf numFmtId="0" fontId="44" fillId="27" borderId="102" xfId="0" applyFont="1" applyFill="1" applyBorder="1" applyAlignment="1" applyProtection="1">
      <alignment horizontal="center" vertical="center"/>
      <protection locked="0"/>
    </xf>
    <xf numFmtId="0" fontId="4" fillId="0" borderId="79" xfId="0" applyFont="1" applyBorder="1" applyAlignment="1">
      <alignment horizontal="distributed" vertical="center" wrapText="1"/>
    </xf>
    <xf numFmtId="0" fontId="44" fillId="27" borderId="20" xfId="0" applyFont="1" applyFill="1" applyBorder="1" applyAlignment="1" applyProtection="1">
      <alignment horizontal="center" vertical="center"/>
      <protection locked="0"/>
    </xf>
    <xf numFmtId="0" fontId="44" fillId="27" borderId="79" xfId="0" applyFont="1" applyFill="1" applyBorder="1" applyAlignment="1" applyProtection="1">
      <alignment horizontal="center" vertical="center"/>
      <protection locked="0"/>
    </xf>
    <xf numFmtId="0" fontId="44" fillId="0" borderId="17" xfId="0" applyFont="1" applyBorder="1" applyAlignment="1">
      <alignment horizontal="center" vertical="center" shrinkToFit="1"/>
    </xf>
    <xf numFmtId="0" fontId="44" fillId="0" borderId="65" xfId="0" applyFont="1" applyBorder="1" applyAlignment="1">
      <alignment horizontal="center" vertical="center" shrinkToFit="1"/>
    </xf>
    <xf numFmtId="0" fontId="44" fillId="0" borderId="96" xfId="0" applyFont="1" applyBorder="1" applyAlignment="1">
      <alignment horizontal="center" vertical="center" shrinkToFit="1"/>
    </xf>
    <xf numFmtId="0" fontId="44" fillId="0" borderId="151" xfId="0" applyFont="1" applyBorder="1" applyAlignment="1">
      <alignment horizontal="center"/>
    </xf>
    <xf numFmtId="0" fontId="44" fillId="0" borderId="104" xfId="0" applyFont="1" applyBorder="1" applyAlignment="1">
      <alignment horizontal="center"/>
    </xf>
    <xf numFmtId="0" fontId="44" fillId="0" borderId="45" xfId="0" applyFont="1" applyBorder="1" applyAlignment="1">
      <alignment horizontal="center"/>
    </xf>
    <xf numFmtId="0" fontId="44" fillId="0" borderId="20" xfId="0" applyFont="1" applyBorder="1" applyAlignment="1">
      <alignment horizontal="center"/>
    </xf>
    <xf numFmtId="0" fontId="44" fillId="0" borderId="79" xfId="0" applyFont="1" applyBorder="1" applyAlignment="1">
      <alignment horizontal="center"/>
    </xf>
    <xf numFmtId="0" fontId="44" fillId="0" borderId="17" xfId="0" applyFont="1" applyBorder="1" applyAlignment="1">
      <alignment horizontal="center"/>
    </xf>
    <xf numFmtId="0" fontId="4" fillId="27" borderId="133" xfId="0" applyFont="1" applyFill="1" applyBorder="1" applyAlignment="1" applyProtection="1">
      <alignment horizontal="center"/>
      <protection locked="0"/>
    </xf>
    <xf numFmtId="0" fontId="4" fillId="27" borderId="131" xfId="0" applyFont="1" applyFill="1" applyBorder="1" applyAlignment="1" applyProtection="1">
      <alignment horizontal="center"/>
      <protection locked="0"/>
    </xf>
    <xf numFmtId="0" fontId="4" fillId="27" borderId="57" xfId="0" applyFont="1" applyFill="1" applyBorder="1" applyAlignment="1" applyProtection="1">
      <alignment horizontal="center"/>
      <protection locked="0"/>
    </xf>
    <xf numFmtId="0" fontId="4" fillId="27" borderId="65" xfId="0" applyFont="1" applyFill="1" applyBorder="1" applyAlignment="1" applyProtection="1">
      <alignment horizontal="center"/>
      <protection locked="0"/>
    </xf>
    <xf numFmtId="0" fontId="4" fillId="27" borderId="42" xfId="0" applyFont="1" applyFill="1" applyBorder="1" applyAlignment="1" applyProtection="1">
      <alignment horizontal="center"/>
      <protection locked="0"/>
    </xf>
    <xf numFmtId="0" fontId="4" fillId="27" borderId="48" xfId="0" applyFont="1" applyFill="1" applyBorder="1" applyAlignment="1" applyProtection="1">
      <alignment horizontal="center"/>
      <protection locked="0"/>
    </xf>
    <xf numFmtId="0" fontId="4" fillId="27" borderId="59" xfId="0" applyFont="1" applyFill="1" applyBorder="1" applyAlignment="1" applyProtection="1">
      <alignment horizontal="center"/>
      <protection locked="0"/>
    </xf>
    <xf numFmtId="0" fontId="4" fillId="27" borderId="52" xfId="0" applyFont="1" applyFill="1" applyBorder="1" applyAlignment="1" applyProtection="1">
      <alignment horizontal="center"/>
      <protection locked="0"/>
    </xf>
    <xf numFmtId="0" fontId="4" fillId="27" borderId="61" xfId="0" applyFont="1" applyFill="1" applyBorder="1" applyAlignment="1" applyProtection="1">
      <alignment horizontal="center"/>
      <protection locked="0"/>
    </xf>
    <xf numFmtId="0" fontId="44" fillId="27" borderId="88" xfId="0" applyFont="1" applyFill="1" applyBorder="1" applyAlignment="1" applyProtection="1">
      <alignment horizontal="center" vertical="center"/>
      <protection locked="0"/>
    </xf>
    <xf numFmtId="38" fontId="44" fillId="27" borderId="246" xfId="34" applyFont="1" applyFill="1" applyBorder="1" applyAlignment="1" applyProtection="1">
      <alignment horizontal="right" vertical="center"/>
      <protection locked="0"/>
    </xf>
    <xf numFmtId="38" fontId="44" fillId="27" borderId="247" xfId="34" applyFont="1" applyFill="1" applyBorder="1" applyAlignment="1" applyProtection="1">
      <alignment horizontal="right" vertical="center"/>
      <protection locked="0"/>
    </xf>
    <xf numFmtId="0" fontId="44" fillId="27" borderId="247" xfId="0" applyFont="1" applyFill="1" applyBorder="1" applyAlignment="1" applyProtection="1">
      <alignment horizontal="center" vertical="center"/>
      <protection locked="0"/>
    </xf>
    <xf numFmtId="0" fontId="44" fillId="27" borderId="248" xfId="0" applyFont="1" applyFill="1" applyBorder="1" applyAlignment="1" applyProtection="1">
      <alignment horizontal="center" vertical="center"/>
      <protection locked="0"/>
    </xf>
    <xf numFmtId="38" fontId="44" fillId="27" borderId="252" xfId="34" applyFont="1" applyFill="1" applyBorder="1" applyAlignment="1" applyProtection="1">
      <alignment horizontal="right" vertical="center"/>
      <protection locked="0"/>
    </xf>
    <xf numFmtId="38" fontId="44" fillId="27" borderId="253" xfId="34" applyFont="1" applyFill="1" applyBorder="1" applyAlignment="1" applyProtection="1">
      <alignment horizontal="right" vertical="center"/>
      <protection locked="0"/>
    </xf>
    <xf numFmtId="0" fontId="44" fillId="27" borderId="253" xfId="0" applyFont="1" applyFill="1" applyBorder="1" applyAlignment="1" applyProtection="1">
      <alignment horizontal="center" vertical="center"/>
      <protection locked="0"/>
    </xf>
    <xf numFmtId="0" fontId="44" fillId="27" borderId="254" xfId="0" applyFont="1" applyFill="1" applyBorder="1" applyAlignment="1" applyProtection="1">
      <alignment horizontal="center" vertical="center"/>
      <protection locked="0"/>
    </xf>
    <xf numFmtId="0" fontId="44" fillId="27" borderId="40" xfId="0" applyFont="1" applyFill="1" applyBorder="1" applyAlignment="1" applyProtection="1">
      <alignment horizontal="center" vertical="center"/>
      <protection locked="0"/>
    </xf>
    <xf numFmtId="0" fontId="44" fillId="27" borderId="39" xfId="0" applyFont="1" applyFill="1" applyBorder="1" applyAlignment="1" applyProtection="1">
      <alignment horizontal="center" vertical="center"/>
      <protection locked="0"/>
    </xf>
    <xf numFmtId="0" fontId="44" fillId="27" borderId="249" xfId="0" applyFont="1" applyFill="1" applyBorder="1" applyAlignment="1">
      <alignment horizontal="center" vertical="center"/>
    </xf>
    <xf numFmtId="0" fontId="44" fillId="27" borderId="250" xfId="0" applyFont="1" applyFill="1" applyBorder="1" applyAlignment="1">
      <alignment horizontal="center" vertical="center"/>
    </xf>
    <xf numFmtId="0" fontId="44" fillId="27" borderId="251" xfId="0" applyFont="1" applyFill="1" applyBorder="1" applyAlignment="1">
      <alignment horizontal="center" vertical="center"/>
    </xf>
    <xf numFmtId="0" fontId="44" fillId="27" borderId="242" xfId="0" applyFont="1" applyFill="1" applyBorder="1" applyAlignment="1">
      <alignment horizontal="center" vertical="center"/>
    </xf>
    <xf numFmtId="0" fontId="44" fillId="27" borderId="243" xfId="0" applyFont="1" applyFill="1" applyBorder="1" applyAlignment="1">
      <alignment horizontal="center" vertical="center"/>
    </xf>
    <xf numFmtId="0" fontId="44" fillId="27" borderId="244" xfId="0" applyFont="1" applyFill="1" applyBorder="1" applyAlignment="1">
      <alignment horizontal="center" vertical="center"/>
    </xf>
    <xf numFmtId="0" fontId="44" fillId="0" borderId="42" xfId="0" applyFont="1" applyBorder="1" applyAlignment="1">
      <alignment horizontal="center" vertical="center"/>
    </xf>
    <xf numFmtId="0" fontId="44" fillId="0" borderId="96" xfId="0" applyFont="1" applyBorder="1" applyAlignment="1">
      <alignment horizontal="center" vertical="center"/>
    </xf>
    <xf numFmtId="0" fontId="44" fillId="28" borderId="22" xfId="0" applyFont="1" applyFill="1" applyBorder="1" applyAlignment="1">
      <alignment horizontal="distributed" vertical="center" wrapText="1"/>
    </xf>
    <xf numFmtId="0" fontId="44" fillId="28" borderId="22" xfId="0" applyFont="1" applyFill="1" applyBorder="1" applyAlignment="1">
      <alignment horizontal="distributed" vertical="center"/>
    </xf>
    <xf numFmtId="0" fontId="44" fillId="28" borderId="0" xfId="0" applyFont="1" applyFill="1" applyAlignment="1">
      <alignment horizontal="distributed" vertical="center"/>
    </xf>
    <xf numFmtId="0" fontId="44" fillId="28" borderId="52" xfId="0" applyFont="1" applyFill="1" applyBorder="1" applyAlignment="1">
      <alignment horizontal="distributed" vertical="center"/>
    </xf>
    <xf numFmtId="0" fontId="4" fillId="0" borderId="215"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27" borderId="42" xfId="0" applyFont="1" applyFill="1" applyBorder="1" applyAlignment="1" applyProtection="1">
      <alignment horizontal="center" vertical="center"/>
      <protection locked="0"/>
    </xf>
    <xf numFmtId="0" fontId="4" fillId="27" borderId="79" xfId="0" applyFont="1" applyFill="1" applyBorder="1" applyAlignment="1" applyProtection="1">
      <alignment horizontal="center" vertical="center"/>
      <protection locked="0"/>
    </xf>
    <xf numFmtId="0" fontId="4" fillId="27" borderId="94" xfId="0" applyFont="1" applyFill="1" applyBorder="1" applyAlignment="1" applyProtection="1">
      <alignment horizontal="center" vertical="center"/>
      <protection locked="0"/>
    </xf>
    <xf numFmtId="0" fontId="4" fillId="27" borderId="44" xfId="0" applyFont="1" applyFill="1" applyBorder="1" applyAlignment="1" applyProtection="1">
      <alignment horizontal="center" vertical="center"/>
      <protection locked="0"/>
    </xf>
    <xf numFmtId="0" fontId="4" fillId="27" borderId="102" xfId="0" applyFont="1" applyFill="1" applyBorder="1" applyAlignment="1" applyProtection="1">
      <alignment horizontal="center" vertical="center"/>
      <protection locked="0"/>
    </xf>
    <xf numFmtId="0" fontId="4" fillId="27" borderId="103" xfId="0" applyFont="1" applyFill="1" applyBorder="1" applyAlignment="1" applyProtection="1">
      <alignment horizontal="center" vertical="center"/>
      <protection locked="0"/>
    </xf>
    <xf numFmtId="0" fontId="44" fillId="0" borderId="238" xfId="0" applyFont="1" applyBorder="1" applyAlignment="1">
      <alignment horizontal="center" vertical="center"/>
    </xf>
    <xf numFmtId="0" fontId="44" fillId="0" borderId="239" xfId="0" applyFont="1" applyBorder="1" applyAlignment="1">
      <alignment horizontal="center" vertical="center"/>
    </xf>
    <xf numFmtId="0" fontId="44" fillId="0" borderId="90" xfId="0" applyFont="1" applyBorder="1" applyAlignment="1">
      <alignment horizontal="center" vertical="center"/>
    </xf>
    <xf numFmtId="0" fontId="4" fillId="0" borderId="22" xfId="0" applyFont="1" applyBorder="1" applyAlignment="1">
      <alignment horizontal="left" vertical="center" wrapText="1"/>
    </xf>
    <xf numFmtId="0" fontId="44" fillId="0" borderId="58" xfId="0" applyFont="1" applyBorder="1" applyAlignment="1">
      <alignment horizontal="center"/>
    </xf>
    <xf numFmtId="0" fontId="44" fillId="0" borderId="48" xfId="0" applyFont="1" applyBorder="1" applyAlignment="1">
      <alignment horizontal="center"/>
    </xf>
    <xf numFmtId="0" fontId="44" fillId="0" borderId="49" xfId="0" applyFont="1" applyBorder="1" applyAlignment="1">
      <alignment horizontal="center"/>
    </xf>
    <xf numFmtId="0" fontId="44" fillId="0" borderId="62" xfId="0" applyFont="1" applyBorder="1" applyAlignment="1">
      <alignment horizontal="center"/>
    </xf>
    <xf numFmtId="0" fontId="44" fillId="0" borderId="10" xfId="0" applyFont="1" applyBorder="1" applyAlignment="1">
      <alignment horizontal="center"/>
    </xf>
    <xf numFmtId="0" fontId="44" fillId="0" borderId="95" xfId="0" applyFont="1" applyBorder="1" applyAlignment="1">
      <alignment horizontal="center"/>
    </xf>
    <xf numFmtId="0" fontId="44" fillId="0" borderId="39" xfId="0" applyFont="1" applyBorder="1" applyAlignment="1">
      <alignment horizontal="center" vertical="center"/>
    </xf>
    <xf numFmtId="0" fontId="44" fillId="0" borderId="50" xfId="0" applyFont="1" applyBorder="1" applyAlignment="1">
      <alignment horizontal="center" vertical="center"/>
    </xf>
    <xf numFmtId="0" fontId="44" fillId="0" borderId="50" xfId="0" applyFont="1" applyBorder="1" applyAlignment="1">
      <alignment horizontal="distributed" vertical="center" wrapText="1"/>
    </xf>
    <xf numFmtId="0" fontId="44" fillId="0" borderId="41" xfId="0" applyFont="1" applyBorder="1" applyAlignment="1">
      <alignment horizontal="center" vertical="center"/>
    </xf>
    <xf numFmtId="0" fontId="44" fillId="0" borderId="41" xfId="0" applyFont="1" applyBorder="1" applyAlignment="1">
      <alignment horizontal="distributed" vertical="center" justifyLastLine="1"/>
    </xf>
    <xf numFmtId="0" fontId="44" fillId="0" borderId="65" xfId="0" applyFont="1" applyBorder="1" applyAlignment="1">
      <alignment horizontal="distributed" vertical="center" justifyLastLine="1"/>
    </xf>
    <xf numFmtId="0" fontId="44" fillId="0" borderId="42" xfId="0" applyFont="1" applyBorder="1" applyAlignment="1">
      <alignment horizontal="distributed" vertical="center" justifyLastLine="1"/>
    </xf>
    <xf numFmtId="0" fontId="44" fillId="0" borderId="40" xfId="0" applyFont="1" applyBorder="1" applyAlignment="1">
      <alignment horizontal="center" vertical="center"/>
    </xf>
    <xf numFmtId="0" fontId="44" fillId="0" borderId="104" xfId="0" applyFont="1" applyBorder="1" applyAlignment="1">
      <alignment horizontal="center" vertical="center"/>
    </xf>
    <xf numFmtId="0" fontId="44" fillId="0" borderId="45" xfId="0" applyFont="1" applyBorder="1" applyAlignment="1">
      <alignment horizontal="center" vertical="center"/>
    </xf>
    <xf numFmtId="0" fontId="44" fillId="0" borderId="105" xfId="0" applyFont="1" applyBorder="1" applyAlignment="1">
      <alignment horizontal="center" vertical="center"/>
    </xf>
    <xf numFmtId="0" fontId="4" fillId="0" borderId="94" xfId="0" applyFont="1" applyBorder="1" applyAlignment="1">
      <alignment horizontal="center" vertical="center"/>
    </xf>
    <xf numFmtId="185" fontId="7" fillId="0" borderId="42" xfId="34" applyNumberFormat="1" applyFont="1" applyFill="1" applyBorder="1" applyAlignment="1" applyProtection="1">
      <alignment horizontal="center" vertical="center"/>
    </xf>
    <xf numFmtId="185" fontId="7" fillId="0" borderId="79" xfId="34" applyNumberFormat="1" applyFont="1" applyFill="1" applyBorder="1" applyAlignment="1" applyProtection="1">
      <alignment horizontal="center" vertical="center"/>
    </xf>
    <xf numFmtId="185" fontId="7" fillId="0" borderId="17" xfId="34" applyNumberFormat="1" applyFont="1" applyFill="1" applyBorder="1" applyAlignment="1" applyProtection="1">
      <alignment horizontal="center" vertical="center"/>
    </xf>
    <xf numFmtId="185" fontId="7" fillId="0" borderId="65" xfId="34" applyNumberFormat="1" applyFont="1" applyFill="1" applyBorder="1" applyAlignment="1" applyProtection="1">
      <alignment horizontal="center" vertical="center"/>
    </xf>
    <xf numFmtId="0" fontId="4" fillId="0" borderId="105" xfId="0" applyFont="1" applyBorder="1" applyAlignment="1">
      <alignment horizontal="center" vertical="center"/>
    </xf>
    <xf numFmtId="185" fontId="7" fillId="0" borderId="96" xfId="34" applyNumberFormat="1" applyFont="1" applyFill="1" applyBorder="1" applyAlignment="1" applyProtection="1">
      <alignment horizontal="center" vertical="center"/>
    </xf>
    <xf numFmtId="0" fontId="4" fillId="0" borderId="88" xfId="0" applyFont="1" applyBorder="1" applyAlignment="1">
      <alignment horizontal="center" vertical="center"/>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4" fillId="0" borderId="50" xfId="0" applyFont="1" applyBorder="1" applyAlignment="1">
      <alignment horizontal="distributed" vertical="distributed" wrapText="1"/>
    </xf>
    <xf numFmtId="0" fontId="44" fillId="0" borderId="131" xfId="0" applyFont="1" applyBorder="1" applyAlignment="1">
      <alignment horizontal="distributed" vertical="center" wrapText="1" shrinkToFit="1"/>
    </xf>
    <xf numFmtId="0" fontId="4" fillId="0" borderId="0" xfId="0" applyFont="1" applyAlignment="1">
      <alignment horizontal="distributed" vertical="distributed" wrapText="1"/>
    </xf>
    <xf numFmtId="0" fontId="4" fillId="0" borderId="65" xfId="0" applyFont="1" applyBorder="1" applyAlignment="1">
      <alignment horizontal="distributed" vertical="distributed"/>
    </xf>
    <xf numFmtId="0" fontId="4" fillId="0" borderId="0" xfId="0" applyFont="1" applyAlignment="1">
      <alignment horizontal="distributed" vertical="distributed" shrinkToFit="1"/>
    </xf>
    <xf numFmtId="0" fontId="4" fillId="0" borderId="108" xfId="0" applyFont="1" applyBorder="1" applyAlignment="1">
      <alignment horizontal="center" vertical="center"/>
    </xf>
    <xf numFmtId="0" fontId="4" fillId="0" borderId="65" xfId="0" applyFont="1" applyBorder="1" applyAlignment="1">
      <alignment horizontal="center" vertical="center"/>
    </xf>
    <xf numFmtId="0" fontId="4" fillId="0" borderId="96"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27" borderId="58" xfId="0" applyFont="1" applyFill="1" applyBorder="1" applyAlignment="1" applyProtection="1">
      <alignment horizontal="left" vertical="top" wrapText="1"/>
      <protection locked="0"/>
    </xf>
    <xf numFmtId="0" fontId="44" fillId="27" borderId="48" xfId="0" applyFont="1" applyFill="1" applyBorder="1" applyAlignment="1" applyProtection="1">
      <alignment horizontal="left" vertical="top" wrapText="1"/>
      <protection locked="0"/>
    </xf>
    <xf numFmtId="0" fontId="44" fillId="27" borderId="49" xfId="0" applyFont="1" applyFill="1" applyBorder="1" applyAlignment="1" applyProtection="1">
      <alignment horizontal="left" vertical="top" wrapText="1"/>
      <protection locked="0"/>
    </xf>
    <xf numFmtId="0" fontId="44" fillId="27" borderId="46" xfId="0" applyFont="1" applyFill="1" applyBorder="1" applyAlignment="1" applyProtection="1">
      <alignment horizontal="left" vertical="top" wrapText="1"/>
      <protection locked="0"/>
    </xf>
    <xf numFmtId="0" fontId="44" fillId="27" borderId="0" xfId="0" applyFont="1" applyFill="1" applyAlignment="1" applyProtection="1">
      <alignment horizontal="left" vertical="top" wrapText="1"/>
      <protection locked="0"/>
    </xf>
    <xf numFmtId="0" fontId="44" fillId="27" borderId="54" xfId="0" applyFont="1" applyFill="1" applyBorder="1" applyAlignment="1" applyProtection="1">
      <alignment horizontal="left" vertical="top" wrapText="1"/>
      <protection locked="0"/>
    </xf>
    <xf numFmtId="0" fontId="53" fillId="27" borderId="46" xfId="0" applyFont="1" applyFill="1" applyBorder="1" applyAlignment="1">
      <alignment horizontal="left" vertical="center"/>
    </xf>
    <xf numFmtId="0" fontId="53" fillId="27" borderId="0" xfId="0" applyFont="1" applyFill="1" applyAlignment="1">
      <alignment horizontal="left" vertical="center"/>
    </xf>
    <xf numFmtId="0" fontId="53" fillId="27" borderId="54" xfId="0" applyFont="1" applyFill="1" applyBorder="1" applyAlignment="1">
      <alignment horizontal="left" vertical="center"/>
    </xf>
    <xf numFmtId="0" fontId="44" fillId="27" borderId="60" xfId="0" applyFont="1" applyFill="1" applyBorder="1" applyAlignment="1" applyProtection="1">
      <alignment horizontal="left" vertical="top"/>
      <protection locked="0"/>
    </xf>
    <xf numFmtId="0" fontId="44" fillId="27" borderId="52" xfId="0" applyFont="1" applyFill="1" applyBorder="1" applyAlignment="1" applyProtection="1">
      <alignment horizontal="left" vertical="top"/>
      <protection locked="0"/>
    </xf>
    <xf numFmtId="0" fontId="44" fillId="27" borderId="53" xfId="0" applyFont="1" applyFill="1" applyBorder="1" applyAlignment="1" applyProtection="1">
      <alignment horizontal="left" vertical="top"/>
      <protection locked="0"/>
    </xf>
    <xf numFmtId="0" fontId="7" fillId="27" borderId="17"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0" fontId="7" fillId="27" borderId="42" xfId="0" applyFont="1" applyFill="1" applyBorder="1" applyAlignment="1" applyProtection="1">
      <alignment horizontal="center" vertical="center" shrinkToFit="1"/>
      <protection locked="0"/>
    </xf>
    <xf numFmtId="0" fontId="7" fillId="27" borderId="96" xfId="0" applyFont="1" applyFill="1" applyBorder="1" applyAlignment="1" applyProtection="1">
      <alignment horizontal="center" vertical="center" shrinkToFit="1"/>
      <protection locked="0"/>
    </xf>
    <xf numFmtId="0" fontId="7" fillId="27" borderId="79" xfId="0" applyFont="1" applyFill="1" applyBorder="1" applyAlignment="1" applyProtection="1">
      <alignment horizontal="center" vertical="center" shrinkToFit="1"/>
      <protection locked="0"/>
    </xf>
    <xf numFmtId="0" fontId="7" fillId="27" borderId="41" xfId="0" applyFont="1" applyFill="1" applyBorder="1" applyAlignment="1" applyProtection="1">
      <alignment horizontal="center" vertical="center" shrinkToFit="1"/>
      <protection locked="0"/>
    </xf>
    <xf numFmtId="0" fontId="7" fillId="0" borderId="151" xfId="0" applyFont="1" applyBorder="1" applyAlignment="1">
      <alignment horizontal="distributed" vertical="center" justifyLastLine="1"/>
    </xf>
    <xf numFmtId="0" fontId="7" fillId="0" borderId="104" xfId="0" applyFont="1" applyBorder="1" applyAlignment="1">
      <alignment horizontal="distributed" vertical="center" justifyLastLine="1"/>
    </xf>
    <xf numFmtId="0" fontId="7" fillId="0" borderId="105" xfId="0" applyFont="1" applyBorder="1" applyAlignment="1">
      <alignment horizontal="distributed" vertical="center" justifyLastLine="1"/>
    </xf>
    <xf numFmtId="0" fontId="7" fillId="27" borderId="20" xfId="0" applyFont="1" applyFill="1" applyBorder="1" applyAlignment="1" applyProtection="1">
      <alignment horizontal="center" vertical="center" shrinkToFit="1"/>
      <protection locked="0"/>
    </xf>
    <xf numFmtId="0" fontId="0" fillId="0" borderId="44"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27" borderId="20" xfId="0" applyFill="1" applyBorder="1" applyAlignment="1" applyProtection="1">
      <alignment horizontal="center" vertical="center" shrinkToFit="1"/>
      <protection locked="0"/>
    </xf>
    <xf numFmtId="0" fontId="0" fillId="27" borderId="79" xfId="0" applyFill="1" applyBorder="1" applyAlignment="1" applyProtection="1">
      <alignment horizontal="center" vertical="center" shrinkToFit="1"/>
      <protection locked="0"/>
    </xf>
    <xf numFmtId="0" fontId="0" fillId="27" borderId="79" xfId="0" applyFill="1" applyBorder="1" applyAlignment="1" applyProtection="1">
      <alignment horizontal="right" vertical="center"/>
      <protection locked="0"/>
    </xf>
    <xf numFmtId="0" fontId="0" fillId="27" borderId="238" xfId="0" applyFill="1" applyBorder="1" applyAlignment="1" applyProtection="1">
      <alignment horizontal="right" vertical="center"/>
      <protection locked="0"/>
    </xf>
    <xf numFmtId="0" fontId="0" fillId="0" borderId="42" xfId="0" applyBorder="1" applyAlignment="1">
      <alignment horizontal="center" vertical="center"/>
    </xf>
    <xf numFmtId="0" fontId="0" fillId="0" borderId="79" xfId="0" applyBorder="1" applyAlignment="1">
      <alignment horizontal="center" vertical="center"/>
    </xf>
    <xf numFmtId="0" fontId="7" fillId="0" borderId="50"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28" xfId="0" applyFont="1" applyBorder="1" applyAlignment="1">
      <alignment horizontal="distributed" vertical="center" justifyLastLine="1"/>
    </xf>
    <xf numFmtId="0" fontId="7" fillId="27" borderId="102" xfId="0" applyFont="1" applyFill="1" applyBorder="1" applyAlignment="1" applyProtection="1">
      <alignment horizontal="center" vertical="center" shrinkToFit="1"/>
      <protection locked="0"/>
    </xf>
    <xf numFmtId="0" fontId="7" fillId="27" borderId="56" xfId="0" applyFont="1" applyFill="1" applyBorder="1" applyAlignment="1">
      <alignment horizontal="center" vertical="center" shrinkToFit="1"/>
    </xf>
    <xf numFmtId="0" fontId="7" fillId="27" borderId="131" xfId="0" applyFont="1" applyFill="1" applyBorder="1" applyAlignment="1">
      <alignment horizontal="center" vertical="center" shrinkToFit="1"/>
    </xf>
    <xf numFmtId="0" fontId="4" fillId="28" borderId="131" xfId="0" applyFont="1" applyFill="1" applyBorder="1" applyAlignment="1">
      <alignment horizontal="distributed" vertical="center" shrinkToFit="1"/>
    </xf>
    <xf numFmtId="0" fontId="4" fillId="27" borderId="255" xfId="0" applyFont="1" applyFill="1" applyBorder="1" applyAlignment="1" applyProtection="1">
      <alignment horizontal="left" vertical="top" shrinkToFit="1"/>
      <protection locked="0"/>
    </xf>
    <xf numFmtId="0" fontId="4" fillId="27" borderId="131" xfId="0" applyFont="1" applyFill="1" applyBorder="1" applyAlignment="1" applyProtection="1">
      <alignment horizontal="left" vertical="top" shrinkToFit="1"/>
      <protection locked="0"/>
    </xf>
    <xf numFmtId="0" fontId="4" fillId="27" borderId="132" xfId="0" applyFont="1" applyFill="1" applyBorder="1" applyAlignment="1" applyProtection="1">
      <alignment horizontal="left" vertical="top" shrinkToFit="1"/>
      <protection locked="0"/>
    </xf>
    <xf numFmtId="0" fontId="4" fillId="0" borderId="131" xfId="0" applyFont="1" applyBorder="1" applyAlignment="1">
      <alignment horizontal="distributed" vertical="center" shrinkToFit="1"/>
    </xf>
    <xf numFmtId="0" fontId="7" fillId="27" borderId="18" xfId="0" applyFont="1" applyFill="1" applyBorder="1" applyAlignment="1" applyProtection="1">
      <alignment horizontal="center" vertical="center" shrinkToFit="1"/>
      <protection locked="0"/>
    </xf>
    <xf numFmtId="0" fontId="7" fillId="0" borderId="39" xfId="0" applyFont="1" applyBorder="1" applyAlignment="1">
      <alignment horizontal="distributed" vertical="center" justifyLastLine="1"/>
    </xf>
    <xf numFmtId="0" fontId="4" fillId="27" borderId="255" xfId="0" applyFont="1" applyFill="1" applyBorder="1" applyAlignment="1" applyProtection="1">
      <alignment horizontal="left" vertical="top" wrapText="1" justifyLastLine="1" shrinkToFit="1"/>
      <protection locked="0"/>
    </xf>
    <xf numFmtId="0" fontId="4" fillId="27" borderId="131" xfId="0" applyFont="1" applyFill="1" applyBorder="1" applyAlignment="1" applyProtection="1">
      <alignment horizontal="left" vertical="top" wrapText="1" justifyLastLine="1" shrinkToFit="1"/>
      <protection locked="0"/>
    </xf>
    <xf numFmtId="0" fontId="4" fillId="27" borderId="132" xfId="0" applyFont="1" applyFill="1" applyBorder="1" applyAlignment="1" applyProtection="1">
      <alignment horizontal="left" vertical="top" wrapText="1" justifyLastLine="1" shrinkToFit="1"/>
      <protection locked="0"/>
    </xf>
    <xf numFmtId="0" fontId="7" fillId="27" borderId="103" xfId="0" applyFont="1" applyFill="1" applyBorder="1" applyAlignment="1" applyProtection="1">
      <alignment horizontal="center" vertical="center" shrinkToFit="1"/>
      <protection locked="0"/>
    </xf>
    <xf numFmtId="0" fontId="0" fillId="0" borderId="94" xfId="0" applyBorder="1" applyAlignment="1">
      <alignment horizontal="center" vertical="center"/>
    </xf>
    <xf numFmtId="0" fontId="0" fillId="27" borderId="18" xfId="0" applyFill="1" applyBorder="1" applyAlignment="1" applyProtection="1">
      <alignment horizontal="center" vertical="center" shrinkToFit="1"/>
      <protection locked="0"/>
    </xf>
    <xf numFmtId="0" fontId="0" fillId="27" borderId="102" xfId="0" applyFill="1" applyBorder="1" applyAlignment="1" applyProtection="1">
      <alignment horizontal="center" vertical="center" shrinkToFit="1"/>
      <protection locked="0"/>
    </xf>
    <xf numFmtId="0" fontId="0" fillId="27" borderId="102" xfId="0" applyFill="1" applyBorder="1" applyAlignment="1" applyProtection="1">
      <alignment horizontal="right" vertical="center"/>
      <protection locked="0"/>
    </xf>
    <xf numFmtId="0" fontId="0" fillId="27" borderId="240" xfId="0" applyFill="1" applyBorder="1" applyAlignment="1" applyProtection="1">
      <alignment horizontal="right" vertical="center"/>
      <protection locked="0"/>
    </xf>
    <xf numFmtId="0" fontId="7" fillId="27" borderId="94" xfId="0" applyFont="1" applyFill="1" applyBorder="1" applyAlignment="1" applyProtection="1">
      <alignment horizontal="center" vertical="center" shrinkToFit="1"/>
      <protection locked="0"/>
    </xf>
    <xf numFmtId="0" fontId="44" fillId="27" borderId="58" xfId="0" applyFont="1" applyFill="1" applyBorder="1" applyAlignment="1" applyProtection="1">
      <alignment horizontal="left" vertical="top"/>
      <protection locked="0"/>
    </xf>
    <xf numFmtId="0" fontId="44" fillId="27" borderId="48" xfId="0" applyFont="1" applyFill="1" applyBorder="1" applyAlignment="1" applyProtection="1">
      <alignment horizontal="left" vertical="top"/>
      <protection locked="0"/>
    </xf>
    <xf numFmtId="0" fontId="44" fillId="27" borderId="49" xfId="0" applyFont="1" applyFill="1" applyBorder="1" applyAlignment="1" applyProtection="1">
      <alignment horizontal="left" vertical="top"/>
      <protection locked="0"/>
    </xf>
    <xf numFmtId="0" fontId="44" fillId="27" borderId="46" xfId="0" applyFont="1" applyFill="1" applyBorder="1" applyAlignment="1" applyProtection="1">
      <alignment horizontal="left" vertical="top"/>
      <protection locked="0"/>
    </xf>
    <xf numFmtId="0" fontId="44" fillId="27" borderId="0" xfId="0" applyFont="1" applyFill="1" applyAlignment="1" applyProtection="1">
      <alignment horizontal="left" vertical="top"/>
      <protection locked="0"/>
    </xf>
    <xf numFmtId="0" fontId="44" fillId="27" borderId="54" xfId="0" applyFont="1" applyFill="1" applyBorder="1" applyAlignment="1" applyProtection="1">
      <alignment horizontal="left" vertical="top"/>
      <protection locked="0"/>
    </xf>
    <xf numFmtId="0" fontId="4" fillId="27" borderId="58" xfId="0" applyFont="1" applyFill="1" applyBorder="1" applyAlignment="1" applyProtection="1">
      <alignment horizontal="left" vertical="top"/>
      <protection locked="0"/>
    </xf>
    <xf numFmtId="0" fontId="4" fillId="27" borderId="48" xfId="0" applyFont="1" applyFill="1" applyBorder="1" applyAlignment="1" applyProtection="1">
      <alignment horizontal="left" vertical="top"/>
      <protection locked="0"/>
    </xf>
    <xf numFmtId="0" fontId="4" fillId="27" borderId="49" xfId="0" applyFont="1" applyFill="1" applyBorder="1" applyAlignment="1" applyProtection="1">
      <alignment horizontal="left" vertical="top"/>
      <protection locked="0"/>
    </xf>
    <xf numFmtId="0" fontId="4" fillId="27" borderId="46" xfId="0" applyFont="1" applyFill="1" applyBorder="1" applyAlignment="1" applyProtection="1">
      <alignment horizontal="left" vertical="top"/>
      <protection locked="0"/>
    </xf>
    <xf numFmtId="0" fontId="4" fillId="27" borderId="0" xfId="0" applyFont="1" applyFill="1" applyAlignment="1" applyProtection="1">
      <alignment horizontal="left" vertical="top"/>
      <protection locked="0"/>
    </xf>
    <xf numFmtId="0" fontId="4" fillId="27" borderId="54" xfId="0" applyFont="1" applyFill="1" applyBorder="1" applyAlignment="1" applyProtection="1">
      <alignment horizontal="left" vertical="top"/>
      <protection locked="0"/>
    </xf>
    <xf numFmtId="0" fontId="4" fillId="27" borderId="60" xfId="0" applyFont="1" applyFill="1" applyBorder="1" applyAlignment="1" applyProtection="1">
      <alignment horizontal="left" vertical="top"/>
      <protection locked="0"/>
    </xf>
    <xf numFmtId="0" fontId="4" fillId="27" borderId="52" xfId="0" applyFont="1" applyFill="1" applyBorder="1" applyAlignment="1" applyProtection="1">
      <alignment horizontal="left" vertical="top"/>
      <protection locked="0"/>
    </xf>
    <xf numFmtId="0" fontId="4" fillId="27" borderId="53" xfId="0" applyFont="1" applyFill="1" applyBorder="1" applyAlignment="1" applyProtection="1">
      <alignment horizontal="left" vertical="top"/>
      <protection locked="0"/>
    </xf>
    <xf numFmtId="0" fontId="4" fillId="27" borderId="131" xfId="0" applyFont="1" applyFill="1" applyBorder="1" applyAlignment="1">
      <alignment horizontal="center" vertical="center" shrinkToFit="1"/>
    </xf>
    <xf numFmtId="0" fontId="4" fillId="0" borderId="180" xfId="0" applyFont="1" applyBorder="1" applyAlignment="1">
      <alignment horizontal="center" vertical="center"/>
    </xf>
    <xf numFmtId="188" fontId="5" fillId="0" borderId="35" xfId="34" applyNumberFormat="1" applyFont="1" applyFill="1" applyBorder="1" applyAlignment="1" applyProtection="1">
      <alignment horizontal="center" vertical="center"/>
    </xf>
    <xf numFmtId="188" fontId="5" fillId="0" borderId="36" xfId="34" applyNumberFormat="1" applyFont="1" applyFill="1" applyBorder="1" applyAlignment="1" applyProtection="1">
      <alignment horizontal="center" vertical="center"/>
    </xf>
    <xf numFmtId="38" fontId="5" fillId="0" borderId="142" xfId="34" applyFont="1" applyFill="1" applyBorder="1" applyAlignment="1" applyProtection="1">
      <alignment horizontal="center" vertical="center"/>
    </xf>
    <xf numFmtId="38" fontId="5" fillId="0" borderId="143" xfId="34" applyFont="1" applyFill="1" applyBorder="1" applyAlignment="1" applyProtection="1">
      <alignment horizontal="center" vertical="center"/>
    </xf>
    <xf numFmtId="38" fontId="5" fillId="0" borderId="144" xfId="34" applyFont="1" applyFill="1" applyBorder="1" applyAlignment="1" applyProtection="1">
      <alignment horizontal="center" vertical="center"/>
    </xf>
    <xf numFmtId="38" fontId="5" fillId="0" borderId="17" xfId="34" applyFont="1" applyFill="1" applyBorder="1" applyAlignment="1" applyProtection="1">
      <alignment horizontal="center" vertical="center"/>
    </xf>
    <xf numFmtId="38" fontId="5" fillId="0" borderId="65" xfId="34" applyFont="1" applyFill="1" applyBorder="1" applyAlignment="1" applyProtection="1">
      <alignment horizontal="center" vertical="center"/>
    </xf>
    <xf numFmtId="38" fontId="5" fillId="0" borderId="96" xfId="34" applyFont="1" applyFill="1" applyBorder="1" applyAlignment="1" applyProtection="1">
      <alignment horizontal="center" vertical="center"/>
    </xf>
    <xf numFmtId="38" fontId="5" fillId="24" borderId="79" xfId="34" applyFont="1" applyFill="1" applyBorder="1" applyAlignment="1" applyProtection="1">
      <alignment horizontal="center" vertical="center"/>
      <protection locked="0"/>
    </xf>
    <xf numFmtId="9" fontId="5" fillId="0" borderId="234" xfId="28" applyFont="1" applyFill="1" applyBorder="1" applyAlignment="1" applyProtection="1">
      <alignment horizontal="center" vertical="center"/>
    </xf>
    <xf numFmtId="38" fontId="5" fillId="0" borderId="161" xfId="34" applyFont="1" applyFill="1" applyBorder="1" applyAlignment="1" applyProtection="1">
      <alignment horizontal="center" vertical="center"/>
    </xf>
    <xf numFmtId="38" fontId="5" fillId="24" borderId="35" xfId="34" applyFont="1" applyFill="1" applyBorder="1" applyAlignment="1" applyProtection="1">
      <alignment horizontal="center" vertical="center"/>
      <protection locked="0"/>
    </xf>
    <xf numFmtId="38" fontId="5" fillId="0" borderId="110" xfId="34" applyFont="1" applyFill="1" applyBorder="1" applyAlignment="1" applyProtection="1">
      <alignment horizontal="center" vertical="center"/>
    </xf>
    <xf numFmtId="188" fontId="5" fillId="0" borderId="161" xfId="34" applyNumberFormat="1" applyFont="1" applyFill="1" applyBorder="1" applyAlignment="1" applyProtection="1">
      <alignment horizontal="center" vertical="center"/>
    </xf>
    <xf numFmtId="188" fontId="5" fillId="0" borderId="158" xfId="34" applyNumberFormat="1" applyFont="1" applyFill="1" applyBorder="1" applyAlignment="1" applyProtection="1">
      <alignment horizontal="center" vertical="center"/>
    </xf>
    <xf numFmtId="38" fontId="5" fillId="24" borderId="72" xfId="34" applyFont="1" applyFill="1" applyBorder="1" applyAlignment="1" applyProtection="1">
      <alignment horizontal="center" vertical="center"/>
      <protection locked="0"/>
    </xf>
    <xf numFmtId="179" fontId="5" fillId="0" borderId="30" xfId="34" applyNumberFormat="1" applyFont="1" applyFill="1" applyBorder="1" applyAlignment="1" applyProtection="1">
      <alignment horizontal="center" vertical="center"/>
    </xf>
    <xf numFmtId="179" fontId="5" fillId="0" borderId="152" xfId="34" applyNumberFormat="1" applyFont="1" applyFill="1" applyBorder="1" applyAlignment="1" applyProtection="1">
      <alignment horizontal="center" vertical="center"/>
    </xf>
    <xf numFmtId="179" fontId="5" fillId="0" borderId="149" xfId="34" applyNumberFormat="1" applyFont="1" applyFill="1" applyBorder="1" applyAlignment="1" applyProtection="1">
      <alignment horizontal="center" vertical="center"/>
    </xf>
    <xf numFmtId="38" fontId="5" fillId="24" borderId="17" xfId="34" applyFont="1" applyFill="1" applyBorder="1" applyAlignment="1" applyProtection="1">
      <alignment horizontal="center" vertical="center"/>
      <protection locked="0"/>
    </xf>
    <xf numFmtId="38" fontId="5" fillId="24" borderId="65" xfId="34" applyFont="1" applyFill="1" applyBorder="1" applyAlignment="1" applyProtection="1">
      <alignment horizontal="center" vertical="center"/>
      <protection locked="0"/>
    </xf>
    <xf numFmtId="38" fontId="5" fillId="24" borderId="42" xfId="34" applyFont="1" applyFill="1" applyBorder="1" applyAlignment="1" applyProtection="1">
      <alignment horizontal="center" vertical="center"/>
      <protection locked="0"/>
    </xf>
    <xf numFmtId="0" fontId="4" fillId="0" borderId="40" xfId="0" applyFont="1" applyBorder="1" applyAlignment="1">
      <alignment vertical="center"/>
    </xf>
    <xf numFmtId="0" fontId="8" fillId="0" borderId="45" xfId="0" applyFont="1" applyBorder="1" applyAlignment="1">
      <alignment horizontal="right" vertical="center"/>
    </xf>
    <xf numFmtId="0" fontId="8" fillId="0" borderId="50" xfId="0" applyFont="1" applyBorder="1" applyAlignment="1">
      <alignment horizontal="right" vertical="center"/>
    </xf>
    <xf numFmtId="190" fontId="5" fillId="0" borderId="31" xfId="28" applyNumberFormat="1" applyFont="1" applyFill="1" applyBorder="1" applyAlignment="1" applyProtection="1">
      <alignment horizontal="center" vertical="center"/>
    </xf>
    <xf numFmtId="190" fontId="5" fillId="0" borderId="129" xfId="28" applyNumberFormat="1" applyFont="1" applyFill="1" applyBorder="1" applyAlignment="1" applyProtection="1">
      <alignment horizontal="center" vertical="center"/>
    </xf>
    <xf numFmtId="9" fontId="5" fillId="0" borderId="68" xfId="28" applyFont="1" applyFill="1" applyBorder="1" applyAlignment="1" applyProtection="1">
      <alignment horizontal="center" vertical="center"/>
    </xf>
    <xf numFmtId="38" fontId="5" fillId="0" borderId="79" xfId="34" applyFont="1" applyFill="1" applyBorder="1" applyAlignment="1" applyProtection="1">
      <alignment horizontal="center" vertical="center"/>
    </xf>
    <xf numFmtId="0" fontId="8" fillId="0" borderId="82" xfId="0" applyFont="1" applyBorder="1" applyAlignment="1">
      <alignment horizontal="right" vertical="center"/>
    </xf>
    <xf numFmtId="0" fontId="47" fillId="0" borderId="126" xfId="0" applyFont="1" applyBorder="1" applyAlignment="1">
      <alignment horizontal="right" vertical="center"/>
    </xf>
    <xf numFmtId="0" fontId="4" fillId="0" borderId="126" xfId="0" applyFont="1" applyBorder="1" applyAlignment="1">
      <alignment vertical="center"/>
    </xf>
    <xf numFmtId="0" fontId="4" fillId="0" borderId="38" xfId="0" applyFont="1" applyBorder="1" applyAlignment="1">
      <alignment vertical="center"/>
    </xf>
    <xf numFmtId="0" fontId="4" fillId="0" borderId="28" xfId="0" applyFont="1" applyBorder="1" applyAlignment="1">
      <alignment vertical="center"/>
    </xf>
    <xf numFmtId="38" fontId="5" fillId="0" borderId="94" xfId="34" applyFont="1" applyFill="1" applyBorder="1" applyAlignment="1" applyProtection="1">
      <alignment horizontal="center" vertical="center"/>
    </xf>
    <xf numFmtId="190" fontId="5" fillId="0" borderId="32" xfId="28" applyNumberFormat="1" applyFont="1" applyFill="1" applyBorder="1" applyAlignment="1" applyProtection="1">
      <alignment horizontal="center" vertical="center"/>
    </xf>
    <xf numFmtId="188" fontId="5" fillId="0" borderId="66" xfId="34" applyNumberFormat="1" applyFont="1" applyFill="1" applyBorder="1" applyAlignment="1" applyProtection="1">
      <alignment horizontal="center" vertical="center"/>
    </xf>
    <xf numFmtId="188" fontId="5" fillId="0" borderId="130" xfId="34" applyNumberFormat="1" applyFont="1" applyFill="1" applyBorder="1" applyAlignment="1" applyProtection="1">
      <alignment horizontal="center" vertical="center"/>
    </xf>
    <xf numFmtId="9" fontId="5" fillId="0" borderId="233" xfId="28" applyFont="1" applyFill="1" applyBorder="1" applyAlignment="1" applyProtection="1">
      <alignment horizontal="center" vertical="center"/>
    </xf>
    <xf numFmtId="9" fontId="5" fillId="0" borderId="235" xfId="28" applyFont="1" applyFill="1" applyBorder="1" applyAlignment="1" applyProtection="1">
      <alignment horizontal="center" vertical="center"/>
    </xf>
    <xf numFmtId="9" fontId="5" fillId="0" borderId="153" xfId="28" applyFont="1" applyFill="1" applyBorder="1" applyAlignment="1" applyProtection="1">
      <alignment horizontal="center" vertical="center"/>
    </xf>
    <xf numFmtId="9" fontId="5" fillId="0" borderId="25" xfId="28" applyFont="1" applyFill="1" applyBorder="1" applyAlignment="1" applyProtection="1">
      <alignment horizontal="center" vertical="center"/>
    </xf>
    <xf numFmtId="9" fontId="5" fillId="0" borderId="179" xfId="28" applyFont="1" applyFill="1" applyBorder="1" applyAlignment="1" applyProtection="1">
      <alignment horizontal="center" vertical="center"/>
    </xf>
    <xf numFmtId="0" fontId="4" fillId="0" borderId="181" xfId="0" applyFont="1" applyBorder="1" applyAlignment="1">
      <alignment horizontal="center" vertical="center"/>
    </xf>
    <xf numFmtId="0" fontId="4" fillId="0" borderId="182" xfId="0" applyFont="1" applyBorder="1" applyAlignment="1">
      <alignment horizontal="center" vertical="center"/>
    </xf>
    <xf numFmtId="0" fontId="4" fillId="0" borderId="133"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48" xfId="0" applyFont="1" applyBorder="1" applyAlignment="1">
      <alignment horizontal="left" wrapText="1"/>
    </xf>
    <xf numFmtId="38" fontId="5" fillId="0" borderId="42" xfId="34" applyFont="1" applyFill="1" applyBorder="1" applyAlignment="1" applyProtection="1">
      <alignment horizontal="center" vertical="center"/>
    </xf>
    <xf numFmtId="0" fontId="7" fillId="0" borderId="183" xfId="0" applyFont="1" applyBorder="1" applyAlignment="1">
      <alignment horizontal="distributed" vertical="center" wrapText="1"/>
    </xf>
    <xf numFmtId="0" fontId="4" fillId="0" borderId="236" xfId="0" applyFont="1" applyBorder="1" applyAlignment="1">
      <alignment horizontal="center" vertical="center"/>
    </xf>
    <xf numFmtId="0" fontId="44" fillId="0" borderId="65" xfId="0" applyFont="1" applyBorder="1" applyAlignment="1">
      <alignment horizontal="center" vertical="center" wrapText="1"/>
    </xf>
    <xf numFmtId="0" fontId="4" fillId="0" borderId="152" xfId="0" applyFont="1" applyBorder="1" applyAlignment="1">
      <alignment horizontal="distributed" vertical="center" wrapText="1"/>
    </xf>
    <xf numFmtId="188" fontId="5" fillId="0" borderId="17" xfId="34" applyNumberFormat="1" applyFont="1" applyFill="1" applyBorder="1" applyAlignment="1" applyProtection="1">
      <alignment horizontal="center" vertical="center"/>
    </xf>
    <xf numFmtId="188" fontId="5" fillId="0" borderId="65" xfId="34" applyNumberFormat="1" applyFont="1" applyFill="1" applyBorder="1" applyAlignment="1" applyProtection="1">
      <alignment horizontal="center" vertical="center"/>
    </xf>
    <xf numFmtId="188" fontId="5" fillId="0" borderId="96" xfId="34" applyNumberFormat="1" applyFont="1" applyFill="1" applyBorder="1" applyAlignment="1" applyProtection="1">
      <alignment horizontal="center" vertical="center"/>
    </xf>
    <xf numFmtId="187" fontId="5" fillId="0" borderId="237" xfId="34" applyNumberFormat="1" applyFont="1" applyFill="1" applyBorder="1" applyAlignment="1" applyProtection="1">
      <alignment horizontal="center" vertical="center"/>
    </xf>
    <xf numFmtId="187" fontId="5" fillId="0" borderId="203" xfId="34" applyNumberFormat="1" applyFont="1" applyFill="1" applyBorder="1" applyAlignment="1" applyProtection="1">
      <alignment horizontal="center" vertical="center"/>
    </xf>
    <xf numFmtId="9" fontId="5" fillId="0" borderId="230" xfId="28" applyFont="1" applyFill="1" applyBorder="1" applyAlignment="1" applyProtection="1">
      <alignment horizontal="center" vertical="center"/>
    </xf>
    <xf numFmtId="9" fontId="5" fillId="0" borderId="231" xfId="28" applyFont="1" applyFill="1" applyBorder="1" applyAlignment="1" applyProtection="1">
      <alignment horizontal="center" vertical="center"/>
    </xf>
    <xf numFmtId="9" fontId="5" fillId="0" borderId="232" xfId="28" applyFont="1" applyFill="1" applyBorder="1" applyAlignment="1" applyProtection="1">
      <alignment horizontal="center" vertical="center"/>
    </xf>
    <xf numFmtId="38" fontId="5" fillId="27" borderId="79" xfId="34" applyFont="1" applyFill="1" applyBorder="1" applyAlignment="1" applyProtection="1">
      <alignment horizontal="center" vertical="center"/>
      <protection locked="0"/>
    </xf>
    <xf numFmtId="37" fontId="5" fillId="0" borderId="47" xfId="34" applyNumberFormat="1" applyFont="1" applyFill="1" applyBorder="1" applyAlignment="1" applyProtection="1">
      <alignment horizontal="center" vertical="center"/>
    </xf>
    <xf numFmtId="37" fontId="5" fillId="0" borderId="51" xfId="34" applyNumberFormat="1" applyFont="1" applyFill="1" applyBorder="1" applyAlignment="1" applyProtection="1">
      <alignment horizontal="center" vertical="center"/>
    </xf>
    <xf numFmtId="37" fontId="5" fillId="0" borderId="44" xfId="34" applyNumberFormat="1" applyFont="1" applyFill="1" applyBorder="1" applyAlignment="1" applyProtection="1">
      <alignment horizontal="center" vertical="center"/>
    </xf>
    <xf numFmtId="0" fontId="8" fillId="0" borderId="50" xfId="0" applyFont="1" applyBorder="1" applyAlignment="1">
      <alignment horizontal="distributed" vertical="center" wrapText="1"/>
    </xf>
    <xf numFmtId="38" fontId="10" fillId="0" borderId="17" xfId="0" applyNumberFormat="1" applyFont="1" applyBorder="1" applyAlignment="1">
      <alignment vertical="center"/>
    </xf>
    <xf numFmtId="0" fontId="0" fillId="0" borderId="65" xfId="0" applyBorder="1"/>
    <xf numFmtId="38" fontId="4" fillId="0" borderId="65" xfId="0" applyNumberFormat="1" applyFont="1" applyBorder="1" applyAlignment="1">
      <alignment horizontal="center" vertical="center"/>
    </xf>
    <xf numFmtId="38" fontId="4" fillId="0" borderId="96" xfId="0" applyNumberFormat="1" applyFont="1" applyBorder="1" applyAlignment="1">
      <alignment horizontal="center" vertical="center"/>
    </xf>
    <xf numFmtId="38" fontId="10" fillId="0" borderId="47" xfId="0" applyNumberFormat="1" applyFont="1" applyBorder="1" applyAlignment="1">
      <alignment vertical="center"/>
    </xf>
    <xf numFmtId="0" fontId="0" fillId="0" borderId="51" xfId="0" applyBorder="1"/>
    <xf numFmtId="38" fontId="4" fillId="0" borderId="51" xfId="0" applyNumberFormat="1" applyFont="1" applyBorder="1" applyAlignment="1">
      <alignment horizontal="center" vertical="center"/>
    </xf>
    <xf numFmtId="38" fontId="4" fillId="0" borderId="108" xfId="0" applyNumberFormat="1" applyFont="1" applyBorder="1" applyAlignment="1">
      <alignment horizontal="center" vertical="center"/>
    </xf>
    <xf numFmtId="38" fontId="4" fillId="0" borderId="183" xfId="0" applyNumberFormat="1" applyFont="1" applyBorder="1" applyAlignment="1">
      <alignment horizontal="center" vertical="center"/>
    </xf>
    <xf numFmtId="38" fontId="4" fillId="0" borderId="184" xfId="0" applyNumberFormat="1" applyFont="1" applyBorder="1" applyAlignment="1">
      <alignment horizontal="center" vertical="center"/>
    </xf>
    <xf numFmtId="38" fontId="10" fillId="0" borderId="185" xfId="0" applyNumberFormat="1" applyFont="1" applyBorder="1" applyAlignment="1">
      <alignment vertical="center"/>
    </xf>
    <xf numFmtId="0" fontId="0" fillId="0" borderId="183" xfId="0" applyBorder="1"/>
    <xf numFmtId="38" fontId="10" fillId="0" borderId="45" xfId="0" applyNumberFormat="1" applyFont="1" applyBorder="1" applyAlignment="1">
      <alignment vertical="center"/>
    </xf>
    <xf numFmtId="0" fontId="0" fillId="0" borderId="50" xfId="0" applyBorder="1"/>
    <xf numFmtId="38" fontId="4" fillId="0" borderId="50" xfId="0" applyNumberFormat="1" applyFont="1" applyBorder="1" applyAlignment="1">
      <alignment horizontal="center" vertical="center"/>
    </xf>
    <xf numFmtId="38" fontId="4" fillId="0" borderId="28" xfId="0" applyNumberFormat="1" applyFont="1" applyBorder="1" applyAlignment="1">
      <alignment horizontal="center" vertical="center"/>
    </xf>
    <xf numFmtId="0" fontId="4" fillId="0" borderId="229" xfId="0" applyFont="1" applyBorder="1" applyAlignment="1">
      <alignment horizontal="center" vertical="center"/>
    </xf>
    <xf numFmtId="188" fontId="5" fillId="0" borderId="130" xfId="0" applyNumberFormat="1" applyFont="1" applyBorder="1" applyAlignment="1">
      <alignment horizontal="center" vertical="center"/>
    </xf>
    <xf numFmtId="188" fontId="5" fillId="0" borderId="145" xfId="0" applyNumberFormat="1" applyFont="1" applyBorder="1" applyAlignment="1">
      <alignment horizontal="center" vertical="center"/>
    </xf>
    <xf numFmtId="188" fontId="5" fillId="0" borderId="67" xfId="34" applyNumberFormat="1" applyFont="1" applyFill="1" applyBorder="1" applyAlignment="1" applyProtection="1">
      <alignment horizontal="center" vertical="center"/>
    </xf>
    <xf numFmtId="38" fontId="5" fillId="27" borderId="72" xfId="34" applyFont="1" applyFill="1" applyBorder="1" applyAlignment="1" applyProtection="1">
      <alignment horizontal="center" vertical="center"/>
      <protection locked="0"/>
    </xf>
    <xf numFmtId="188" fontId="5" fillId="0" borderId="72" xfId="34" applyNumberFormat="1" applyFont="1" applyFill="1" applyBorder="1" applyAlignment="1" applyProtection="1">
      <alignment horizontal="center" vertical="center"/>
    </xf>
    <xf numFmtId="188" fontId="5" fillId="0" borderId="116" xfId="34" applyNumberFormat="1" applyFont="1" applyFill="1" applyBorder="1" applyAlignment="1" applyProtection="1">
      <alignment horizontal="center" vertical="center"/>
    </xf>
    <xf numFmtId="38" fontId="5" fillId="27" borderId="35" xfId="34" applyFont="1" applyFill="1" applyBorder="1" applyAlignment="1" applyProtection="1">
      <alignment horizontal="center" vertical="center"/>
      <protection locked="0"/>
    </xf>
    <xf numFmtId="0" fontId="4" fillId="0" borderId="126" xfId="0" applyFont="1" applyBorder="1" applyAlignment="1">
      <alignment horizontal="distributed" vertical="center" wrapText="1"/>
    </xf>
    <xf numFmtId="0" fontId="4" fillId="0" borderId="82" xfId="0" applyFont="1" applyBorder="1" applyAlignment="1">
      <alignment horizontal="center" vertical="center" wrapText="1"/>
    </xf>
    <xf numFmtId="188" fontId="5" fillId="0" borderId="31" xfId="34" applyNumberFormat="1" applyFont="1" applyFill="1" applyBorder="1" applyAlignment="1" applyProtection="1">
      <alignment horizontal="center" vertical="center"/>
    </xf>
    <xf numFmtId="188" fontId="5" fillId="0" borderId="129" xfId="34" applyNumberFormat="1" applyFont="1" applyFill="1" applyBorder="1" applyAlignment="1" applyProtection="1">
      <alignment horizontal="center" vertical="center"/>
    </xf>
    <xf numFmtId="188" fontId="5" fillId="0" borderId="178" xfId="34" applyNumberFormat="1" applyFont="1" applyFill="1" applyBorder="1" applyAlignment="1" applyProtection="1">
      <alignment horizontal="center" vertical="center"/>
    </xf>
    <xf numFmtId="9" fontId="5" fillId="0" borderId="154" xfId="28" applyFont="1" applyFill="1" applyBorder="1" applyAlignment="1" applyProtection="1">
      <alignment horizontal="center" vertical="center"/>
    </xf>
    <xf numFmtId="38" fontId="5" fillId="0" borderId="142" xfId="0" applyNumberFormat="1" applyFont="1" applyBorder="1" applyAlignment="1">
      <alignment horizontal="center" vertical="center"/>
    </xf>
    <xf numFmtId="38" fontId="5" fillId="0" borderId="143" xfId="0" applyNumberFormat="1" applyFont="1" applyBorder="1" applyAlignment="1">
      <alignment horizontal="center" vertical="center"/>
    </xf>
    <xf numFmtId="38" fontId="5" fillId="0" borderId="93" xfId="34" applyFont="1" applyFill="1" applyBorder="1" applyAlignment="1" applyProtection="1">
      <alignment horizontal="center" vertical="center"/>
    </xf>
    <xf numFmtId="38" fontId="5" fillId="0" borderId="153" xfId="34" applyFont="1" applyFill="1" applyBorder="1" applyAlignment="1" applyProtection="1">
      <alignment horizontal="center" vertical="center"/>
    </xf>
    <xf numFmtId="38" fontId="5" fillId="0" borderId="25" xfId="34" applyFont="1" applyFill="1" applyBorder="1" applyAlignment="1" applyProtection="1">
      <alignment horizontal="center" vertical="center"/>
    </xf>
    <xf numFmtId="188" fontId="5" fillId="0" borderId="66" xfId="0" applyNumberFormat="1" applyFont="1" applyBorder="1" applyAlignment="1">
      <alignment horizontal="center" vertical="center"/>
    </xf>
    <xf numFmtId="0" fontId="4" fillId="0" borderId="186" xfId="0" applyFont="1" applyBorder="1" applyAlignment="1">
      <alignment horizontal="center" vertical="center" wrapText="1"/>
    </xf>
    <xf numFmtId="0" fontId="4" fillId="0" borderId="187"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8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90" xfId="0" applyFont="1" applyBorder="1" applyAlignment="1">
      <alignment horizontal="center" vertical="center"/>
    </xf>
    <xf numFmtId="38" fontId="4" fillId="0" borderId="20" xfId="0" applyNumberFormat="1" applyFont="1" applyBorder="1" applyAlignment="1">
      <alignment horizontal="distributed" vertical="center"/>
    </xf>
    <xf numFmtId="38" fontId="4" fillId="0" borderId="79" xfId="0" applyNumberFormat="1" applyFont="1" applyBorder="1" applyAlignment="1">
      <alignment horizontal="distributed" vertical="center"/>
    </xf>
    <xf numFmtId="38" fontId="4" fillId="0" borderId="17" xfId="0" applyNumberFormat="1" applyFont="1" applyBorder="1" applyAlignment="1">
      <alignment horizontal="distributed" vertical="center"/>
    </xf>
    <xf numFmtId="38" fontId="4" fillId="0" borderId="191" xfId="0" applyNumberFormat="1" applyFont="1" applyBorder="1" applyAlignment="1">
      <alignment horizontal="distributed" vertical="center"/>
    </xf>
    <xf numFmtId="38" fontId="4" fillId="0" borderId="35" xfId="0" applyNumberFormat="1" applyFont="1" applyBorder="1" applyAlignment="1">
      <alignment horizontal="distributed" vertical="center"/>
    </xf>
    <xf numFmtId="38" fontId="4" fillId="0" borderId="31" xfId="0" applyNumberFormat="1" applyFont="1" applyBorder="1" applyAlignment="1">
      <alignment horizontal="distributed" vertical="center"/>
    </xf>
    <xf numFmtId="38" fontId="4" fillId="0" borderId="19" xfId="0" applyNumberFormat="1" applyFont="1" applyBorder="1" applyAlignment="1">
      <alignment horizontal="distributed" vertical="center"/>
    </xf>
    <xf numFmtId="38" fontId="4" fillId="0" borderId="72" xfId="0" applyNumberFormat="1" applyFont="1" applyBorder="1" applyAlignment="1">
      <alignment horizontal="distributed" vertical="center"/>
    </xf>
    <xf numFmtId="38" fontId="4" fillId="0" borderId="11" xfId="0" applyNumberFormat="1" applyFont="1" applyBorder="1" applyAlignment="1">
      <alignment horizontal="distributed" vertical="center"/>
    </xf>
    <xf numFmtId="38" fontId="7" fillId="0" borderId="58" xfId="0" applyNumberFormat="1" applyFont="1" applyBorder="1" applyAlignment="1">
      <alignment horizontal="distributed" vertical="center" wrapText="1"/>
    </xf>
    <xf numFmtId="38" fontId="7" fillId="0" borderId="49" xfId="0" applyNumberFormat="1" applyFont="1" applyBorder="1" applyAlignment="1">
      <alignment horizontal="distributed" vertical="center" wrapText="1"/>
    </xf>
    <xf numFmtId="38" fontId="7" fillId="0" borderId="60" xfId="0" applyNumberFormat="1" applyFont="1" applyBorder="1" applyAlignment="1">
      <alignment horizontal="distributed" vertical="center" wrapText="1"/>
    </xf>
    <xf numFmtId="38" fontId="7" fillId="0" borderId="53" xfId="0" applyNumberFormat="1" applyFont="1" applyBorder="1" applyAlignment="1">
      <alignment horizontal="distributed" vertical="center" wrapText="1"/>
    </xf>
    <xf numFmtId="38" fontId="4" fillId="0" borderId="39" xfId="0" applyNumberFormat="1" applyFont="1" applyBorder="1" applyAlignment="1">
      <alignment horizontal="distributed" vertical="center" wrapText="1"/>
    </xf>
    <xf numFmtId="38" fontId="4" fillId="0" borderId="40" xfId="0" applyNumberFormat="1" applyFont="1" applyBorder="1" applyAlignment="1">
      <alignment horizontal="distributed" vertical="center" wrapText="1"/>
    </xf>
    <xf numFmtId="38" fontId="4" fillId="0" borderId="85" xfId="0" applyNumberFormat="1" applyFont="1" applyBorder="1" applyAlignment="1">
      <alignment horizontal="distributed" vertical="center"/>
    </xf>
    <xf numFmtId="38" fontId="4" fillId="0" borderId="130" xfId="0" applyNumberFormat="1" applyFont="1" applyBorder="1" applyAlignment="1">
      <alignment horizontal="distributed" vertical="center"/>
    </xf>
    <xf numFmtId="38" fontId="4" fillId="0" borderId="192" xfId="0" applyNumberFormat="1" applyFont="1" applyBorder="1" applyAlignment="1">
      <alignment horizontal="distributed" vertical="center"/>
    </xf>
    <xf numFmtId="38" fontId="4" fillId="0" borderId="43" xfId="0" applyNumberFormat="1" applyFont="1" applyBorder="1" applyAlignment="1">
      <alignment horizontal="distributed" vertical="center"/>
    </xf>
    <xf numFmtId="38" fontId="4" fillId="0" borderId="51" xfId="0" applyNumberFormat="1" applyFont="1" applyBorder="1" applyAlignment="1">
      <alignment horizontal="distributed" vertical="center"/>
    </xf>
    <xf numFmtId="38" fontId="4" fillId="0" borderId="193" xfId="0" applyNumberFormat="1" applyFont="1" applyBorder="1" applyAlignment="1">
      <alignment horizontal="distributed" vertical="center"/>
    </xf>
    <xf numFmtId="38" fontId="4" fillId="0" borderId="43" xfId="0" applyNumberFormat="1" applyFont="1" applyBorder="1" applyAlignment="1">
      <alignment horizontal="distributed" vertical="center" shrinkToFit="1"/>
    </xf>
    <xf numFmtId="38" fontId="4" fillId="0" borderId="44" xfId="0" applyNumberFormat="1" applyFont="1" applyBorder="1" applyAlignment="1">
      <alignment horizontal="distributed" vertical="center" shrinkToFit="1"/>
    </xf>
    <xf numFmtId="0" fontId="7" fillId="0" borderId="0" xfId="0" applyFont="1" applyAlignment="1">
      <alignment horizontal="left" wrapText="1"/>
    </xf>
    <xf numFmtId="0" fontId="39" fillId="0" borderId="0" xfId="0" applyFont="1" applyAlignment="1">
      <alignment horizontal="left" vertical="center" wrapText="1" shrinkToFit="1"/>
    </xf>
    <xf numFmtId="0" fontId="42" fillId="0" borderId="0" xfId="0" applyFont="1" applyAlignment="1">
      <alignment horizontal="left" vertical="center" wrapText="1" shrinkToFit="1"/>
    </xf>
    <xf numFmtId="0" fontId="4" fillId="0" borderId="0" xfId="0" applyFont="1" applyAlignment="1">
      <alignment vertical="center" shrinkToFit="1"/>
    </xf>
    <xf numFmtId="3" fontId="4" fillId="0" borderId="137" xfId="0" applyNumberFormat="1" applyFont="1" applyBorder="1" applyAlignment="1">
      <alignment vertical="center"/>
    </xf>
    <xf numFmtId="3" fontId="4" fillId="0" borderId="134" xfId="0" applyNumberFormat="1" applyFont="1" applyBorder="1" applyAlignment="1">
      <alignment vertical="center"/>
    </xf>
    <xf numFmtId="38" fontId="4" fillId="0" borderId="56" xfId="0" applyNumberFormat="1" applyFont="1" applyBorder="1" applyAlignment="1">
      <alignment horizontal="center" vertical="center" shrinkToFit="1"/>
    </xf>
    <xf numFmtId="38" fontId="4" fillId="0" borderId="131" xfId="0" applyNumberFormat="1" applyFont="1" applyBorder="1" applyAlignment="1">
      <alignment horizontal="center" vertical="center" shrinkToFit="1"/>
    </xf>
    <xf numFmtId="38" fontId="4" fillId="0" borderId="57" xfId="0" applyNumberFormat="1" applyFont="1" applyBorder="1" applyAlignment="1">
      <alignment horizontal="center" vertical="center" shrinkToFit="1"/>
    </xf>
    <xf numFmtId="38" fontId="4" fillId="0" borderId="48" xfId="0" applyNumberFormat="1" applyFont="1" applyBorder="1" applyAlignment="1">
      <alignment horizontal="left" wrapText="1"/>
    </xf>
    <xf numFmtId="38" fontId="4" fillId="0" borderId="49" xfId="0" applyNumberFormat="1" applyFont="1" applyBorder="1" applyAlignment="1">
      <alignment horizontal="left" wrapText="1"/>
    </xf>
    <xf numFmtId="38" fontId="4" fillId="0" borderId="59" xfId="0" applyNumberFormat="1" applyFont="1" applyBorder="1" applyAlignment="1">
      <alignment horizontal="center" vertical="center" wrapText="1"/>
    </xf>
    <xf numFmtId="38" fontId="4" fillId="0" borderId="61" xfId="0" applyNumberFormat="1" applyFont="1" applyBorder="1" applyAlignment="1">
      <alignment horizontal="center" vertical="center" wrapText="1"/>
    </xf>
    <xf numFmtId="38" fontId="4" fillId="0" borderId="45" xfId="0" applyNumberFormat="1" applyFont="1" applyBorder="1" applyAlignment="1">
      <alignment vertical="center"/>
    </xf>
    <xf numFmtId="38" fontId="4" fillId="0" borderId="40" xfId="0" applyNumberFormat="1" applyFont="1" applyBorder="1" applyAlignment="1">
      <alignment vertical="center"/>
    </xf>
    <xf numFmtId="38" fontId="4" fillId="0" borderId="47" xfId="0" applyNumberFormat="1" applyFont="1" applyBorder="1" applyAlignment="1">
      <alignment vertical="center"/>
    </xf>
    <xf numFmtId="38" fontId="4" fillId="0" borderId="44" xfId="0" applyNumberFormat="1" applyFont="1" applyBorder="1" applyAlignment="1">
      <alignment vertical="center"/>
    </xf>
    <xf numFmtId="38" fontId="4" fillId="0" borderId="33" xfId="0" applyNumberFormat="1" applyFont="1" applyBorder="1" applyAlignment="1">
      <alignment horizontal="distributed" vertical="center" wrapText="1"/>
    </xf>
    <xf numFmtId="38" fontId="4" fillId="0" borderId="48" xfId="0" applyNumberFormat="1" applyFont="1" applyBorder="1" applyAlignment="1">
      <alignment horizontal="distributed" vertical="center" wrapText="1"/>
    </xf>
    <xf numFmtId="38" fontId="4" fillId="0" borderId="59" xfId="0" applyNumberFormat="1" applyFont="1" applyBorder="1" applyAlignment="1">
      <alignment horizontal="distributed" vertical="center" wrapText="1"/>
    </xf>
    <xf numFmtId="38" fontId="4" fillId="0" borderId="55" xfId="0" applyNumberFormat="1" applyFont="1" applyBorder="1" applyAlignment="1">
      <alignment horizontal="distributed" vertical="center" wrapText="1"/>
    </xf>
    <xf numFmtId="38" fontId="4" fillId="0" borderId="52" xfId="0" applyNumberFormat="1" applyFont="1" applyBorder="1" applyAlignment="1">
      <alignment horizontal="distributed" vertical="center" wrapText="1"/>
    </xf>
    <xf numFmtId="38" fontId="4" fillId="0" borderId="61" xfId="0" applyNumberFormat="1" applyFont="1" applyBorder="1" applyAlignment="1">
      <alignment horizontal="distributed" vertical="center" wrapText="1"/>
    </xf>
    <xf numFmtId="38" fontId="4" fillId="0" borderId="135" xfId="0" applyNumberFormat="1" applyFont="1" applyBorder="1" applyAlignment="1">
      <alignment vertical="center"/>
    </xf>
    <xf numFmtId="38" fontId="4" fillId="0" borderId="97" xfId="0" applyNumberFormat="1" applyFont="1" applyBorder="1" applyAlignment="1">
      <alignment vertical="center"/>
    </xf>
    <xf numFmtId="0" fontId="7" fillId="24" borderId="20" xfId="0" applyFont="1" applyFill="1" applyBorder="1" applyAlignment="1" applyProtection="1">
      <alignment vertical="center" shrinkToFit="1"/>
      <protection locked="0"/>
    </xf>
    <xf numFmtId="0" fontId="7" fillId="24" borderId="79" xfId="0" applyFont="1" applyFill="1" applyBorder="1" applyAlignment="1" applyProtection="1">
      <alignment vertical="center" shrinkToFit="1"/>
      <protection locked="0"/>
    </xf>
    <xf numFmtId="0" fontId="4" fillId="0" borderId="79" xfId="0" applyFont="1" applyBorder="1" applyAlignment="1">
      <alignment horizontal="right" vertical="center"/>
    </xf>
    <xf numFmtId="0" fontId="4" fillId="0" borderId="17" xfId="0" applyFont="1" applyBorder="1" applyAlignment="1">
      <alignment horizontal="right" vertical="center"/>
    </xf>
    <xf numFmtId="0" fontId="7" fillId="24" borderId="42" xfId="0" applyFont="1" applyFill="1" applyBorder="1" applyAlignment="1" applyProtection="1">
      <alignment horizontal="center" vertical="center"/>
      <protection locked="0"/>
    </xf>
    <xf numFmtId="0" fontId="7" fillId="24" borderId="79" xfId="0" applyFont="1" applyFill="1" applyBorder="1" applyAlignment="1" applyProtection="1">
      <alignment horizontal="center" vertical="center"/>
      <protection locked="0"/>
    </xf>
    <xf numFmtId="0" fontId="7" fillId="24" borderId="17" xfId="0" applyFont="1" applyFill="1" applyBorder="1" applyAlignment="1" applyProtection="1">
      <alignment horizontal="center" vertical="center"/>
      <protection locked="0"/>
    </xf>
    <xf numFmtId="0" fontId="4" fillId="0" borderId="42" xfId="0" applyFont="1" applyBorder="1" applyAlignment="1">
      <alignment vertical="center"/>
    </xf>
    <xf numFmtId="0" fontId="4" fillId="0" borderId="79" xfId="0" applyFont="1" applyBorder="1" applyAlignment="1">
      <alignment vertical="center"/>
    </xf>
    <xf numFmtId="0" fontId="4" fillId="0" borderId="94" xfId="0" applyFont="1" applyBorder="1" applyAlignment="1">
      <alignment vertical="center"/>
    </xf>
    <xf numFmtId="0" fontId="7" fillId="24" borderId="151" xfId="0" applyFont="1" applyFill="1" applyBorder="1" applyAlignment="1" applyProtection="1">
      <alignment vertical="center" shrinkToFit="1"/>
      <protection locked="0"/>
    </xf>
    <xf numFmtId="0" fontId="7" fillId="24" borderId="104" xfId="0" applyFont="1" applyFill="1" applyBorder="1" applyAlignment="1" applyProtection="1">
      <alignment vertical="center" shrinkToFit="1"/>
      <protection locked="0"/>
    </xf>
    <xf numFmtId="0" fontId="4" fillId="0" borderId="104" xfId="0" applyFont="1" applyBorder="1" applyAlignment="1">
      <alignment horizontal="right" vertical="center"/>
    </xf>
    <xf numFmtId="180" fontId="4" fillId="27" borderId="102" xfId="0" applyNumberFormat="1" applyFont="1" applyFill="1" applyBorder="1" applyAlignment="1" applyProtection="1">
      <alignment horizontal="center" vertical="center"/>
      <protection locked="0"/>
    </xf>
    <xf numFmtId="180" fontId="4" fillId="27" borderId="103" xfId="0" applyNumberFormat="1" applyFont="1" applyFill="1" applyBorder="1" applyAlignment="1" applyProtection="1">
      <alignment horizontal="center" vertical="center"/>
      <protection locked="0"/>
    </xf>
    <xf numFmtId="0" fontId="13" fillId="27" borderId="47" xfId="0" applyFont="1" applyFill="1" applyBorder="1" applyAlignment="1" applyProtection="1">
      <alignment horizontal="center" vertical="center" shrinkToFit="1"/>
      <protection locked="0"/>
    </xf>
    <xf numFmtId="0" fontId="13" fillId="27" borderId="51" xfId="0" applyFont="1" applyFill="1" applyBorder="1" applyAlignment="1" applyProtection="1">
      <alignment horizontal="center" vertical="center" shrinkToFit="1"/>
      <protection locked="0"/>
    </xf>
    <xf numFmtId="0" fontId="13" fillId="27" borderId="44" xfId="0" applyFont="1" applyFill="1" applyBorder="1" applyAlignment="1" applyProtection="1">
      <alignment horizontal="center" vertical="center" shrinkToFit="1"/>
      <protection locked="0"/>
    </xf>
    <xf numFmtId="0" fontId="4" fillId="0" borderId="102" xfId="0" applyFont="1" applyBorder="1" applyAlignment="1">
      <alignment horizontal="center" vertical="center" wrapText="1"/>
    </xf>
    <xf numFmtId="0" fontId="7" fillId="24" borderId="40" xfId="0" applyFont="1" applyFill="1" applyBorder="1" applyAlignment="1" applyProtection="1">
      <alignment horizontal="center" vertical="center"/>
      <protection locked="0"/>
    </xf>
    <xf numFmtId="0" fontId="7" fillId="24" borderId="104" xfId="0" applyFont="1" applyFill="1" applyBorder="1" applyAlignment="1" applyProtection="1">
      <alignment horizontal="center" vertical="center"/>
      <protection locked="0"/>
    </xf>
    <xf numFmtId="0" fontId="7" fillId="24" borderId="45" xfId="0" applyFont="1" applyFill="1" applyBorder="1" applyAlignment="1" applyProtection="1">
      <alignment horizontal="center" vertical="center"/>
      <protection locked="0"/>
    </xf>
    <xf numFmtId="0" fontId="4" fillId="0" borderId="104" xfId="0" applyFont="1" applyBorder="1" applyAlignment="1">
      <alignment vertical="center"/>
    </xf>
    <xf numFmtId="0" fontId="4" fillId="0" borderId="105" xfId="0" applyFont="1" applyBorder="1" applyAlignment="1">
      <alignment vertical="center"/>
    </xf>
    <xf numFmtId="0" fontId="4" fillId="27" borderId="45" xfId="0" applyFont="1" applyFill="1" applyBorder="1" applyAlignment="1" applyProtection="1">
      <alignment horizontal="left" vertical="center"/>
      <protection locked="0"/>
    </xf>
    <xf numFmtId="0" fontId="4" fillId="27" borderId="50" xfId="0" applyFont="1" applyFill="1" applyBorder="1" applyAlignment="1" applyProtection="1">
      <alignment horizontal="left" vertical="center"/>
      <protection locked="0"/>
    </xf>
    <xf numFmtId="0" fontId="4" fillId="27" borderId="28" xfId="0" applyFont="1" applyFill="1" applyBorder="1" applyAlignment="1" applyProtection="1">
      <alignment horizontal="left" vertical="center"/>
      <protection locked="0"/>
    </xf>
    <xf numFmtId="0" fontId="4" fillId="0" borderId="0" xfId="0" applyFont="1" applyAlignment="1">
      <alignment vertical="top" wrapText="1"/>
    </xf>
    <xf numFmtId="0" fontId="4" fillId="0" borderId="102" xfId="0" applyFont="1" applyBorder="1" applyAlignment="1">
      <alignment horizontal="right" vertical="center"/>
    </xf>
    <xf numFmtId="0" fontId="4" fillId="0" borderId="47" xfId="0" applyFont="1" applyBorder="1" applyAlignment="1">
      <alignment horizontal="right" vertical="center"/>
    </xf>
    <xf numFmtId="0" fontId="7" fillId="24" borderId="18" xfId="0" applyFont="1" applyFill="1" applyBorder="1" applyAlignment="1" applyProtection="1">
      <alignment vertical="center" shrinkToFit="1"/>
      <protection locked="0"/>
    </xf>
    <xf numFmtId="0" fontId="7" fillId="24" borderId="102" xfId="0" applyFont="1" applyFill="1" applyBorder="1" applyAlignment="1" applyProtection="1">
      <alignment vertical="center" shrinkToFit="1"/>
      <protection locked="0"/>
    </xf>
    <xf numFmtId="0" fontId="4" fillId="0" borderId="44" xfId="0" applyFont="1" applyBorder="1" applyAlignment="1">
      <alignment vertical="center"/>
    </xf>
    <xf numFmtId="0" fontId="4" fillId="0" borderId="102" xfId="0" applyFont="1" applyBorder="1" applyAlignment="1">
      <alignment vertical="center"/>
    </xf>
    <xf numFmtId="0" fontId="4" fillId="0" borderId="103" xfId="0" applyFont="1" applyBorder="1" applyAlignment="1">
      <alignment vertical="center"/>
    </xf>
    <xf numFmtId="0" fontId="7" fillId="24" borderId="44" xfId="0" applyFont="1" applyFill="1" applyBorder="1" applyAlignment="1" applyProtection="1">
      <alignment horizontal="center" vertical="center"/>
      <protection locked="0"/>
    </xf>
    <xf numFmtId="0" fontId="7" fillId="24" borderId="102" xfId="0" applyFont="1" applyFill="1" applyBorder="1" applyAlignment="1" applyProtection="1">
      <alignment horizontal="center" vertical="center"/>
      <protection locked="0"/>
    </xf>
    <xf numFmtId="0" fontId="7" fillId="24" borderId="47" xfId="0" applyFont="1" applyFill="1" applyBorder="1" applyAlignment="1" applyProtection="1">
      <alignment horizontal="center" vertical="center"/>
      <protection locked="0"/>
    </xf>
    <xf numFmtId="0" fontId="8" fillId="0" borderId="22"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65" xfId="0" applyFont="1" applyBorder="1" applyAlignment="1">
      <alignment horizontal="distributed" vertical="center" shrinkToFit="1"/>
    </xf>
    <xf numFmtId="0" fontId="8" fillId="0" borderId="50" xfId="0" applyFont="1" applyBorder="1" applyAlignment="1">
      <alignment horizontal="distributed" vertical="center"/>
    </xf>
    <xf numFmtId="0" fontId="8" fillId="0" borderId="65" xfId="0" applyFont="1" applyBorder="1" applyAlignment="1">
      <alignment horizontal="distributed" vertical="center"/>
    </xf>
    <xf numFmtId="0" fontId="8" fillId="0" borderId="52" xfId="0" applyFont="1" applyBorder="1" applyAlignment="1">
      <alignment horizontal="center" vertical="center" textRotation="255"/>
    </xf>
    <xf numFmtId="0" fontId="8" fillId="0" borderId="51" xfId="0" applyFont="1" applyBorder="1" applyAlignment="1">
      <alignment horizontal="distributed" vertical="center" shrinkToFit="1"/>
    </xf>
    <xf numFmtId="0" fontId="4" fillId="27" borderId="104" xfId="0" applyFont="1" applyFill="1" applyBorder="1" applyAlignment="1" applyProtection="1">
      <alignment vertical="center"/>
      <protection locked="0"/>
    </xf>
    <xf numFmtId="0" fontId="4" fillId="27" borderId="105" xfId="0" applyFont="1" applyFill="1" applyBorder="1" applyAlignment="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_090706様式案自動車改" xfId="44" xr:uid="{00000000-0005-0000-0000-00002C000000}"/>
    <cellStyle name="標準_計画書様式案090609（自動車部）２" xfId="45" xr:uid="{00000000-0005-0000-0000-00002D000000}"/>
    <cellStyle name="標準_工場対策一覧" xfId="46" xr:uid="{00000000-0005-0000-0000-00002E000000}"/>
    <cellStyle name="標準_利用様式Ａ" xfId="47" xr:uid="{00000000-0005-0000-0000-00002F000000}"/>
    <cellStyle name="良い" xfId="48" builtinId="26" customBuiltin="1"/>
  </cellStyles>
  <dxfs count="8">
    <dxf>
      <font>
        <color theme="0"/>
      </font>
      <fill>
        <patternFill>
          <bgColor rgb="FFFF0000"/>
        </patternFill>
      </fill>
    </dxf>
    <dxf>
      <fill>
        <patternFill>
          <bgColor indexed="43"/>
        </patternFill>
      </fill>
    </dxf>
    <dxf>
      <fill>
        <patternFill>
          <bgColor indexed="13"/>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AV$40" lockText="1"/>
</file>

<file path=xl/ctrlProps/ctrlProp10.xml><?xml version="1.0" encoding="utf-8"?>
<formControlPr xmlns="http://schemas.microsoft.com/office/spreadsheetml/2009/9/main" objectType="CheckBox" fmlaLink="$AV$41" lockText="1"/>
</file>

<file path=xl/ctrlProps/ctrlProp11.xml><?xml version="1.0" encoding="utf-8"?>
<formControlPr xmlns="http://schemas.microsoft.com/office/spreadsheetml/2009/9/main" objectType="CheckBox" fmlaLink="$AX$40" lockText="1"/>
</file>

<file path=xl/ctrlProps/ctrlProp12.xml><?xml version="1.0" encoding="utf-8"?>
<formControlPr xmlns="http://schemas.microsoft.com/office/spreadsheetml/2009/9/main" objectType="CheckBox" fmlaLink="$AT$40"/>
</file>

<file path=xl/ctrlProps/ctrlProp13.xml><?xml version="1.0" encoding="utf-8"?>
<formControlPr xmlns="http://schemas.microsoft.com/office/spreadsheetml/2009/9/main" objectType="CheckBox" fmlaLink="$AT$41" lockText="1"/>
</file>

<file path=xl/ctrlProps/ctrlProp14.xml><?xml version="1.0" encoding="utf-8"?>
<formControlPr xmlns="http://schemas.microsoft.com/office/spreadsheetml/2009/9/main" objectType="CheckBox" fmlaLink="$AX$41" lockText="1"/>
</file>

<file path=xl/ctrlProps/ctrlProp15.xml><?xml version="1.0" encoding="utf-8"?>
<formControlPr xmlns="http://schemas.microsoft.com/office/spreadsheetml/2009/9/main" objectType="Drop" dropStyle="combo" dx="22" fmlaLink="#REF!" fmlaRange="#REF!" noThreeD="1" sel="0" val="0"/>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Drop" dropStyle="combo" dx="22" fmlaLink="#REF!" fmlaRange="#REF!" noThreeD="1" sel="0" val="0"/>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Drop" dropStyle="combo" dx="22" fmlaLink="#REF!" fmlaRange="#REF!" noThreeD="1" sel="0" val="0"/>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Drop" dropStyle="combo" dx="22" fmlaLink="#REF!" fmlaRange="#REF!" noThreeD="1" sel="0" val="0"/>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Drop" dropStyle="combo" dx="22" fmlaLink="#REF!" fmlaRange="#REF!" noThreeD="1" sel="0" val="0"/>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Drop" dropStyle="combo" dx="22" fmlaLink="#REF!" fmlaRange="#REF!" noThreeD="1" sel="0" val="0"/>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Drop" dropStyle="combo" dx="22" fmlaLink="#REF!" fmlaRange="#REF!" noThreeD="1" sel="0" val="0"/>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Drop" dropStyle="combo" dx="22" fmlaLink="#REF!" fmlaRange="#REF!" noThreeD="1" sel="0" val="0"/>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Drop" dropStyle="combo" dx="22" fmlaLink="#REF!" fmlaRange="#REF!" noThreeD="1" sel="0" val="0"/>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Drop" dropStyle="combo" dx="22" fmlaLink="#REF!" fmlaRange="#REF!" noThreeD="1" sel="0" val="0"/>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Drop" dropStyle="combo" dx="22" fmlaLink="#REF!" fmlaRange="#REF!" noThreeD="1" sel="0" val="0"/>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Drop" dropStyle="combo" dx="22" fmlaLink="#REF!" fmlaRange="#REF!" noThreeD="1" sel="0" val="0"/>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Drop" dropStyle="combo" dx="22" fmlaLink="#REF!" fmlaRange="#REF!" noThreeD="1" sel="0" val="0"/>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Drop" dropStyle="combo" dx="22" fmlaLink="#REF!" fmlaRange="#REF!" noThreeD="1" sel="0" val="0"/>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Drop" dropStyle="combo" dx="22" fmlaLink="#REF!" fmlaRange="#REF!" noThreeD="1" sel="0" val="0"/>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Drop" dropStyle="combo" dx="22" fmlaLink="#REF!" fmlaRange="#REF!" noThreeD="1" sel="0" val="0"/>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Drop" dropStyle="combo" dx="22" fmlaLink="#REF!" fmlaRange="#REF!" noThreeD="1" sel="0" val="0"/>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Drop" dropStyle="combo" dx="22" fmlaLink="#REF!" fmlaRange="#REF!" noThreeD="1" sel="0" val="0"/>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Drop" dropStyle="combo" dx="22" fmlaLink="#REF!" fmlaRange="#REF!" noThreeD="1" sel="0" val="0"/>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Drop" dropStyle="combo" dx="22" fmlaLink="#REF!" fmlaRange="#REF!" noThreeD="1" sel="0" val="0"/>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Drop" dropStyle="combo" dx="22" fmlaLink="#REF!" fmlaRange="#REF!" noThreeD="1" sel="0" val="0"/>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Drop" dropStyle="combo" dx="22" fmlaLink="#REF!" fmlaRange="#REF!" noThreeD="1" sel="0" val="0"/>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Drop" dropStyle="combo" dx="22" fmlaLink="#REF!" fmlaRange="#REF!" noThreeD="1" sel="0" val="0"/>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Drop" dropStyle="combo" dx="22" fmlaLink="#REF!" fmlaRange="#REF!" noThreeD="1" sel="0" val="0"/>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Drop" dropStyle="combo" dx="22" fmlaLink="#REF!" fmlaRange="#REF!" noThreeD="1" sel="0" val="0"/>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Drop" dropStyle="combo" dx="22" fmlaLink="#REF!" fmlaRange="#REF!" noThreeD="1" sel="0" val="0"/>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Drop" dropStyle="combo" dx="22" fmlaLink="#REF!" fmlaRange="#REF!" noThreeD="1" sel="0" val="0"/>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Drop" dropStyle="combo" dx="22" fmlaLink="#REF!" fmlaRange="#REF!" noThreeD="1" sel="0" val="0"/>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Drop" dropStyle="combo" dx="22" fmlaLink="#REF!" fmlaRange="#REF!" noThreeD="1" sel="0" val="0"/>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Drop" dropStyle="combo" dx="22" fmlaLink="#REF!" fmlaRange="#REF!" noThreeD="1" sel="0" val="0"/>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Drop" dropStyle="combo" dx="22" fmlaLink="#REF!" fmlaRange="#REF!" noThreeD="1" sel="0" val="0"/>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Drop" dropStyle="combo" dx="22" fmlaLink="#REF!" fmlaRange="#REF!" noThreeD="1" sel="0" val="0"/>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Drop" dropStyle="combo" dx="22" fmlaLink="#REF!" fmlaRange="#REF!" noThreeD="1" sel="0" val="0"/>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Drop" dropStyle="combo" dx="22" fmlaLink="#REF!" fmlaRange="#REF!" noThreeD="1" sel="0" val="0"/>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Drop" dropStyle="combo" dx="22" fmlaLink="#REF!" fmlaRange="#REF!" noThreeD="1" sel="0" val="0"/>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Drop" dropStyle="combo" dx="22" fmlaLink="#REF!" fmlaRange="#REF!" noThreeD="1" sel="0" val="0"/>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Drop" dropStyle="combo" dx="22" fmlaLink="#REF!" fmlaRange="#REF!" noThreeD="1" sel="0" val="0"/>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Drop" dropStyle="combo" dx="22" fmlaLink="#REF!" fmlaRange="#REF!" noThreeD="1" sel="0" val="0"/>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Drop" dropStyle="combo" dx="22" fmlaLink="#REF!" fmlaRange="#REF!" noThreeD="1" sel="0" val="0"/>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Drop" dropStyle="combo" dx="22" fmlaLink="#REF!" fmlaRange="#REF!" noThreeD="1" sel="0" val="0"/>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Drop" dropStyle="combo" dx="22" fmlaLink="#REF!" fmlaRange="#REF!" noThreeD="1" sel="0" val="0"/>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Drop" dropStyle="combo" dx="22" fmlaLink="#REF!" fmlaRange="#REF!" noThreeD="1" sel="0" val="0"/>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Drop" dropStyle="combo" dx="22" fmlaLink="#REF!" fmlaRange="#REF!" noThreeD="1" sel="0" val="0"/>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Drop" dropStyle="combo" dx="22" fmlaLink="#REF!" fmlaRange="#REF!" noThreeD="1" sel="0" val="0"/>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Drop" dropStyle="combo" dx="22" fmlaLink="#REF!" fmlaRange="#REF!" noThreeD="1" sel="0" val="0"/>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Drop" dropStyle="combo" dx="22" fmlaLink="#REF!" fmlaRange="#REF!" noThreeD="1" sel="0" val="0"/>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Drop" dropStyle="combo" dx="22" fmlaLink="#REF!" fmlaRange="#REF!" noThreeD="1" sel="0" val="0"/>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Drop" dropStyle="combo" dx="22" fmlaLink="#REF!" fmlaRange="#REF!" noThreeD="1" sel="0" val="0"/>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Drop" dropStyle="combo" dx="22" fmlaLink="#REF!" fmlaRange="#REF!" noThreeD="1" sel="0" val="0"/>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Drop" dropStyle="combo" dx="22" fmlaLink="#REF!" fmlaRange="#REF!" noThreeD="1" sel="0" val="0"/>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Drop" dropStyle="combo" dx="22" fmlaLink="#REF!" fmlaRange="#REF!" noThreeD="1" sel="0" val="0"/>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Drop" dropStyle="combo" dx="22" fmlaLink="#REF!" fmlaRange="#REF!" noThreeD="1" sel="0" val="0"/>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Drop" dropStyle="combo" dx="22" fmlaLink="#REF!" fmlaRange="#REF!" noThreeD="1" sel="0" val="0"/>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Drop" dropStyle="combo" dx="22" fmlaLink="#REF!" fmlaRange="#REF!" noThreeD="1" sel="0" val="0"/>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Drop" dropStyle="combo" dx="22" fmlaLink="#REF!" fmlaRange="#REF!" noThreeD="1" sel="0" val="0"/>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Drop" dropStyle="combo" dx="22" fmlaLink="#REF!" fmlaRange="#REF!" noThreeD="1" sel="0" val="0"/>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Drop" dropStyle="combo" dx="22" fmlaLink="#REF!" fmlaRange="#REF!" noThreeD="1" sel="0" val="0"/>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Drop" dropStyle="combo" dx="22" fmlaLink="#REF!" fmlaRange="#REF!" noThreeD="1" sel="0" val="0"/>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Drop" dropStyle="combo" dx="22" fmlaLink="#REF!" fmlaRange="#REF!" noThreeD="1" sel="0" val="0"/>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Drop" dropStyle="combo" dx="22" fmlaLink="#REF!" fmlaRange="#REF!" noThreeD="1" sel="0" val="0"/>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Drop" dropStyle="combo" dx="22" fmlaLink="#REF!" fmlaRange="#REF!" noThreeD="1" sel="0" val="0"/>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Drop" dropStyle="combo" dx="22" fmlaLink="#REF!" fmlaRange="#REF!" noThreeD="1" sel="0" val="0"/>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Drop" dropStyle="combo" dx="22" fmlaLink="#REF!" fmlaRange="#REF!" noThreeD="1" sel="0" val="0"/>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Drop" dropStyle="combo" dx="22" fmlaLink="#REF!" fmlaRange="#REF!" noThreeD="1" sel="0" val="0"/>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Drop" dropStyle="combo" dx="22" fmlaLink="#REF!" fmlaRange="#REF!" noThreeD="1" sel="0" val="0"/>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Drop" dropStyle="combo" dx="22" fmlaLink="#REF!" fmlaRange="#REF!" noThreeD="1" sel="0" val="0"/>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Drop" dropStyle="combo" dx="22" fmlaLink="#REF!" fmlaRange="#REF!" noThreeD="1" sel="0" val="0"/>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Drop" dropStyle="combo" dx="22" fmlaLink="#REF!" fmlaRange="#REF!" noThreeD="1" sel="0" val="0"/>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Drop" dropStyle="combo" dx="22" fmlaLink="#REF!" fmlaRange="#REF!" noThreeD="1" sel="0" val="0"/>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checked="Checked" fmlaLink="#REF!" lockText="1" noThreeD="1"/>
</file>

<file path=xl/ctrlProps/ctrlProp222.xml><?xml version="1.0" encoding="utf-8"?>
<formControlPr xmlns="http://schemas.microsoft.com/office/spreadsheetml/2009/9/main" objectType="Drop" dropStyle="combo" dx="22" fmlaLink="#REF!" fmlaRange="#REF!" noThreeD="1" sel="0" val="0"/>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Drop" dropStyle="combo" dx="22" fmlaLink="#REF!" fmlaRange="#REF!" noThreeD="1" sel="0" val="0"/>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Drop" dropStyle="combo" dx="22" fmlaLink="#REF!" fmlaRange="#REF!" noThreeD="1" sel="0" val="0"/>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Drop" dropStyle="combo" dx="22" fmlaLink="#REF!" fmlaRange="#REF!" noThreeD="1" sel="0" val="0"/>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checked="Checked" fmlaLink="#REF!" lockText="1" noThreeD="1"/>
</file>

<file path=xl/ctrlProps/ctrlProp234.xml><?xml version="1.0" encoding="utf-8"?>
<formControlPr xmlns="http://schemas.microsoft.com/office/spreadsheetml/2009/9/main" objectType="Drop" dropStyle="combo" dx="22" fmlaLink="#REF!" fmlaRange="#REF!" noThreeD="1" sel="0" val="0"/>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Drop" dropStyle="combo" dx="22" fmlaLink="#REF!" fmlaRange="#REF!" noThreeD="1" sel="0" val="0"/>
</file>

<file path=xl/ctrlProps/ctrlProp238.xml><?xml version="1.0" encoding="utf-8"?>
<formControlPr xmlns="http://schemas.microsoft.com/office/spreadsheetml/2009/9/main" objectType="CheckBox" checked="Checked" fmlaLink="#REF!"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checked="Checked" firstButton="1" fmlaLink="$BA$23"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checked="Checked" firstButton="1" fmlaLink="$BA$36"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Drop" dropStyle="combo" dx="22" fmlaLink="#REF!" fmlaRange="#REF!" noThreeD="1" sel="0" val="0"/>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Drop" dropStyle="combo" dx="22" fmlaLink="#REF!" fmlaRange="#REF!" noThreeD="1" sel="0" val="0"/>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Drop" dropStyle="combo" dx="22" fmlaLink="#REF!" fmlaRange="#REF!" noThreeD="1" sel="0" val="0"/>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Drop" dropStyle="combo" dx="22" fmlaLink="#REF!" fmlaRange="#REF!" noThreeD="1" sel="0" val="0"/>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Drop" dropStyle="combo" dx="22" fmlaLink="#REF!" fmlaRange="#REF!" noThreeD="1" sel="0" val="0"/>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Drop" dropStyle="combo" dx="22" fmlaLink="#REF!" fmlaRange="#REF!" noThreeD="1" sel="0" val="0"/>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Drop" dropStyle="combo" dx="22" fmlaLink="#REF!" fmlaRange="#REF!" noThreeD="1" sel="0" val="0"/>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Drop" dropStyle="combo" dx="22" fmlaLink="#REF!" fmlaRange="#REF!" noThreeD="1" sel="0" val="0"/>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Drop" dropStyle="combo" dx="22" fmlaLink="#REF!" fmlaRange="#REF!" noThreeD="1" sel="0" val="0"/>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Drop" dropStyle="combo" dx="22" fmlaLink="#REF!" fmlaRange="#REF!" noThreeD="1" sel="0" val="0"/>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Drop" dropStyle="combo" dx="22" fmlaLink="#REF!" fmlaRange="#REF!" noThreeD="1" sel="0" val="0"/>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Drop" dropStyle="combo" dx="22" fmlaLink="#REF!" fmlaRange="#REF!" noThreeD="1" sel="0" val="0"/>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Drop" dropStyle="combo" dx="22" fmlaLink="#REF!" fmlaRange="#REF!" noThreeD="1" sel="0" val="0"/>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Drop" dropStyle="combo" dx="22" fmlaLink="#REF!" fmlaRange="#REF!" noThreeD="1" sel="0" val="0"/>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Drop" dropStyle="combo" dx="22" fmlaLink="#REF!" fmlaRange="#REF!" noThreeD="1" sel="0" val="0"/>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Drop" dropStyle="combo" dx="22" fmlaLink="#REF!" fmlaRange="#REF!" noThreeD="1" sel="0" val="0"/>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Drop" dropStyle="combo" dx="22" fmlaLink="#REF!" fmlaRange="#REF!" noThreeD="1" sel="0" val="0"/>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Drop" dropStyle="combo" dx="22" fmlaLink="#REF!" fmlaRange="#REF!" noThreeD="1" sel="0" val="0"/>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Drop" dropStyle="combo" dx="22" fmlaLink="#REF!" fmlaRange="#REF!" noThreeD="1" sel="0" val="0"/>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Drop" dropStyle="combo" dx="22" fmlaLink="#REF!" fmlaRange="#REF!" noThreeD="1" sel="0" val="0"/>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Drop" dropStyle="combo" dx="22" fmlaLink="#REF!" fmlaRange="#REF!" noThreeD="1" sel="0" val="0"/>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Drop" dropStyle="combo" dx="22" fmlaLink="#REF!" fmlaRange="#REF!" noThreeD="1" sel="0" val="0"/>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Drop" dropStyle="combo" dx="22" fmlaLink="#REF!" fmlaRange="#REF!" noThreeD="1" sel="0" val="0"/>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Drop" dropStyle="combo" dx="22" fmlaLink="#REF!" fmlaRange="#REF!" noThreeD="1" sel="0" val="0"/>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Drop" dropStyle="combo" dx="22" fmlaLink="#REF!" fmlaRange="#REF!" noThreeD="1" sel="0" val="0"/>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Drop" dropStyle="combo" dx="22" fmlaLink="#REF!" fmlaRange="#REF!" noThreeD="1" sel="0" val="0"/>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Drop" dropStyle="combo" dx="22" fmlaLink="#REF!" fmlaRange="#REF!" noThreeD="1" sel="0" val="0"/>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Drop" dropStyle="combo" dx="22" fmlaLink="#REF!" fmlaRange="#REF!" noThreeD="1" sel="0" val="0"/>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Drop" dropStyle="combo" dx="22" fmlaLink="#REF!" fmlaRange="#REF!" noThreeD="1" sel="0" val="0"/>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Drop" dropStyle="combo" dx="22" fmlaLink="#REF!" fmlaRange="#REF!" noThreeD="1" sel="0" val="0"/>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Drop" dropStyle="combo" dx="22" fmlaLink="#REF!" fmlaRange="#REF!" noThreeD="1" sel="0" val="0"/>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Drop" dropStyle="combo" dx="22" fmlaLink="#REF!" fmlaRange="#REF!" noThreeD="1" sel="0" val="0"/>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Drop" dropStyle="combo" dx="22" fmlaLink="#REF!" fmlaRange="#REF!" noThreeD="1" sel="0" val="0"/>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Drop" dropStyle="combo" dx="22" fmlaLink="#REF!" fmlaRange="#REF!" noThreeD="1" sel="0" val="0"/>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Drop" dropStyle="combo" dx="22" fmlaLink="#REF!" fmlaRange="#REF!" noThreeD="1" sel="0" val="0"/>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Drop" dropStyle="combo" dx="22" fmlaLink="#REF!" fmlaRange="#REF!" noThreeD="1" sel="0" val="0"/>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Drop" dropStyle="combo" dx="22" fmlaLink="#REF!" fmlaRange="#REF!" noThreeD="1" sel="0" val="0"/>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Drop" dropStyle="combo" dx="22" fmlaLink="#REF!" fmlaRange="#REF!" noThreeD="1" sel="0" val="0"/>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Drop" dropStyle="combo" dx="22" fmlaLink="#REF!" fmlaRange="#REF!" noThreeD="1" sel="0" val="0"/>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Drop" dropStyle="combo" dx="22" fmlaLink="#REF!" fmlaRange="#REF!" noThreeD="1" sel="0" val="0"/>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Drop" dropStyle="combo" dx="22" fmlaLink="#REF!" fmlaRange="#REF!" noThreeD="1" sel="0" val="0"/>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Drop" dropStyle="combo" dx="22" fmlaLink="#REF!" fmlaRange="#REF!" noThreeD="1" sel="0" val="0"/>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Drop" dropStyle="combo" dx="22" fmlaLink="#REF!" fmlaRange="#REF!" noThreeD="1" sel="0" val="0"/>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Drop" dropStyle="combo" dx="22" fmlaLink="#REF!" fmlaRange="#REF!" noThreeD="1" sel="0" val="0"/>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Drop" dropStyle="combo" dx="22" fmlaLink="#REF!" fmlaRange="#REF!" noThreeD="1" sel="0" val="0"/>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Drop" dropStyle="combo" dx="22" fmlaLink="#REF!" fmlaRange="#REF!" noThreeD="1" sel="0" val="0"/>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Drop" dropStyle="combo" dx="22" fmlaLink="#REF!" fmlaRange="#REF!" noThreeD="1" sel="0" val="0"/>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Drop" dropStyle="combo" dx="22" fmlaLink="#REF!" fmlaRange="#REF!" noThreeD="1" sel="0" val="0"/>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Drop" dropStyle="combo" dx="22" fmlaLink="#REF!" fmlaRange="#REF!" noThreeD="1" sel="0" val="0"/>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Drop" dropStyle="combo" dx="22" fmlaLink="#REF!" fmlaRange="#REF!" noThreeD="1" sel="0" val="0"/>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Drop" dropStyle="combo" dx="22" fmlaLink="#REF!" fmlaRange="#REF!" noThreeD="1" sel="0" val="0"/>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Drop" dropStyle="combo" dx="22" fmlaLink="#REF!" fmlaRange="#REF!" noThreeD="1" sel="0" val="0"/>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Drop" dropStyle="combo" dx="22" fmlaLink="#REF!" fmlaRange="#REF!" noThreeD="1" sel="0" val="0"/>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Drop" dropStyle="combo" dx="22" fmlaLink="#REF!" fmlaRange="#REF!" noThreeD="1" sel="0" val="0"/>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Drop" dropStyle="combo" dx="22" fmlaLink="#REF!" fmlaRange="#REF!" noThreeD="1" sel="0" val="0"/>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Drop" dropStyle="combo" dx="22" fmlaLink="#REF!" fmlaRange="#REF!" noThreeD="1" sel="0" val="0"/>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Drop" dropStyle="combo" dx="22" fmlaLink="#REF!" fmlaRange="#REF!" noThreeD="1" sel="0" val="0"/>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Drop" dropStyle="combo" dx="22" fmlaLink="#REF!" fmlaRange="#REF!" noThreeD="1" sel="0" val="0"/>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Drop" dropStyle="combo" dx="22" fmlaLink="#REF!" fmlaRange="#REF!" noThreeD="1" sel="0" val="0"/>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Drop" dropStyle="combo" dx="22" fmlaLink="#REF!" fmlaRange="#REF!" noThreeD="1" sel="0" val="0"/>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Drop" dropStyle="combo" dx="22" fmlaLink="#REF!" fmlaRange="#REF!" noThreeD="1" sel="0" val="0"/>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Drop" dropStyle="combo" dx="22" fmlaLink="#REF!" fmlaRange="#REF!" noThreeD="1" sel="0" val="0"/>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Drop" dropStyle="combo" dx="22" fmlaLink="#REF!" fmlaRange="#REF!" noThreeD="1" sel="0" val="0"/>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Drop" dropStyle="combo" dx="22" fmlaLink="#REF!" fmlaRange="#REF!" noThreeD="1" sel="0" val="0"/>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Drop" dropStyle="combo" dx="22" fmlaLink="#REF!" fmlaRange="#REF!" noThreeD="1" sel="0" val="0"/>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Drop" dropStyle="combo" dx="22" fmlaLink="#REF!" fmlaRange="#REF!" noThreeD="1" sel="0" val="0"/>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Drop" dropStyle="combo" dx="22" fmlaLink="#REF!" fmlaRange="#REF!" noThreeD="1" sel="0" val="0"/>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Drop" dropStyle="combo" dx="22" fmlaLink="#REF!" fmlaRange="#REF!" noThreeD="1" sel="0" val="0"/>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Drop" dropStyle="combo" dx="22" fmlaLink="#REF!" fmlaRange="#REF!" noThreeD="1" sel="0" val="0"/>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Drop" dropStyle="combo" dx="22" fmlaLink="#REF!" fmlaRange="#REF!" noThreeD="1" sel="0" val="0"/>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Drop" dropStyle="combo" dx="22" fmlaLink="#REF!" fmlaRange="#REF!" noThreeD="1" sel="0" val="0"/>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Drop" dropStyle="combo" dx="22" fmlaLink="#REF!" fmlaRange="#REF!" noThreeD="1" sel="0" val="0"/>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Drop" dropStyle="combo" dx="22" fmlaLink="#REF!" fmlaRange="#REF!" noThreeD="1" sel="0" val="0"/>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Drop" dropStyle="combo" dx="22" fmlaLink="#REF!" fmlaRange="#REF!" noThreeD="1" sel="0" val="0"/>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Drop" dropStyle="combo" dx="22" fmlaLink="#REF!" fmlaRange="#REF!" noThreeD="1" sel="0" val="0"/>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Drop" dropStyle="combo" dx="22" fmlaLink="#REF!" fmlaRange="#REF!" noThreeD="1" sel="0" val="0"/>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Drop" dropStyle="combo" dx="22" fmlaLink="#REF!" fmlaRange="#REF!" noThreeD="1" sel="0" val="0"/>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Drop" dropStyle="combo" dx="22" fmlaLink="#REF!" fmlaRange="#REF!" noThreeD="1" sel="0" val="0"/>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Drop" dropStyle="combo" dx="22" fmlaLink="#REF!" fmlaRange="#REF!" noThreeD="1" sel="0" val="0"/>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Drop" dropStyle="combo" dx="22" fmlaLink="#REF!" fmlaRange="#REF!" noThreeD="1" sel="0" val="0"/>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Drop" dropStyle="combo" dx="22" fmlaLink="#REF!" fmlaRange="#REF!" noThreeD="1" sel="0" val="0"/>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Drop" dropStyle="combo" dx="22" fmlaLink="#REF!" fmlaRange="#REF!" noThreeD="1" sel="0" val="0"/>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Drop" dropStyle="combo" dx="22" fmlaLink="#REF!" fmlaRange="#REF!" noThreeD="1" sel="0" val="0"/>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Drop" dropStyle="combo" dx="22" fmlaLink="#REF!" fmlaRange="#REF!" noThreeD="1" sel="0" val="0"/>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Drop" dropStyle="combo" dx="22" fmlaLink="#REF!" fmlaRange="#REF!" noThreeD="1" sel="0" val="0"/>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Drop" dropStyle="combo" dx="22" fmlaLink="#REF!" fmlaRange="#REF!" noThreeD="1" sel="0" val="0"/>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Drop" dropStyle="combo" dx="22" fmlaLink="#REF!" fmlaRange="#REF!" noThreeD="1" sel="0" val="0"/>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Drop" dropStyle="combo" dx="22" fmlaLink="#REF!" fmlaRange="#REF!" noThreeD="1" sel="0" val="0"/>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Drop" dropStyle="combo" dx="22" fmlaLink="#REF!" fmlaRange="#REF!" noThreeD="1" sel="0" val="0"/>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Drop" dropStyle="combo" dx="22" fmlaLink="#REF!" fmlaRange="#REF!" noThreeD="1" sel="0" val="0"/>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Drop" dropStyle="combo" dx="22" fmlaLink="#REF!" fmlaRange="#REF!" noThreeD="1" sel="0" val="0"/>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Drop" dropStyle="combo" dx="22" fmlaLink="#REF!" fmlaRange="#REF!" noThreeD="1" sel="0" val="0"/>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Drop" dropStyle="combo" dx="22" fmlaLink="#REF!" fmlaRange="#REF!" noThreeD="1" sel="0" val="0"/>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Drop" dropStyle="combo" dx="22" fmlaLink="#REF!" fmlaRange="#REF!" noThreeD="1" sel="0" val="0"/>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Drop" dropStyle="combo" dx="22" fmlaLink="#REF!" fmlaRange="#REF!" noThreeD="1" sel="0" val="0"/>
</file>

<file path=xl/ctrlProps/ctrlProp510.xml><?xml version="1.0" encoding="utf-8"?>
<formControlPr xmlns="http://schemas.microsoft.com/office/spreadsheetml/2009/9/main" objectType="CheckBox" fmlaLink="#REF!" lockText="1" noThreeD="1"/>
</file>

<file path=xl/ctrlProps/ctrlProp511.xml><?xml version="1.0" encoding="utf-8"?>
<formControlPr xmlns="http://schemas.microsoft.com/office/spreadsheetml/2009/9/main" objectType="Drop" dropStyle="combo" dx="22" fmlaLink="#REF!" fmlaRange="#REF!" noThreeD="1" sel="0" val="0"/>
</file>

<file path=xl/ctrlProps/ctrlProp512.xml><?xml version="1.0" encoding="utf-8"?>
<formControlPr xmlns="http://schemas.microsoft.com/office/spreadsheetml/2009/9/main" objectType="CheckBox" fmlaLink="#REF!" lockText="1" noThreeD="1"/>
</file>

<file path=xl/ctrlProps/ctrlProp513.xml><?xml version="1.0" encoding="utf-8"?>
<formControlPr xmlns="http://schemas.microsoft.com/office/spreadsheetml/2009/9/main" objectType="Drop" dropStyle="combo" dx="22" fmlaLink="#REF!" fmlaRange="#REF!" noThreeD="1" sel="0" val="0"/>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Drop" dropStyle="combo" dx="22" fmlaLink="#REF!" fmlaRange="#REF!" noThreeD="1" sel="0" val="0"/>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Drop" dropStyle="combo" dx="22" fmlaLink="#REF!" fmlaRange="#REF!" noThreeD="1" sel="0" val="0"/>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Drop" dropStyle="combo" dx="22" fmlaLink="#REF!" fmlaRange="#REF!" noThreeD="1" sel="0" val="0"/>
</file>

<file path=xl/ctrlProps/ctrlProp520.xml><?xml version="1.0" encoding="utf-8"?>
<formControlPr xmlns="http://schemas.microsoft.com/office/spreadsheetml/2009/9/main" objectType="CheckBox" fmlaLink="#REF!" lockText="1" noThreeD="1"/>
</file>

<file path=xl/ctrlProps/ctrlProp521.xml><?xml version="1.0" encoding="utf-8"?>
<formControlPr xmlns="http://schemas.microsoft.com/office/spreadsheetml/2009/9/main" objectType="Drop" dropStyle="combo" dx="22" fmlaLink="#REF!" fmlaRange="#REF!" noThreeD="1" sel="0" val="0"/>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Drop" dropStyle="combo" dx="22" fmlaLink="#REF!" fmlaRange="#REF!" noThreeD="1" sel="0" val="0"/>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Drop" dropStyle="combo" dx="22" fmlaLink="#REF!" fmlaRange="#REF!" noThreeD="1" sel="0" val="0"/>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Drop" dropStyle="combo" dx="22" fmlaLink="#REF!" fmlaRange="#REF!" noThreeD="1" sel="0" val="0"/>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Drop" dropStyle="combo" dx="22" fmlaLink="#REF!" fmlaRange="#REF!" noThreeD="1" sel="0" val="0"/>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Drop" dropStyle="combo" dx="22" fmlaLink="#REF!" fmlaRange="#REF!" noThreeD="1" sel="0" val="0"/>
</file>

<file path=xl/ctrlProps/ctrlProp532.xml><?xml version="1.0" encoding="utf-8"?>
<formControlPr xmlns="http://schemas.microsoft.com/office/spreadsheetml/2009/9/main" objectType="CheckBox" fmlaLink="#REF!" lockText="1" noThreeD="1"/>
</file>

<file path=xl/ctrlProps/ctrlProp533.xml><?xml version="1.0" encoding="utf-8"?>
<formControlPr xmlns="http://schemas.microsoft.com/office/spreadsheetml/2009/9/main" objectType="Drop" dropStyle="combo" dx="22" fmlaLink="#REF!" fmlaRange="#REF!" noThreeD="1" sel="0" val="0"/>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Drop" dropStyle="combo" dx="22" fmlaLink="#REF!" fmlaRange="#REF!" noThreeD="1" sel="0" val="0"/>
</file>

<file path=xl/ctrlProps/ctrlProp536.xml><?xml version="1.0" encoding="utf-8"?>
<formControlPr xmlns="http://schemas.microsoft.com/office/spreadsheetml/2009/9/main" objectType="CheckBox" fmlaLink="#REF!" lockText="1" noThreeD="1"/>
</file>

<file path=xl/ctrlProps/ctrlProp537.xml><?xml version="1.0" encoding="utf-8"?>
<formControlPr xmlns="http://schemas.microsoft.com/office/spreadsheetml/2009/9/main" objectType="Drop" dropStyle="combo" dx="22" fmlaLink="#REF!" fmlaRange="#REF!" noThreeD="1" sel="0" val="0"/>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Drop" dropStyle="combo" dx="22" fmlaLink="#REF!" fmlaRange="#REF!" noThreeD="1" sel="0" val="0"/>
</file>

<file path=xl/ctrlProps/ctrlProp540.xml><?xml version="1.0" encoding="utf-8"?>
<formControlPr xmlns="http://schemas.microsoft.com/office/spreadsheetml/2009/9/main" objectType="CheckBox" fmlaLink="#REF!" lockText="1" noThreeD="1"/>
</file>

<file path=xl/ctrlProps/ctrlProp541.xml><?xml version="1.0" encoding="utf-8"?>
<formControlPr xmlns="http://schemas.microsoft.com/office/spreadsheetml/2009/9/main" objectType="Drop" dropStyle="combo" dx="22" fmlaLink="#REF!" fmlaRange="#REF!" noThreeD="1" sel="0" val="0"/>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Drop" dropStyle="combo" dx="22" fmlaLink="#REF!" fmlaRange="#REF!" noThreeD="1" sel="0" val="0"/>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Drop" dropStyle="combo" dx="22" fmlaLink="#REF!" fmlaRange="#REF!" noThreeD="1" sel="0" val="0"/>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Drop" dropStyle="combo" dx="22" fmlaLink="#REF!" fmlaRange="#REF!" noThreeD="1" sel="0" val="0"/>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Drop" dropStyle="combo" dx="22" fmlaLink="#REF!" fmlaRange="#REF!" noThreeD="1" sel="0" val="0"/>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Drop" dropStyle="combo" dx="22" fmlaLink="#REF!" fmlaRange="#REF!" noThreeD="1" sel="0" val="0"/>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Drop" dropStyle="combo" dx="22" fmlaLink="#REF!" fmlaRange="#REF!" noThreeD="1" sel="0" val="0"/>
</file>

<file path=xl/ctrlProps/ctrlProp554.xml><?xml version="1.0" encoding="utf-8"?>
<formControlPr xmlns="http://schemas.microsoft.com/office/spreadsheetml/2009/9/main" objectType="CheckBox" fmlaLink="#REF!" lockText="1" noThreeD="1"/>
</file>

<file path=xl/ctrlProps/ctrlProp555.xml><?xml version="1.0" encoding="utf-8"?>
<formControlPr xmlns="http://schemas.microsoft.com/office/spreadsheetml/2009/9/main" objectType="Drop" dropStyle="combo" dx="22" fmlaLink="#REF!" fmlaRange="#REF!" noThreeD="1" sel="0" val="0"/>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Drop" dropStyle="combo" dx="22" fmlaLink="#REF!" fmlaRange="#REF!" noThreeD="1" sel="0" val="0"/>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Drop" dropStyle="combo" dx="22" fmlaLink="#REF!" fmlaRange="#REF!" noThreeD="1" sel="0" val="0"/>
</file>

<file path=xl/ctrlProps/ctrlProp560.xml><?xml version="1.0" encoding="utf-8"?>
<formControlPr xmlns="http://schemas.microsoft.com/office/spreadsheetml/2009/9/main" objectType="CheckBox" fmlaLink="#REF!" lockText="1" noThreeD="1"/>
</file>

<file path=xl/ctrlProps/ctrlProp561.xml><?xml version="1.0" encoding="utf-8"?>
<formControlPr xmlns="http://schemas.microsoft.com/office/spreadsheetml/2009/9/main" objectType="Drop" dropStyle="combo" dx="22" fmlaLink="#REF!" fmlaRange="#REF!" noThreeD="1" sel="0" val="0"/>
</file>

<file path=xl/ctrlProps/ctrlProp562.xml><?xml version="1.0" encoding="utf-8"?>
<formControlPr xmlns="http://schemas.microsoft.com/office/spreadsheetml/2009/9/main" objectType="CheckBox" fmlaLink="#REF!" lockText="1" noThreeD="1"/>
</file>

<file path=xl/ctrlProps/ctrlProp563.xml><?xml version="1.0" encoding="utf-8"?>
<formControlPr xmlns="http://schemas.microsoft.com/office/spreadsheetml/2009/9/main" objectType="Drop" dropStyle="combo" dx="22" fmlaLink="#REF!" fmlaRange="#REF!" noThreeD="1" sel="0" val="0"/>
</file>

<file path=xl/ctrlProps/ctrlProp564.xml><?xml version="1.0" encoding="utf-8"?>
<formControlPr xmlns="http://schemas.microsoft.com/office/spreadsheetml/2009/9/main" objectType="CheckBox" fmlaLink="#REF!" lockText="1" noThreeD="1"/>
</file>

<file path=xl/ctrlProps/ctrlProp565.xml><?xml version="1.0" encoding="utf-8"?>
<formControlPr xmlns="http://schemas.microsoft.com/office/spreadsheetml/2009/9/main" objectType="Drop" dropStyle="combo" dx="22" fmlaLink="#REF!" fmlaRange="#REF!" noThreeD="1" sel="0" val="0"/>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Drop" dropStyle="combo" dx="22" fmlaLink="#REF!" fmlaRange="#REF!" noThreeD="1" sel="0" val="0"/>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Drop" dropStyle="combo" dx="22" fmlaLink="#REF!" fmlaRange="#REF!" noThreeD="1" sel="0" val="0"/>
</file>

<file path=xl/ctrlProps/ctrlProp570.xml><?xml version="1.0" encoding="utf-8"?>
<formControlPr xmlns="http://schemas.microsoft.com/office/spreadsheetml/2009/9/main" objectType="CheckBox" fmlaLink="#REF!" lockText="1" noThreeD="1"/>
</file>

<file path=xl/ctrlProps/ctrlProp571.xml><?xml version="1.0" encoding="utf-8"?>
<formControlPr xmlns="http://schemas.microsoft.com/office/spreadsheetml/2009/9/main" objectType="Drop" dropStyle="combo" dx="22" fmlaLink="#REF!" fmlaRange="#REF!" noThreeD="1" sel="0" val="0"/>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Drop" dropStyle="combo" dx="22" fmlaLink="#REF!" fmlaRange="#REF!" noThreeD="1" sel="0" val="0"/>
</file>

<file path=xl/ctrlProps/ctrlProp574.xml><?xml version="1.0" encoding="utf-8"?>
<formControlPr xmlns="http://schemas.microsoft.com/office/spreadsheetml/2009/9/main" objectType="CheckBox" fmlaLink="#REF!" lockText="1" noThreeD="1"/>
</file>

<file path=xl/ctrlProps/ctrlProp575.xml><?xml version="1.0" encoding="utf-8"?>
<formControlPr xmlns="http://schemas.microsoft.com/office/spreadsheetml/2009/9/main" objectType="Drop" dropStyle="combo" dx="22" fmlaLink="#REF!" fmlaRange="#REF!" noThreeD="1" sel="0" val="0"/>
</file>

<file path=xl/ctrlProps/ctrlProp576.xml><?xml version="1.0" encoding="utf-8"?>
<formControlPr xmlns="http://schemas.microsoft.com/office/spreadsheetml/2009/9/main" objectType="CheckBox" fmlaLink="#REF!" lockText="1" noThreeD="1"/>
</file>

<file path=xl/ctrlProps/ctrlProp577.xml><?xml version="1.0" encoding="utf-8"?>
<formControlPr xmlns="http://schemas.microsoft.com/office/spreadsheetml/2009/9/main" objectType="Drop" dropStyle="combo" dx="22" fmlaLink="#REF!" fmlaRange="#REF!" noThreeD="1" sel="0" val="0"/>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Drop" dropStyle="combo" dx="22" fmlaLink="#REF!" fmlaRange="#REF!" noThreeD="1" sel="0" val="0"/>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Drop" dropStyle="combo" dx="22" fmlaLink="#REF!" fmlaRange="#REF!" noThreeD="1" sel="0" val="0"/>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Drop" dropStyle="combo" dx="22" fmlaLink="#REF!" fmlaRange="#REF!" noThreeD="1" sel="0" val="0"/>
</file>

<file path=xl/ctrlProps/ctrlProp584.xml><?xml version="1.0" encoding="utf-8"?>
<formControlPr xmlns="http://schemas.microsoft.com/office/spreadsheetml/2009/9/main" objectType="CheckBox" fmlaLink="#REF!" lockText="1" noThreeD="1"/>
</file>

<file path=xl/ctrlProps/ctrlProp585.xml><?xml version="1.0" encoding="utf-8"?>
<formControlPr xmlns="http://schemas.microsoft.com/office/spreadsheetml/2009/9/main" objectType="Drop" dropStyle="combo" dx="22" fmlaLink="#REF!" fmlaRange="#REF!" noThreeD="1" sel="0" val="0"/>
</file>

<file path=xl/ctrlProps/ctrlProp586.xml><?xml version="1.0" encoding="utf-8"?>
<formControlPr xmlns="http://schemas.microsoft.com/office/spreadsheetml/2009/9/main" objectType="CheckBox" fmlaLink="#REF!" lockText="1" noThreeD="1"/>
</file>

<file path=xl/ctrlProps/ctrlProp587.xml><?xml version="1.0" encoding="utf-8"?>
<formControlPr xmlns="http://schemas.microsoft.com/office/spreadsheetml/2009/9/main" objectType="Drop" dropStyle="combo" dx="22" fmlaLink="#REF!" fmlaRange="#REF!" noThreeD="1" sel="0" val="0"/>
</file>

<file path=xl/ctrlProps/ctrlProp588.xml><?xml version="1.0" encoding="utf-8"?>
<formControlPr xmlns="http://schemas.microsoft.com/office/spreadsheetml/2009/9/main" objectType="CheckBox" fmlaLink="#REF!" lockText="1" noThreeD="1"/>
</file>

<file path=xl/ctrlProps/ctrlProp589.xml><?xml version="1.0" encoding="utf-8"?>
<formControlPr xmlns="http://schemas.microsoft.com/office/spreadsheetml/2009/9/main" objectType="Drop" dropStyle="combo" dx="22" fmlaLink="#REF!" fmlaRange="#REF!" noThreeD="1" sel="0" val="0"/>
</file>

<file path=xl/ctrlProps/ctrlProp590.xml><?xml version="1.0" encoding="utf-8"?>
<formControlPr xmlns="http://schemas.microsoft.com/office/spreadsheetml/2009/9/main" objectType="CheckBox" fmlaLink="#REF!" lockText="1" noThreeD="1"/>
</file>

<file path=xl/ctrlProps/ctrlProp591.xml><?xml version="1.0" encoding="utf-8"?>
<formControlPr xmlns="http://schemas.microsoft.com/office/spreadsheetml/2009/9/main" objectType="Drop" dropStyle="combo" dx="22" fmlaLink="#REF!" fmlaRange="#REF!" noThreeD="1" sel="0" val="0"/>
</file>

<file path=xl/ctrlProps/ctrlProp592.xml><?xml version="1.0" encoding="utf-8"?>
<formControlPr xmlns="http://schemas.microsoft.com/office/spreadsheetml/2009/9/main" objectType="CheckBox" fmlaLink="#REF!" lockText="1" noThreeD="1"/>
</file>

<file path=xl/ctrlProps/ctrlProp593.xml><?xml version="1.0" encoding="utf-8"?>
<formControlPr xmlns="http://schemas.microsoft.com/office/spreadsheetml/2009/9/main" objectType="Drop" dropStyle="combo" dx="22" fmlaLink="#REF!" fmlaRange="#REF!" noThreeD="1" sel="0" val="0"/>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Drop" dropStyle="combo" dx="22" fmlaLink="#REF!" fmlaRange="#REF!" noThreeD="1" sel="0" val="0"/>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Drop" dropStyle="combo" dx="22" fmlaLink="#REF!" fmlaRange="#REF!" noThreeD="1" sel="0" val="0"/>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Drop" dropStyle="combo" dx="22" fmlaLink="#REF!" fmlaRange="#REF!" noThreeD="1" sel="0" val="0"/>
</file>

<file path=xl/ctrlProps/ctrlProp600.xml><?xml version="1.0" encoding="utf-8"?>
<formControlPr xmlns="http://schemas.microsoft.com/office/spreadsheetml/2009/9/main" objectType="CheckBox" fmlaLink="#REF!" lockText="1" noThreeD="1"/>
</file>

<file path=xl/ctrlProps/ctrlProp601.xml><?xml version="1.0" encoding="utf-8"?>
<formControlPr xmlns="http://schemas.microsoft.com/office/spreadsheetml/2009/9/main" objectType="Drop" dropStyle="combo" dx="22" fmlaLink="#REF!" fmlaRange="#REF!" noThreeD="1" sel="0" val="0"/>
</file>

<file path=xl/ctrlProps/ctrlProp602.xml><?xml version="1.0" encoding="utf-8"?>
<formControlPr xmlns="http://schemas.microsoft.com/office/spreadsheetml/2009/9/main" objectType="CheckBox" fmlaLink="#REF!" lockText="1" noThreeD="1"/>
</file>

<file path=xl/ctrlProps/ctrlProp603.xml><?xml version="1.0" encoding="utf-8"?>
<formControlPr xmlns="http://schemas.microsoft.com/office/spreadsheetml/2009/9/main" objectType="Drop" dropStyle="combo" dx="22" fmlaLink="#REF!" fmlaRange="#REF!" noThreeD="1" sel="0" val="0"/>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Drop" dropStyle="combo" dx="22" fmlaLink="#REF!" fmlaRange="#REF!" noThreeD="1" sel="0" val="0"/>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Drop" dropStyle="combo" dx="22" fmlaLink="#REF!" fmlaRange="#REF!" noThreeD="1" sel="0" val="0"/>
</file>

<file path=xl/ctrlProps/ctrlProp608.xml><?xml version="1.0" encoding="utf-8"?>
<formControlPr xmlns="http://schemas.microsoft.com/office/spreadsheetml/2009/9/main" objectType="CheckBox" fmlaLink="#REF!" lockText="1" noThreeD="1"/>
</file>

<file path=xl/ctrlProps/ctrlProp609.xml><?xml version="1.0" encoding="utf-8"?>
<formControlPr xmlns="http://schemas.microsoft.com/office/spreadsheetml/2009/9/main" objectType="Drop" dropStyle="combo" dx="22" fmlaLink="#REF!" fmlaRange="#REF!" noThreeD="1" sel="0" val="0"/>
</file>

<file path=xl/ctrlProps/ctrlProp610.xml><?xml version="1.0" encoding="utf-8"?>
<formControlPr xmlns="http://schemas.microsoft.com/office/spreadsheetml/2009/9/main" objectType="CheckBox" fmlaLink="#REF!" lockText="1" noThreeD="1"/>
</file>

<file path=xl/ctrlProps/ctrlProp611.xml><?xml version="1.0" encoding="utf-8"?>
<formControlPr xmlns="http://schemas.microsoft.com/office/spreadsheetml/2009/9/main" objectType="Drop" dropStyle="combo" dx="22" fmlaLink="#REF!" fmlaRange="#REF!" noThreeD="1" sel="0" val="0"/>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Drop" dropStyle="combo" dx="22" fmlaLink="#REF!" fmlaRange="#REF!" noThreeD="1" sel="0" val="0"/>
</file>

<file path=xl/ctrlProps/ctrlProp614.xml><?xml version="1.0" encoding="utf-8"?>
<formControlPr xmlns="http://schemas.microsoft.com/office/spreadsheetml/2009/9/main" objectType="CheckBox" fmlaLink="#REF!" lockText="1" noThreeD="1"/>
</file>

<file path=xl/ctrlProps/ctrlProp615.xml><?xml version="1.0" encoding="utf-8"?>
<formControlPr xmlns="http://schemas.microsoft.com/office/spreadsheetml/2009/9/main" objectType="Drop" dropStyle="combo" dx="22" fmlaLink="#REF!" fmlaRange="#REF!" noThreeD="1" sel="0" val="0"/>
</file>

<file path=xl/ctrlProps/ctrlProp616.xml><?xml version="1.0" encoding="utf-8"?>
<formControlPr xmlns="http://schemas.microsoft.com/office/spreadsheetml/2009/9/main" objectType="CheckBox" fmlaLink="#REF!" lockText="1" noThreeD="1"/>
</file>

<file path=xl/ctrlProps/ctrlProp617.xml><?xml version="1.0" encoding="utf-8"?>
<formControlPr xmlns="http://schemas.microsoft.com/office/spreadsheetml/2009/9/main" objectType="Drop" dropStyle="combo" dx="22" fmlaLink="#REF!" fmlaRange="#REF!" noThreeD="1" sel="0" val="0"/>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Drop" dropStyle="combo" dx="22" fmlaLink="#REF!" fmlaRange="#REF!" noThreeD="1" sel="0" val="0"/>
</file>

<file path=xl/ctrlProps/ctrlProp620.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12</xdr:row>
          <xdr:rowOff>182880</xdr:rowOff>
        </xdr:from>
        <xdr:to>
          <xdr:col>4</xdr:col>
          <xdr:colOff>144780</xdr:colOff>
          <xdr:row>13</xdr:row>
          <xdr:rowOff>182880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0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13</xdr:row>
          <xdr:rowOff>304800</xdr:rowOff>
        </xdr:from>
        <xdr:to>
          <xdr:col>4</xdr:col>
          <xdr:colOff>144780</xdr:colOff>
          <xdr:row>14</xdr:row>
          <xdr:rowOff>190500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0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39</xdr:row>
          <xdr:rowOff>30480</xdr:rowOff>
        </xdr:from>
        <xdr:to>
          <xdr:col>17</xdr:col>
          <xdr:colOff>30480</xdr:colOff>
          <xdr:row>39</xdr:row>
          <xdr:rowOff>297180</xdr:rowOff>
        </xdr:to>
        <xdr:sp macro="" textlink="">
          <xdr:nvSpPr>
            <xdr:cNvPr id="62468" name="Option Button 4"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39</xdr:row>
          <xdr:rowOff>30480</xdr:rowOff>
        </xdr:from>
        <xdr:to>
          <xdr:col>31</xdr:col>
          <xdr:colOff>30480</xdr:colOff>
          <xdr:row>39</xdr:row>
          <xdr:rowOff>297180</xdr:rowOff>
        </xdr:to>
        <xdr:sp macro="" textlink="">
          <xdr:nvSpPr>
            <xdr:cNvPr id="62469" name="Option Button 5"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0</xdr:colOff>
      <xdr:row>37</xdr:row>
      <xdr:rowOff>298076</xdr:rowOff>
    </xdr:from>
    <xdr:to>
      <xdr:col>44</xdr:col>
      <xdr:colOff>0</xdr:colOff>
      <xdr:row>37</xdr:row>
      <xdr:rowOff>298076</xdr:rowOff>
    </xdr:to>
    <xdr:sp macro="" textlink="">
      <xdr:nvSpPr>
        <xdr:cNvPr id="46081" name="Text Box 1">
          <a:extLst>
            <a:ext uri="{FF2B5EF4-FFF2-40B4-BE49-F238E27FC236}">
              <a16:creationId xmlns:a16="http://schemas.microsoft.com/office/drawing/2014/main" id="{00000000-0008-0000-0200-000001B40000}"/>
            </a:ext>
          </a:extLst>
        </xdr:cNvPr>
        <xdr:cNvSpPr txBox="1">
          <a:spLocks noChangeArrowheads="1"/>
        </xdr:cNvSpPr>
      </xdr:nvSpPr>
      <xdr:spPr bwMode="auto">
        <a:xfrm>
          <a:off x="7677150" y="112109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0</xdr:colOff>
          <xdr:row>8</xdr:row>
          <xdr:rowOff>0</xdr:rowOff>
        </xdr:from>
        <xdr:to>
          <xdr:col>45</xdr:col>
          <xdr:colOff>0</xdr:colOff>
          <xdr:row>8</xdr:row>
          <xdr:rowOff>0</xdr:rowOff>
        </xdr:to>
        <xdr:sp macro="" textlink="">
          <xdr:nvSpPr>
            <xdr:cNvPr id="2059" name="btnClear"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76200</xdr:rowOff>
        </xdr:from>
        <xdr:to>
          <xdr:col>5</xdr:col>
          <xdr:colOff>30480</xdr:colOff>
          <xdr:row>5</xdr:row>
          <xdr:rowOff>297180</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76200</xdr:rowOff>
        </xdr:from>
        <xdr:to>
          <xdr:col>5</xdr:col>
          <xdr:colOff>30480</xdr:colOff>
          <xdr:row>6</xdr:row>
          <xdr:rowOff>297180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68580</xdr:rowOff>
        </xdr:from>
        <xdr:to>
          <xdr:col>5</xdr:col>
          <xdr:colOff>30480</xdr:colOff>
          <xdr:row>7</xdr:row>
          <xdr:rowOff>297180</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39</xdr:row>
          <xdr:rowOff>68580</xdr:rowOff>
        </xdr:from>
        <xdr:to>
          <xdr:col>23</xdr:col>
          <xdr:colOff>144780</xdr:colOff>
          <xdr:row>39</xdr:row>
          <xdr:rowOff>297180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5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40</xdr:row>
          <xdr:rowOff>68580</xdr:rowOff>
        </xdr:from>
        <xdr:to>
          <xdr:col>23</xdr:col>
          <xdr:colOff>144780</xdr:colOff>
          <xdr:row>40</xdr:row>
          <xdr:rowOff>297180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5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39</xdr:row>
          <xdr:rowOff>68580</xdr:rowOff>
        </xdr:from>
        <xdr:to>
          <xdr:col>33</xdr:col>
          <xdr:colOff>144780</xdr:colOff>
          <xdr:row>39</xdr:row>
          <xdr:rowOff>297180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5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39</xdr:row>
          <xdr:rowOff>68580</xdr:rowOff>
        </xdr:from>
        <xdr:to>
          <xdr:col>13</xdr:col>
          <xdr:colOff>144780</xdr:colOff>
          <xdr:row>39</xdr:row>
          <xdr:rowOff>297180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5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40</xdr:row>
          <xdr:rowOff>68580</xdr:rowOff>
        </xdr:from>
        <xdr:to>
          <xdr:col>13</xdr:col>
          <xdr:colOff>144780</xdr:colOff>
          <xdr:row>40</xdr:row>
          <xdr:rowOff>297180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5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40</xdr:row>
          <xdr:rowOff>68580</xdr:rowOff>
        </xdr:from>
        <xdr:to>
          <xdr:col>33</xdr:col>
          <xdr:colOff>144780</xdr:colOff>
          <xdr:row>40</xdr:row>
          <xdr:rowOff>297180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5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63" name="drpTaisaku89" hidden="1">
              <a:extLst>
                <a:ext uri="{63B3BB69-23CF-44E3-9099-C40C66FF867C}">
                  <a14:compatExt spid="_x0000_s4163"/>
                </a:ext>
                <a:ext uri="{FF2B5EF4-FFF2-40B4-BE49-F238E27FC236}">
                  <a16:creationId xmlns:a16="http://schemas.microsoft.com/office/drawing/2014/main" id="{00000000-0008-0000-06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65" name="optLevel89" hidden="1">
              <a:extLst>
                <a:ext uri="{63B3BB69-23CF-44E3-9099-C40C66FF867C}">
                  <a14:compatExt spid="_x0000_s4165"/>
                </a:ext>
                <a:ext uri="{FF2B5EF4-FFF2-40B4-BE49-F238E27FC236}">
                  <a16:creationId xmlns:a16="http://schemas.microsoft.com/office/drawing/2014/main" id="{00000000-0008-0000-06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66" name="optKubun89" hidden="1">
              <a:extLst>
                <a:ext uri="{63B3BB69-23CF-44E3-9099-C40C66FF867C}">
                  <a14:compatExt spid="_x0000_s4166"/>
                </a:ext>
                <a:ext uri="{FF2B5EF4-FFF2-40B4-BE49-F238E27FC236}">
                  <a16:creationId xmlns:a16="http://schemas.microsoft.com/office/drawing/2014/main" id="{00000000-0008-0000-06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67" name="drpTaisaku90" hidden="1">
              <a:extLst>
                <a:ext uri="{63B3BB69-23CF-44E3-9099-C40C66FF867C}">
                  <a14:compatExt spid="_x0000_s4167"/>
                </a:ext>
                <a:ext uri="{FF2B5EF4-FFF2-40B4-BE49-F238E27FC236}">
                  <a16:creationId xmlns:a16="http://schemas.microsoft.com/office/drawing/2014/main" id="{00000000-0008-0000-06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69" name="optLevel90" hidden="1">
              <a:extLst>
                <a:ext uri="{63B3BB69-23CF-44E3-9099-C40C66FF867C}">
                  <a14:compatExt spid="_x0000_s4169"/>
                </a:ext>
                <a:ext uri="{FF2B5EF4-FFF2-40B4-BE49-F238E27FC236}">
                  <a16:creationId xmlns:a16="http://schemas.microsoft.com/office/drawing/2014/main" id="{00000000-0008-0000-06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70" name="optKubun90" hidden="1">
              <a:extLst>
                <a:ext uri="{63B3BB69-23CF-44E3-9099-C40C66FF867C}">
                  <a14:compatExt spid="_x0000_s4170"/>
                </a:ext>
                <a:ext uri="{FF2B5EF4-FFF2-40B4-BE49-F238E27FC236}">
                  <a16:creationId xmlns:a16="http://schemas.microsoft.com/office/drawing/2014/main" id="{00000000-0008-0000-06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71" name="drpTaisaku88" hidden="1">
              <a:extLst>
                <a:ext uri="{63B3BB69-23CF-44E3-9099-C40C66FF867C}">
                  <a14:compatExt spid="_x0000_s4171"/>
                </a:ext>
                <a:ext uri="{FF2B5EF4-FFF2-40B4-BE49-F238E27FC236}">
                  <a16:creationId xmlns:a16="http://schemas.microsoft.com/office/drawing/2014/main" id="{00000000-0008-0000-06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73" name="optLevel88" hidden="1">
              <a:extLst>
                <a:ext uri="{63B3BB69-23CF-44E3-9099-C40C66FF867C}">
                  <a14:compatExt spid="_x0000_s4173"/>
                </a:ext>
                <a:ext uri="{FF2B5EF4-FFF2-40B4-BE49-F238E27FC236}">
                  <a16:creationId xmlns:a16="http://schemas.microsoft.com/office/drawing/2014/main" id="{00000000-0008-0000-06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74" name="optKubun88" hidden="1">
              <a:extLst>
                <a:ext uri="{63B3BB69-23CF-44E3-9099-C40C66FF867C}">
                  <a14:compatExt spid="_x0000_s4174"/>
                </a:ext>
                <a:ext uri="{FF2B5EF4-FFF2-40B4-BE49-F238E27FC236}">
                  <a16:creationId xmlns:a16="http://schemas.microsoft.com/office/drawing/2014/main" id="{00000000-0008-0000-06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75" name="drpTaisaku87" hidden="1">
              <a:extLst>
                <a:ext uri="{63B3BB69-23CF-44E3-9099-C40C66FF867C}">
                  <a14:compatExt spid="_x0000_s4175"/>
                </a:ext>
                <a:ext uri="{FF2B5EF4-FFF2-40B4-BE49-F238E27FC236}">
                  <a16:creationId xmlns:a16="http://schemas.microsoft.com/office/drawing/2014/main" id="{00000000-0008-0000-06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77" name="optLevel87" hidden="1">
              <a:extLst>
                <a:ext uri="{63B3BB69-23CF-44E3-9099-C40C66FF867C}">
                  <a14:compatExt spid="_x0000_s4177"/>
                </a:ext>
                <a:ext uri="{FF2B5EF4-FFF2-40B4-BE49-F238E27FC236}">
                  <a16:creationId xmlns:a16="http://schemas.microsoft.com/office/drawing/2014/main" id="{00000000-0008-0000-06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78" name="optKubun87" hidden="1">
              <a:extLst>
                <a:ext uri="{63B3BB69-23CF-44E3-9099-C40C66FF867C}">
                  <a14:compatExt spid="_x0000_s4178"/>
                </a:ext>
                <a:ext uri="{FF2B5EF4-FFF2-40B4-BE49-F238E27FC236}">
                  <a16:creationId xmlns:a16="http://schemas.microsoft.com/office/drawing/2014/main" id="{00000000-0008-0000-06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79" name="drpTaisaku86" hidden="1">
              <a:extLst>
                <a:ext uri="{63B3BB69-23CF-44E3-9099-C40C66FF867C}">
                  <a14:compatExt spid="_x0000_s4179"/>
                </a:ext>
                <a:ext uri="{FF2B5EF4-FFF2-40B4-BE49-F238E27FC236}">
                  <a16:creationId xmlns:a16="http://schemas.microsoft.com/office/drawing/2014/main" id="{00000000-0008-0000-06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81" name="optLevel86" hidden="1">
              <a:extLst>
                <a:ext uri="{63B3BB69-23CF-44E3-9099-C40C66FF867C}">
                  <a14:compatExt spid="_x0000_s4181"/>
                </a:ext>
                <a:ext uri="{FF2B5EF4-FFF2-40B4-BE49-F238E27FC236}">
                  <a16:creationId xmlns:a16="http://schemas.microsoft.com/office/drawing/2014/main"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82" name="optKubun86" hidden="1">
              <a:extLst>
                <a:ext uri="{63B3BB69-23CF-44E3-9099-C40C66FF867C}">
                  <a14:compatExt spid="_x0000_s4182"/>
                </a:ext>
                <a:ext uri="{FF2B5EF4-FFF2-40B4-BE49-F238E27FC236}">
                  <a16:creationId xmlns:a16="http://schemas.microsoft.com/office/drawing/2014/main" id="{00000000-0008-0000-06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83" name="drpTaisaku85" hidden="1">
              <a:extLst>
                <a:ext uri="{63B3BB69-23CF-44E3-9099-C40C66FF867C}">
                  <a14:compatExt spid="_x0000_s4183"/>
                </a:ext>
                <a:ext uri="{FF2B5EF4-FFF2-40B4-BE49-F238E27FC236}">
                  <a16:creationId xmlns:a16="http://schemas.microsoft.com/office/drawing/2014/main" id="{00000000-0008-0000-06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85" name="optLevel85" hidden="1">
              <a:extLst>
                <a:ext uri="{63B3BB69-23CF-44E3-9099-C40C66FF867C}">
                  <a14:compatExt spid="_x0000_s4185"/>
                </a:ext>
                <a:ext uri="{FF2B5EF4-FFF2-40B4-BE49-F238E27FC236}">
                  <a16:creationId xmlns:a16="http://schemas.microsoft.com/office/drawing/2014/main" id="{00000000-0008-0000-06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86" name="optKubun85" hidden="1">
              <a:extLst>
                <a:ext uri="{63B3BB69-23CF-44E3-9099-C40C66FF867C}">
                  <a14:compatExt spid="_x0000_s4186"/>
                </a:ext>
                <a:ext uri="{FF2B5EF4-FFF2-40B4-BE49-F238E27FC236}">
                  <a16:creationId xmlns:a16="http://schemas.microsoft.com/office/drawing/2014/main" id="{00000000-0008-0000-06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87" name="drpTaisaku84" hidden="1">
              <a:extLst>
                <a:ext uri="{63B3BB69-23CF-44E3-9099-C40C66FF867C}">
                  <a14:compatExt spid="_x0000_s4187"/>
                </a:ext>
                <a:ext uri="{FF2B5EF4-FFF2-40B4-BE49-F238E27FC236}">
                  <a16:creationId xmlns:a16="http://schemas.microsoft.com/office/drawing/2014/main" id="{00000000-0008-0000-06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89" name="optLevel84" hidden="1">
              <a:extLst>
                <a:ext uri="{63B3BB69-23CF-44E3-9099-C40C66FF867C}">
                  <a14:compatExt spid="_x0000_s4189"/>
                </a:ext>
                <a:ext uri="{FF2B5EF4-FFF2-40B4-BE49-F238E27FC236}">
                  <a16:creationId xmlns:a16="http://schemas.microsoft.com/office/drawing/2014/main" id="{00000000-0008-0000-06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90" name="optKubun84" hidden="1">
              <a:extLst>
                <a:ext uri="{63B3BB69-23CF-44E3-9099-C40C66FF867C}">
                  <a14:compatExt spid="_x0000_s4190"/>
                </a:ext>
                <a:ext uri="{FF2B5EF4-FFF2-40B4-BE49-F238E27FC236}">
                  <a16:creationId xmlns:a16="http://schemas.microsoft.com/office/drawing/2014/main" id="{00000000-0008-0000-06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91" name="drpTaisaku83" hidden="1">
              <a:extLst>
                <a:ext uri="{63B3BB69-23CF-44E3-9099-C40C66FF867C}">
                  <a14:compatExt spid="_x0000_s4191"/>
                </a:ext>
                <a:ext uri="{FF2B5EF4-FFF2-40B4-BE49-F238E27FC236}">
                  <a16:creationId xmlns:a16="http://schemas.microsoft.com/office/drawing/2014/main" id="{00000000-0008-0000-06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93" name="optLevel83" hidden="1">
              <a:extLst>
                <a:ext uri="{63B3BB69-23CF-44E3-9099-C40C66FF867C}">
                  <a14:compatExt spid="_x0000_s4193"/>
                </a:ext>
                <a:ext uri="{FF2B5EF4-FFF2-40B4-BE49-F238E27FC236}">
                  <a16:creationId xmlns:a16="http://schemas.microsoft.com/office/drawing/2014/main" id="{00000000-0008-0000-06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94" name="optKubun83" hidden="1">
              <a:extLst>
                <a:ext uri="{63B3BB69-23CF-44E3-9099-C40C66FF867C}">
                  <a14:compatExt spid="_x0000_s4194"/>
                </a:ext>
                <a:ext uri="{FF2B5EF4-FFF2-40B4-BE49-F238E27FC236}">
                  <a16:creationId xmlns:a16="http://schemas.microsoft.com/office/drawing/2014/main" id="{00000000-0008-0000-06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95" name="drpTaisaku82" hidden="1">
              <a:extLst>
                <a:ext uri="{63B3BB69-23CF-44E3-9099-C40C66FF867C}">
                  <a14:compatExt spid="_x0000_s4195"/>
                </a:ext>
                <a:ext uri="{FF2B5EF4-FFF2-40B4-BE49-F238E27FC236}">
                  <a16:creationId xmlns:a16="http://schemas.microsoft.com/office/drawing/2014/main" id="{00000000-0008-0000-06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197" name="optLevel82" hidden="1">
              <a:extLst>
                <a:ext uri="{63B3BB69-23CF-44E3-9099-C40C66FF867C}">
                  <a14:compatExt spid="_x0000_s4197"/>
                </a:ext>
                <a:ext uri="{FF2B5EF4-FFF2-40B4-BE49-F238E27FC236}">
                  <a16:creationId xmlns:a16="http://schemas.microsoft.com/office/drawing/2014/main" id="{00000000-0008-0000-06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198" name="optKubun82" hidden="1">
              <a:extLst>
                <a:ext uri="{63B3BB69-23CF-44E3-9099-C40C66FF867C}">
                  <a14:compatExt spid="_x0000_s4198"/>
                </a:ext>
                <a:ext uri="{FF2B5EF4-FFF2-40B4-BE49-F238E27FC236}">
                  <a16:creationId xmlns:a16="http://schemas.microsoft.com/office/drawing/2014/main" id="{00000000-0008-0000-06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199" name="drpTaisaku81" hidden="1">
              <a:extLst>
                <a:ext uri="{63B3BB69-23CF-44E3-9099-C40C66FF867C}">
                  <a14:compatExt spid="_x0000_s4199"/>
                </a:ext>
                <a:ext uri="{FF2B5EF4-FFF2-40B4-BE49-F238E27FC236}">
                  <a16:creationId xmlns:a16="http://schemas.microsoft.com/office/drawing/2014/main" id="{00000000-0008-0000-06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01" name="optLevel81" hidden="1">
              <a:extLst>
                <a:ext uri="{63B3BB69-23CF-44E3-9099-C40C66FF867C}">
                  <a14:compatExt spid="_x0000_s4201"/>
                </a:ext>
                <a:ext uri="{FF2B5EF4-FFF2-40B4-BE49-F238E27FC236}">
                  <a16:creationId xmlns:a16="http://schemas.microsoft.com/office/drawing/2014/main" id="{00000000-0008-0000-06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02" name="optKubun81" hidden="1">
              <a:extLst>
                <a:ext uri="{63B3BB69-23CF-44E3-9099-C40C66FF867C}">
                  <a14:compatExt spid="_x0000_s4202"/>
                </a:ext>
                <a:ext uri="{FF2B5EF4-FFF2-40B4-BE49-F238E27FC236}">
                  <a16:creationId xmlns:a16="http://schemas.microsoft.com/office/drawing/2014/main" id="{00000000-0008-0000-06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03" name="drpTaisaku80" hidden="1">
              <a:extLst>
                <a:ext uri="{63B3BB69-23CF-44E3-9099-C40C66FF867C}">
                  <a14:compatExt spid="_x0000_s4203"/>
                </a:ext>
                <a:ext uri="{FF2B5EF4-FFF2-40B4-BE49-F238E27FC236}">
                  <a16:creationId xmlns:a16="http://schemas.microsoft.com/office/drawing/2014/main" id="{00000000-0008-0000-06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05" name="optLevel80" hidden="1">
              <a:extLst>
                <a:ext uri="{63B3BB69-23CF-44E3-9099-C40C66FF867C}">
                  <a14:compatExt spid="_x0000_s4205"/>
                </a:ext>
                <a:ext uri="{FF2B5EF4-FFF2-40B4-BE49-F238E27FC236}">
                  <a16:creationId xmlns:a16="http://schemas.microsoft.com/office/drawing/2014/main" id="{00000000-0008-0000-06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06" name="optKubun80" hidden="1">
              <a:extLst>
                <a:ext uri="{63B3BB69-23CF-44E3-9099-C40C66FF867C}">
                  <a14:compatExt spid="_x0000_s4206"/>
                </a:ext>
                <a:ext uri="{FF2B5EF4-FFF2-40B4-BE49-F238E27FC236}">
                  <a16:creationId xmlns:a16="http://schemas.microsoft.com/office/drawing/2014/main" id="{00000000-0008-0000-06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07" name="drpTaisaku79" hidden="1">
              <a:extLst>
                <a:ext uri="{63B3BB69-23CF-44E3-9099-C40C66FF867C}">
                  <a14:compatExt spid="_x0000_s4207"/>
                </a:ext>
                <a:ext uri="{FF2B5EF4-FFF2-40B4-BE49-F238E27FC236}">
                  <a16:creationId xmlns:a16="http://schemas.microsoft.com/office/drawing/2014/main" id="{00000000-0008-0000-06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09" name="optLevel79" hidden="1">
              <a:extLst>
                <a:ext uri="{63B3BB69-23CF-44E3-9099-C40C66FF867C}">
                  <a14:compatExt spid="_x0000_s4209"/>
                </a:ext>
                <a:ext uri="{FF2B5EF4-FFF2-40B4-BE49-F238E27FC236}">
                  <a16:creationId xmlns:a16="http://schemas.microsoft.com/office/drawing/2014/main" id="{00000000-0008-0000-06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10" name="optKubun79" hidden="1">
              <a:extLst>
                <a:ext uri="{63B3BB69-23CF-44E3-9099-C40C66FF867C}">
                  <a14:compatExt spid="_x0000_s4210"/>
                </a:ext>
                <a:ext uri="{FF2B5EF4-FFF2-40B4-BE49-F238E27FC236}">
                  <a16:creationId xmlns:a16="http://schemas.microsoft.com/office/drawing/2014/main" id="{00000000-0008-0000-06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11" name="drpTaisaku78" hidden="1">
              <a:extLst>
                <a:ext uri="{63B3BB69-23CF-44E3-9099-C40C66FF867C}">
                  <a14:compatExt spid="_x0000_s4211"/>
                </a:ext>
                <a:ext uri="{FF2B5EF4-FFF2-40B4-BE49-F238E27FC236}">
                  <a16:creationId xmlns:a16="http://schemas.microsoft.com/office/drawing/2014/main" id="{00000000-0008-0000-06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13" name="optLevel78" hidden="1">
              <a:extLst>
                <a:ext uri="{63B3BB69-23CF-44E3-9099-C40C66FF867C}">
                  <a14:compatExt spid="_x0000_s4213"/>
                </a:ext>
                <a:ext uri="{FF2B5EF4-FFF2-40B4-BE49-F238E27FC236}">
                  <a16:creationId xmlns:a16="http://schemas.microsoft.com/office/drawing/2014/main" id="{00000000-0008-0000-06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14" name="optKubun78" hidden="1">
              <a:extLst>
                <a:ext uri="{63B3BB69-23CF-44E3-9099-C40C66FF867C}">
                  <a14:compatExt spid="_x0000_s4214"/>
                </a:ext>
                <a:ext uri="{FF2B5EF4-FFF2-40B4-BE49-F238E27FC236}">
                  <a16:creationId xmlns:a16="http://schemas.microsoft.com/office/drawing/2014/main" id="{00000000-0008-0000-06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15" name="drpTaisaku77" hidden="1">
              <a:extLst>
                <a:ext uri="{63B3BB69-23CF-44E3-9099-C40C66FF867C}">
                  <a14:compatExt spid="_x0000_s4215"/>
                </a:ext>
                <a:ext uri="{FF2B5EF4-FFF2-40B4-BE49-F238E27FC236}">
                  <a16:creationId xmlns:a16="http://schemas.microsoft.com/office/drawing/2014/main" id="{00000000-0008-0000-06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17" name="optLevel77" hidden="1">
              <a:extLst>
                <a:ext uri="{63B3BB69-23CF-44E3-9099-C40C66FF867C}">
                  <a14:compatExt spid="_x0000_s4217"/>
                </a:ext>
                <a:ext uri="{FF2B5EF4-FFF2-40B4-BE49-F238E27FC236}">
                  <a16:creationId xmlns:a16="http://schemas.microsoft.com/office/drawing/2014/main" id="{00000000-0008-0000-06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18" name="optKubun77" hidden="1">
              <a:extLst>
                <a:ext uri="{63B3BB69-23CF-44E3-9099-C40C66FF867C}">
                  <a14:compatExt spid="_x0000_s4218"/>
                </a:ext>
                <a:ext uri="{FF2B5EF4-FFF2-40B4-BE49-F238E27FC236}">
                  <a16:creationId xmlns:a16="http://schemas.microsoft.com/office/drawing/2014/main" id="{00000000-0008-0000-06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19" name="drpTaisaku76" hidden="1">
              <a:extLst>
                <a:ext uri="{63B3BB69-23CF-44E3-9099-C40C66FF867C}">
                  <a14:compatExt spid="_x0000_s4219"/>
                </a:ext>
                <a:ext uri="{FF2B5EF4-FFF2-40B4-BE49-F238E27FC236}">
                  <a16:creationId xmlns:a16="http://schemas.microsoft.com/office/drawing/2014/main" id="{00000000-0008-0000-0600-00007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21" name="optLevel76" hidden="1">
              <a:extLst>
                <a:ext uri="{63B3BB69-23CF-44E3-9099-C40C66FF867C}">
                  <a14:compatExt spid="_x0000_s4221"/>
                </a:ext>
                <a:ext uri="{FF2B5EF4-FFF2-40B4-BE49-F238E27FC236}">
                  <a16:creationId xmlns:a16="http://schemas.microsoft.com/office/drawing/2014/main" id="{00000000-0008-0000-06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22" name="optKubun76" hidden="1">
              <a:extLst>
                <a:ext uri="{63B3BB69-23CF-44E3-9099-C40C66FF867C}">
                  <a14:compatExt spid="_x0000_s4222"/>
                </a:ext>
                <a:ext uri="{FF2B5EF4-FFF2-40B4-BE49-F238E27FC236}">
                  <a16:creationId xmlns:a16="http://schemas.microsoft.com/office/drawing/2014/main" id="{00000000-0008-0000-06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23" name="drpTaisaku75" hidden="1">
              <a:extLst>
                <a:ext uri="{63B3BB69-23CF-44E3-9099-C40C66FF867C}">
                  <a14:compatExt spid="_x0000_s4223"/>
                </a:ext>
                <a:ext uri="{FF2B5EF4-FFF2-40B4-BE49-F238E27FC236}">
                  <a16:creationId xmlns:a16="http://schemas.microsoft.com/office/drawing/2014/main" id="{00000000-0008-0000-0600-00007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25" name="optLevel75" hidden="1">
              <a:extLst>
                <a:ext uri="{63B3BB69-23CF-44E3-9099-C40C66FF867C}">
                  <a14:compatExt spid="_x0000_s4225"/>
                </a:ext>
                <a:ext uri="{FF2B5EF4-FFF2-40B4-BE49-F238E27FC236}">
                  <a16:creationId xmlns:a16="http://schemas.microsoft.com/office/drawing/2014/main" id="{00000000-0008-0000-06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26" name="optKubun75" hidden="1">
              <a:extLst>
                <a:ext uri="{63B3BB69-23CF-44E3-9099-C40C66FF867C}">
                  <a14:compatExt spid="_x0000_s4226"/>
                </a:ext>
                <a:ext uri="{FF2B5EF4-FFF2-40B4-BE49-F238E27FC236}">
                  <a16:creationId xmlns:a16="http://schemas.microsoft.com/office/drawing/2014/main" id="{00000000-0008-0000-06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27" name="drpTaisaku74" hidden="1">
              <a:extLst>
                <a:ext uri="{63B3BB69-23CF-44E3-9099-C40C66FF867C}">
                  <a14:compatExt spid="_x0000_s4227"/>
                </a:ext>
                <a:ext uri="{FF2B5EF4-FFF2-40B4-BE49-F238E27FC236}">
                  <a16:creationId xmlns:a16="http://schemas.microsoft.com/office/drawing/2014/main" id="{00000000-0008-0000-0600-00008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29" name="optLevel74" hidden="1">
              <a:extLst>
                <a:ext uri="{63B3BB69-23CF-44E3-9099-C40C66FF867C}">
                  <a14:compatExt spid="_x0000_s4229"/>
                </a:ext>
                <a:ext uri="{FF2B5EF4-FFF2-40B4-BE49-F238E27FC236}">
                  <a16:creationId xmlns:a16="http://schemas.microsoft.com/office/drawing/2014/main" id="{00000000-0008-0000-06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30" name="optKubun74" hidden="1">
              <a:extLst>
                <a:ext uri="{63B3BB69-23CF-44E3-9099-C40C66FF867C}">
                  <a14:compatExt spid="_x0000_s4230"/>
                </a:ext>
                <a:ext uri="{FF2B5EF4-FFF2-40B4-BE49-F238E27FC236}">
                  <a16:creationId xmlns:a16="http://schemas.microsoft.com/office/drawing/2014/main" id="{00000000-0008-0000-06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31" name="drpTaisaku73" hidden="1">
              <a:extLst>
                <a:ext uri="{63B3BB69-23CF-44E3-9099-C40C66FF867C}">
                  <a14:compatExt spid="_x0000_s4231"/>
                </a:ext>
                <a:ext uri="{FF2B5EF4-FFF2-40B4-BE49-F238E27FC236}">
                  <a16:creationId xmlns:a16="http://schemas.microsoft.com/office/drawing/2014/main" id="{00000000-0008-0000-0600-00008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33" name="optLevel73" hidden="1">
              <a:extLst>
                <a:ext uri="{63B3BB69-23CF-44E3-9099-C40C66FF867C}">
                  <a14:compatExt spid="_x0000_s4233"/>
                </a:ext>
                <a:ext uri="{FF2B5EF4-FFF2-40B4-BE49-F238E27FC236}">
                  <a16:creationId xmlns:a16="http://schemas.microsoft.com/office/drawing/2014/main" id="{00000000-0008-0000-06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34" name="optKubun73" hidden="1">
              <a:extLst>
                <a:ext uri="{63B3BB69-23CF-44E3-9099-C40C66FF867C}">
                  <a14:compatExt spid="_x0000_s4234"/>
                </a:ext>
                <a:ext uri="{FF2B5EF4-FFF2-40B4-BE49-F238E27FC236}">
                  <a16:creationId xmlns:a16="http://schemas.microsoft.com/office/drawing/2014/main" id="{00000000-0008-0000-06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35" name="drpTaisaku72" hidden="1">
              <a:extLst>
                <a:ext uri="{63B3BB69-23CF-44E3-9099-C40C66FF867C}">
                  <a14:compatExt spid="_x0000_s4235"/>
                </a:ext>
                <a:ext uri="{FF2B5EF4-FFF2-40B4-BE49-F238E27FC236}">
                  <a16:creationId xmlns:a16="http://schemas.microsoft.com/office/drawing/2014/main" id="{00000000-0008-0000-0600-00008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37" name="optLevel72" hidden="1">
              <a:extLst>
                <a:ext uri="{63B3BB69-23CF-44E3-9099-C40C66FF867C}">
                  <a14:compatExt spid="_x0000_s4237"/>
                </a:ext>
                <a:ext uri="{FF2B5EF4-FFF2-40B4-BE49-F238E27FC236}">
                  <a16:creationId xmlns:a16="http://schemas.microsoft.com/office/drawing/2014/main" id="{00000000-0008-0000-06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38" name="optKubun72" hidden="1">
              <a:extLst>
                <a:ext uri="{63B3BB69-23CF-44E3-9099-C40C66FF867C}">
                  <a14:compatExt spid="_x0000_s4238"/>
                </a:ext>
                <a:ext uri="{FF2B5EF4-FFF2-40B4-BE49-F238E27FC236}">
                  <a16:creationId xmlns:a16="http://schemas.microsoft.com/office/drawing/2014/main" id="{00000000-0008-0000-06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39" name="drpTaisaku71" hidden="1">
              <a:extLst>
                <a:ext uri="{63B3BB69-23CF-44E3-9099-C40C66FF867C}">
                  <a14:compatExt spid="_x0000_s4239"/>
                </a:ext>
                <a:ext uri="{FF2B5EF4-FFF2-40B4-BE49-F238E27FC236}">
                  <a16:creationId xmlns:a16="http://schemas.microsoft.com/office/drawing/2014/main" id="{00000000-0008-0000-0600-00008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41" name="optLevel71" hidden="1">
              <a:extLst>
                <a:ext uri="{63B3BB69-23CF-44E3-9099-C40C66FF867C}">
                  <a14:compatExt spid="_x0000_s4241"/>
                </a:ext>
                <a:ext uri="{FF2B5EF4-FFF2-40B4-BE49-F238E27FC236}">
                  <a16:creationId xmlns:a16="http://schemas.microsoft.com/office/drawing/2014/main" id="{00000000-0008-0000-06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42" name="optKubun71" hidden="1">
              <a:extLst>
                <a:ext uri="{63B3BB69-23CF-44E3-9099-C40C66FF867C}">
                  <a14:compatExt spid="_x0000_s4242"/>
                </a:ext>
                <a:ext uri="{FF2B5EF4-FFF2-40B4-BE49-F238E27FC236}">
                  <a16:creationId xmlns:a16="http://schemas.microsoft.com/office/drawing/2014/main" id="{00000000-0008-0000-06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43" name="drpTaisaku70" hidden="1">
              <a:extLst>
                <a:ext uri="{63B3BB69-23CF-44E3-9099-C40C66FF867C}">
                  <a14:compatExt spid="_x0000_s4243"/>
                </a:ext>
                <a:ext uri="{FF2B5EF4-FFF2-40B4-BE49-F238E27FC236}">
                  <a16:creationId xmlns:a16="http://schemas.microsoft.com/office/drawing/2014/main" id="{00000000-0008-0000-0600-00009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45" name="optLevel70" hidden="1">
              <a:extLst>
                <a:ext uri="{63B3BB69-23CF-44E3-9099-C40C66FF867C}">
                  <a14:compatExt spid="_x0000_s4245"/>
                </a:ext>
                <a:ext uri="{FF2B5EF4-FFF2-40B4-BE49-F238E27FC236}">
                  <a16:creationId xmlns:a16="http://schemas.microsoft.com/office/drawing/2014/main" id="{00000000-0008-0000-06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46" name="optKubun70" hidden="1">
              <a:extLst>
                <a:ext uri="{63B3BB69-23CF-44E3-9099-C40C66FF867C}">
                  <a14:compatExt spid="_x0000_s4246"/>
                </a:ext>
                <a:ext uri="{FF2B5EF4-FFF2-40B4-BE49-F238E27FC236}">
                  <a16:creationId xmlns:a16="http://schemas.microsoft.com/office/drawing/2014/main" id="{00000000-0008-0000-06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47" name="drpTaisaku69" hidden="1">
              <a:extLst>
                <a:ext uri="{63B3BB69-23CF-44E3-9099-C40C66FF867C}">
                  <a14:compatExt spid="_x0000_s4247"/>
                </a:ext>
                <a:ext uri="{FF2B5EF4-FFF2-40B4-BE49-F238E27FC236}">
                  <a16:creationId xmlns:a16="http://schemas.microsoft.com/office/drawing/2014/main" id="{00000000-0008-0000-0600-00009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49" name="optLevel69" hidden="1">
              <a:extLst>
                <a:ext uri="{63B3BB69-23CF-44E3-9099-C40C66FF867C}">
                  <a14:compatExt spid="_x0000_s4249"/>
                </a:ext>
                <a:ext uri="{FF2B5EF4-FFF2-40B4-BE49-F238E27FC236}">
                  <a16:creationId xmlns:a16="http://schemas.microsoft.com/office/drawing/2014/main" id="{00000000-0008-0000-06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50" name="optKubun69" hidden="1">
              <a:extLst>
                <a:ext uri="{63B3BB69-23CF-44E3-9099-C40C66FF867C}">
                  <a14:compatExt spid="_x0000_s4250"/>
                </a:ext>
                <a:ext uri="{FF2B5EF4-FFF2-40B4-BE49-F238E27FC236}">
                  <a16:creationId xmlns:a16="http://schemas.microsoft.com/office/drawing/2014/main" id="{00000000-0008-0000-06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1554480</xdr:colOff>
          <xdr:row>29</xdr:row>
          <xdr:rowOff>0</xdr:rowOff>
        </xdr:to>
        <xdr:sp macro="" textlink="">
          <xdr:nvSpPr>
            <xdr:cNvPr id="4251" name="drpTaisaku68" hidden="1">
              <a:extLst>
                <a:ext uri="{63B3BB69-23CF-44E3-9099-C40C66FF867C}">
                  <a14:compatExt spid="_x0000_s4251"/>
                </a:ext>
                <a:ext uri="{FF2B5EF4-FFF2-40B4-BE49-F238E27FC236}">
                  <a16:creationId xmlns:a16="http://schemas.microsoft.com/office/drawing/2014/main" id="{00000000-0008-0000-0600-00009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1897380</xdr:colOff>
          <xdr:row>29</xdr:row>
          <xdr:rowOff>0</xdr:rowOff>
        </xdr:to>
        <xdr:sp macro="" textlink="">
          <xdr:nvSpPr>
            <xdr:cNvPr id="4253" name="optLevel68" hidden="1">
              <a:extLst>
                <a:ext uri="{63B3BB69-23CF-44E3-9099-C40C66FF867C}">
                  <a14:compatExt spid="_x0000_s4253"/>
                </a:ext>
                <a:ext uri="{FF2B5EF4-FFF2-40B4-BE49-F238E27FC236}">
                  <a16:creationId xmlns:a16="http://schemas.microsoft.com/office/drawing/2014/main" id="{00000000-0008-0000-06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335280</xdr:colOff>
          <xdr:row>29</xdr:row>
          <xdr:rowOff>0</xdr:rowOff>
        </xdr:to>
        <xdr:sp macro="" textlink="">
          <xdr:nvSpPr>
            <xdr:cNvPr id="4254" name="optKubun68" hidden="1">
              <a:extLst>
                <a:ext uri="{63B3BB69-23CF-44E3-9099-C40C66FF867C}">
                  <a14:compatExt spid="_x0000_s4254"/>
                </a:ext>
                <a:ext uri="{FF2B5EF4-FFF2-40B4-BE49-F238E27FC236}">
                  <a16:creationId xmlns:a16="http://schemas.microsoft.com/office/drawing/2014/main" id="{00000000-0008-0000-06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27</xdr:row>
          <xdr:rowOff>220980</xdr:rowOff>
        </xdr:from>
        <xdr:to>
          <xdr:col>5</xdr:col>
          <xdr:colOff>1554480</xdr:colOff>
          <xdr:row>78</xdr:row>
          <xdr:rowOff>144780</xdr:rowOff>
        </xdr:to>
        <xdr:sp macro="" textlink="">
          <xdr:nvSpPr>
            <xdr:cNvPr id="4255" name="drpTaisaku67" hidden="1">
              <a:extLst>
                <a:ext uri="{63B3BB69-23CF-44E3-9099-C40C66FF867C}">
                  <a14:compatExt spid="_x0000_s4255"/>
                </a:ext>
                <a:ext uri="{FF2B5EF4-FFF2-40B4-BE49-F238E27FC236}">
                  <a16:creationId xmlns:a16="http://schemas.microsoft.com/office/drawing/2014/main" id="{00000000-0008-0000-0600-00009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27</xdr:row>
          <xdr:rowOff>144780</xdr:rowOff>
        </xdr:from>
        <xdr:to>
          <xdr:col>5</xdr:col>
          <xdr:colOff>1897380</xdr:colOff>
          <xdr:row>78</xdr:row>
          <xdr:rowOff>182880</xdr:rowOff>
        </xdr:to>
        <xdr:sp macro="" textlink="">
          <xdr:nvSpPr>
            <xdr:cNvPr id="4257" name="optLevel67" hidden="1">
              <a:extLst>
                <a:ext uri="{63B3BB69-23CF-44E3-9099-C40C66FF867C}">
                  <a14:compatExt spid="_x0000_s4257"/>
                </a:ext>
                <a:ext uri="{FF2B5EF4-FFF2-40B4-BE49-F238E27FC236}">
                  <a16:creationId xmlns:a16="http://schemas.microsoft.com/office/drawing/2014/main" id="{00000000-0008-0000-06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144780</xdr:rowOff>
        </xdr:from>
        <xdr:to>
          <xdr:col>3</xdr:col>
          <xdr:colOff>335280</xdr:colOff>
          <xdr:row>78</xdr:row>
          <xdr:rowOff>182880</xdr:rowOff>
        </xdr:to>
        <xdr:sp macro="" textlink="">
          <xdr:nvSpPr>
            <xdr:cNvPr id="4258" name="optKubun67" hidden="1">
              <a:extLst>
                <a:ext uri="{63B3BB69-23CF-44E3-9099-C40C66FF867C}">
                  <a14:compatExt spid="_x0000_s4258"/>
                </a:ext>
                <a:ext uri="{FF2B5EF4-FFF2-40B4-BE49-F238E27FC236}">
                  <a16:creationId xmlns:a16="http://schemas.microsoft.com/office/drawing/2014/main" id="{00000000-0008-0000-06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335280</xdr:rowOff>
        </xdr:from>
        <xdr:to>
          <xdr:col>5</xdr:col>
          <xdr:colOff>1554480</xdr:colOff>
          <xdr:row>78</xdr:row>
          <xdr:rowOff>106680</xdr:rowOff>
        </xdr:to>
        <xdr:sp macro="" textlink="">
          <xdr:nvSpPr>
            <xdr:cNvPr id="4259" name="drpTaisaku66" hidden="1">
              <a:extLst>
                <a:ext uri="{63B3BB69-23CF-44E3-9099-C40C66FF867C}">
                  <a14:compatExt spid="_x0000_s4259"/>
                </a:ext>
                <a:ext uri="{FF2B5EF4-FFF2-40B4-BE49-F238E27FC236}">
                  <a16:creationId xmlns:a16="http://schemas.microsoft.com/office/drawing/2014/main" id="{00000000-0008-0000-0600-0000A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26</xdr:row>
          <xdr:rowOff>266700</xdr:rowOff>
        </xdr:from>
        <xdr:to>
          <xdr:col>5</xdr:col>
          <xdr:colOff>1897380</xdr:colOff>
          <xdr:row>78</xdr:row>
          <xdr:rowOff>68580</xdr:rowOff>
        </xdr:to>
        <xdr:sp macro="" textlink="">
          <xdr:nvSpPr>
            <xdr:cNvPr id="4261" name="optLevel66" hidden="1">
              <a:extLst>
                <a:ext uri="{63B3BB69-23CF-44E3-9099-C40C66FF867C}">
                  <a14:compatExt spid="_x0000_s4261"/>
                </a:ext>
                <a:ext uri="{FF2B5EF4-FFF2-40B4-BE49-F238E27FC236}">
                  <a16:creationId xmlns:a16="http://schemas.microsoft.com/office/drawing/2014/main" id="{00000000-0008-0000-06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266700</xdr:rowOff>
        </xdr:from>
        <xdr:to>
          <xdr:col>3</xdr:col>
          <xdr:colOff>335280</xdr:colOff>
          <xdr:row>78</xdr:row>
          <xdr:rowOff>68580</xdr:rowOff>
        </xdr:to>
        <xdr:sp macro="" textlink="">
          <xdr:nvSpPr>
            <xdr:cNvPr id="4262" name="optKubun66" hidden="1">
              <a:extLst>
                <a:ext uri="{63B3BB69-23CF-44E3-9099-C40C66FF867C}">
                  <a14:compatExt spid="_x0000_s4262"/>
                </a:ext>
                <a:ext uri="{FF2B5EF4-FFF2-40B4-BE49-F238E27FC236}">
                  <a16:creationId xmlns:a16="http://schemas.microsoft.com/office/drawing/2014/main" id="{00000000-0008-0000-06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68580</xdr:rowOff>
        </xdr:from>
        <xdr:to>
          <xdr:col>5</xdr:col>
          <xdr:colOff>1554480</xdr:colOff>
          <xdr:row>26</xdr:row>
          <xdr:rowOff>220980</xdr:rowOff>
        </xdr:to>
        <xdr:sp macro="" textlink="">
          <xdr:nvSpPr>
            <xdr:cNvPr id="4263" name="drpTaisaku65" hidden="1">
              <a:extLst>
                <a:ext uri="{63B3BB69-23CF-44E3-9099-C40C66FF867C}">
                  <a14:compatExt spid="_x0000_s4263"/>
                </a:ext>
                <a:ext uri="{FF2B5EF4-FFF2-40B4-BE49-F238E27FC236}">
                  <a16:creationId xmlns:a16="http://schemas.microsoft.com/office/drawing/2014/main" id="{00000000-0008-0000-0600-0000A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26</xdr:row>
          <xdr:rowOff>30480</xdr:rowOff>
        </xdr:from>
        <xdr:to>
          <xdr:col>5</xdr:col>
          <xdr:colOff>1897380</xdr:colOff>
          <xdr:row>26</xdr:row>
          <xdr:rowOff>182880</xdr:rowOff>
        </xdr:to>
        <xdr:sp macro="" textlink="">
          <xdr:nvSpPr>
            <xdr:cNvPr id="4265" name="optLevel65" hidden="1">
              <a:extLst>
                <a:ext uri="{63B3BB69-23CF-44E3-9099-C40C66FF867C}">
                  <a14:compatExt spid="_x0000_s4265"/>
                </a:ext>
                <a:ext uri="{FF2B5EF4-FFF2-40B4-BE49-F238E27FC236}">
                  <a16:creationId xmlns:a16="http://schemas.microsoft.com/office/drawing/2014/main" id="{00000000-0008-0000-06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30480</xdr:rowOff>
        </xdr:from>
        <xdr:to>
          <xdr:col>3</xdr:col>
          <xdr:colOff>335280</xdr:colOff>
          <xdr:row>26</xdr:row>
          <xdr:rowOff>182880</xdr:rowOff>
        </xdr:to>
        <xdr:sp macro="" textlink="">
          <xdr:nvSpPr>
            <xdr:cNvPr id="4266" name="optKubun65" hidden="1">
              <a:extLst>
                <a:ext uri="{63B3BB69-23CF-44E3-9099-C40C66FF867C}">
                  <a14:compatExt spid="_x0000_s4266"/>
                </a:ext>
                <a:ext uri="{FF2B5EF4-FFF2-40B4-BE49-F238E27FC236}">
                  <a16:creationId xmlns:a16="http://schemas.microsoft.com/office/drawing/2014/main" id="{00000000-0008-0000-06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182880</xdr:rowOff>
        </xdr:from>
        <xdr:to>
          <xdr:col>5</xdr:col>
          <xdr:colOff>1554480</xdr:colOff>
          <xdr:row>25</xdr:row>
          <xdr:rowOff>335280</xdr:rowOff>
        </xdr:to>
        <xdr:sp macro="" textlink="">
          <xdr:nvSpPr>
            <xdr:cNvPr id="4267" name="drpTaisaku64" hidden="1">
              <a:extLst>
                <a:ext uri="{63B3BB69-23CF-44E3-9099-C40C66FF867C}">
                  <a14:compatExt spid="_x0000_s4267"/>
                </a:ext>
                <a:ext uri="{FF2B5EF4-FFF2-40B4-BE49-F238E27FC236}">
                  <a16:creationId xmlns:a16="http://schemas.microsoft.com/office/drawing/2014/main" id="{00000000-0008-0000-0600-0000A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69" name="optLevel64" hidden="1">
              <a:extLst>
                <a:ext uri="{63B3BB69-23CF-44E3-9099-C40C66FF867C}">
                  <a14:compatExt spid="_x0000_s4269"/>
                </a:ext>
                <a:ext uri="{FF2B5EF4-FFF2-40B4-BE49-F238E27FC236}">
                  <a16:creationId xmlns:a16="http://schemas.microsoft.com/office/drawing/2014/main" id="{00000000-0008-0000-06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70" name="optKubun64" hidden="1">
              <a:extLst>
                <a:ext uri="{63B3BB69-23CF-44E3-9099-C40C66FF867C}">
                  <a14:compatExt spid="_x0000_s4270"/>
                </a:ext>
                <a:ext uri="{FF2B5EF4-FFF2-40B4-BE49-F238E27FC236}">
                  <a16:creationId xmlns:a16="http://schemas.microsoft.com/office/drawing/2014/main" id="{00000000-0008-0000-06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71" name="drpTaisaku63" hidden="1">
              <a:extLst>
                <a:ext uri="{63B3BB69-23CF-44E3-9099-C40C66FF867C}">
                  <a14:compatExt spid="_x0000_s4271"/>
                </a:ext>
                <a:ext uri="{FF2B5EF4-FFF2-40B4-BE49-F238E27FC236}">
                  <a16:creationId xmlns:a16="http://schemas.microsoft.com/office/drawing/2014/main" id="{00000000-0008-0000-0600-0000A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73" name="optLevel63" hidden="1">
              <a:extLst>
                <a:ext uri="{63B3BB69-23CF-44E3-9099-C40C66FF867C}">
                  <a14:compatExt spid="_x0000_s4273"/>
                </a:ext>
                <a:ext uri="{FF2B5EF4-FFF2-40B4-BE49-F238E27FC236}">
                  <a16:creationId xmlns:a16="http://schemas.microsoft.com/office/drawing/2014/main" id="{00000000-0008-0000-06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74" name="optKubun63" hidden="1">
              <a:extLst>
                <a:ext uri="{63B3BB69-23CF-44E3-9099-C40C66FF867C}">
                  <a14:compatExt spid="_x0000_s4274"/>
                </a:ext>
                <a:ext uri="{FF2B5EF4-FFF2-40B4-BE49-F238E27FC236}">
                  <a16:creationId xmlns:a16="http://schemas.microsoft.com/office/drawing/2014/main" id="{00000000-0008-0000-06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75" name="drpTaisaku62" hidden="1">
              <a:extLst>
                <a:ext uri="{63B3BB69-23CF-44E3-9099-C40C66FF867C}">
                  <a14:compatExt spid="_x0000_s4275"/>
                </a:ext>
                <a:ext uri="{FF2B5EF4-FFF2-40B4-BE49-F238E27FC236}">
                  <a16:creationId xmlns:a16="http://schemas.microsoft.com/office/drawing/2014/main" id="{00000000-0008-0000-0600-0000B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77" name="optLevel62" hidden="1">
              <a:extLst>
                <a:ext uri="{63B3BB69-23CF-44E3-9099-C40C66FF867C}">
                  <a14:compatExt spid="_x0000_s4277"/>
                </a:ext>
                <a:ext uri="{FF2B5EF4-FFF2-40B4-BE49-F238E27FC236}">
                  <a16:creationId xmlns:a16="http://schemas.microsoft.com/office/drawing/2014/main" id="{00000000-0008-0000-06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78" name="optKubun62" hidden="1">
              <a:extLst>
                <a:ext uri="{63B3BB69-23CF-44E3-9099-C40C66FF867C}">
                  <a14:compatExt spid="_x0000_s4278"/>
                </a:ext>
                <a:ext uri="{FF2B5EF4-FFF2-40B4-BE49-F238E27FC236}">
                  <a16:creationId xmlns:a16="http://schemas.microsoft.com/office/drawing/2014/main" id="{00000000-0008-0000-06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79" name="drpTaisaku61" hidden="1">
              <a:extLst>
                <a:ext uri="{63B3BB69-23CF-44E3-9099-C40C66FF867C}">
                  <a14:compatExt spid="_x0000_s4279"/>
                </a:ext>
                <a:ext uri="{FF2B5EF4-FFF2-40B4-BE49-F238E27FC236}">
                  <a16:creationId xmlns:a16="http://schemas.microsoft.com/office/drawing/2014/main" id="{00000000-0008-0000-0600-0000B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81" name="optLevel61" hidden="1">
              <a:extLst>
                <a:ext uri="{63B3BB69-23CF-44E3-9099-C40C66FF867C}">
                  <a14:compatExt spid="_x0000_s4281"/>
                </a:ext>
                <a:ext uri="{FF2B5EF4-FFF2-40B4-BE49-F238E27FC236}">
                  <a16:creationId xmlns:a16="http://schemas.microsoft.com/office/drawing/2014/main" id="{00000000-0008-0000-06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82" name="optKubun61" hidden="1">
              <a:extLst>
                <a:ext uri="{63B3BB69-23CF-44E3-9099-C40C66FF867C}">
                  <a14:compatExt spid="_x0000_s4282"/>
                </a:ext>
                <a:ext uri="{FF2B5EF4-FFF2-40B4-BE49-F238E27FC236}">
                  <a16:creationId xmlns:a16="http://schemas.microsoft.com/office/drawing/2014/main" id="{00000000-0008-0000-06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83" name="drpTaisaku60" hidden="1">
              <a:extLst>
                <a:ext uri="{63B3BB69-23CF-44E3-9099-C40C66FF867C}">
                  <a14:compatExt spid="_x0000_s4283"/>
                </a:ext>
                <a:ext uri="{FF2B5EF4-FFF2-40B4-BE49-F238E27FC236}">
                  <a16:creationId xmlns:a16="http://schemas.microsoft.com/office/drawing/2014/main" id="{00000000-0008-0000-0600-0000B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85" name="optLevel60" hidden="1">
              <a:extLst>
                <a:ext uri="{63B3BB69-23CF-44E3-9099-C40C66FF867C}">
                  <a14:compatExt spid="_x0000_s4285"/>
                </a:ext>
                <a:ext uri="{FF2B5EF4-FFF2-40B4-BE49-F238E27FC236}">
                  <a16:creationId xmlns:a16="http://schemas.microsoft.com/office/drawing/2014/main" id="{00000000-0008-0000-06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86" name="optKubun60" hidden="1">
              <a:extLst>
                <a:ext uri="{63B3BB69-23CF-44E3-9099-C40C66FF867C}">
                  <a14:compatExt spid="_x0000_s4286"/>
                </a:ext>
                <a:ext uri="{FF2B5EF4-FFF2-40B4-BE49-F238E27FC236}">
                  <a16:creationId xmlns:a16="http://schemas.microsoft.com/office/drawing/2014/main" id="{00000000-0008-0000-06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87" name="drpTaisaku59" hidden="1">
              <a:extLst>
                <a:ext uri="{63B3BB69-23CF-44E3-9099-C40C66FF867C}">
                  <a14:compatExt spid="_x0000_s4287"/>
                </a:ext>
                <a:ext uri="{FF2B5EF4-FFF2-40B4-BE49-F238E27FC236}">
                  <a16:creationId xmlns:a16="http://schemas.microsoft.com/office/drawing/2014/main" id="{00000000-0008-0000-0600-0000B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89" name="optLevel59" hidden="1">
              <a:extLst>
                <a:ext uri="{63B3BB69-23CF-44E3-9099-C40C66FF867C}">
                  <a14:compatExt spid="_x0000_s4289"/>
                </a:ext>
                <a:ext uri="{FF2B5EF4-FFF2-40B4-BE49-F238E27FC236}">
                  <a16:creationId xmlns:a16="http://schemas.microsoft.com/office/drawing/2014/main" id="{00000000-0008-0000-06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90" name="optKubun59" hidden="1">
              <a:extLst>
                <a:ext uri="{63B3BB69-23CF-44E3-9099-C40C66FF867C}">
                  <a14:compatExt spid="_x0000_s4290"/>
                </a:ext>
                <a:ext uri="{FF2B5EF4-FFF2-40B4-BE49-F238E27FC236}">
                  <a16:creationId xmlns:a16="http://schemas.microsoft.com/office/drawing/2014/main" id="{00000000-0008-0000-06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91" name="drpTaisaku58" hidden="1">
              <a:extLst>
                <a:ext uri="{63B3BB69-23CF-44E3-9099-C40C66FF867C}">
                  <a14:compatExt spid="_x0000_s4291"/>
                </a:ext>
                <a:ext uri="{FF2B5EF4-FFF2-40B4-BE49-F238E27FC236}">
                  <a16:creationId xmlns:a16="http://schemas.microsoft.com/office/drawing/2014/main" id="{00000000-0008-0000-0600-0000C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93" name="optLevel58" hidden="1">
              <a:extLst>
                <a:ext uri="{63B3BB69-23CF-44E3-9099-C40C66FF867C}">
                  <a14:compatExt spid="_x0000_s4293"/>
                </a:ext>
                <a:ext uri="{FF2B5EF4-FFF2-40B4-BE49-F238E27FC236}">
                  <a16:creationId xmlns:a16="http://schemas.microsoft.com/office/drawing/2014/main" id="{00000000-0008-0000-06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94" name="optKubun58" hidden="1">
              <a:extLst>
                <a:ext uri="{63B3BB69-23CF-44E3-9099-C40C66FF867C}">
                  <a14:compatExt spid="_x0000_s4294"/>
                </a:ext>
                <a:ext uri="{FF2B5EF4-FFF2-40B4-BE49-F238E27FC236}">
                  <a16:creationId xmlns:a16="http://schemas.microsoft.com/office/drawing/2014/main" id="{00000000-0008-0000-06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144780</xdr:rowOff>
        </xdr:from>
        <xdr:to>
          <xdr:col>5</xdr:col>
          <xdr:colOff>1554480</xdr:colOff>
          <xdr:row>25</xdr:row>
          <xdr:rowOff>259080</xdr:rowOff>
        </xdr:to>
        <xdr:sp macro="" textlink="">
          <xdr:nvSpPr>
            <xdr:cNvPr id="4295" name="drpTaisaku57" hidden="1">
              <a:extLst>
                <a:ext uri="{63B3BB69-23CF-44E3-9099-C40C66FF867C}">
                  <a14:compatExt spid="_x0000_s4295"/>
                </a:ext>
                <a:ext uri="{FF2B5EF4-FFF2-40B4-BE49-F238E27FC236}">
                  <a16:creationId xmlns:a16="http://schemas.microsoft.com/office/drawing/2014/main" id="{00000000-0008-0000-0600-0000C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144780</xdr:rowOff>
        </xdr:from>
        <xdr:to>
          <xdr:col>5</xdr:col>
          <xdr:colOff>1897380</xdr:colOff>
          <xdr:row>25</xdr:row>
          <xdr:rowOff>297180</xdr:rowOff>
        </xdr:to>
        <xdr:sp macro="" textlink="">
          <xdr:nvSpPr>
            <xdr:cNvPr id="4297" name="optLevel57" hidden="1">
              <a:extLst>
                <a:ext uri="{63B3BB69-23CF-44E3-9099-C40C66FF867C}">
                  <a14:compatExt spid="_x0000_s4297"/>
                </a:ext>
                <a:ext uri="{FF2B5EF4-FFF2-40B4-BE49-F238E27FC236}">
                  <a16:creationId xmlns:a16="http://schemas.microsoft.com/office/drawing/2014/main" id="{00000000-0008-0000-06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144780</xdr:rowOff>
        </xdr:from>
        <xdr:to>
          <xdr:col>3</xdr:col>
          <xdr:colOff>335280</xdr:colOff>
          <xdr:row>25</xdr:row>
          <xdr:rowOff>297180</xdr:rowOff>
        </xdr:to>
        <xdr:sp macro="" textlink="">
          <xdr:nvSpPr>
            <xdr:cNvPr id="4298" name="optKubun57" hidden="1">
              <a:extLst>
                <a:ext uri="{63B3BB69-23CF-44E3-9099-C40C66FF867C}">
                  <a14:compatExt spid="_x0000_s4298"/>
                </a:ext>
                <a:ext uri="{FF2B5EF4-FFF2-40B4-BE49-F238E27FC236}">
                  <a16:creationId xmlns:a16="http://schemas.microsoft.com/office/drawing/2014/main" id="{00000000-0008-0000-06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24</xdr:row>
          <xdr:rowOff>297180</xdr:rowOff>
        </xdr:from>
        <xdr:to>
          <xdr:col>5</xdr:col>
          <xdr:colOff>1554480</xdr:colOff>
          <xdr:row>25</xdr:row>
          <xdr:rowOff>68580</xdr:rowOff>
        </xdr:to>
        <xdr:sp macro="" textlink="">
          <xdr:nvSpPr>
            <xdr:cNvPr id="4299" name="drpTaisaku56" hidden="1">
              <a:extLst>
                <a:ext uri="{63B3BB69-23CF-44E3-9099-C40C66FF867C}">
                  <a14:compatExt spid="_x0000_s4299"/>
                </a:ext>
                <a:ext uri="{FF2B5EF4-FFF2-40B4-BE49-F238E27FC236}">
                  <a16:creationId xmlns:a16="http://schemas.microsoft.com/office/drawing/2014/main" id="{00000000-0008-0000-0600-0000C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24</xdr:row>
          <xdr:rowOff>259080</xdr:rowOff>
        </xdr:from>
        <xdr:to>
          <xdr:col>5</xdr:col>
          <xdr:colOff>1897380</xdr:colOff>
          <xdr:row>25</xdr:row>
          <xdr:rowOff>30480</xdr:rowOff>
        </xdr:to>
        <xdr:sp macro="" textlink="">
          <xdr:nvSpPr>
            <xdr:cNvPr id="4301" name="optLevel56" hidden="1">
              <a:extLst>
                <a:ext uri="{63B3BB69-23CF-44E3-9099-C40C66FF867C}">
                  <a14:compatExt spid="_x0000_s4301"/>
                </a:ext>
                <a:ext uri="{FF2B5EF4-FFF2-40B4-BE49-F238E27FC236}">
                  <a16:creationId xmlns:a16="http://schemas.microsoft.com/office/drawing/2014/main" id="{00000000-0008-0000-06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259080</xdr:rowOff>
        </xdr:from>
        <xdr:to>
          <xdr:col>3</xdr:col>
          <xdr:colOff>335280</xdr:colOff>
          <xdr:row>25</xdr:row>
          <xdr:rowOff>30480</xdr:rowOff>
        </xdr:to>
        <xdr:sp macro="" textlink="">
          <xdr:nvSpPr>
            <xdr:cNvPr id="4302" name="optKubun56" hidden="1">
              <a:extLst>
                <a:ext uri="{63B3BB69-23CF-44E3-9099-C40C66FF867C}">
                  <a14:compatExt spid="_x0000_s4302"/>
                </a:ext>
                <a:ext uri="{FF2B5EF4-FFF2-40B4-BE49-F238E27FC236}">
                  <a16:creationId xmlns:a16="http://schemas.microsoft.com/office/drawing/2014/main" id="{00000000-0008-0000-06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24</xdr:row>
          <xdr:rowOff>38100</xdr:rowOff>
        </xdr:from>
        <xdr:to>
          <xdr:col>5</xdr:col>
          <xdr:colOff>1554480</xdr:colOff>
          <xdr:row>24</xdr:row>
          <xdr:rowOff>182880</xdr:rowOff>
        </xdr:to>
        <xdr:sp macro="" textlink="">
          <xdr:nvSpPr>
            <xdr:cNvPr id="4303" name="drpTaisaku55" hidden="1">
              <a:extLst>
                <a:ext uri="{63B3BB69-23CF-44E3-9099-C40C66FF867C}">
                  <a14:compatExt spid="_x0000_s4303"/>
                </a:ext>
                <a:ext uri="{FF2B5EF4-FFF2-40B4-BE49-F238E27FC236}">
                  <a16:creationId xmlns:a16="http://schemas.microsoft.com/office/drawing/2014/main" id="{00000000-0008-0000-0600-0000C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23</xdr:row>
          <xdr:rowOff>373380</xdr:rowOff>
        </xdr:from>
        <xdr:to>
          <xdr:col>5</xdr:col>
          <xdr:colOff>1897380</xdr:colOff>
          <xdr:row>24</xdr:row>
          <xdr:rowOff>144780</xdr:rowOff>
        </xdr:to>
        <xdr:sp macro="" textlink="">
          <xdr:nvSpPr>
            <xdr:cNvPr id="4305" name="optLevel55" hidden="1">
              <a:extLst>
                <a:ext uri="{63B3BB69-23CF-44E3-9099-C40C66FF867C}">
                  <a14:compatExt spid="_x0000_s4305"/>
                </a:ext>
                <a:ext uri="{FF2B5EF4-FFF2-40B4-BE49-F238E27FC236}">
                  <a16:creationId xmlns:a16="http://schemas.microsoft.com/office/drawing/2014/main" id="{00000000-0008-0000-06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373380</xdr:rowOff>
        </xdr:from>
        <xdr:to>
          <xdr:col>3</xdr:col>
          <xdr:colOff>335280</xdr:colOff>
          <xdr:row>24</xdr:row>
          <xdr:rowOff>144780</xdr:rowOff>
        </xdr:to>
        <xdr:sp macro="" textlink="">
          <xdr:nvSpPr>
            <xdr:cNvPr id="4306" name="optKubun55" hidden="1">
              <a:extLst>
                <a:ext uri="{63B3BB69-23CF-44E3-9099-C40C66FF867C}">
                  <a14:compatExt spid="_x0000_s4306"/>
                </a:ext>
                <a:ext uri="{FF2B5EF4-FFF2-40B4-BE49-F238E27FC236}">
                  <a16:creationId xmlns:a16="http://schemas.microsoft.com/office/drawing/2014/main" id="{00000000-0008-0000-06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23</xdr:row>
          <xdr:rowOff>182880</xdr:rowOff>
        </xdr:from>
        <xdr:to>
          <xdr:col>5</xdr:col>
          <xdr:colOff>1554480</xdr:colOff>
          <xdr:row>23</xdr:row>
          <xdr:rowOff>297180</xdr:rowOff>
        </xdr:to>
        <xdr:sp macro="" textlink="">
          <xdr:nvSpPr>
            <xdr:cNvPr id="4307" name="drpTaisaku54" hidden="1">
              <a:extLst>
                <a:ext uri="{63B3BB69-23CF-44E3-9099-C40C66FF867C}">
                  <a14:compatExt spid="_x0000_s4307"/>
                </a:ext>
                <a:ext uri="{FF2B5EF4-FFF2-40B4-BE49-F238E27FC236}">
                  <a16:creationId xmlns:a16="http://schemas.microsoft.com/office/drawing/2014/main" id="{00000000-0008-0000-0600-0000D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23</xdr:row>
          <xdr:rowOff>106680</xdr:rowOff>
        </xdr:from>
        <xdr:to>
          <xdr:col>5</xdr:col>
          <xdr:colOff>1897380</xdr:colOff>
          <xdr:row>23</xdr:row>
          <xdr:rowOff>259080</xdr:rowOff>
        </xdr:to>
        <xdr:sp macro="" textlink="">
          <xdr:nvSpPr>
            <xdr:cNvPr id="4309" name="optLevel54" hidden="1">
              <a:extLst>
                <a:ext uri="{63B3BB69-23CF-44E3-9099-C40C66FF867C}">
                  <a14:compatExt spid="_x0000_s4309"/>
                </a:ext>
                <a:ext uri="{FF2B5EF4-FFF2-40B4-BE49-F238E27FC236}">
                  <a16:creationId xmlns:a16="http://schemas.microsoft.com/office/drawing/2014/main" id="{00000000-0008-0000-06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106680</xdr:rowOff>
        </xdr:from>
        <xdr:to>
          <xdr:col>3</xdr:col>
          <xdr:colOff>335280</xdr:colOff>
          <xdr:row>23</xdr:row>
          <xdr:rowOff>259080</xdr:rowOff>
        </xdr:to>
        <xdr:sp macro="" textlink="">
          <xdr:nvSpPr>
            <xdr:cNvPr id="4310" name="optKubun54" hidden="1">
              <a:extLst>
                <a:ext uri="{63B3BB69-23CF-44E3-9099-C40C66FF867C}">
                  <a14:compatExt spid="_x0000_s4310"/>
                </a:ext>
                <a:ext uri="{FF2B5EF4-FFF2-40B4-BE49-F238E27FC236}">
                  <a16:creationId xmlns:a16="http://schemas.microsoft.com/office/drawing/2014/main" id="{00000000-0008-0000-06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297180</xdr:rowOff>
        </xdr:from>
        <xdr:to>
          <xdr:col>5</xdr:col>
          <xdr:colOff>1554480</xdr:colOff>
          <xdr:row>23</xdr:row>
          <xdr:rowOff>38100</xdr:rowOff>
        </xdr:to>
        <xdr:sp macro="" textlink="">
          <xdr:nvSpPr>
            <xdr:cNvPr id="4311" name="drpTaisaku53" hidden="1">
              <a:extLst>
                <a:ext uri="{63B3BB69-23CF-44E3-9099-C40C66FF867C}">
                  <a14:compatExt spid="_x0000_s4311"/>
                </a:ext>
                <a:ext uri="{FF2B5EF4-FFF2-40B4-BE49-F238E27FC236}">
                  <a16:creationId xmlns:a16="http://schemas.microsoft.com/office/drawing/2014/main" id="{00000000-0008-0000-0600-0000D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13" name="optLevel53" hidden="1">
              <a:extLst>
                <a:ext uri="{63B3BB69-23CF-44E3-9099-C40C66FF867C}">
                  <a14:compatExt spid="_x0000_s4313"/>
                </a:ext>
                <a:ext uri="{FF2B5EF4-FFF2-40B4-BE49-F238E27FC236}">
                  <a16:creationId xmlns:a16="http://schemas.microsoft.com/office/drawing/2014/main" id="{00000000-0008-0000-06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14" name="optKubun53" hidden="1">
              <a:extLst>
                <a:ext uri="{63B3BB69-23CF-44E3-9099-C40C66FF867C}">
                  <a14:compatExt spid="_x0000_s4314"/>
                </a:ext>
                <a:ext uri="{FF2B5EF4-FFF2-40B4-BE49-F238E27FC236}">
                  <a16:creationId xmlns:a16="http://schemas.microsoft.com/office/drawing/2014/main" id="{00000000-0008-0000-06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15" name="drpTaisaku52" hidden="1">
              <a:extLst>
                <a:ext uri="{63B3BB69-23CF-44E3-9099-C40C66FF867C}">
                  <a14:compatExt spid="_x0000_s4315"/>
                </a:ext>
                <a:ext uri="{FF2B5EF4-FFF2-40B4-BE49-F238E27FC236}">
                  <a16:creationId xmlns:a16="http://schemas.microsoft.com/office/drawing/2014/main" id="{00000000-0008-0000-0600-0000D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17" name="optLevel52" hidden="1">
              <a:extLst>
                <a:ext uri="{63B3BB69-23CF-44E3-9099-C40C66FF867C}">
                  <a14:compatExt spid="_x0000_s4317"/>
                </a:ext>
                <a:ext uri="{FF2B5EF4-FFF2-40B4-BE49-F238E27FC236}">
                  <a16:creationId xmlns:a16="http://schemas.microsoft.com/office/drawing/2014/main" id="{00000000-0008-0000-06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18" name="optKubun52" hidden="1">
              <a:extLst>
                <a:ext uri="{63B3BB69-23CF-44E3-9099-C40C66FF867C}">
                  <a14:compatExt spid="_x0000_s4318"/>
                </a:ext>
                <a:ext uri="{FF2B5EF4-FFF2-40B4-BE49-F238E27FC236}">
                  <a16:creationId xmlns:a16="http://schemas.microsoft.com/office/drawing/2014/main" id="{00000000-0008-0000-06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19" name="drpTaisaku51" hidden="1">
              <a:extLst>
                <a:ext uri="{63B3BB69-23CF-44E3-9099-C40C66FF867C}">
                  <a14:compatExt spid="_x0000_s4319"/>
                </a:ext>
                <a:ext uri="{FF2B5EF4-FFF2-40B4-BE49-F238E27FC236}">
                  <a16:creationId xmlns:a16="http://schemas.microsoft.com/office/drawing/2014/main" id="{00000000-0008-0000-0600-0000D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21" name="optLevel51" hidden="1">
              <a:extLst>
                <a:ext uri="{63B3BB69-23CF-44E3-9099-C40C66FF867C}">
                  <a14:compatExt spid="_x0000_s4321"/>
                </a:ext>
                <a:ext uri="{FF2B5EF4-FFF2-40B4-BE49-F238E27FC236}">
                  <a16:creationId xmlns:a16="http://schemas.microsoft.com/office/drawing/2014/main" id="{00000000-0008-0000-06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22" name="optKubun51" hidden="1">
              <a:extLst>
                <a:ext uri="{63B3BB69-23CF-44E3-9099-C40C66FF867C}">
                  <a14:compatExt spid="_x0000_s4322"/>
                </a:ext>
                <a:ext uri="{FF2B5EF4-FFF2-40B4-BE49-F238E27FC236}">
                  <a16:creationId xmlns:a16="http://schemas.microsoft.com/office/drawing/2014/main" id="{00000000-0008-0000-06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23" name="drpTaisaku50" hidden="1">
              <a:extLst>
                <a:ext uri="{63B3BB69-23CF-44E3-9099-C40C66FF867C}">
                  <a14:compatExt spid="_x0000_s4323"/>
                </a:ext>
                <a:ext uri="{FF2B5EF4-FFF2-40B4-BE49-F238E27FC236}">
                  <a16:creationId xmlns:a16="http://schemas.microsoft.com/office/drawing/2014/main" id="{00000000-0008-0000-0600-0000E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25" name="optLevel50" hidden="1">
              <a:extLst>
                <a:ext uri="{63B3BB69-23CF-44E3-9099-C40C66FF867C}">
                  <a14:compatExt spid="_x0000_s4325"/>
                </a:ext>
                <a:ext uri="{FF2B5EF4-FFF2-40B4-BE49-F238E27FC236}">
                  <a16:creationId xmlns:a16="http://schemas.microsoft.com/office/drawing/2014/main" id="{00000000-0008-0000-06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26" name="optKubun50" hidden="1">
              <a:extLst>
                <a:ext uri="{63B3BB69-23CF-44E3-9099-C40C66FF867C}">
                  <a14:compatExt spid="_x0000_s4326"/>
                </a:ext>
                <a:ext uri="{FF2B5EF4-FFF2-40B4-BE49-F238E27FC236}">
                  <a16:creationId xmlns:a16="http://schemas.microsoft.com/office/drawing/2014/main" id="{00000000-0008-0000-06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27" name="drpTaisaku49" hidden="1">
              <a:extLst>
                <a:ext uri="{63B3BB69-23CF-44E3-9099-C40C66FF867C}">
                  <a14:compatExt spid="_x0000_s4327"/>
                </a:ext>
                <a:ext uri="{FF2B5EF4-FFF2-40B4-BE49-F238E27FC236}">
                  <a16:creationId xmlns:a16="http://schemas.microsoft.com/office/drawing/2014/main" id="{00000000-0008-0000-0600-0000E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29" name="optLevel49" hidden="1">
              <a:extLst>
                <a:ext uri="{63B3BB69-23CF-44E3-9099-C40C66FF867C}">
                  <a14:compatExt spid="_x0000_s4329"/>
                </a:ext>
                <a:ext uri="{FF2B5EF4-FFF2-40B4-BE49-F238E27FC236}">
                  <a16:creationId xmlns:a16="http://schemas.microsoft.com/office/drawing/2014/main" id="{00000000-0008-0000-06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30" name="optKubun49" hidden="1">
              <a:extLst>
                <a:ext uri="{63B3BB69-23CF-44E3-9099-C40C66FF867C}">
                  <a14:compatExt spid="_x0000_s4330"/>
                </a:ext>
                <a:ext uri="{FF2B5EF4-FFF2-40B4-BE49-F238E27FC236}">
                  <a16:creationId xmlns:a16="http://schemas.microsoft.com/office/drawing/2014/main" id="{00000000-0008-0000-06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31" name="drpTaisaku48" hidden="1">
              <a:extLst>
                <a:ext uri="{63B3BB69-23CF-44E3-9099-C40C66FF867C}">
                  <a14:compatExt spid="_x0000_s4331"/>
                </a:ext>
                <a:ext uri="{FF2B5EF4-FFF2-40B4-BE49-F238E27FC236}">
                  <a16:creationId xmlns:a16="http://schemas.microsoft.com/office/drawing/2014/main" id="{00000000-0008-0000-0600-0000E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33" name="optLevel48" hidden="1">
              <a:extLst>
                <a:ext uri="{63B3BB69-23CF-44E3-9099-C40C66FF867C}">
                  <a14:compatExt spid="_x0000_s4333"/>
                </a:ext>
                <a:ext uri="{FF2B5EF4-FFF2-40B4-BE49-F238E27FC236}">
                  <a16:creationId xmlns:a16="http://schemas.microsoft.com/office/drawing/2014/main" id="{00000000-0008-0000-06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34" name="optKubun48" hidden="1">
              <a:extLst>
                <a:ext uri="{63B3BB69-23CF-44E3-9099-C40C66FF867C}">
                  <a14:compatExt spid="_x0000_s4334"/>
                </a:ext>
                <a:ext uri="{FF2B5EF4-FFF2-40B4-BE49-F238E27FC236}">
                  <a16:creationId xmlns:a16="http://schemas.microsoft.com/office/drawing/2014/main" id="{00000000-0008-0000-06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35" name="drpTaisaku47" hidden="1">
              <a:extLst>
                <a:ext uri="{63B3BB69-23CF-44E3-9099-C40C66FF867C}">
                  <a14:compatExt spid="_x0000_s4335"/>
                </a:ext>
                <a:ext uri="{FF2B5EF4-FFF2-40B4-BE49-F238E27FC236}">
                  <a16:creationId xmlns:a16="http://schemas.microsoft.com/office/drawing/2014/main" id="{00000000-0008-0000-0600-0000E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37" name="optLevel47" hidden="1">
              <a:extLst>
                <a:ext uri="{63B3BB69-23CF-44E3-9099-C40C66FF867C}">
                  <a14:compatExt spid="_x0000_s4337"/>
                </a:ext>
                <a:ext uri="{FF2B5EF4-FFF2-40B4-BE49-F238E27FC236}">
                  <a16:creationId xmlns:a16="http://schemas.microsoft.com/office/drawing/2014/main" id="{00000000-0008-0000-06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38" name="optKubun47" hidden="1">
              <a:extLst>
                <a:ext uri="{63B3BB69-23CF-44E3-9099-C40C66FF867C}">
                  <a14:compatExt spid="_x0000_s4338"/>
                </a:ext>
                <a:ext uri="{FF2B5EF4-FFF2-40B4-BE49-F238E27FC236}">
                  <a16:creationId xmlns:a16="http://schemas.microsoft.com/office/drawing/2014/main" id="{00000000-0008-0000-06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39" name="drpTaisaku46" hidden="1">
              <a:extLst>
                <a:ext uri="{63B3BB69-23CF-44E3-9099-C40C66FF867C}">
                  <a14:compatExt spid="_x0000_s4339"/>
                </a:ext>
                <a:ext uri="{FF2B5EF4-FFF2-40B4-BE49-F238E27FC236}">
                  <a16:creationId xmlns:a16="http://schemas.microsoft.com/office/drawing/2014/main" id="{00000000-0008-0000-0600-0000F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41" name="optLevel46" hidden="1">
              <a:extLst>
                <a:ext uri="{63B3BB69-23CF-44E3-9099-C40C66FF867C}">
                  <a14:compatExt spid="_x0000_s4341"/>
                </a:ext>
                <a:ext uri="{FF2B5EF4-FFF2-40B4-BE49-F238E27FC236}">
                  <a16:creationId xmlns:a16="http://schemas.microsoft.com/office/drawing/2014/main" id="{00000000-0008-0000-06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42" name="optKubun46" hidden="1">
              <a:extLst>
                <a:ext uri="{63B3BB69-23CF-44E3-9099-C40C66FF867C}">
                  <a14:compatExt spid="_x0000_s4342"/>
                </a:ext>
                <a:ext uri="{FF2B5EF4-FFF2-40B4-BE49-F238E27FC236}">
                  <a16:creationId xmlns:a16="http://schemas.microsoft.com/office/drawing/2014/main" id="{00000000-0008-0000-06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43" name="drpTaisaku45" hidden="1">
              <a:extLst>
                <a:ext uri="{63B3BB69-23CF-44E3-9099-C40C66FF867C}">
                  <a14:compatExt spid="_x0000_s4343"/>
                </a:ext>
                <a:ext uri="{FF2B5EF4-FFF2-40B4-BE49-F238E27FC236}">
                  <a16:creationId xmlns:a16="http://schemas.microsoft.com/office/drawing/2014/main" id="{00000000-0008-0000-0600-0000F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45" name="optLevel45" hidden="1">
              <a:extLst>
                <a:ext uri="{63B3BB69-23CF-44E3-9099-C40C66FF867C}">
                  <a14:compatExt spid="_x0000_s4345"/>
                </a:ext>
                <a:ext uri="{FF2B5EF4-FFF2-40B4-BE49-F238E27FC236}">
                  <a16:creationId xmlns:a16="http://schemas.microsoft.com/office/drawing/2014/main" id="{00000000-0008-0000-06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46" name="optKubun45" hidden="1">
              <a:extLst>
                <a:ext uri="{63B3BB69-23CF-44E3-9099-C40C66FF867C}">
                  <a14:compatExt spid="_x0000_s4346"/>
                </a:ext>
                <a:ext uri="{FF2B5EF4-FFF2-40B4-BE49-F238E27FC236}">
                  <a16:creationId xmlns:a16="http://schemas.microsoft.com/office/drawing/2014/main" id="{00000000-0008-0000-06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47" name="drpTaisaku44" hidden="1">
              <a:extLst>
                <a:ext uri="{63B3BB69-23CF-44E3-9099-C40C66FF867C}">
                  <a14:compatExt spid="_x0000_s4347"/>
                </a:ext>
                <a:ext uri="{FF2B5EF4-FFF2-40B4-BE49-F238E27FC236}">
                  <a16:creationId xmlns:a16="http://schemas.microsoft.com/office/drawing/2014/main" id="{00000000-0008-0000-06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49" name="optLevel44" hidden="1">
              <a:extLst>
                <a:ext uri="{63B3BB69-23CF-44E3-9099-C40C66FF867C}">
                  <a14:compatExt spid="_x0000_s4349"/>
                </a:ext>
                <a:ext uri="{FF2B5EF4-FFF2-40B4-BE49-F238E27FC236}">
                  <a16:creationId xmlns:a16="http://schemas.microsoft.com/office/drawing/2014/main" id="{00000000-0008-0000-06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50" name="optKubun44" hidden="1">
              <a:extLst>
                <a:ext uri="{63B3BB69-23CF-44E3-9099-C40C66FF867C}">
                  <a14:compatExt spid="_x0000_s4350"/>
                </a:ext>
                <a:ext uri="{FF2B5EF4-FFF2-40B4-BE49-F238E27FC236}">
                  <a16:creationId xmlns:a16="http://schemas.microsoft.com/office/drawing/2014/main" id="{00000000-0008-0000-06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51" name="drpTaisaku43" hidden="1">
              <a:extLst>
                <a:ext uri="{63B3BB69-23CF-44E3-9099-C40C66FF867C}">
                  <a14:compatExt spid="_x0000_s4351"/>
                </a:ext>
                <a:ext uri="{FF2B5EF4-FFF2-40B4-BE49-F238E27FC236}">
                  <a16:creationId xmlns:a16="http://schemas.microsoft.com/office/drawing/2014/main" id="{00000000-0008-0000-06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53" name="optLevel43" hidden="1">
              <a:extLst>
                <a:ext uri="{63B3BB69-23CF-44E3-9099-C40C66FF867C}">
                  <a14:compatExt spid="_x0000_s4353"/>
                </a:ext>
                <a:ext uri="{FF2B5EF4-FFF2-40B4-BE49-F238E27FC236}">
                  <a16:creationId xmlns:a16="http://schemas.microsoft.com/office/drawing/2014/main" id="{00000000-0008-0000-06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54" name="optKubun43" hidden="1">
              <a:extLst>
                <a:ext uri="{63B3BB69-23CF-44E3-9099-C40C66FF867C}">
                  <a14:compatExt spid="_x0000_s4354"/>
                </a:ext>
                <a:ext uri="{FF2B5EF4-FFF2-40B4-BE49-F238E27FC236}">
                  <a16:creationId xmlns:a16="http://schemas.microsoft.com/office/drawing/2014/main" id="{00000000-0008-0000-06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55" name="drpTaisaku42" hidden="1">
              <a:extLst>
                <a:ext uri="{63B3BB69-23CF-44E3-9099-C40C66FF867C}">
                  <a14:compatExt spid="_x0000_s4355"/>
                </a:ext>
                <a:ext uri="{FF2B5EF4-FFF2-40B4-BE49-F238E27FC236}">
                  <a16:creationId xmlns:a16="http://schemas.microsoft.com/office/drawing/2014/main" id="{00000000-0008-0000-06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57" name="optLevel42" hidden="1">
              <a:extLst>
                <a:ext uri="{63B3BB69-23CF-44E3-9099-C40C66FF867C}">
                  <a14:compatExt spid="_x0000_s4357"/>
                </a:ext>
                <a:ext uri="{FF2B5EF4-FFF2-40B4-BE49-F238E27FC236}">
                  <a16:creationId xmlns:a16="http://schemas.microsoft.com/office/drawing/2014/main" id="{00000000-0008-0000-06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58" name="optKubun42" hidden="1">
              <a:extLst>
                <a:ext uri="{63B3BB69-23CF-44E3-9099-C40C66FF867C}">
                  <a14:compatExt spid="_x0000_s4358"/>
                </a:ext>
                <a:ext uri="{FF2B5EF4-FFF2-40B4-BE49-F238E27FC236}">
                  <a16:creationId xmlns:a16="http://schemas.microsoft.com/office/drawing/2014/main" id="{00000000-0008-0000-06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59" name="drpTaisaku41" hidden="1">
              <a:extLst>
                <a:ext uri="{63B3BB69-23CF-44E3-9099-C40C66FF867C}">
                  <a14:compatExt spid="_x0000_s4359"/>
                </a:ext>
                <a:ext uri="{FF2B5EF4-FFF2-40B4-BE49-F238E27FC236}">
                  <a16:creationId xmlns:a16="http://schemas.microsoft.com/office/drawing/2014/main" id="{00000000-0008-0000-0600-00000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61" name="optLevel41" hidden="1">
              <a:extLst>
                <a:ext uri="{63B3BB69-23CF-44E3-9099-C40C66FF867C}">
                  <a14:compatExt spid="_x0000_s4361"/>
                </a:ext>
                <a:ext uri="{FF2B5EF4-FFF2-40B4-BE49-F238E27FC236}">
                  <a16:creationId xmlns:a16="http://schemas.microsoft.com/office/drawing/2014/main" id="{00000000-0008-0000-06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62" name="optKubun41" hidden="1">
              <a:extLst>
                <a:ext uri="{63B3BB69-23CF-44E3-9099-C40C66FF867C}">
                  <a14:compatExt spid="_x0000_s4362"/>
                </a:ext>
                <a:ext uri="{FF2B5EF4-FFF2-40B4-BE49-F238E27FC236}">
                  <a16:creationId xmlns:a16="http://schemas.microsoft.com/office/drawing/2014/main" id="{00000000-0008-0000-06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63" name="drpTaisaku40" hidden="1">
              <a:extLst>
                <a:ext uri="{63B3BB69-23CF-44E3-9099-C40C66FF867C}">
                  <a14:compatExt spid="_x0000_s4363"/>
                </a:ext>
                <a:ext uri="{FF2B5EF4-FFF2-40B4-BE49-F238E27FC236}">
                  <a16:creationId xmlns:a16="http://schemas.microsoft.com/office/drawing/2014/main" id="{00000000-0008-0000-0600-00000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65" name="optLevel40" hidden="1">
              <a:extLst>
                <a:ext uri="{63B3BB69-23CF-44E3-9099-C40C66FF867C}">
                  <a14:compatExt spid="_x0000_s4365"/>
                </a:ext>
                <a:ext uri="{FF2B5EF4-FFF2-40B4-BE49-F238E27FC236}">
                  <a16:creationId xmlns:a16="http://schemas.microsoft.com/office/drawing/2014/main" id="{00000000-0008-0000-06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66" name="optKubun40" hidden="1">
              <a:extLst>
                <a:ext uri="{63B3BB69-23CF-44E3-9099-C40C66FF867C}">
                  <a14:compatExt spid="_x0000_s4366"/>
                </a:ext>
                <a:ext uri="{FF2B5EF4-FFF2-40B4-BE49-F238E27FC236}">
                  <a16:creationId xmlns:a16="http://schemas.microsoft.com/office/drawing/2014/main" id="{00000000-0008-0000-06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67" name="drpTaisaku39" hidden="1">
              <a:extLst>
                <a:ext uri="{63B3BB69-23CF-44E3-9099-C40C66FF867C}">
                  <a14:compatExt spid="_x0000_s4367"/>
                </a:ext>
                <a:ext uri="{FF2B5EF4-FFF2-40B4-BE49-F238E27FC236}">
                  <a16:creationId xmlns:a16="http://schemas.microsoft.com/office/drawing/2014/main" id="{00000000-0008-0000-0600-00000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69" name="optLevel39" hidden="1">
              <a:extLst>
                <a:ext uri="{63B3BB69-23CF-44E3-9099-C40C66FF867C}">
                  <a14:compatExt spid="_x0000_s4369"/>
                </a:ext>
                <a:ext uri="{FF2B5EF4-FFF2-40B4-BE49-F238E27FC236}">
                  <a16:creationId xmlns:a16="http://schemas.microsoft.com/office/drawing/2014/main" id="{00000000-0008-0000-06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70" name="optKubun39" hidden="1">
              <a:extLst>
                <a:ext uri="{63B3BB69-23CF-44E3-9099-C40C66FF867C}">
                  <a14:compatExt spid="_x0000_s4370"/>
                </a:ext>
                <a:ext uri="{FF2B5EF4-FFF2-40B4-BE49-F238E27FC236}">
                  <a16:creationId xmlns:a16="http://schemas.microsoft.com/office/drawing/2014/main" id="{00000000-0008-0000-06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71" name="drpTaisaku38" hidden="1">
              <a:extLst>
                <a:ext uri="{63B3BB69-23CF-44E3-9099-C40C66FF867C}">
                  <a14:compatExt spid="_x0000_s4371"/>
                </a:ext>
                <a:ext uri="{FF2B5EF4-FFF2-40B4-BE49-F238E27FC236}">
                  <a16:creationId xmlns:a16="http://schemas.microsoft.com/office/drawing/2014/main" id="{00000000-0008-0000-0600-00001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73" name="optLevel38" hidden="1">
              <a:extLst>
                <a:ext uri="{63B3BB69-23CF-44E3-9099-C40C66FF867C}">
                  <a14:compatExt spid="_x0000_s4373"/>
                </a:ext>
                <a:ext uri="{FF2B5EF4-FFF2-40B4-BE49-F238E27FC236}">
                  <a16:creationId xmlns:a16="http://schemas.microsoft.com/office/drawing/2014/main" id="{00000000-0008-0000-06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74" name="optKubun38" hidden="1">
              <a:extLst>
                <a:ext uri="{63B3BB69-23CF-44E3-9099-C40C66FF867C}">
                  <a14:compatExt spid="_x0000_s4374"/>
                </a:ext>
                <a:ext uri="{FF2B5EF4-FFF2-40B4-BE49-F238E27FC236}">
                  <a16:creationId xmlns:a16="http://schemas.microsoft.com/office/drawing/2014/main" id="{00000000-0008-0000-06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75" name="drpTaisaku37" hidden="1">
              <a:extLst>
                <a:ext uri="{63B3BB69-23CF-44E3-9099-C40C66FF867C}">
                  <a14:compatExt spid="_x0000_s4375"/>
                </a:ext>
                <a:ext uri="{FF2B5EF4-FFF2-40B4-BE49-F238E27FC236}">
                  <a16:creationId xmlns:a16="http://schemas.microsoft.com/office/drawing/2014/main" id="{00000000-0008-0000-0600-00001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77" name="optLevel37" hidden="1">
              <a:extLst>
                <a:ext uri="{63B3BB69-23CF-44E3-9099-C40C66FF867C}">
                  <a14:compatExt spid="_x0000_s4377"/>
                </a:ext>
                <a:ext uri="{FF2B5EF4-FFF2-40B4-BE49-F238E27FC236}">
                  <a16:creationId xmlns:a16="http://schemas.microsoft.com/office/drawing/2014/main" id="{00000000-0008-0000-06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78" name="optKubun37" hidden="1">
              <a:extLst>
                <a:ext uri="{63B3BB69-23CF-44E3-9099-C40C66FF867C}">
                  <a14:compatExt spid="_x0000_s4378"/>
                </a:ext>
                <a:ext uri="{FF2B5EF4-FFF2-40B4-BE49-F238E27FC236}">
                  <a16:creationId xmlns:a16="http://schemas.microsoft.com/office/drawing/2014/main" id="{00000000-0008-0000-06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79" name="drpTaisaku36" hidden="1">
              <a:extLst>
                <a:ext uri="{63B3BB69-23CF-44E3-9099-C40C66FF867C}">
                  <a14:compatExt spid="_x0000_s4379"/>
                </a:ext>
                <a:ext uri="{FF2B5EF4-FFF2-40B4-BE49-F238E27FC236}">
                  <a16:creationId xmlns:a16="http://schemas.microsoft.com/office/drawing/2014/main" id="{00000000-0008-0000-0600-00001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81" name="optLevel36" hidden="1">
              <a:extLst>
                <a:ext uri="{63B3BB69-23CF-44E3-9099-C40C66FF867C}">
                  <a14:compatExt spid="_x0000_s4381"/>
                </a:ext>
                <a:ext uri="{FF2B5EF4-FFF2-40B4-BE49-F238E27FC236}">
                  <a16:creationId xmlns:a16="http://schemas.microsoft.com/office/drawing/2014/main" id="{00000000-0008-0000-06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82" name="optKubun36" hidden="1">
              <a:extLst>
                <a:ext uri="{63B3BB69-23CF-44E3-9099-C40C66FF867C}">
                  <a14:compatExt spid="_x0000_s4382"/>
                </a:ext>
                <a:ext uri="{FF2B5EF4-FFF2-40B4-BE49-F238E27FC236}">
                  <a16:creationId xmlns:a16="http://schemas.microsoft.com/office/drawing/2014/main" id="{00000000-0008-0000-06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83" name="drpTaisaku35" hidden="1">
              <a:extLst>
                <a:ext uri="{63B3BB69-23CF-44E3-9099-C40C66FF867C}">
                  <a14:compatExt spid="_x0000_s4383"/>
                </a:ext>
                <a:ext uri="{FF2B5EF4-FFF2-40B4-BE49-F238E27FC236}">
                  <a16:creationId xmlns:a16="http://schemas.microsoft.com/office/drawing/2014/main" id="{00000000-0008-0000-0600-00001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85" name="optLevel35" hidden="1">
              <a:extLst>
                <a:ext uri="{63B3BB69-23CF-44E3-9099-C40C66FF867C}">
                  <a14:compatExt spid="_x0000_s4385"/>
                </a:ext>
                <a:ext uri="{FF2B5EF4-FFF2-40B4-BE49-F238E27FC236}">
                  <a16:creationId xmlns:a16="http://schemas.microsoft.com/office/drawing/2014/main" id="{00000000-0008-0000-06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86" name="optKubun35" hidden="1">
              <a:extLst>
                <a:ext uri="{63B3BB69-23CF-44E3-9099-C40C66FF867C}">
                  <a14:compatExt spid="_x0000_s4386"/>
                </a:ext>
                <a:ext uri="{FF2B5EF4-FFF2-40B4-BE49-F238E27FC236}">
                  <a16:creationId xmlns:a16="http://schemas.microsoft.com/office/drawing/2014/main" id="{00000000-0008-0000-06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87" name="drpTaisaku34" hidden="1">
              <a:extLst>
                <a:ext uri="{63B3BB69-23CF-44E3-9099-C40C66FF867C}">
                  <a14:compatExt spid="_x0000_s4387"/>
                </a:ext>
                <a:ext uri="{FF2B5EF4-FFF2-40B4-BE49-F238E27FC236}">
                  <a16:creationId xmlns:a16="http://schemas.microsoft.com/office/drawing/2014/main" id="{00000000-0008-0000-0600-00002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89" name="optLevel34" hidden="1">
              <a:extLst>
                <a:ext uri="{63B3BB69-23CF-44E3-9099-C40C66FF867C}">
                  <a14:compatExt spid="_x0000_s4389"/>
                </a:ext>
                <a:ext uri="{FF2B5EF4-FFF2-40B4-BE49-F238E27FC236}">
                  <a16:creationId xmlns:a16="http://schemas.microsoft.com/office/drawing/2014/main" id="{00000000-0008-0000-06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90" name="optKubun34" hidden="1">
              <a:extLst>
                <a:ext uri="{63B3BB69-23CF-44E3-9099-C40C66FF867C}">
                  <a14:compatExt spid="_x0000_s4390"/>
                </a:ext>
                <a:ext uri="{FF2B5EF4-FFF2-40B4-BE49-F238E27FC236}">
                  <a16:creationId xmlns:a16="http://schemas.microsoft.com/office/drawing/2014/main" id="{00000000-0008-0000-06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91" name="drpTaisaku33" hidden="1">
              <a:extLst>
                <a:ext uri="{63B3BB69-23CF-44E3-9099-C40C66FF867C}">
                  <a14:compatExt spid="_x0000_s4391"/>
                </a:ext>
                <a:ext uri="{FF2B5EF4-FFF2-40B4-BE49-F238E27FC236}">
                  <a16:creationId xmlns:a16="http://schemas.microsoft.com/office/drawing/2014/main" id="{00000000-0008-0000-0600-00002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93" name="optLevel33" hidden="1">
              <a:extLst>
                <a:ext uri="{63B3BB69-23CF-44E3-9099-C40C66FF867C}">
                  <a14:compatExt spid="_x0000_s4393"/>
                </a:ext>
                <a:ext uri="{FF2B5EF4-FFF2-40B4-BE49-F238E27FC236}">
                  <a16:creationId xmlns:a16="http://schemas.microsoft.com/office/drawing/2014/main" id="{00000000-0008-0000-06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94" name="optKubun33" hidden="1">
              <a:extLst>
                <a:ext uri="{63B3BB69-23CF-44E3-9099-C40C66FF867C}">
                  <a14:compatExt spid="_x0000_s4394"/>
                </a:ext>
                <a:ext uri="{FF2B5EF4-FFF2-40B4-BE49-F238E27FC236}">
                  <a16:creationId xmlns:a16="http://schemas.microsoft.com/office/drawing/2014/main" id="{00000000-0008-0000-06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95" name="drpTaisaku32" hidden="1">
              <a:extLst>
                <a:ext uri="{63B3BB69-23CF-44E3-9099-C40C66FF867C}">
                  <a14:compatExt spid="_x0000_s4395"/>
                </a:ext>
                <a:ext uri="{FF2B5EF4-FFF2-40B4-BE49-F238E27FC236}">
                  <a16:creationId xmlns:a16="http://schemas.microsoft.com/office/drawing/2014/main" id="{00000000-0008-0000-0600-00002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397" name="optLevel32" hidden="1">
              <a:extLst>
                <a:ext uri="{63B3BB69-23CF-44E3-9099-C40C66FF867C}">
                  <a14:compatExt spid="_x0000_s4397"/>
                </a:ext>
                <a:ext uri="{FF2B5EF4-FFF2-40B4-BE49-F238E27FC236}">
                  <a16:creationId xmlns:a16="http://schemas.microsoft.com/office/drawing/2014/main" id="{00000000-0008-0000-06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398" name="optKubun32" hidden="1">
              <a:extLst>
                <a:ext uri="{63B3BB69-23CF-44E3-9099-C40C66FF867C}">
                  <a14:compatExt spid="_x0000_s4398"/>
                </a:ext>
                <a:ext uri="{FF2B5EF4-FFF2-40B4-BE49-F238E27FC236}">
                  <a16:creationId xmlns:a16="http://schemas.microsoft.com/office/drawing/2014/main" id="{00000000-0008-0000-06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399" name="drpTaisaku31" hidden="1">
              <a:extLst>
                <a:ext uri="{63B3BB69-23CF-44E3-9099-C40C66FF867C}">
                  <a14:compatExt spid="_x0000_s4399"/>
                </a:ext>
                <a:ext uri="{FF2B5EF4-FFF2-40B4-BE49-F238E27FC236}">
                  <a16:creationId xmlns:a16="http://schemas.microsoft.com/office/drawing/2014/main" id="{00000000-0008-0000-0600-00002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401" name="optLevel31" hidden="1">
              <a:extLst>
                <a:ext uri="{63B3BB69-23CF-44E3-9099-C40C66FF867C}">
                  <a14:compatExt spid="_x0000_s4401"/>
                </a:ext>
                <a:ext uri="{FF2B5EF4-FFF2-40B4-BE49-F238E27FC236}">
                  <a16:creationId xmlns:a16="http://schemas.microsoft.com/office/drawing/2014/main" id="{00000000-0008-0000-06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402" name="optKubun31" hidden="1">
              <a:extLst>
                <a:ext uri="{63B3BB69-23CF-44E3-9099-C40C66FF867C}">
                  <a14:compatExt spid="_x0000_s4402"/>
                </a:ext>
                <a:ext uri="{FF2B5EF4-FFF2-40B4-BE49-F238E27FC236}">
                  <a16:creationId xmlns:a16="http://schemas.microsoft.com/office/drawing/2014/main" id="{00000000-0008-0000-06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403" name="drpTaisaku30" hidden="1">
              <a:extLst>
                <a:ext uri="{63B3BB69-23CF-44E3-9099-C40C66FF867C}">
                  <a14:compatExt spid="_x0000_s4403"/>
                </a:ext>
                <a:ext uri="{FF2B5EF4-FFF2-40B4-BE49-F238E27FC236}">
                  <a16:creationId xmlns:a16="http://schemas.microsoft.com/office/drawing/2014/main" id="{00000000-0008-0000-0600-00003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405" name="optLevel30" hidden="1">
              <a:extLst>
                <a:ext uri="{63B3BB69-23CF-44E3-9099-C40C66FF867C}">
                  <a14:compatExt spid="_x0000_s4405"/>
                </a:ext>
                <a:ext uri="{FF2B5EF4-FFF2-40B4-BE49-F238E27FC236}">
                  <a16:creationId xmlns:a16="http://schemas.microsoft.com/office/drawing/2014/main" id="{00000000-0008-0000-06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406" name="optKubun30" hidden="1">
              <a:extLst>
                <a:ext uri="{63B3BB69-23CF-44E3-9099-C40C66FF867C}">
                  <a14:compatExt spid="_x0000_s4406"/>
                </a:ext>
                <a:ext uri="{FF2B5EF4-FFF2-40B4-BE49-F238E27FC236}">
                  <a16:creationId xmlns:a16="http://schemas.microsoft.com/office/drawing/2014/main" id="{00000000-0008-0000-06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407" name="drpTaisaku29" hidden="1">
              <a:extLst>
                <a:ext uri="{63B3BB69-23CF-44E3-9099-C40C66FF867C}">
                  <a14:compatExt spid="_x0000_s4407"/>
                </a:ext>
                <a:ext uri="{FF2B5EF4-FFF2-40B4-BE49-F238E27FC236}">
                  <a16:creationId xmlns:a16="http://schemas.microsoft.com/office/drawing/2014/main" id="{00000000-0008-0000-0600-00003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409" name="optLevel29" hidden="1">
              <a:extLst>
                <a:ext uri="{63B3BB69-23CF-44E3-9099-C40C66FF867C}">
                  <a14:compatExt spid="_x0000_s4409"/>
                </a:ext>
                <a:ext uri="{FF2B5EF4-FFF2-40B4-BE49-F238E27FC236}">
                  <a16:creationId xmlns:a16="http://schemas.microsoft.com/office/drawing/2014/main" id="{00000000-0008-0000-06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410" name="optKubun29" hidden="1">
              <a:extLst>
                <a:ext uri="{63B3BB69-23CF-44E3-9099-C40C66FF867C}">
                  <a14:compatExt spid="_x0000_s4410"/>
                </a:ext>
                <a:ext uri="{FF2B5EF4-FFF2-40B4-BE49-F238E27FC236}">
                  <a16:creationId xmlns:a16="http://schemas.microsoft.com/office/drawing/2014/main" id="{00000000-0008-0000-06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411" name="drpTaisaku28" hidden="1">
              <a:extLst>
                <a:ext uri="{63B3BB69-23CF-44E3-9099-C40C66FF867C}">
                  <a14:compatExt spid="_x0000_s4411"/>
                </a:ext>
                <a:ext uri="{FF2B5EF4-FFF2-40B4-BE49-F238E27FC236}">
                  <a16:creationId xmlns:a16="http://schemas.microsoft.com/office/drawing/2014/main" id="{00000000-0008-0000-0600-00003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413" name="optLevel28" hidden="1">
              <a:extLst>
                <a:ext uri="{63B3BB69-23CF-44E3-9099-C40C66FF867C}">
                  <a14:compatExt spid="_x0000_s4413"/>
                </a:ext>
                <a:ext uri="{FF2B5EF4-FFF2-40B4-BE49-F238E27FC236}">
                  <a16:creationId xmlns:a16="http://schemas.microsoft.com/office/drawing/2014/main" id="{00000000-0008-0000-06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414" name="optKubun28" hidden="1">
              <a:extLst>
                <a:ext uri="{63B3BB69-23CF-44E3-9099-C40C66FF867C}">
                  <a14:compatExt spid="_x0000_s4414"/>
                </a:ext>
                <a:ext uri="{FF2B5EF4-FFF2-40B4-BE49-F238E27FC236}">
                  <a16:creationId xmlns:a16="http://schemas.microsoft.com/office/drawing/2014/main" id="{00000000-0008-0000-06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415" name="drpTaisaku27" hidden="1">
              <a:extLst>
                <a:ext uri="{63B3BB69-23CF-44E3-9099-C40C66FF867C}">
                  <a14:compatExt spid="_x0000_s4415"/>
                </a:ext>
                <a:ext uri="{FF2B5EF4-FFF2-40B4-BE49-F238E27FC236}">
                  <a16:creationId xmlns:a16="http://schemas.microsoft.com/office/drawing/2014/main" id="{00000000-0008-0000-0600-00003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417" name="optLevel27" hidden="1">
              <a:extLst>
                <a:ext uri="{63B3BB69-23CF-44E3-9099-C40C66FF867C}">
                  <a14:compatExt spid="_x0000_s4417"/>
                </a:ext>
                <a:ext uri="{FF2B5EF4-FFF2-40B4-BE49-F238E27FC236}">
                  <a16:creationId xmlns:a16="http://schemas.microsoft.com/office/drawing/2014/main" id="{00000000-0008-0000-06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418" name="optKubun27" hidden="1">
              <a:extLst>
                <a:ext uri="{63B3BB69-23CF-44E3-9099-C40C66FF867C}">
                  <a14:compatExt spid="_x0000_s4418"/>
                </a:ext>
                <a:ext uri="{FF2B5EF4-FFF2-40B4-BE49-F238E27FC236}">
                  <a16:creationId xmlns:a16="http://schemas.microsoft.com/office/drawing/2014/main" id="{00000000-0008-0000-06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220980</xdr:rowOff>
        </xdr:from>
        <xdr:to>
          <xdr:col>5</xdr:col>
          <xdr:colOff>1554480</xdr:colOff>
          <xdr:row>23</xdr:row>
          <xdr:rowOff>0</xdr:rowOff>
        </xdr:to>
        <xdr:sp macro="" textlink="">
          <xdr:nvSpPr>
            <xdr:cNvPr id="4419" name="drpTaisaku26" hidden="1">
              <a:extLst>
                <a:ext uri="{63B3BB69-23CF-44E3-9099-C40C66FF867C}">
                  <a14:compatExt spid="_x0000_s4419"/>
                </a:ext>
                <a:ext uri="{FF2B5EF4-FFF2-40B4-BE49-F238E27FC236}">
                  <a16:creationId xmlns:a16="http://schemas.microsoft.com/office/drawing/2014/main" id="{00000000-0008-0000-06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220980</xdr:rowOff>
        </xdr:from>
        <xdr:to>
          <xdr:col>5</xdr:col>
          <xdr:colOff>1897380</xdr:colOff>
          <xdr:row>23</xdr:row>
          <xdr:rowOff>30480</xdr:rowOff>
        </xdr:to>
        <xdr:sp macro="" textlink="">
          <xdr:nvSpPr>
            <xdr:cNvPr id="4421" name="optLevel26" hidden="1">
              <a:extLst>
                <a:ext uri="{63B3BB69-23CF-44E3-9099-C40C66FF867C}">
                  <a14:compatExt spid="_x0000_s4421"/>
                </a:ext>
                <a:ext uri="{FF2B5EF4-FFF2-40B4-BE49-F238E27FC236}">
                  <a16:creationId xmlns:a16="http://schemas.microsoft.com/office/drawing/2014/main" id="{00000000-0008-0000-06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220980</xdr:rowOff>
        </xdr:from>
        <xdr:to>
          <xdr:col>3</xdr:col>
          <xdr:colOff>335280</xdr:colOff>
          <xdr:row>23</xdr:row>
          <xdr:rowOff>30480</xdr:rowOff>
        </xdr:to>
        <xdr:sp macro="" textlink="">
          <xdr:nvSpPr>
            <xdr:cNvPr id="4422" name="optKubun26" hidden="1">
              <a:extLst>
                <a:ext uri="{63B3BB69-23CF-44E3-9099-C40C66FF867C}">
                  <a14:compatExt spid="_x0000_s4422"/>
                </a:ext>
                <a:ext uri="{FF2B5EF4-FFF2-40B4-BE49-F238E27FC236}">
                  <a16:creationId xmlns:a16="http://schemas.microsoft.com/office/drawing/2014/main" id="{00000000-0008-0000-06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30480</xdr:rowOff>
        </xdr:from>
        <xdr:to>
          <xdr:col>5</xdr:col>
          <xdr:colOff>1554480</xdr:colOff>
          <xdr:row>22</xdr:row>
          <xdr:rowOff>152400</xdr:rowOff>
        </xdr:to>
        <xdr:sp macro="" textlink="">
          <xdr:nvSpPr>
            <xdr:cNvPr id="4423" name="drpTaisaku25" hidden="1">
              <a:extLst>
                <a:ext uri="{63B3BB69-23CF-44E3-9099-C40C66FF867C}">
                  <a14:compatExt spid="_x0000_s4423"/>
                </a:ext>
                <a:ext uri="{FF2B5EF4-FFF2-40B4-BE49-F238E27FC236}">
                  <a16:creationId xmlns:a16="http://schemas.microsoft.com/office/drawing/2014/main" id="{00000000-0008-0000-06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21</xdr:row>
          <xdr:rowOff>335280</xdr:rowOff>
        </xdr:from>
        <xdr:to>
          <xdr:col>5</xdr:col>
          <xdr:colOff>1897380</xdr:colOff>
          <xdr:row>22</xdr:row>
          <xdr:rowOff>144780</xdr:rowOff>
        </xdr:to>
        <xdr:sp macro="" textlink="">
          <xdr:nvSpPr>
            <xdr:cNvPr id="4425" name="optLevel25" hidden="1">
              <a:extLst>
                <a:ext uri="{63B3BB69-23CF-44E3-9099-C40C66FF867C}">
                  <a14:compatExt spid="_x0000_s4425"/>
                </a:ext>
                <a:ext uri="{FF2B5EF4-FFF2-40B4-BE49-F238E27FC236}">
                  <a16:creationId xmlns:a16="http://schemas.microsoft.com/office/drawing/2014/main" id="{00000000-0008-0000-06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335280</xdr:rowOff>
        </xdr:from>
        <xdr:to>
          <xdr:col>3</xdr:col>
          <xdr:colOff>335280</xdr:colOff>
          <xdr:row>22</xdr:row>
          <xdr:rowOff>144780</xdr:rowOff>
        </xdr:to>
        <xdr:sp macro="" textlink="">
          <xdr:nvSpPr>
            <xdr:cNvPr id="4426" name="optKubun25" hidden="1">
              <a:extLst>
                <a:ext uri="{63B3BB69-23CF-44E3-9099-C40C66FF867C}">
                  <a14:compatExt spid="_x0000_s4426"/>
                </a:ext>
                <a:ext uri="{FF2B5EF4-FFF2-40B4-BE49-F238E27FC236}">
                  <a16:creationId xmlns:a16="http://schemas.microsoft.com/office/drawing/2014/main" id="{00000000-0008-0000-06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21</xdr:row>
          <xdr:rowOff>144780</xdr:rowOff>
        </xdr:from>
        <xdr:to>
          <xdr:col>5</xdr:col>
          <xdr:colOff>1554480</xdr:colOff>
          <xdr:row>21</xdr:row>
          <xdr:rowOff>266700</xdr:rowOff>
        </xdr:to>
        <xdr:sp macro="" textlink="">
          <xdr:nvSpPr>
            <xdr:cNvPr id="4427" name="drpTaisaku24" hidden="1">
              <a:extLst>
                <a:ext uri="{63B3BB69-23CF-44E3-9099-C40C66FF867C}">
                  <a14:compatExt spid="_x0000_s4427"/>
                </a:ext>
                <a:ext uri="{FF2B5EF4-FFF2-40B4-BE49-F238E27FC236}">
                  <a16:creationId xmlns:a16="http://schemas.microsoft.com/office/drawing/2014/main" id="{00000000-0008-0000-06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21</xdr:row>
          <xdr:rowOff>76200</xdr:rowOff>
        </xdr:from>
        <xdr:to>
          <xdr:col>5</xdr:col>
          <xdr:colOff>1897380</xdr:colOff>
          <xdr:row>21</xdr:row>
          <xdr:rowOff>259080</xdr:rowOff>
        </xdr:to>
        <xdr:sp macro="" textlink="">
          <xdr:nvSpPr>
            <xdr:cNvPr id="4429" name="optLevel24" hidden="1">
              <a:extLst>
                <a:ext uri="{63B3BB69-23CF-44E3-9099-C40C66FF867C}">
                  <a14:compatExt spid="_x0000_s4429"/>
                </a:ext>
                <a:ext uri="{FF2B5EF4-FFF2-40B4-BE49-F238E27FC236}">
                  <a16:creationId xmlns:a16="http://schemas.microsoft.com/office/drawing/2014/main" id="{00000000-0008-0000-06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76200</xdr:rowOff>
        </xdr:from>
        <xdr:to>
          <xdr:col>3</xdr:col>
          <xdr:colOff>335280</xdr:colOff>
          <xdr:row>21</xdr:row>
          <xdr:rowOff>259080</xdr:rowOff>
        </xdr:to>
        <xdr:sp macro="" textlink="">
          <xdr:nvSpPr>
            <xdr:cNvPr id="4430" name="optKubun24" hidden="1">
              <a:extLst>
                <a:ext uri="{63B3BB69-23CF-44E3-9099-C40C66FF867C}">
                  <a14:compatExt spid="_x0000_s4430"/>
                </a:ext>
                <a:ext uri="{FF2B5EF4-FFF2-40B4-BE49-F238E27FC236}">
                  <a16:creationId xmlns:a16="http://schemas.microsoft.com/office/drawing/2014/main" id="{00000000-0008-0000-06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259080</xdr:rowOff>
        </xdr:from>
        <xdr:to>
          <xdr:col>5</xdr:col>
          <xdr:colOff>1554480</xdr:colOff>
          <xdr:row>21</xdr:row>
          <xdr:rowOff>30480</xdr:rowOff>
        </xdr:to>
        <xdr:sp macro="" textlink="">
          <xdr:nvSpPr>
            <xdr:cNvPr id="4431" name="drpTaisaku23" hidden="1">
              <a:extLst>
                <a:ext uri="{63B3BB69-23CF-44E3-9099-C40C66FF867C}">
                  <a14:compatExt spid="_x0000_s4431"/>
                </a:ext>
                <a:ext uri="{FF2B5EF4-FFF2-40B4-BE49-F238E27FC236}">
                  <a16:creationId xmlns:a16="http://schemas.microsoft.com/office/drawing/2014/main" id="{00000000-0008-0000-0600-00004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20</xdr:row>
          <xdr:rowOff>220980</xdr:rowOff>
        </xdr:from>
        <xdr:to>
          <xdr:col>5</xdr:col>
          <xdr:colOff>1897380</xdr:colOff>
          <xdr:row>20</xdr:row>
          <xdr:rowOff>373380</xdr:rowOff>
        </xdr:to>
        <xdr:sp macro="" textlink="">
          <xdr:nvSpPr>
            <xdr:cNvPr id="4433" name="optLevel23" hidden="1">
              <a:extLst>
                <a:ext uri="{63B3BB69-23CF-44E3-9099-C40C66FF867C}">
                  <a14:compatExt spid="_x0000_s4433"/>
                </a:ext>
                <a:ext uri="{FF2B5EF4-FFF2-40B4-BE49-F238E27FC236}">
                  <a16:creationId xmlns:a16="http://schemas.microsoft.com/office/drawing/2014/main" id="{00000000-0008-0000-06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220980</xdr:rowOff>
        </xdr:from>
        <xdr:to>
          <xdr:col>3</xdr:col>
          <xdr:colOff>335280</xdr:colOff>
          <xdr:row>20</xdr:row>
          <xdr:rowOff>373380</xdr:rowOff>
        </xdr:to>
        <xdr:sp macro="" textlink="">
          <xdr:nvSpPr>
            <xdr:cNvPr id="4434" name="optKubun23" hidden="1">
              <a:extLst>
                <a:ext uri="{63B3BB69-23CF-44E3-9099-C40C66FF867C}">
                  <a14:compatExt spid="_x0000_s4434"/>
                </a:ext>
                <a:ext uri="{FF2B5EF4-FFF2-40B4-BE49-F238E27FC236}">
                  <a16:creationId xmlns:a16="http://schemas.microsoft.com/office/drawing/2014/main" id="{00000000-0008-0000-06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0</xdr:rowOff>
        </xdr:from>
        <xdr:to>
          <xdr:col>5</xdr:col>
          <xdr:colOff>1554480</xdr:colOff>
          <xdr:row>20</xdr:row>
          <xdr:rowOff>144780</xdr:rowOff>
        </xdr:to>
        <xdr:sp macro="" textlink="">
          <xdr:nvSpPr>
            <xdr:cNvPr id="4435" name="drpTaisaku22" hidden="1">
              <a:extLst>
                <a:ext uri="{63B3BB69-23CF-44E3-9099-C40C66FF867C}">
                  <a14:compatExt spid="_x0000_s4435"/>
                </a:ext>
                <a:ext uri="{FF2B5EF4-FFF2-40B4-BE49-F238E27FC236}">
                  <a16:creationId xmlns:a16="http://schemas.microsoft.com/office/drawing/2014/main" id="{00000000-0008-0000-0600-00005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19</xdr:row>
          <xdr:rowOff>335280</xdr:rowOff>
        </xdr:from>
        <xdr:to>
          <xdr:col>5</xdr:col>
          <xdr:colOff>1897380</xdr:colOff>
          <xdr:row>20</xdr:row>
          <xdr:rowOff>106680</xdr:rowOff>
        </xdr:to>
        <xdr:sp macro="" textlink="">
          <xdr:nvSpPr>
            <xdr:cNvPr id="4437" name="optLevel22" hidden="1">
              <a:extLst>
                <a:ext uri="{63B3BB69-23CF-44E3-9099-C40C66FF867C}">
                  <a14:compatExt spid="_x0000_s4437"/>
                </a:ext>
                <a:ext uri="{FF2B5EF4-FFF2-40B4-BE49-F238E27FC236}">
                  <a16:creationId xmlns:a16="http://schemas.microsoft.com/office/drawing/2014/main" id="{00000000-0008-0000-06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335280</xdr:rowOff>
        </xdr:from>
        <xdr:to>
          <xdr:col>3</xdr:col>
          <xdr:colOff>335280</xdr:colOff>
          <xdr:row>20</xdr:row>
          <xdr:rowOff>106680</xdr:rowOff>
        </xdr:to>
        <xdr:sp macro="" textlink="">
          <xdr:nvSpPr>
            <xdr:cNvPr id="4438" name="optKubun22" hidden="1">
              <a:extLst>
                <a:ext uri="{63B3BB69-23CF-44E3-9099-C40C66FF867C}">
                  <a14:compatExt spid="_x0000_s4438"/>
                </a:ext>
                <a:ext uri="{FF2B5EF4-FFF2-40B4-BE49-F238E27FC236}">
                  <a16:creationId xmlns:a16="http://schemas.microsoft.com/office/drawing/2014/main" id="{00000000-0008-0000-06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19</xdr:row>
          <xdr:rowOff>144780</xdr:rowOff>
        </xdr:from>
        <xdr:to>
          <xdr:col>5</xdr:col>
          <xdr:colOff>1554480</xdr:colOff>
          <xdr:row>19</xdr:row>
          <xdr:rowOff>259080</xdr:rowOff>
        </xdr:to>
        <xdr:sp macro="" textlink="">
          <xdr:nvSpPr>
            <xdr:cNvPr id="4439" name="drpTaisaku21" hidden="1">
              <a:extLst>
                <a:ext uri="{63B3BB69-23CF-44E3-9099-C40C66FF867C}">
                  <a14:compatExt spid="_x0000_s4439"/>
                </a:ext>
                <a:ext uri="{FF2B5EF4-FFF2-40B4-BE49-F238E27FC236}">
                  <a16:creationId xmlns:a16="http://schemas.microsoft.com/office/drawing/2014/main" id="{00000000-0008-0000-0600-00005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19</xdr:row>
          <xdr:rowOff>68580</xdr:rowOff>
        </xdr:from>
        <xdr:to>
          <xdr:col>5</xdr:col>
          <xdr:colOff>1897380</xdr:colOff>
          <xdr:row>19</xdr:row>
          <xdr:rowOff>228600</xdr:rowOff>
        </xdr:to>
        <xdr:sp macro="" textlink="">
          <xdr:nvSpPr>
            <xdr:cNvPr id="4441" name="optLevel21" hidden="1">
              <a:extLst>
                <a:ext uri="{63B3BB69-23CF-44E3-9099-C40C66FF867C}">
                  <a14:compatExt spid="_x0000_s4441"/>
                </a:ext>
                <a:ext uri="{FF2B5EF4-FFF2-40B4-BE49-F238E27FC236}">
                  <a16:creationId xmlns:a16="http://schemas.microsoft.com/office/drawing/2014/main" id="{00000000-0008-0000-06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68580</xdr:rowOff>
        </xdr:from>
        <xdr:to>
          <xdr:col>3</xdr:col>
          <xdr:colOff>335280</xdr:colOff>
          <xdr:row>19</xdr:row>
          <xdr:rowOff>228600</xdr:rowOff>
        </xdr:to>
        <xdr:sp macro="" textlink="">
          <xdr:nvSpPr>
            <xdr:cNvPr id="4442" name="optKubun21" hidden="1">
              <a:extLst>
                <a:ext uri="{63B3BB69-23CF-44E3-9099-C40C66FF867C}">
                  <a14:compatExt spid="_x0000_s4442"/>
                </a:ext>
                <a:ext uri="{FF2B5EF4-FFF2-40B4-BE49-F238E27FC236}">
                  <a16:creationId xmlns:a16="http://schemas.microsoft.com/office/drawing/2014/main" id="{00000000-0008-0000-06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259080</xdr:rowOff>
        </xdr:from>
        <xdr:to>
          <xdr:col>5</xdr:col>
          <xdr:colOff>1554480</xdr:colOff>
          <xdr:row>19</xdr:row>
          <xdr:rowOff>0</xdr:rowOff>
        </xdr:to>
        <xdr:sp macro="" textlink="">
          <xdr:nvSpPr>
            <xdr:cNvPr id="4443" name="drpTaisaku20"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18</xdr:row>
          <xdr:rowOff>190500</xdr:rowOff>
        </xdr:from>
        <xdr:to>
          <xdr:col>5</xdr:col>
          <xdr:colOff>1897380</xdr:colOff>
          <xdr:row>18</xdr:row>
          <xdr:rowOff>373380</xdr:rowOff>
        </xdr:to>
        <xdr:sp macro="" textlink="">
          <xdr:nvSpPr>
            <xdr:cNvPr id="4445" name="optLevel20" hidden="1">
              <a:extLst>
                <a:ext uri="{63B3BB69-23CF-44E3-9099-C40C66FF867C}">
                  <a14:compatExt spid="_x0000_s4445"/>
                </a:ext>
                <a:ext uri="{FF2B5EF4-FFF2-40B4-BE49-F238E27FC236}">
                  <a16:creationId xmlns:a16="http://schemas.microsoft.com/office/drawing/2014/main" id="{00000000-0008-0000-06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190500</xdr:rowOff>
        </xdr:from>
        <xdr:to>
          <xdr:col>3</xdr:col>
          <xdr:colOff>335280</xdr:colOff>
          <xdr:row>18</xdr:row>
          <xdr:rowOff>373380</xdr:rowOff>
        </xdr:to>
        <xdr:sp macro="" textlink="">
          <xdr:nvSpPr>
            <xdr:cNvPr id="4446" name="optKubun20" hidden="1">
              <a:extLst>
                <a:ext uri="{63B3BB69-23CF-44E3-9099-C40C66FF867C}">
                  <a14:compatExt spid="_x0000_s4446"/>
                </a:ext>
                <a:ext uri="{FF2B5EF4-FFF2-40B4-BE49-F238E27FC236}">
                  <a16:creationId xmlns:a16="http://schemas.microsoft.com/office/drawing/2014/main" id="{00000000-0008-0000-06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0</xdr:rowOff>
        </xdr:from>
        <xdr:to>
          <xdr:col>5</xdr:col>
          <xdr:colOff>1554480</xdr:colOff>
          <xdr:row>18</xdr:row>
          <xdr:rowOff>144780</xdr:rowOff>
        </xdr:to>
        <xdr:sp macro="" textlink="">
          <xdr:nvSpPr>
            <xdr:cNvPr id="4447" name="drpTaisaku19" hidden="1">
              <a:extLst>
                <a:ext uri="{63B3BB69-23CF-44E3-9099-C40C66FF867C}">
                  <a14:compatExt spid="_x0000_s4447"/>
                </a:ext>
                <a:ext uri="{FF2B5EF4-FFF2-40B4-BE49-F238E27FC236}">
                  <a16:creationId xmlns:a16="http://schemas.microsoft.com/office/drawing/2014/main" id="{00000000-0008-0000-0600-00005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17</xdr:row>
          <xdr:rowOff>335280</xdr:rowOff>
        </xdr:from>
        <xdr:to>
          <xdr:col>5</xdr:col>
          <xdr:colOff>1897380</xdr:colOff>
          <xdr:row>18</xdr:row>
          <xdr:rowOff>106680</xdr:rowOff>
        </xdr:to>
        <xdr:sp macro="" textlink="">
          <xdr:nvSpPr>
            <xdr:cNvPr id="4449" name="optLevel19" hidden="1">
              <a:extLst>
                <a:ext uri="{63B3BB69-23CF-44E3-9099-C40C66FF867C}">
                  <a14:compatExt spid="_x0000_s4449"/>
                </a:ext>
                <a:ext uri="{FF2B5EF4-FFF2-40B4-BE49-F238E27FC236}">
                  <a16:creationId xmlns:a16="http://schemas.microsoft.com/office/drawing/2014/main" id="{00000000-0008-0000-06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335280</xdr:rowOff>
        </xdr:from>
        <xdr:to>
          <xdr:col>3</xdr:col>
          <xdr:colOff>335280</xdr:colOff>
          <xdr:row>18</xdr:row>
          <xdr:rowOff>106680</xdr:rowOff>
        </xdr:to>
        <xdr:sp macro="" textlink="">
          <xdr:nvSpPr>
            <xdr:cNvPr id="4450" name="optKubun19" hidden="1">
              <a:extLst>
                <a:ext uri="{63B3BB69-23CF-44E3-9099-C40C66FF867C}">
                  <a14:compatExt spid="_x0000_s4450"/>
                </a:ext>
                <a:ext uri="{FF2B5EF4-FFF2-40B4-BE49-F238E27FC236}">
                  <a16:creationId xmlns:a16="http://schemas.microsoft.com/office/drawing/2014/main" id="{00000000-0008-0000-06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17</xdr:row>
          <xdr:rowOff>144780</xdr:rowOff>
        </xdr:from>
        <xdr:to>
          <xdr:col>5</xdr:col>
          <xdr:colOff>1554480</xdr:colOff>
          <xdr:row>17</xdr:row>
          <xdr:rowOff>259080</xdr:rowOff>
        </xdr:to>
        <xdr:sp macro="" textlink="">
          <xdr:nvSpPr>
            <xdr:cNvPr id="4451" name="drpTaisaku18"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17</xdr:row>
          <xdr:rowOff>68580</xdr:rowOff>
        </xdr:from>
        <xdr:to>
          <xdr:col>5</xdr:col>
          <xdr:colOff>1897380</xdr:colOff>
          <xdr:row>17</xdr:row>
          <xdr:rowOff>228600</xdr:rowOff>
        </xdr:to>
        <xdr:sp macro="" textlink="">
          <xdr:nvSpPr>
            <xdr:cNvPr id="4453" name="optLevel18" hidden="1">
              <a:extLst>
                <a:ext uri="{63B3BB69-23CF-44E3-9099-C40C66FF867C}">
                  <a14:compatExt spid="_x0000_s4453"/>
                </a:ext>
                <a:ext uri="{FF2B5EF4-FFF2-40B4-BE49-F238E27FC236}">
                  <a16:creationId xmlns:a16="http://schemas.microsoft.com/office/drawing/2014/main" id="{00000000-0008-0000-06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68580</xdr:rowOff>
        </xdr:from>
        <xdr:to>
          <xdr:col>3</xdr:col>
          <xdr:colOff>335280</xdr:colOff>
          <xdr:row>17</xdr:row>
          <xdr:rowOff>228600</xdr:rowOff>
        </xdr:to>
        <xdr:sp macro="" textlink="">
          <xdr:nvSpPr>
            <xdr:cNvPr id="4454" name="optKubun18" hidden="1">
              <a:extLst>
                <a:ext uri="{63B3BB69-23CF-44E3-9099-C40C66FF867C}">
                  <a14:compatExt spid="_x0000_s4454"/>
                </a:ext>
                <a:ext uri="{FF2B5EF4-FFF2-40B4-BE49-F238E27FC236}">
                  <a16:creationId xmlns:a16="http://schemas.microsoft.com/office/drawing/2014/main" id="{00000000-0008-0000-06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16</xdr:row>
          <xdr:rowOff>259080</xdr:rowOff>
        </xdr:from>
        <xdr:to>
          <xdr:col>5</xdr:col>
          <xdr:colOff>1554480</xdr:colOff>
          <xdr:row>17</xdr:row>
          <xdr:rowOff>0</xdr:rowOff>
        </xdr:to>
        <xdr:sp macro="" textlink="">
          <xdr:nvSpPr>
            <xdr:cNvPr id="4455" name="drpTaisaku17" hidden="1">
              <a:extLst>
                <a:ext uri="{63B3BB69-23CF-44E3-9099-C40C66FF867C}">
                  <a14:compatExt spid="_x0000_s4455"/>
                </a:ext>
                <a:ext uri="{FF2B5EF4-FFF2-40B4-BE49-F238E27FC236}">
                  <a16:creationId xmlns:a16="http://schemas.microsoft.com/office/drawing/2014/main" id="{00000000-0008-0000-0600-00006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16</xdr:row>
          <xdr:rowOff>190500</xdr:rowOff>
        </xdr:from>
        <xdr:to>
          <xdr:col>5</xdr:col>
          <xdr:colOff>1897380</xdr:colOff>
          <xdr:row>16</xdr:row>
          <xdr:rowOff>373380</xdr:rowOff>
        </xdr:to>
        <xdr:sp macro="" textlink="">
          <xdr:nvSpPr>
            <xdr:cNvPr id="4457" name="optLevel17" hidden="1">
              <a:extLst>
                <a:ext uri="{63B3BB69-23CF-44E3-9099-C40C66FF867C}">
                  <a14:compatExt spid="_x0000_s4457"/>
                </a:ext>
                <a:ext uri="{FF2B5EF4-FFF2-40B4-BE49-F238E27FC236}">
                  <a16:creationId xmlns:a16="http://schemas.microsoft.com/office/drawing/2014/main" id="{00000000-0008-0000-06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190500</xdr:rowOff>
        </xdr:from>
        <xdr:to>
          <xdr:col>3</xdr:col>
          <xdr:colOff>335280</xdr:colOff>
          <xdr:row>16</xdr:row>
          <xdr:rowOff>373380</xdr:rowOff>
        </xdr:to>
        <xdr:sp macro="" textlink="">
          <xdr:nvSpPr>
            <xdr:cNvPr id="4458" name="optKubun17" hidden="1">
              <a:extLst>
                <a:ext uri="{63B3BB69-23CF-44E3-9099-C40C66FF867C}">
                  <a14:compatExt spid="_x0000_s4458"/>
                </a:ext>
                <a:ext uri="{FF2B5EF4-FFF2-40B4-BE49-F238E27FC236}">
                  <a16:creationId xmlns:a16="http://schemas.microsoft.com/office/drawing/2014/main" id="{00000000-0008-0000-06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15</xdr:row>
          <xdr:rowOff>373380</xdr:rowOff>
        </xdr:from>
        <xdr:to>
          <xdr:col>5</xdr:col>
          <xdr:colOff>1554480</xdr:colOff>
          <xdr:row>16</xdr:row>
          <xdr:rowOff>144780</xdr:rowOff>
        </xdr:to>
        <xdr:sp macro="" textlink="">
          <xdr:nvSpPr>
            <xdr:cNvPr id="4459" name="drpTaisaku16" hidden="1">
              <a:extLst>
                <a:ext uri="{63B3BB69-23CF-44E3-9099-C40C66FF867C}">
                  <a14:compatExt spid="_x0000_s4459"/>
                </a:ext>
                <a:ext uri="{FF2B5EF4-FFF2-40B4-BE49-F238E27FC236}">
                  <a16:creationId xmlns:a16="http://schemas.microsoft.com/office/drawing/2014/main" id="{00000000-0008-0000-0600-00006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15</xdr:row>
          <xdr:rowOff>335280</xdr:rowOff>
        </xdr:from>
        <xdr:to>
          <xdr:col>5</xdr:col>
          <xdr:colOff>1897380</xdr:colOff>
          <xdr:row>16</xdr:row>
          <xdr:rowOff>106680</xdr:rowOff>
        </xdr:to>
        <xdr:sp macro="" textlink="">
          <xdr:nvSpPr>
            <xdr:cNvPr id="4461" name="optLevel16" hidden="1">
              <a:extLst>
                <a:ext uri="{63B3BB69-23CF-44E3-9099-C40C66FF867C}">
                  <a14:compatExt spid="_x0000_s4461"/>
                </a:ext>
                <a:ext uri="{FF2B5EF4-FFF2-40B4-BE49-F238E27FC236}">
                  <a16:creationId xmlns:a16="http://schemas.microsoft.com/office/drawing/2014/main" id="{00000000-0008-0000-06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335280</xdr:rowOff>
        </xdr:from>
        <xdr:to>
          <xdr:col>3</xdr:col>
          <xdr:colOff>335280</xdr:colOff>
          <xdr:row>16</xdr:row>
          <xdr:rowOff>106680</xdr:rowOff>
        </xdr:to>
        <xdr:sp macro="" textlink="">
          <xdr:nvSpPr>
            <xdr:cNvPr id="4462" name="optKubun1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22</xdr:row>
          <xdr:rowOff>76200</xdr:rowOff>
        </xdr:from>
        <xdr:to>
          <xdr:col>51</xdr:col>
          <xdr:colOff>38100</xdr:colOff>
          <xdr:row>25</xdr:row>
          <xdr:rowOff>144780</xdr:rowOff>
        </xdr:to>
        <xdr:sp macro="" textlink="">
          <xdr:nvSpPr>
            <xdr:cNvPr id="76916" name="Group Box 116" hidden="1">
              <a:extLst>
                <a:ext uri="{63B3BB69-23CF-44E3-9099-C40C66FF867C}">
                  <a14:compatExt spid="_x0000_s76916"/>
                </a:ext>
                <a:ext uri="{FF2B5EF4-FFF2-40B4-BE49-F238E27FC236}">
                  <a16:creationId xmlns:a16="http://schemas.microsoft.com/office/drawing/2014/main" id="{00000000-0008-0000-0800-000074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30480</xdr:rowOff>
        </xdr:from>
        <xdr:to>
          <xdr:col>5</xdr:col>
          <xdr:colOff>144780</xdr:colOff>
          <xdr:row>24</xdr:row>
          <xdr:rowOff>0</xdr:rowOff>
        </xdr:to>
        <xdr:sp macro="" textlink="">
          <xdr:nvSpPr>
            <xdr:cNvPr id="76924" name="Option Button 124" hidden="1">
              <a:extLst>
                <a:ext uri="{63B3BB69-23CF-44E3-9099-C40C66FF867C}">
                  <a14:compatExt spid="_x0000_s76924"/>
                </a:ext>
                <a:ext uri="{FF2B5EF4-FFF2-40B4-BE49-F238E27FC236}">
                  <a16:creationId xmlns:a16="http://schemas.microsoft.com/office/drawing/2014/main" id="{00000000-0008-0000-0800-00007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22</xdr:row>
          <xdr:rowOff>259080</xdr:rowOff>
        </xdr:from>
        <xdr:to>
          <xdr:col>28</xdr:col>
          <xdr:colOff>144780</xdr:colOff>
          <xdr:row>24</xdr:row>
          <xdr:rowOff>0</xdr:rowOff>
        </xdr:to>
        <xdr:sp macro="" textlink="">
          <xdr:nvSpPr>
            <xdr:cNvPr id="76925" name="Option Button 125" hidden="1">
              <a:extLst>
                <a:ext uri="{63B3BB69-23CF-44E3-9099-C40C66FF867C}">
                  <a14:compatExt spid="_x0000_s76925"/>
                </a:ext>
                <a:ext uri="{FF2B5EF4-FFF2-40B4-BE49-F238E27FC236}">
                  <a16:creationId xmlns:a16="http://schemas.microsoft.com/office/drawing/2014/main" id="{00000000-0008-0000-0800-00007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182880</xdr:rowOff>
        </xdr:from>
        <xdr:to>
          <xdr:col>49</xdr:col>
          <xdr:colOff>106680</xdr:colOff>
          <xdr:row>38</xdr:row>
          <xdr:rowOff>68580</xdr:rowOff>
        </xdr:to>
        <xdr:sp macro="" textlink="">
          <xdr:nvSpPr>
            <xdr:cNvPr id="76926" name="Group Box 126" hidden="1">
              <a:extLst>
                <a:ext uri="{63B3BB69-23CF-44E3-9099-C40C66FF867C}">
                  <a14:compatExt spid="_x0000_s76926"/>
                </a:ext>
                <a:ext uri="{FF2B5EF4-FFF2-40B4-BE49-F238E27FC236}">
                  <a16:creationId xmlns:a16="http://schemas.microsoft.com/office/drawing/2014/main" id="{00000000-0008-0000-0800-00007E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259080</xdr:rowOff>
        </xdr:from>
        <xdr:to>
          <xdr:col>5</xdr:col>
          <xdr:colOff>144780</xdr:colOff>
          <xdr:row>37</xdr:row>
          <xdr:rowOff>0</xdr:rowOff>
        </xdr:to>
        <xdr:sp macro="" textlink="">
          <xdr:nvSpPr>
            <xdr:cNvPr id="76927" name="Option Button 127" hidden="1">
              <a:extLst>
                <a:ext uri="{63B3BB69-23CF-44E3-9099-C40C66FF867C}">
                  <a14:compatExt spid="_x0000_s76927"/>
                </a:ext>
                <a:ext uri="{FF2B5EF4-FFF2-40B4-BE49-F238E27FC236}">
                  <a16:creationId xmlns:a16="http://schemas.microsoft.com/office/drawing/2014/main" id="{00000000-0008-0000-0800-00007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36</xdr:row>
          <xdr:rowOff>30480</xdr:rowOff>
        </xdr:from>
        <xdr:to>
          <xdr:col>28</xdr:col>
          <xdr:colOff>106680</xdr:colOff>
          <xdr:row>37</xdr:row>
          <xdr:rowOff>0</xdr:rowOff>
        </xdr:to>
        <xdr:sp macro="" textlink="">
          <xdr:nvSpPr>
            <xdr:cNvPr id="76928" name="Option Button 128" hidden="1">
              <a:extLst>
                <a:ext uri="{63B3BB69-23CF-44E3-9099-C40C66FF867C}">
                  <a14:compatExt spid="_x0000_s76928"/>
                </a:ext>
                <a:ext uri="{FF2B5EF4-FFF2-40B4-BE49-F238E27FC236}">
                  <a16:creationId xmlns:a16="http://schemas.microsoft.com/office/drawing/2014/main" id="{00000000-0008-0000-0800-00008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8</xdr:col>
      <xdr:colOff>0</xdr:colOff>
      <xdr:row>118</xdr:row>
      <xdr:rowOff>0</xdr:rowOff>
    </xdr:from>
    <xdr:ext cx="317010" cy="118494"/>
    <xdr:sp macro="" textlink="">
      <xdr:nvSpPr>
        <xdr:cNvPr id="44082" name="テキスト 84" hidden="1">
          <a:extLst>
            <a:ext uri="{FF2B5EF4-FFF2-40B4-BE49-F238E27FC236}">
              <a16:creationId xmlns:a16="http://schemas.microsoft.com/office/drawing/2014/main" id="{00000000-0008-0000-0A00-00003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86" name="テキスト 83" hidden="1">
          <a:extLst>
            <a:ext uri="{FF2B5EF4-FFF2-40B4-BE49-F238E27FC236}">
              <a16:creationId xmlns:a16="http://schemas.microsoft.com/office/drawing/2014/main" id="{00000000-0008-0000-0A00-00003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90" name="テキスト 82" hidden="1">
          <a:extLst>
            <a:ext uri="{FF2B5EF4-FFF2-40B4-BE49-F238E27FC236}">
              <a16:creationId xmlns:a16="http://schemas.microsoft.com/office/drawing/2014/main" id="{00000000-0008-0000-0A00-00003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94" name="テキスト 81" hidden="1">
          <a:extLst>
            <a:ext uri="{FF2B5EF4-FFF2-40B4-BE49-F238E27FC236}">
              <a16:creationId xmlns:a16="http://schemas.microsoft.com/office/drawing/2014/main" id="{00000000-0008-0000-0A00-00003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98" name="テキスト 80" hidden="1">
          <a:extLst>
            <a:ext uri="{FF2B5EF4-FFF2-40B4-BE49-F238E27FC236}">
              <a16:creationId xmlns:a16="http://schemas.microsoft.com/office/drawing/2014/main" id="{00000000-0008-0000-0A00-00004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02" name="テキスト 79" hidden="1">
          <a:extLst>
            <a:ext uri="{FF2B5EF4-FFF2-40B4-BE49-F238E27FC236}">
              <a16:creationId xmlns:a16="http://schemas.microsoft.com/office/drawing/2014/main" id="{00000000-0008-0000-0A00-00004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06" name="テキスト 78" hidden="1">
          <a:extLst>
            <a:ext uri="{FF2B5EF4-FFF2-40B4-BE49-F238E27FC236}">
              <a16:creationId xmlns:a16="http://schemas.microsoft.com/office/drawing/2014/main" id="{00000000-0008-0000-0A00-00004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10" name="テキスト 77" hidden="1">
          <a:extLst>
            <a:ext uri="{FF2B5EF4-FFF2-40B4-BE49-F238E27FC236}">
              <a16:creationId xmlns:a16="http://schemas.microsoft.com/office/drawing/2014/main" id="{00000000-0008-0000-0A00-00004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14" name="テキスト 76" hidden="1">
          <a:extLst>
            <a:ext uri="{FF2B5EF4-FFF2-40B4-BE49-F238E27FC236}">
              <a16:creationId xmlns:a16="http://schemas.microsoft.com/office/drawing/2014/main" id="{00000000-0008-0000-0A00-00005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18" name="テキスト 75" hidden="1">
          <a:extLst>
            <a:ext uri="{FF2B5EF4-FFF2-40B4-BE49-F238E27FC236}">
              <a16:creationId xmlns:a16="http://schemas.microsoft.com/office/drawing/2014/main" id="{00000000-0008-0000-0A00-00005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22" name="テキスト 74" hidden="1">
          <a:extLst>
            <a:ext uri="{FF2B5EF4-FFF2-40B4-BE49-F238E27FC236}">
              <a16:creationId xmlns:a16="http://schemas.microsoft.com/office/drawing/2014/main" id="{00000000-0008-0000-0A00-00005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26" name="テキスト 73" hidden="1">
          <a:extLst>
            <a:ext uri="{FF2B5EF4-FFF2-40B4-BE49-F238E27FC236}">
              <a16:creationId xmlns:a16="http://schemas.microsoft.com/office/drawing/2014/main" id="{00000000-0008-0000-0A00-00005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30" name="テキスト 72" hidden="1">
          <a:extLst>
            <a:ext uri="{FF2B5EF4-FFF2-40B4-BE49-F238E27FC236}">
              <a16:creationId xmlns:a16="http://schemas.microsoft.com/office/drawing/2014/main" id="{00000000-0008-0000-0A00-00006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34" name="テキスト 71" hidden="1">
          <a:extLst>
            <a:ext uri="{FF2B5EF4-FFF2-40B4-BE49-F238E27FC236}">
              <a16:creationId xmlns:a16="http://schemas.microsoft.com/office/drawing/2014/main" id="{00000000-0008-0000-0A00-00006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38" name="テキスト 70" hidden="1">
          <a:extLst>
            <a:ext uri="{FF2B5EF4-FFF2-40B4-BE49-F238E27FC236}">
              <a16:creationId xmlns:a16="http://schemas.microsoft.com/office/drawing/2014/main" id="{00000000-0008-0000-0A00-00006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42" name="テキスト 69" hidden="1">
          <a:extLst>
            <a:ext uri="{FF2B5EF4-FFF2-40B4-BE49-F238E27FC236}">
              <a16:creationId xmlns:a16="http://schemas.microsoft.com/office/drawing/2014/main" id="{00000000-0008-0000-0A00-00006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46" name="テキスト 68" hidden="1">
          <a:extLst>
            <a:ext uri="{FF2B5EF4-FFF2-40B4-BE49-F238E27FC236}">
              <a16:creationId xmlns:a16="http://schemas.microsoft.com/office/drawing/2014/main" id="{00000000-0008-0000-0A00-00007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50" name="テキスト 67" hidden="1">
          <a:extLst>
            <a:ext uri="{FF2B5EF4-FFF2-40B4-BE49-F238E27FC236}">
              <a16:creationId xmlns:a16="http://schemas.microsoft.com/office/drawing/2014/main" id="{00000000-0008-0000-0A00-00007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54" name="テキスト 66" hidden="1">
          <a:extLst>
            <a:ext uri="{FF2B5EF4-FFF2-40B4-BE49-F238E27FC236}">
              <a16:creationId xmlns:a16="http://schemas.microsoft.com/office/drawing/2014/main" id="{00000000-0008-0000-0A00-00007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58" name="テキスト 65" hidden="1">
          <a:extLst>
            <a:ext uri="{FF2B5EF4-FFF2-40B4-BE49-F238E27FC236}">
              <a16:creationId xmlns:a16="http://schemas.microsoft.com/office/drawing/2014/main" id="{00000000-0008-0000-0A00-00007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62" name="テキスト 64" hidden="1">
          <a:extLst>
            <a:ext uri="{FF2B5EF4-FFF2-40B4-BE49-F238E27FC236}">
              <a16:creationId xmlns:a16="http://schemas.microsoft.com/office/drawing/2014/main" id="{00000000-0008-0000-0A00-00008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66" name="テキスト 63" hidden="1">
          <a:extLst>
            <a:ext uri="{FF2B5EF4-FFF2-40B4-BE49-F238E27FC236}">
              <a16:creationId xmlns:a16="http://schemas.microsoft.com/office/drawing/2014/main" id="{00000000-0008-0000-0A00-00008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70" name="テキスト 62" hidden="1">
          <a:extLst>
            <a:ext uri="{FF2B5EF4-FFF2-40B4-BE49-F238E27FC236}">
              <a16:creationId xmlns:a16="http://schemas.microsoft.com/office/drawing/2014/main" id="{00000000-0008-0000-0A00-00008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74" name="テキスト 61" hidden="1">
          <a:extLst>
            <a:ext uri="{FF2B5EF4-FFF2-40B4-BE49-F238E27FC236}">
              <a16:creationId xmlns:a16="http://schemas.microsoft.com/office/drawing/2014/main" id="{00000000-0008-0000-0A00-00008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78" name="テキスト 60" hidden="1">
          <a:extLst>
            <a:ext uri="{FF2B5EF4-FFF2-40B4-BE49-F238E27FC236}">
              <a16:creationId xmlns:a16="http://schemas.microsoft.com/office/drawing/2014/main" id="{00000000-0008-0000-0A00-00009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82" name="テキスト 59" hidden="1">
          <a:extLst>
            <a:ext uri="{FF2B5EF4-FFF2-40B4-BE49-F238E27FC236}">
              <a16:creationId xmlns:a16="http://schemas.microsoft.com/office/drawing/2014/main" id="{00000000-0008-0000-0A00-00009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86" name="テキスト 58" hidden="1">
          <a:extLst>
            <a:ext uri="{FF2B5EF4-FFF2-40B4-BE49-F238E27FC236}">
              <a16:creationId xmlns:a16="http://schemas.microsoft.com/office/drawing/2014/main" id="{00000000-0008-0000-0A00-00009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90" name="テキスト 57" hidden="1">
          <a:extLst>
            <a:ext uri="{FF2B5EF4-FFF2-40B4-BE49-F238E27FC236}">
              <a16:creationId xmlns:a16="http://schemas.microsoft.com/office/drawing/2014/main" id="{00000000-0008-0000-0A00-00009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94" name="テキスト 56" hidden="1">
          <a:extLst>
            <a:ext uri="{FF2B5EF4-FFF2-40B4-BE49-F238E27FC236}">
              <a16:creationId xmlns:a16="http://schemas.microsoft.com/office/drawing/2014/main" id="{00000000-0008-0000-0A00-0000A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98" name="テキスト 55" hidden="1">
          <a:extLst>
            <a:ext uri="{FF2B5EF4-FFF2-40B4-BE49-F238E27FC236}">
              <a16:creationId xmlns:a16="http://schemas.microsoft.com/office/drawing/2014/main" id="{00000000-0008-0000-0A00-0000A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02" name="テキスト 54" hidden="1">
          <a:extLst>
            <a:ext uri="{FF2B5EF4-FFF2-40B4-BE49-F238E27FC236}">
              <a16:creationId xmlns:a16="http://schemas.microsoft.com/office/drawing/2014/main" id="{00000000-0008-0000-0A00-0000A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06" name="テキスト 53" hidden="1">
          <a:extLst>
            <a:ext uri="{FF2B5EF4-FFF2-40B4-BE49-F238E27FC236}">
              <a16:creationId xmlns:a16="http://schemas.microsoft.com/office/drawing/2014/main" id="{00000000-0008-0000-0A00-0000A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10" name="テキスト 52" hidden="1">
          <a:extLst>
            <a:ext uri="{FF2B5EF4-FFF2-40B4-BE49-F238E27FC236}">
              <a16:creationId xmlns:a16="http://schemas.microsoft.com/office/drawing/2014/main" id="{00000000-0008-0000-0A00-0000B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14" name="テキスト 51" hidden="1">
          <a:extLst>
            <a:ext uri="{FF2B5EF4-FFF2-40B4-BE49-F238E27FC236}">
              <a16:creationId xmlns:a16="http://schemas.microsoft.com/office/drawing/2014/main" id="{00000000-0008-0000-0A00-0000B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18" name="テキスト 50" hidden="1">
          <a:extLst>
            <a:ext uri="{FF2B5EF4-FFF2-40B4-BE49-F238E27FC236}">
              <a16:creationId xmlns:a16="http://schemas.microsoft.com/office/drawing/2014/main" id="{00000000-0008-0000-0A00-0000B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22" name="テキスト 49" hidden="1">
          <a:extLst>
            <a:ext uri="{FF2B5EF4-FFF2-40B4-BE49-F238E27FC236}">
              <a16:creationId xmlns:a16="http://schemas.microsoft.com/office/drawing/2014/main" id="{00000000-0008-0000-0A00-0000B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26" name="テキスト 48" hidden="1">
          <a:extLst>
            <a:ext uri="{FF2B5EF4-FFF2-40B4-BE49-F238E27FC236}">
              <a16:creationId xmlns:a16="http://schemas.microsoft.com/office/drawing/2014/main" id="{00000000-0008-0000-0A00-0000C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30" name="テキスト 47" hidden="1">
          <a:extLst>
            <a:ext uri="{FF2B5EF4-FFF2-40B4-BE49-F238E27FC236}">
              <a16:creationId xmlns:a16="http://schemas.microsoft.com/office/drawing/2014/main" id="{00000000-0008-0000-0A00-0000C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34" name="テキスト 46" hidden="1">
          <a:extLst>
            <a:ext uri="{FF2B5EF4-FFF2-40B4-BE49-F238E27FC236}">
              <a16:creationId xmlns:a16="http://schemas.microsoft.com/office/drawing/2014/main" id="{00000000-0008-0000-0A00-0000C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38" name="テキスト 45" hidden="1">
          <a:extLst>
            <a:ext uri="{FF2B5EF4-FFF2-40B4-BE49-F238E27FC236}">
              <a16:creationId xmlns:a16="http://schemas.microsoft.com/office/drawing/2014/main" id="{00000000-0008-0000-0A00-0000C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42" name="テキスト 44" hidden="1">
          <a:extLst>
            <a:ext uri="{FF2B5EF4-FFF2-40B4-BE49-F238E27FC236}">
              <a16:creationId xmlns:a16="http://schemas.microsoft.com/office/drawing/2014/main" id="{00000000-0008-0000-0A00-0000D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46" name="テキスト 43" hidden="1">
          <a:extLst>
            <a:ext uri="{FF2B5EF4-FFF2-40B4-BE49-F238E27FC236}">
              <a16:creationId xmlns:a16="http://schemas.microsoft.com/office/drawing/2014/main" id="{00000000-0008-0000-0A00-0000D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50" name="テキスト 42" hidden="1">
          <a:extLst>
            <a:ext uri="{FF2B5EF4-FFF2-40B4-BE49-F238E27FC236}">
              <a16:creationId xmlns:a16="http://schemas.microsoft.com/office/drawing/2014/main" id="{00000000-0008-0000-0A00-0000D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54" name="テキスト 41" hidden="1">
          <a:extLst>
            <a:ext uri="{FF2B5EF4-FFF2-40B4-BE49-F238E27FC236}">
              <a16:creationId xmlns:a16="http://schemas.microsoft.com/office/drawing/2014/main" id="{00000000-0008-0000-0A00-0000D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58" name="テキスト 40" hidden="1">
          <a:extLst>
            <a:ext uri="{FF2B5EF4-FFF2-40B4-BE49-F238E27FC236}">
              <a16:creationId xmlns:a16="http://schemas.microsoft.com/office/drawing/2014/main" id="{00000000-0008-0000-0A00-0000E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62" name="テキスト 39" hidden="1">
          <a:extLst>
            <a:ext uri="{FF2B5EF4-FFF2-40B4-BE49-F238E27FC236}">
              <a16:creationId xmlns:a16="http://schemas.microsoft.com/office/drawing/2014/main" id="{00000000-0008-0000-0A00-0000E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66" name="テキスト 38" hidden="1">
          <a:extLst>
            <a:ext uri="{FF2B5EF4-FFF2-40B4-BE49-F238E27FC236}">
              <a16:creationId xmlns:a16="http://schemas.microsoft.com/office/drawing/2014/main" id="{00000000-0008-0000-0A00-0000E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70" name="テキスト 37" hidden="1">
          <a:extLst>
            <a:ext uri="{FF2B5EF4-FFF2-40B4-BE49-F238E27FC236}">
              <a16:creationId xmlns:a16="http://schemas.microsoft.com/office/drawing/2014/main" id="{00000000-0008-0000-0A00-0000E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74" name="テキスト 36" hidden="1">
          <a:extLst>
            <a:ext uri="{FF2B5EF4-FFF2-40B4-BE49-F238E27FC236}">
              <a16:creationId xmlns:a16="http://schemas.microsoft.com/office/drawing/2014/main" id="{00000000-0008-0000-0A00-0000F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78" name="テキスト 35" hidden="1">
          <a:extLst>
            <a:ext uri="{FF2B5EF4-FFF2-40B4-BE49-F238E27FC236}">
              <a16:creationId xmlns:a16="http://schemas.microsoft.com/office/drawing/2014/main" id="{00000000-0008-0000-0A00-0000F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82" name="テキスト 34" hidden="1">
          <a:extLst>
            <a:ext uri="{FF2B5EF4-FFF2-40B4-BE49-F238E27FC236}">
              <a16:creationId xmlns:a16="http://schemas.microsoft.com/office/drawing/2014/main" id="{00000000-0008-0000-0A00-0000F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86" name="テキスト 33" hidden="1">
          <a:extLst>
            <a:ext uri="{FF2B5EF4-FFF2-40B4-BE49-F238E27FC236}">
              <a16:creationId xmlns:a16="http://schemas.microsoft.com/office/drawing/2014/main" id="{00000000-0008-0000-0A00-0000F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90" name="テキスト 32" hidden="1">
          <a:extLst>
            <a:ext uri="{FF2B5EF4-FFF2-40B4-BE49-F238E27FC236}">
              <a16:creationId xmlns:a16="http://schemas.microsoft.com/office/drawing/2014/main" id="{00000000-0008-0000-0A00-00000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94" name="テキスト 31" hidden="1">
          <a:extLst>
            <a:ext uri="{FF2B5EF4-FFF2-40B4-BE49-F238E27FC236}">
              <a16:creationId xmlns:a16="http://schemas.microsoft.com/office/drawing/2014/main" id="{00000000-0008-0000-0A00-00000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98" name="テキスト 30" hidden="1">
          <a:extLst>
            <a:ext uri="{FF2B5EF4-FFF2-40B4-BE49-F238E27FC236}">
              <a16:creationId xmlns:a16="http://schemas.microsoft.com/office/drawing/2014/main" id="{00000000-0008-0000-0A00-00000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02" name="テキスト 29" hidden="1">
          <a:extLst>
            <a:ext uri="{FF2B5EF4-FFF2-40B4-BE49-F238E27FC236}">
              <a16:creationId xmlns:a16="http://schemas.microsoft.com/office/drawing/2014/main" id="{00000000-0008-0000-0A00-00000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06" name="テキスト 28" hidden="1">
          <a:extLst>
            <a:ext uri="{FF2B5EF4-FFF2-40B4-BE49-F238E27FC236}">
              <a16:creationId xmlns:a16="http://schemas.microsoft.com/office/drawing/2014/main" id="{00000000-0008-0000-0A00-00001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10" name="テキスト 27" hidden="1">
          <a:extLst>
            <a:ext uri="{FF2B5EF4-FFF2-40B4-BE49-F238E27FC236}">
              <a16:creationId xmlns:a16="http://schemas.microsoft.com/office/drawing/2014/main" id="{00000000-0008-0000-0A00-00001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14" name="テキスト 26" hidden="1">
          <a:extLst>
            <a:ext uri="{FF2B5EF4-FFF2-40B4-BE49-F238E27FC236}">
              <a16:creationId xmlns:a16="http://schemas.microsoft.com/office/drawing/2014/main" id="{00000000-0008-0000-0A00-00001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18" name="テキスト 25" hidden="1">
          <a:extLst>
            <a:ext uri="{FF2B5EF4-FFF2-40B4-BE49-F238E27FC236}">
              <a16:creationId xmlns:a16="http://schemas.microsoft.com/office/drawing/2014/main" id="{00000000-0008-0000-0A00-00001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22" name="テキスト 24" hidden="1">
          <a:extLst>
            <a:ext uri="{FF2B5EF4-FFF2-40B4-BE49-F238E27FC236}">
              <a16:creationId xmlns:a16="http://schemas.microsoft.com/office/drawing/2014/main" id="{00000000-0008-0000-0A00-00002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26" name="テキスト 23" hidden="1">
          <a:extLst>
            <a:ext uri="{FF2B5EF4-FFF2-40B4-BE49-F238E27FC236}">
              <a16:creationId xmlns:a16="http://schemas.microsoft.com/office/drawing/2014/main" id="{00000000-0008-0000-0A00-00002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30" name="テキスト 22" hidden="1">
          <a:extLst>
            <a:ext uri="{FF2B5EF4-FFF2-40B4-BE49-F238E27FC236}">
              <a16:creationId xmlns:a16="http://schemas.microsoft.com/office/drawing/2014/main" id="{00000000-0008-0000-0A00-00002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34" name="テキスト 21" hidden="1">
          <a:extLst>
            <a:ext uri="{FF2B5EF4-FFF2-40B4-BE49-F238E27FC236}">
              <a16:creationId xmlns:a16="http://schemas.microsoft.com/office/drawing/2014/main" id="{00000000-0008-0000-0A00-00002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38" name="テキスト 20" hidden="1">
          <a:extLst>
            <a:ext uri="{FF2B5EF4-FFF2-40B4-BE49-F238E27FC236}">
              <a16:creationId xmlns:a16="http://schemas.microsoft.com/office/drawing/2014/main" id="{00000000-0008-0000-0A00-00003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42" name="テキスト 19" hidden="1">
          <a:extLst>
            <a:ext uri="{FF2B5EF4-FFF2-40B4-BE49-F238E27FC236}">
              <a16:creationId xmlns:a16="http://schemas.microsoft.com/office/drawing/2014/main" id="{00000000-0008-0000-0A00-00003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46" name="テキスト 18" hidden="1">
          <a:extLst>
            <a:ext uri="{FF2B5EF4-FFF2-40B4-BE49-F238E27FC236}">
              <a16:creationId xmlns:a16="http://schemas.microsoft.com/office/drawing/2014/main" id="{00000000-0008-0000-0A00-00003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0" name="テキスト 17" hidden="1">
          <a:extLst>
            <a:ext uri="{FF2B5EF4-FFF2-40B4-BE49-F238E27FC236}">
              <a16:creationId xmlns:a16="http://schemas.microsoft.com/office/drawing/2014/main" id="{00000000-0008-0000-0A00-00003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4" name="テキスト 16" hidden="1">
          <a:extLst>
            <a:ext uri="{FF2B5EF4-FFF2-40B4-BE49-F238E27FC236}">
              <a16:creationId xmlns:a16="http://schemas.microsoft.com/office/drawing/2014/main" id="{00000000-0008-0000-0A00-00004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7" name="テキスト 86" hidden="1">
          <a:extLst>
            <a:ext uri="{FF2B5EF4-FFF2-40B4-BE49-F238E27FC236}">
              <a16:creationId xmlns:a16="http://schemas.microsoft.com/office/drawing/2014/main" id="{00000000-0008-0000-0A00-000045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8" name="テキスト 87" hidden="1">
          <a:extLst>
            <a:ext uri="{FF2B5EF4-FFF2-40B4-BE49-F238E27FC236}">
              <a16:creationId xmlns:a16="http://schemas.microsoft.com/office/drawing/2014/main" id="{00000000-0008-0000-0A00-00004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9" name="テキスト 88" hidden="1">
          <a:extLst>
            <a:ext uri="{FF2B5EF4-FFF2-40B4-BE49-F238E27FC236}">
              <a16:creationId xmlns:a16="http://schemas.microsoft.com/office/drawing/2014/main" id="{00000000-0008-0000-0A00-000047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60" name="テキスト 89" hidden="1">
          <a:extLst>
            <a:ext uri="{FF2B5EF4-FFF2-40B4-BE49-F238E27FC236}">
              <a16:creationId xmlns:a16="http://schemas.microsoft.com/office/drawing/2014/main" id="{00000000-0008-0000-0A00-000048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61" name="テキスト 85" hidden="1">
          <a:extLst>
            <a:ext uri="{FF2B5EF4-FFF2-40B4-BE49-F238E27FC236}">
              <a16:creationId xmlns:a16="http://schemas.microsoft.com/office/drawing/2014/main" id="{00000000-0008-0000-0A00-000049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62" name="テキスト 90" hidden="1">
          <a:extLst>
            <a:ext uri="{FF2B5EF4-FFF2-40B4-BE49-F238E27FC236}">
              <a16:creationId xmlns:a16="http://schemas.microsoft.com/office/drawing/2014/main" id="{00000000-0008-0000-0A00-00004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63" name="drpTaisaku89" hidden="1">
              <a:extLst>
                <a:ext uri="{63B3BB69-23CF-44E3-9099-C40C66FF867C}">
                  <a14:compatExt spid="_x0000_s44063"/>
                </a:ext>
                <a:ext uri="{FF2B5EF4-FFF2-40B4-BE49-F238E27FC236}">
                  <a16:creationId xmlns:a16="http://schemas.microsoft.com/office/drawing/2014/main" id="{00000000-0008-0000-0A00-00001F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64" name="optLevel89" hidden="1">
              <a:extLst>
                <a:ext uri="{63B3BB69-23CF-44E3-9099-C40C66FF867C}">
                  <a14:compatExt spid="_x0000_s44064"/>
                </a:ext>
                <a:ext uri="{FF2B5EF4-FFF2-40B4-BE49-F238E27FC236}">
                  <a16:creationId xmlns:a16="http://schemas.microsoft.com/office/drawing/2014/main" id="{00000000-0008-0000-0A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65" name="optKubun89" hidden="1">
              <a:extLst>
                <a:ext uri="{63B3BB69-23CF-44E3-9099-C40C66FF867C}">
                  <a14:compatExt spid="_x0000_s44065"/>
                </a:ext>
                <a:ext uri="{FF2B5EF4-FFF2-40B4-BE49-F238E27FC236}">
                  <a16:creationId xmlns:a16="http://schemas.microsoft.com/office/drawing/2014/main" id="{00000000-0008-0000-0A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66" name="drpTaisaku90" hidden="1">
              <a:extLst>
                <a:ext uri="{63B3BB69-23CF-44E3-9099-C40C66FF867C}">
                  <a14:compatExt spid="_x0000_s44066"/>
                </a:ext>
                <a:ext uri="{FF2B5EF4-FFF2-40B4-BE49-F238E27FC236}">
                  <a16:creationId xmlns:a16="http://schemas.microsoft.com/office/drawing/2014/main" id="{00000000-0008-0000-0A00-00002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67" name="optLevel90" hidden="1">
              <a:extLst>
                <a:ext uri="{63B3BB69-23CF-44E3-9099-C40C66FF867C}">
                  <a14:compatExt spid="_x0000_s44067"/>
                </a:ext>
                <a:ext uri="{FF2B5EF4-FFF2-40B4-BE49-F238E27FC236}">
                  <a16:creationId xmlns:a16="http://schemas.microsoft.com/office/drawing/2014/main" id="{00000000-0008-0000-0A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68" name="optKubun90" hidden="1">
              <a:extLst>
                <a:ext uri="{63B3BB69-23CF-44E3-9099-C40C66FF867C}">
                  <a14:compatExt spid="_x0000_s44068"/>
                </a:ext>
                <a:ext uri="{FF2B5EF4-FFF2-40B4-BE49-F238E27FC236}">
                  <a16:creationId xmlns:a16="http://schemas.microsoft.com/office/drawing/2014/main" id="{00000000-0008-0000-0A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69" name="drpTaisaku88" hidden="1">
              <a:extLst>
                <a:ext uri="{63B3BB69-23CF-44E3-9099-C40C66FF867C}">
                  <a14:compatExt spid="_x0000_s44069"/>
                </a:ext>
                <a:ext uri="{FF2B5EF4-FFF2-40B4-BE49-F238E27FC236}">
                  <a16:creationId xmlns:a16="http://schemas.microsoft.com/office/drawing/2014/main" id="{00000000-0008-0000-0A00-00002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70" name="optLevel88" hidden="1">
              <a:extLst>
                <a:ext uri="{63B3BB69-23CF-44E3-9099-C40C66FF867C}">
                  <a14:compatExt spid="_x0000_s44070"/>
                </a:ext>
                <a:ext uri="{FF2B5EF4-FFF2-40B4-BE49-F238E27FC236}">
                  <a16:creationId xmlns:a16="http://schemas.microsoft.com/office/drawing/2014/main" id="{00000000-0008-0000-0A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71" name="optKubun88" hidden="1">
              <a:extLst>
                <a:ext uri="{63B3BB69-23CF-44E3-9099-C40C66FF867C}">
                  <a14:compatExt spid="_x0000_s44071"/>
                </a:ext>
                <a:ext uri="{FF2B5EF4-FFF2-40B4-BE49-F238E27FC236}">
                  <a16:creationId xmlns:a16="http://schemas.microsoft.com/office/drawing/2014/main" id="{00000000-0008-0000-0A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72" name="drpTaisaku87" hidden="1">
              <a:extLst>
                <a:ext uri="{63B3BB69-23CF-44E3-9099-C40C66FF867C}">
                  <a14:compatExt spid="_x0000_s44072"/>
                </a:ext>
                <a:ext uri="{FF2B5EF4-FFF2-40B4-BE49-F238E27FC236}">
                  <a16:creationId xmlns:a16="http://schemas.microsoft.com/office/drawing/2014/main" id="{00000000-0008-0000-0A00-00002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73" name="optLevel87" hidden="1">
              <a:extLst>
                <a:ext uri="{63B3BB69-23CF-44E3-9099-C40C66FF867C}">
                  <a14:compatExt spid="_x0000_s44073"/>
                </a:ext>
                <a:ext uri="{FF2B5EF4-FFF2-40B4-BE49-F238E27FC236}">
                  <a16:creationId xmlns:a16="http://schemas.microsoft.com/office/drawing/2014/main" id="{00000000-0008-0000-0A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74" name="optKubun87" hidden="1">
              <a:extLst>
                <a:ext uri="{63B3BB69-23CF-44E3-9099-C40C66FF867C}">
                  <a14:compatExt spid="_x0000_s44074"/>
                </a:ext>
                <a:ext uri="{FF2B5EF4-FFF2-40B4-BE49-F238E27FC236}">
                  <a16:creationId xmlns:a16="http://schemas.microsoft.com/office/drawing/2014/main" id="{00000000-0008-0000-0A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75" name="drpTaisaku86" hidden="1">
              <a:extLst>
                <a:ext uri="{63B3BB69-23CF-44E3-9099-C40C66FF867C}">
                  <a14:compatExt spid="_x0000_s44075"/>
                </a:ext>
                <a:ext uri="{FF2B5EF4-FFF2-40B4-BE49-F238E27FC236}">
                  <a16:creationId xmlns:a16="http://schemas.microsoft.com/office/drawing/2014/main" id="{00000000-0008-0000-0A00-00002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76" name="optLevel86" hidden="1">
              <a:extLst>
                <a:ext uri="{63B3BB69-23CF-44E3-9099-C40C66FF867C}">
                  <a14:compatExt spid="_x0000_s44076"/>
                </a:ext>
                <a:ext uri="{FF2B5EF4-FFF2-40B4-BE49-F238E27FC236}">
                  <a16:creationId xmlns:a16="http://schemas.microsoft.com/office/drawing/2014/main" id="{00000000-0008-0000-0A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77" name="optKubun86" hidden="1">
              <a:extLst>
                <a:ext uri="{63B3BB69-23CF-44E3-9099-C40C66FF867C}">
                  <a14:compatExt spid="_x0000_s44077"/>
                </a:ext>
                <a:ext uri="{FF2B5EF4-FFF2-40B4-BE49-F238E27FC236}">
                  <a16:creationId xmlns:a16="http://schemas.microsoft.com/office/drawing/2014/main" id="{00000000-0008-0000-0A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78" name="drpTaisaku85" hidden="1">
              <a:extLst>
                <a:ext uri="{63B3BB69-23CF-44E3-9099-C40C66FF867C}">
                  <a14:compatExt spid="_x0000_s44078"/>
                </a:ext>
                <a:ext uri="{FF2B5EF4-FFF2-40B4-BE49-F238E27FC236}">
                  <a16:creationId xmlns:a16="http://schemas.microsoft.com/office/drawing/2014/main" id="{00000000-0008-0000-0A00-00002E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79" name="optLevel85" hidden="1">
              <a:extLst>
                <a:ext uri="{63B3BB69-23CF-44E3-9099-C40C66FF867C}">
                  <a14:compatExt spid="_x0000_s44079"/>
                </a:ext>
                <a:ext uri="{FF2B5EF4-FFF2-40B4-BE49-F238E27FC236}">
                  <a16:creationId xmlns:a16="http://schemas.microsoft.com/office/drawing/2014/main" id="{00000000-0008-0000-0A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80" name="optKubun85" hidden="1">
              <a:extLst>
                <a:ext uri="{63B3BB69-23CF-44E3-9099-C40C66FF867C}">
                  <a14:compatExt spid="_x0000_s44080"/>
                </a:ext>
                <a:ext uri="{FF2B5EF4-FFF2-40B4-BE49-F238E27FC236}">
                  <a16:creationId xmlns:a16="http://schemas.microsoft.com/office/drawing/2014/main" id="{00000000-0008-0000-0A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81" name="drpTaisaku84" hidden="1">
              <a:extLst>
                <a:ext uri="{63B3BB69-23CF-44E3-9099-C40C66FF867C}">
                  <a14:compatExt spid="_x0000_s44081"/>
                </a:ext>
                <a:ext uri="{FF2B5EF4-FFF2-40B4-BE49-F238E27FC236}">
                  <a16:creationId xmlns:a16="http://schemas.microsoft.com/office/drawing/2014/main" id="{00000000-0008-0000-0A00-00003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83" name="optLevel84" hidden="1">
              <a:extLst>
                <a:ext uri="{63B3BB69-23CF-44E3-9099-C40C66FF867C}">
                  <a14:compatExt spid="_x0000_s44083"/>
                </a:ext>
                <a:ext uri="{FF2B5EF4-FFF2-40B4-BE49-F238E27FC236}">
                  <a16:creationId xmlns:a16="http://schemas.microsoft.com/office/drawing/2014/main" id="{00000000-0008-0000-0A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84" name="optKubun84" hidden="1">
              <a:extLst>
                <a:ext uri="{63B3BB69-23CF-44E3-9099-C40C66FF867C}">
                  <a14:compatExt spid="_x0000_s44084"/>
                </a:ext>
                <a:ext uri="{FF2B5EF4-FFF2-40B4-BE49-F238E27FC236}">
                  <a16:creationId xmlns:a16="http://schemas.microsoft.com/office/drawing/2014/main" id="{00000000-0008-0000-0A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85" name="drpTaisaku83" hidden="1">
              <a:extLst>
                <a:ext uri="{63B3BB69-23CF-44E3-9099-C40C66FF867C}">
                  <a14:compatExt spid="_x0000_s44085"/>
                </a:ext>
                <a:ext uri="{FF2B5EF4-FFF2-40B4-BE49-F238E27FC236}">
                  <a16:creationId xmlns:a16="http://schemas.microsoft.com/office/drawing/2014/main" id="{00000000-0008-0000-0A00-00003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87" name="optLevel83" hidden="1">
              <a:extLst>
                <a:ext uri="{63B3BB69-23CF-44E3-9099-C40C66FF867C}">
                  <a14:compatExt spid="_x0000_s44087"/>
                </a:ext>
                <a:ext uri="{FF2B5EF4-FFF2-40B4-BE49-F238E27FC236}">
                  <a16:creationId xmlns:a16="http://schemas.microsoft.com/office/drawing/2014/main" id="{00000000-0008-0000-0A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88" name="optKubun83" hidden="1">
              <a:extLst>
                <a:ext uri="{63B3BB69-23CF-44E3-9099-C40C66FF867C}">
                  <a14:compatExt spid="_x0000_s44088"/>
                </a:ext>
                <a:ext uri="{FF2B5EF4-FFF2-40B4-BE49-F238E27FC236}">
                  <a16:creationId xmlns:a16="http://schemas.microsoft.com/office/drawing/2014/main" id="{00000000-0008-0000-0A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89" name="drpTaisaku82" hidden="1">
              <a:extLst>
                <a:ext uri="{63B3BB69-23CF-44E3-9099-C40C66FF867C}">
                  <a14:compatExt spid="_x0000_s44089"/>
                </a:ext>
                <a:ext uri="{FF2B5EF4-FFF2-40B4-BE49-F238E27FC236}">
                  <a16:creationId xmlns:a16="http://schemas.microsoft.com/office/drawing/2014/main" id="{00000000-0008-0000-0A00-00003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91" name="optLevel82" hidden="1">
              <a:extLst>
                <a:ext uri="{63B3BB69-23CF-44E3-9099-C40C66FF867C}">
                  <a14:compatExt spid="_x0000_s44091"/>
                </a:ext>
                <a:ext uri="{FF2B5EF4-FFF2-40B4-BE49-F238E27FC236}">
                  <a16:creationId xmlns:a16="http://schemas.microsoft.com/office/drawing/2014/main" id="{00000000-0008-0000-0A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92" name="optKubun82" hidden="1">
              <a:extLst>
                <a:ext uri="{63B3BB69-23CF-44E3-9099-C40C66FF867C}">
                  <a14:compatExt spid="_x0000_s44092"/>
                </a:ext>
                <a:ext uri="{FF2B5EF4-FFF2-40B4-BE49-F238E27FC236}">
                  <a16:creationId xmlns:a16="http://schemas.microsoft.com/office/drawing/2014/main" id="{00000000-0008-0000-0A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93" name="drpTaisaku81" hidden="1">
              <a:extLst>
                <a:ext uri="{63B3BB69-23CF-44E3-9099-C40C66FF867C}">
                  <a14:compatExt spid="_x0000_s44093"/>
                </a:ext>
                <a:ext uri="{FF2B5EF4-FFF2-40B4-BE49-F238E27FC236}">
                  <a16:creationId xmlns:a16="http://schemas.microsoft.com/office/drawing/2014/main" id="{00000000-0008-0000-0A00-00003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95" name="optLevel81" hidden="1">
              <a:extLst>
                <a:ext uri="{63B3BB69-23CF-44E3-9099-C40C66FF867C}">
                  <a14:compatExt spid="_x0000_s44095"/>
                </a:ext>
                <a:ext uri="{FF2B5EF4-FFF2-40B4-BE49-F238E27FC236}">
                  <a16:creationId xmlns:a16="http://schemas.microsoft.com/office/drawing/2014/main" id="{00000000-0008-0000-0A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096" name="optKubun81" hidden="1">
              <a:extLst>
                <a:ext uri="{63B3BB69-23CF-44E3-9099-C40C66FF867C}">
                  <a14:compatExt spid="_x0000_s44096"/>
                </a:ext>
                <a:ext uri="{FF2B5EF4-FFF2-40B4-BE49-F238E27FC236}">
                  <a16:creationId xmlns:a16="http://schemas.microsoft.com/office/drawing/2014/main" id="{00000000-0008-0000-0A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097" name="drpTaisaku80" hidden="1">
              <a:extLst>
                <a:ext uri="{63B3BB69-23CF-44E3-9099-C40C66FF867C}">
                  <a14:compatExt spid="_x0000_s44097"/>
                </a:ext>
                <a:ext uri="{FF2B5EF4-FFF2-40B4-BE49-F238E27FC236}">
                  <a16:creationId xmlns:a16="http://schemas.microsoft.com/office/drawing/2014/main" id="{00000000-0008-0000-0A00-00004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099" name="optLevel80" hidden="1">
              <a:extLst>
                <a:ext uri="{63B3BB69-23CF-44E3-9099-C40C66FF867C}">
                  <a14:compatExt spid="_x0000_s44099"/>
                </a:ext>
                <a:ext uri="{FF2B5EF4-FFF2-40B4-BE49-F238E27FC236}">
                  <a16:creationId xmlns:a16="http://schemas.microsoft.com/office/drawing/2014/main" id="{00000000-0008-0000-0A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00" name="optKubun80" hidden="1">
              <a:extLst>
                <a:ext uri="{63B3BB69-23CF-44E3-9099-C40C66FF867C}">
                  <a14:compatExt spid="_x0000_s44100"/>
                </a:ext>
                <a:ext uri="{FF2B5EF4-FFF2-40B4-BE49-F238E27FC236}">
                  <a16:creationId xmlns:a16="http://schemas.microsoft.com/office/drawing/2014/main" id="{00000000-0008-0000-0A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01" name="drpTaisaku79" hidden="1">
              <a:extLst>
                <a:ext uri="{63B3BB69-23CF-44E3-9099-C40C66FF867C}">
                  <a14:compatExt spid="_x0000_s44101"/>
                </a:ext>
                <a:ext uri="{FF2B5EF4-FFF2-40B4-BE49-F238E27FC236}">
                  <a16:creationId xmlns:a16="http://schemas.microsoft.com/office/drawing/2014/main" id="{00000000-0008-0000-0A00-00004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03" name="optLevel79" hidden="1">
              <a:extLst>
                <a:ext uri="{63B3BB69-23CF-44E3-9099-C40C66FF867C}">
                  <a14:compatExt spid="_x0000_s44103"/>
                </a:ext>
                <a:ext uri="{FF2B5EF4-FFF2-40B4-BE49-F238E27FC236}">
                  <a16:creationId xmlns:a16="http://schemas.microsoft.com/office/drawing/2014/main" id="{00000000-0008-0000-0A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04" name="optKubun79" hidden="1">
              <a:extLst>
                <a:ext uri="{63B3BB69-23CF-44E3-9099-C40C66FF867C}">
                  <a14:compatExt spid="_x0000_s44104"/>
                </a:ext>
                <a:ext uri="{FF2B5EF4-FFF2-40B4-BE49-F238E27FC236}">
                  <a16:creationId xmlns:a16="http://schemas.microsoft.com/office/drawing/2014/main" id="{00000000-0008-0000-0A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05" name="drpTaisaku78" hidden="1">
              <a:extLst>
                <a:ext uri="{63B3BB69-23CF-44E3-9099-C40C66FF867C}">
                  <a14:compatExt spid="_x0000_s44105"/>
                </a:ext>
                <a:ext uri="{FF2B5EF4-FFF2-40B4-BE49-F238E27FC236}">
                  <a16:creationId xmlns:a16="http://schemas.microsoft.com/office/drawing/2014/main" id="{00000000-0008-0000-0A00-00004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07" name="optLevel78" hidden="1">
              <a:extLst>
                <a:ext uri="{63B3BB69-23CF-44E3-9099-C40C66FF867C}">
                  <a14:compatExt spid="_x0000_s44107"/>
                </a:ext>
                <a:ext uri="{FF2B5EF4-FFF2-40B4-BE49-F238E27FC236}">
                  <a16:creationId xmlns:a16="http://schemas.microsoft.com/office/drawing/2014/main" id="{00000000-0008-0000-0A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08" name="optKubun78" hidden="1">
              <a:extLst>
                <a:ext uri="{63B3BB69-23CF-44E3-9099-C40C66FF867C}">
                  <a14:compatExt spid="_x0000_s44108"/>
                </a:ext>
                <a:ext uri="{FF2B5EF4-FFF2-40B4-BE49-F238E27FC236}">
                  <a16:creationId xmlns:a16="http://schemas.microsoft.com/office/drawing/2014/main" id="{00000000-0008-0000-0A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09" name="drpTaisaku77" hidden="1">
              <a:extLst>
                <a:ext uri="{63B3BB69-23CF-44E3-9099-C40C66FF867C}">
                  <a14:compatExt spid="_x0000_s44109"/>
                </a:ext>
                <a:ext uri="{FF2B5EF4-FFF2-40B4-BE49-F238E27FC236}">
                  <a16:creationId xmlns:a16="http://schemas.microsoft.com/office/drawing/2014/main" id="{00000000-0008-0000-0A00-00004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11" name="optLevel77" hidden="1">
              <a:extLst>
                <a:ext uri="{63B3BB69-23CF-44E3-9099-C40C66FF867C}">
                  <a14:compatExt spid="_x0000_s44111"/>
                </a:ext>
                <a:ext uri="{FF2B5EF4-FFF2-40B4-BE49-F238E27FC236}">
                  <a16:creationId xmlns:a16="http://schemas.microsoft.com/office/drawing/2014/main" id="{00000000-0008-0000-0A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12" name="optKubun77" hidden="1">
              <a:extLst>
                <a:ext uri="{63B3BB69-23CF-44E3-9099-C40C66FF867C}">
                  <a14:compatExt spid="_x0000_s44112"/>
                </a:ext>
                <a:ext uri="{FF2B5EF4-FFF2-40B4-BE49-F238E27FC236}">
                  <a16:creationId xmlns:a16="http://schemas.microsoft.com/office/drawing/2014/main" id="{00000000-0008-0000-0A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13" name="drpTaisaku76" hidden="1">
              <a:extLst>
                <a:ext uri="{63B3BB69-23CF-44E3-9099-C40C66FF867C}">
                  <a14:compatExt spid="_x0000_s44113"/>
                </a:ext>
                <a:ext uri="{FF2B5EF4-FFF2-40B4-BE49-F238E27FC236}">
                  <a16:creationId xmlns:a16="http://schemas.microsoft.com/office/drawing/2014/main" id="{00000000-0008-0000-0A00-00005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15" name="optLevel76" hidden="1">
              <a:extLst>
                <a:ext uri="{63B3BB69-23CF-44E3-9099-C40C66FF867C}">
                  <a14:compatExt spid="_x0000_s44115"/>
                </a:ext>
                <a:ext uri="{FF2B5EF4-FFF2-40B4-BE49-F238E27FC236}">
                  <a16:creationId xmlns:a16="http://schemas.microsoft.com/office/drawing/2014/main" id="{00000000-0008-0000-0A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16" name="optKubun76" hidden="1">
              <a:extLst>
                <a:ext uri="{63B3BB69-23CF-44E3-9099-C40C66FF867C}">
                  <a14:compatExt spid="_x0000_s44116"/>
                </a:ext>
                <a:ext uri="{FF2B5EF4-FFF2-40B4-BE49-F238E27FC236}">
                  <a16:creationId xmlns:a16="http://schemas.microsoft.com/office/drawing/2014/main" id="{00000000-0008-0000-0A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17" name="drpTaisaku75" hidden="1">
              <a:extLst>
                <a:ext uri="{63B3BB69-23CF-44E3-9099-C40C66FF867C}">
                  <a14:compatExt spid="_x0000_s44117"/>
                </a:ext>
                <a:ext uri="{FF2B5EF4-FFF2-40B4-BE49-F238E27FC236}">
                  <a16:creationId xmlns:a16="http://schemas.microsoft.com/office/drawing/2014/main" id="{00000000-0008-0000-0A00-00005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19" name="optLevel75" hidden="1">
              <a:extLst>
                <a:ext uri="{63B3BB69-23CF-44E3-9099-C40C66FF867C}">
                  <a14:compatExt spid="_x0000_s44119"/>
                </a:ext>
                <a:ext uri="{FF2B5EF4-FFF2-40B4-BE49-F238E27FC236}">
                  <a16:creationId xmlns:a16="http://schemas.microsoft.com/office/drawing/2014/main" id="{00000000-0008-0000-0A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20" name="optKubun75" hidden="1">
              <a:extLst>
                <a:ext uri="{63B3BB69-23CF-44E3-9099-C40C66FF867C}">
                  <a14:compatExt spid="_x0000_s44120"/>
                </a:ext>
                <a:ext uri="{FF2B5EF4-FFF2-40B4-BE49-F238E27FC236}">
                  <a16:creationId xmlns:a16="http://schemas.microsoft.com/office/drawing/2014/main" id="{00000000-0008-0000-0A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21" name="drpTaisaku74" hidden="1">
              <a:extLst>
                <a:ext uri="{63B3BB69-23CF-44E3-9099-C40C66FF867C}">
                  <a14:compatExt spid="_x0000_s44121"/>
                </a:ext>
                <a:ext uri="{FF2B5EF4-FFF2-40B4-BE49-F238E27FC236}">
                  <a16:creationId xmlns:a16="http://schemas.microsoft.com/office/drawing/2014/main" id="{00000000-0008-0000-0A00-00005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23" name="optLevel74" hidden="1">
              <a:extLst>
                <a:ext uri="{63B3BB69-23CF-44E3-9099-C40C66FF867C}">
                  <a14:compatExt spid="_x0000_s44123"/>
                </a:ext>
                <a:ext uri="{FF2B5EF4-FFF2-40B4-BE49-F238E27FC236}">
                  <a16:creationId xmlns:a16="http://schemas.microsoft.com/office/drawing/2014/main" id="{00000000-0008-0000-0A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24" name="optKubun74" hidden="1">
              <a:extLst>
                <a:ext uri="{63B3BB69-23CF-44E3-9099-C40C66FF867C}">
                  <a14:compatExt spid="_x0000_s44124"/>
                </a:ext>
                <a:ext uri="{FF2B5EF4-FFF2-40B4-BE49-F238E27FC236}">
                  <a16:creationId xmlns:a16="http://schemas.microsoft.com/office/drawing/2014/main" id="{00000000-0008-0000-0A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25" name="drpTaisaku73" hidden="1">
              <a:extLst>
                <a:ext uri="{63B3BB69-23CF-44E3-9099-C40C66FF867C}">
                  <a14:compatExt spid="_x0000_s44125"/>
                </a:ext>
                <a:ext uri="{FF2B5EF4-FFF2-40B4-BE49-F238E27FC236}">
                  <a16:creationId xmlns:a16="http://schemas.microsoft.com/office/drawing/2014/main" id="{00000000-0008-0000-0A00-00005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27" name="optLevel73" hidden="1">
              <a:extLst>
                <a:ext uri="{63B3BB69-23CF-44E3-9099-C40C66FF867C}">
                  <a14:compatExt spid="_x0000_s44127"/>
                </a:ext>
                <a:ext uri="{FF2B5EF4-FFF2-40B4-BE49-F238E27FC236}">
                  <a16:creationId xmlns:a16="http://schemas.microsoft.com/office/drawing/2014/main" id="{00000000-0008-0000-0A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28" name="optKubun73" hidden="1">
              <a:extLst>
                <a:ext uri="{63B3BB69-23CF-44E3-9099-C40C66FF867C}">
                  <a14:compatExt spid="_x0000_s44128"/>
                </a:ext>
                <a:ext uri="{FF2B5EF4-FFF2-40B4-BE49-F238E27FC236}">
                  <a16:creationId xmlns:a16="http://schemas.microsoft.com/office/drawing/2014/main" id="{00000000-0008-0000-0A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29" name="drpTaisaku72" hidden="1">
              <a:extLst>
                <a:ext uri="{63B3BB69-23CF-44E3-9099-C40C66FF867C}">
                  <a14:compatExt spid="_x0000_s44129"/>
                </a:ext>
                <a:ext uri="{FF2B5EF4-FFF2-40B4-BE49-F238E27FC236}">
                  <a16:creationId xmlns:a16="http://schemas.microsoft.com/office/drawing/2014/main" id="{00000000-0008-0000-0A00-00006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31" name="optLevel72" hidden="1">
              <a:extLst>
                <a:ext uri="{63B3BB69-23CF-44E3-9099-C40C66FF867C}">
                  <a14:compatExt spid="_x0000_s44131"/>
                </a:ext>
                <a:ext uri="{FF2B5EF4-FFF2-40B4-BE49-F238E27FC236}">
                  <a16:creationId xmlns:a16="http://schemas.microsoft.com/office/drawing/2014/main" id="{00000000-0008-0000-0A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32" name="optKubun72" hidden="1">
              <a:extLst>
                <a:ext uri="{63B3BB69-23CF-44E3-9099-C40C66FF867C}">
                  <a14:compatExt spid="_x0000_s44132"/>
                </a:ext>
                <a:ext uri="{FF2B5EF4-FFF2-40B4-BE49-F238E27FC236}">
                  <a16:creationId xmlns:a16="http://schemas.microsoft.com/office/drawing/2014/main" id="{00000000-0008-0000-0A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33" name="drpTaisaku71" hidden="1">
              <a:extLst>
                <a:ext uri="{63B3BB69-23CF-44E3-9099-C40C66FF867C}">
                  <a14:compatExt spid="_x0000_s44133"/>
                </a:ext>
                <a:ext uri="{FF2B5EF4-FFF2-40B4-BE49-F238E27FC236}">
                  <a16:creationId xmlns:a16="http://schemas.microsoft.com/office/drawing/2014/main" id="{00000000-0008-0000-0A00-00006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35" name="optLevel71" hidden="1">
              <a:extLst>
                <a:ext uri="{63B3BB69-23CF-44E3-9099-C40C66FF867C}">
                  <a14:compatExt spid="_x0000_s44135"/>
                </a:ext>
                <a:ext uri="{FF2B5EF4-FFF2-40B4-BE49-F238E27FC236}">
                  <a16:creationId xmlns:a16="http://schemas.microsoft.com/office/drawing/2014/main" id="{00000000-0008-0000-0A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36" name="optKubun71" hidden="1">
              <a:extLst>
                <a:ext uri="{63B3BB69-23CF-44E3-9099-C40C66FF867C}">
                  <a14:compatExt spid="_x0000_s44136"/>
                </a:ext>
                <a:ext uri="{FF2B5EF4-FFF2-40B4-BE49-F238E27FC236}">
                  <a16:creationId xmlns:a16="http://schemas.microsoft.com/office/drawing/2014/main" id="{00000000-0008-0000-0A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37" name="drpTaisaku70" hidden="1">
              <a:extLst>
                <a:ext uri="{63B3BB69-23CF-44E3-9099-C40C66FF867C}">
                  <a14:compatExt spid="_x0000_s44137"/>
                </a:ext>
                <a:ext uri="{FF2B5EF4-FFF2-40B4-BE49-F238E27FC236}">
                  <a16:creationId xmlns:a16="http://schemas.microsoft.com/office/drawing/2014/main" id="{00000000-0008-0000-0A00-00006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39" name="optLevel70" hidden="1">
              <a:extLst>
                <a:ext uri="{63B3BB69-23CF-44E3-9099-C40C66FF867C}">
                  <a14:compatExt spid="_x0000_s44139"/>
                </a:ext>
                <a:ext uri="{FF2B5EF4-FFF2-40B4-BE49-F238E27FC236}">
                  <a16:creationId xmlns:a16="http://schemas.microsoft.com/office/drawing/2014/main" id="{00000000-0008-0000-0A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40" name="optKubun70" hidden="1">
              <a:extLst>
                <a:ext uri="{63B3BB69-23CF-44E3-9099-C40C66FF867C}">
                  <a14:compatExt spid="_x0000_s44140"/>
                </a:ext>
                <a:ext uri="{FF2B5EF4-FFF2-40B4-BE49-F238E27FC236}">
                  <a16:creationId xmlns:a16="http://schemas.microsoft.com/office/drawing/2014/main" id="{00000000-0008-0000-0A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41" name="drpTaisaku69" hidden="1">
              <a:extLst>
                <a:ext uri="{63B3BB69-23CF-44E3-9099-C40C66FF867C}">
                  <a14:compatExt spid="_x0000_s44141"/>
                </a:ext>
                <a:ext uri="{FF2B5EF4-FFF2-40B4-BE49-F238E27FC236}">
                  <a16:creationId xmlns:a16="http://schemas.microsoft.com/office/drawing/2014/main" id="{00000000-0008-0000-0A00-00006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43" name="optLevel69" hidden="1">
              <a:extLst>
                <a:ext uri="{63B3BB69-23CF-44E3-9099-C40C66FF867C}">
                  <a14:compatExt spid="_x0000_s44143"/>
                </a:ext>
                <a:ext uri="{FF2B5EF4-FFF2-40B4-BE49-F238E27FC236}">
                  <a16:creationId xmlns:a16="http://schemas.microsoft.com/office/drawing/2014/main" id="{00000000-0008-0000-0A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44" name="optKubun69" hidden="1">
              <a:extLst>
                <a:ext uri="{63B3BB69-23CF-44E3-9099-C40C66FF867C}">
                  <a14:compatExt spid="_x0000_s44144"/>
                </a:ext>
                <a:ext uri="{FF2B5EF4-FFF2-40B4-BE49-F238E27FC236}">
                  <a16:creationId xmlns:a16="http://schemas.microsoft.com/office/drawing/2014/main" id="{00000000-0008-0000-0A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259080</xdr:rowOff>
        </xdr:from>
        <xdr:to>
          <xdr:col>5</xdr:col>
          <xdr:colOff>944880</xdr:colOff>
          <xdr:row>78</xdr:row>
          <xdr:rowOff>144780</xdr:rowOff>
        </xdr:to>
        <xdr:sp macro="" textlink="">
          <xdr:nvSpPr>
            <xdr:cNvPr id="44145" name="drpTaisaku68" hidden="1">
              <a:extLst>
                <a:ext uri="{63B3BB69-23CF-44E3-9099-C40C66FF867C}">
                  <a14:compatExt spid="_x0000_s44145"/>
                </a:ext>
                <a:ext uri="{FF2B5EF4-FFF2-40B4-BE49-F238E27FC236}">
                  <a16:creationId xmlns:a16="http://schemas.microsoft.com/office/drawing/2014/main" id="{00000000-0008-0000-0A00-00007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259080</xdr:rowOff>
        </xdr:from>
        <xdr:to>
          <xdr:col>5</xdr:col>
          <xdr:colOff>1295400</xdr:colOff>
          <xdr:row>78</xdr:row>
          <xdr:rowOff>144780</xdr:rowOff>
        </xdr:to>
        <xdr:sp macro="" textlink="">
          <xdr:nvSpPr>
            <xdr:cNvPr id="44147" name="optLevel68" hidden="1">
              <a:extLst>
                <a:ext uri="{63B3BB69-23CF-44E3-9099-C40C66FF867C}">
                  <a14:compatExt spid="_x0000_s44147"/>
                </a:ext>
                <a:ext uri="{FF2B5EF4-FFF2-40B4-BE49-F238E27FC236}">
                  <a16:creationId xmlns:a16="http://schemas.microsoft.com/office/drawing/2014/main" id="{00000000-0008-0000-0A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259080</xdr:rowOff>
        </xdr:from>
        <xdr:to>
          <xdr:col>3</xdr:col>
          <xdr:colOff>259080</xdr:colOff>
          <xdr:row>78</xdr:row>
          <xdr:rowOff>144780</xdr:rowOff>
        </xdr:to>
        <xdr:sp macro="" textlink="">
          <xdr:nvSpPr>
            <xdr:cNvPr id="44148" name="optKubun68" hidden="1">
              <a:extLst>
                <a:ext uri="{63B3BB69-23CF-44E3-9099-C40C66FF867C}">
                  <a14:compatExt spid="_x0000_s44148"/>
                </a:ext>
                <a:ext uri="{FF2B5EF4-FFF2-40B4-BE49-F238E27FC236}">
                  <a16:creationId xmlns:a16="http://schemas.microsoft.com/office/drawing/2014/main" id="{00000000-0008-0000-0A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106680</xdr:rowOff>
        </xdr:from>
        <xdr:to>
          <xdr:col>5</xdr:col>
          <xdr:colOff>944880</xdr:colOff>
          <xdr:row>78</xdr:row>
          <xdr:rowOff>144780</xdr:rowOff>
        </xdr:to>
        <xdr:sp macro="" textlink="">
          <xdr:nvSpPr>
            <xdr:cNvPr id="44149" name="drpTaisaku67" hidden="1">
              <a:extLst>
                <a:ext uri="{63B3BB69-23CF-44E3-9099-C40C66FF867C}">
                  <a14:compatExt spid="_x0000_s44149"/>
                </a:ext>
                <a:ext uri="{FF2B5EF4-FFF2-40B4-BE49-F238E27FC236}">
                  <a16:creationId xmlns:a16="http://schemas.microsoft.com/office/drawing/2014/main" id="{00000000-0008-0000-0A00-00007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38100</xdr:rowOff>
        </xdr:from>
        <xdr:to>
          <xdr:col>5</xdr:col>
          <xdr:colOff>1295400</xdr:colOff>
          <xdr:row>78</xdr:row>
          <xdr:rowOff>144780</xdr:rowOff>
        </xdr:to>
        <xdr:sp macro="" textlink="">
          <xdr:nvSpPr>
            <xdr:cNvPr id="44151" name="optLevel67" hidden="1">
              <a:extLst>
                <a:ext uri="{63B3BB69-23CF-44E3-9099-C40C66FF867C}">
                  <a14:compatExt spid="_x0000_s44151"/>
                </a:ext>
                <a:ext uri="{FF2B5EF4-FFF2-40B4-BE49-F238E27FC236}">
                  <a16:creationId xmlns:a16="http://schemas.microsoft.com/office/drawing/2014/main" id="{00000000-0008-0000-0A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38100</xdr:rowOff>
        </xdr:from>
        <xdr:to>
          <xdr:col>3</xdr:col>
          <xdr:colOff>259080</xdr:colOff>
          <xdr:row>78</xdr:row>
          <xdr:rowOff>144780</xdr:rowOff>
        </xdr:to>
        <xdr:sp macro="" textlink="">
          <xdr:nvSpPr>
            <xdr:cNvPr id="44152" name="optKubun67" hidden="1">
              <a:extLst>
                <a:ext uri="{63B3BB69-23CF-44E3-9099-C40C66FF867C}">
                  <a14:compatExt spid="_x0000_s44152"/>
                </a:ext>
                <a:ext uri="{FF2B5EF4-FFF2-40B4-BE49-F238E27FC236}">
                  <a16:creationId xmlns:a16="http://schemas.microsoft.com/office/drawing/2014/main" id="{00000000-0008-0000-0A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220980</xdr:rowOff>
        </xdr:from>
        <xdr:to>
          <xdr:col>5</xdr:col>
          <xdr:colOff>944880</xdr:colOff>
          <xdr:row>78</xdr:row>
          <xdr:rowOff>106680</xdr:rowOff>
        </xdr:to>
        <xdr:sp macro="" textlink="">
          <xdr:nvSpPr>
            <xdr:cNvPr id="44153" name="drpTaisaku66" hidden="1">
              <a:extLst>
                <a:ext uri="{63B3BB69-23CF-44E3-9099-C40C66FF867C}">
                  <a14:compatExt spid="_x0000_s44153"/>
                </a:ext>
                <a:ext uri="{FF2B5EF4-FFF2-40B4-BE49-F238E27FC236}">
                  <a16:creationId xmlns:a16="http://schemas.microsoft.com/office/drawing/2014/main" id="{00000000-0008-0000-0A00-00007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182880</xdr:rowOff>
        </xdr:from>
        <xdr:to>
          <xdr:col>5</xdr:col>
          <xdr:colOff>1295400</xdr:colOff>
          <xdr:row>78</xdr:row>
          <xdr:rowOff>144780</xdr:rowOff>
        </xdr:to>
        <xdr:sp macro="" textlink="">
          <xdr:nvSpPr>
            <xdr:cNvPr id="44155" name="optLevel66" hidden="1">
              <a:extLst>
                <a:ext uri="{63B3BB69-23CF-44E3-9099-C40C66FF867C}">
                  <a14:compatExt spid="_x0000_s44155"/>
                </a:ext>
                <a:ext uri="{FF2B5EF4-FFF2-40B4-BE49-F238E27FC236}">
                  <a16:creationId xmlns:a16="http://schemas.microsoft.com/office/drawing/2014/main" id="{00000000-0008-0000-0A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182880</xdr:rowOff>
        </xdr:from>
        <xdr:to>
          <xdr:col>3</xdr:col>
          <xdr:colOff>259080</xdr:colOff>
          <xdr:row>78</xdr:row>
          <xdr:rowOff>144780</xdr:rowOff>
        </xdr:to>
        <xdr:sp macro="" textlink="">
          <xdr:nvSpPr>
            <xdr:cNvPr id="44156" name="optKubun66" hidden="1">
              <a:extLst>
                <a:ext uri="{63B3BB69-23CF-44E3-9099-C40C66FF867C}">
                  <a14:compatExt spid="_x0000_s44156"/>
                </a:ext>
                <a:ext uri="{FF2B5EF4-FFF2-40B4-BE49-F238E27FC236}">
                  <a16:creationId xmlns:a16="http://schemas.microsoft.com/office/drawing/2014/main" id="{00000000-0008-0000-0A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38100</xdr:rowOff>
        </xdr:from>
        <xdr:to>
          <xdr:col>5</xdr:col>
          <xdr:colOff>944880</xdr:colOff>
          <xdr:row>78</xdr:row>
          <xdr:rowOff>106680</xdr:rowOff>
        </xdr:to>
        <xdr:sp macro="" textlink="">
          <xdr:nvSpPr>
            <xdr:cNvPr id="44157" name="drpTaisaku65" hidden="1">
              <a:extLst>
                <a:ext uri="{63B3BB69-23CF-44E3-9099-C40C66FF867C}">
                  <a14:compatExt spid="_x0000_s44157"/>
                </a:ext>
                <a:ext uri="{FF2B5EF4-FFF2-40B4-BE49-F238E27FC236}">
                  <a16:creationId xmlns:a16="http://schemas.microsoft.com/office/drawing/2014/main" id="{00000000-0008-0000-0A00-00007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297180</xdr:rowOff>
        </xdr:from>
        <xdr:to>
          <xdr:col>5</xdr:col>
          <xdr:colOff>1295400</xdr:colOff>
          <xdr:row>78</xdr:row>
          <xdr:rowOff>144780</xdr:rowOff>
        </xdr:to>
        <xdr:sp macro="" textlink="">
          <xdr:nvSpPr>
            <xdr:cNvPr id="44159" name="optLevel65" hidden="1">
              <a:extLst>
                <a:ext uri="{63B3BB69-23CF-44E3-9099-C40C66FF867C}">
                  <a14:compatExt spid="_x0000_s44159"/>
                </a:ext>
                <a:ext uri="{FF2B5EF4-FFF2-40B4-BE49-F238E27FC236}">
                  <a16:creationId xmlns:a16="http://schemas.microsoft.com/office/drawing/2014/main" id="{00000000-0008-0000-0A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297180</xdr:rowOff>
        </xdr:from>
        <xdr:to>
          <xdr:col>3</xdr:col>
          <xdr:colOff>259080</xdr:colOff>
          <xdr:row>78</xdr:row>
          <xdr:rowOff>144780</xdr:rowOff>
        </xdr:to>
        <xdr:sp macro="" textlink="">
          <xdr:nvSpPr>
            <xdr:cNvPr id="44160" name="optKubun65" hidden="1">
              <a:extLst>
                <a:ext uri="{63B3BB69-23CF-44E3-9099-C40C66FF867C}">
                  <a14:compatExt spid="_x0000_s44160"/>
                </a:ext>
                <a:ext uri="{FF2B5EF4-FFF2-40B4-BE49-F238E27FC236}">
                  <a16:creationId xmlns:a16="http://schemas.microsoft.com/office/drawing/2014/main" id="{00000000-0008-0000-0A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144780</xdr:rowOff>
        </xdr:from>
        <xdr:to>
          <xdr:col>5</xdr:col>
          <xdr:colOff>944880</xdr:colOff>
          <xdr:row>78</xdr:row>
          <xdr:rowOff>144780</xdr:rowOff>
        </xdr:to>
        <xdr:sp macro="" textlink="">
          <xdr:nvSpPr>
            <xdr:cNvPr id="44161" name="drpTaisaku64" hidden="1">
              <a:extLst>
                <a:ext uri="{63B3BB69-23CF-44E3-9099-C40C66FF867C}">
                  <a14:compatExt spid="_x0000_s44161"/>
                </a:ext>
                <a:ext uri="{FF2B5EF4-FFF2-40B4-BE49-F238E27FC236}">
                  <a16:creationId xmlns:a16="http://schemas.microsoft.com/office/drawing/2014/main" id="{00000000-0008-0000-0A00-00008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63" name="optLevel64" hidden="1">
              <a:extLst>
                <a:ext uri="{63B3BB69-23CF-44E3-9099-C40C66FF867C}">
                  <a14:compatExt spid="_x0000_s44163"/>
                </a:ext>
                <a:ext uri="{FF2B5EF4-FFF2-40B4-BE49-F238E27FC236}">
                  <a16:creationId xmlns:a16="http://schemas.microsoft.com/office/drawing/2014/main" id="{00000000-0008-0000-0A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64" name="optKubun64" hidden="1">
              <a:extLst>
                <a:ext uri="{63B3BB69-23CF-44E3-9099-C40C66FF867C}">
                  <a14:compatExt spid="_x0000_s44164"/>
                </a:ext>
                <a:ext uri="{FF2B5EF4-FFF2-40B4-BE49-F238E27FC236}">
                  <a16:creationId xmlns:a16="http://schemas.microsoft.com/office/drawing/2014/main" id="{00000000-0008-0000-0A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65" name="drpTaisaku63" hidden="1">
              <a:extLst>
                <a:ext uri="{63B3BB69-23CF-44E3-9099-C40C66FF867C}">
                  <a14:compatExt spid="_x0000_s44165"/>
                </a:ext>
                <a:ext uri="{FF2B5EF4-FFF2-40B4-BE49-F238E27FC236}">
                  <a16:creationId xmlns:a16="http://schemas.microsoft.com/office/drawing/2014/main" id="{00000000-0008-0000-0A00-00008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67" name="optLevel63" hidden="1">
              <a:extLst>
                <a:ext uri="{63B3BB69-23CF-44E3-9099-C40C66FF867C}">
                  <a14:compatExt spid="_x0000_s44167"/>
                </a:ext>
                <a:ext uri="{FF2B5EF4-FFF2-40B4-BE49-F238E27FC236}">
                  <a16:creationId xmlns:a16="http://schemas.microsoft.com/office/drawing/2014/main" id="{00000000-0008-0000-0A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68" name="optKubun63" hidden="1">
              <a:extLst>
                <a:ext uri="{63B3BB69-23CF-44E3-9099-C40C66FF867C}">
                  <a14:compatExt spid="_x0000_s44168"/>
                </a:ext>
                <a:ext uri="{FF2B5EF4-FFF2-40B4-BE49-F238E27FC236}">
                  <a16:creationId xmlns:a16="http://schemas.microsoft.com/office/drawing/2014/main" id="{00000000-0008-0000-0A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69" name="drpTaisaku62" hidden="1">
              <a:extLst>
                <a:ext uri="{63B3BB69-23CF-44E3-9099-C40C66FF867C}">
                  <a14:compatExt spid="_x0000_s44169"/>
                </a:ext>
                <a:ext uri="{FF2B5EF4-FFF2-40B4-BE49-F238E27FC236}">
                  <a16:creationId xmlns:a16="http://schemas.microsoft.com/office/drawing/2014/main" id="{00000000-0008-0000-0A00-00008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71" name="optLevel62" hidden="1">
              <a:extLst>
                <a:ext uri="{63B3BB69-23CF-44E3-9099-C40C66FF867C}">
                  <a14:compatExt spid="_x0000_s44171"/>
                </a:ext>
                <a:ext uri="{FF2B5EF4-FFF2-40B4-BE49-F238E27FC236}">
                  <a16:creationId xmlns:a16="http://schemas.microsoft.com/office/drawing/2014/main" id="{00000000-0008-0000-0A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72" name="optKubun62" hidden="1">
              <a:extLst>
                <a:ext uri="{63B3BB69-23CF-44E3-9099-C40C66FF867C}">
                  <a14:compatExt spid="_x0000_s44172"/>
                </a:ext>
                <a:ext uri="{FF2B5EF4-FFF2-40B4-BE49-F238E27FC236}">
                  <a16:creationId xmlns:a16="http://schemas.microsoft.com/office/drawing/2014/main" id="{00000000-0008-0000-0A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73" name="drpTaisaku61" hidden="1">
              <a:extLst>
                <a:ext uri="{63B3BB69-23CF-44E3-9099-C40C66FF867C}">
                  <a14:compatExt spid="_x0000_s44173"/>
                </a:ext>
                <a:ext uri="{FF2B5EF4-FFF2-40B4-BE49-F238E27FC236}">
                  <a16:creationId xmlns:a16="http://schemas.microsoft.com/office/drawing/2014/main" id="{00000000-0008-0000-0A00-00008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75" name="optLevel61" hidden="1">
              <a:extLst>
                <a:ext uri="{63B3BB69-23CF-44E3-9099-C40C66FF867C}">
                  <a14:compatExt spid="_x0000_s44175"/>
                </a:ext>
                <a:ext uri="{FF2B5EF4-FFF2-40B4-BE49-F238E27FC236}">
                  <a16:creationId xmlns:a16="http://schemas.microsoft.com/office/drawing/2014/main" id="{00000000-0008-0000-0A00-00008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76" name="optKubun61" hidden="1">
              <a:extLst>
                <a:ext uri="{63B3BB69-23CF-44E3-9099-C40C66FF867C}">
                  <a14:compatExt spid="_x0000_s44176"/>
                </a:ext>
                <a:ext uri="{FF2B5EF4-FFF2-40B4-BE49-F238E27FC236}">
                  <a16:creationId xmlns:a16="http://schemas.microsoft.com/office/drawing/2014/main" id="{00000000-0008-0000-0A00-00009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77" name="drpTaisaku60" hidden="1">
              <a:extLst>
                <a:ext uri="{63B3BB69-23CF-44E3-9099-C40C66FF867C}">
                  <a14:compatExt spid="_x0000_s44177"/>
                </a:ext>
                <a:ext uri="{FF2B5EF4-FFF2-40B4-BE49-F238E27FC236}">
                  <a16:creationId xmlns:a16="http://schemas.microsoft.com/office/drawing/2014/main" id="{00000000-0008-0000-0A00-00009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79" name="optLevel60" hidden="1">
              <a:extLst>
                <a:ext uri="{63B3BB69-23CF-44E3-9099-C40C66FF867C}">
                  <a14:compatExt spid="_x0000_s44179"/>
                </a:ext>
                <a:ext uri="{FF2B5EF4-FFF2-40B4-BE49-F238E27FC236}">
                  <a16:creationId xmlns:a16="http://schemas.microsoft.com/office/drawing/2014/main" id="{00000000-0008-0000-0A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80" name="optKubun60" hidden="1">
              <a:extLst>
                <a:ext uri="{63B3BB69-23CF-44E3-9099-C40C66FF867C}">
                  <a14:compatExt spid="_x0000_s44180"/>
                </a:ext>
                <a:ext uri="{FF2B5EF4-FFF2-40B4-BE49-F238E27FC236}">
                  <a16:creationId xmlns:a16="http://schemas.microsoft.com/office/drawing/2014/main" id="{00000000-0008-0000-0A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81" name="drpTaisaku59" hidden="1">
              <a:extLst>
                <a:ext uri="{63B3BB69-23CF-44E3-9099-C40C66FF867C}">
                  <a14:compatExt spid="_x0000_s44181"/>
                </a:ext>
                <a:ext uri="{FF2B5EF4-FFF2-40B4-BE49-F238E27FC236}">
                  <a16:creationId xmlns:a16="http://schemas.microsoft.com/office/drawing/2014/main" id="{00000000-0008-0000-0A00-00009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83" name="optLevel59" hidden="1">
              <a:extLst>
                <a:ext uri="{63B3BB69-23CF-44E3-9099-C40C66FF867C}">
                  <a14:compatExt spid="_x0000_s44183"/>
                </a:ext>
                <a:ext uri="{FF2B5EF4-FFF2-40B4-BE49-F238E27FC236}">
                  <a16:creationId xmlns:a16="http://schemas.microsoft.com/office/drawing/2014/main" id="{00000000-0008-0000-0A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84" name="optKubun59" hidden="1">
              <a:extLst>
                <a:ext uri="{63B3BB69-23CF-44E3-9099-C40C66FF867C}">
                  <a14:compatExt spid="_x0000_s44184"/>
                </a:ext>
                <a:ext uri="{FF2B5EF4-FFF2-40B4-BE49-F238E27FC236}">
                  <a16:creationId xmlns:a16="http://schemas.microsoft.com/office/drawing/2014/main" id="{00000000-0008-0000-0A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85" name="drpTaisaku58" hidden="1">
              <a:extLst>
                <a:ext uri="{63B3BB69-23CF-44E3-9099-C40C66FF867C}">
                  <a14:compatExt spid="_x0000_s44185"/>
                </a:ext>
                <a:ext uri="{FF2B5EF4-FFF2-40B4-BE49-F238E27FC236}">
                  <a16:creationId xmlns:a16="http://schemas.microsoft.com/office/drawing/2014/main" id="{00000000-0008-0000-0A00-00009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87" name="optLevel58" hidden="1">
              <a:extLst>
                <a:ext uri="{63B3BB69-23CF-44E3-9099-C40C66FF867C}">
                  <a14:compatExt spid="_x0000_s44187"/>
                </a:ext>
                <a:ext uri="{FF2B5EF4-FFF2-40B4-BE49-F238E27FC236}">
                  <a16:creationId xmlns:a16="http://schemas.microsoft.com/office/drawing/2014/main" id="{00000000-0008-0000-0A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88" name="optKubun58" hidden="1">
              <a:extLst>
                <a:ext uri="{63B3BB69-23CF-44E3-9099-C40C66FF867C}">
                  <a14:compatExt spid="_x0000_s44188"/>
                </a:ext>
                <a:ext uri="{FF2B5EF4-FFF2-40B4-BE49-F238E27FC236}">
                  <a16:creationId xmlns:a16="http://schemas.microsoft.com/office/drawing/2014/main" id="{00000000-0008-0000-0A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106680</xdr:rowOff>
        </xdr:from>
        <xdr:to>
          <xdr:col>5</xdr:col>
          <xdr:colOff>944880</xdr:colOff>
          <xdr:row>78</xdr:row>
          <xdr:rowOff>144780</xdr:rowOff>
        </xdr:to>
        <xdr:sp macro="" textlink="">
          <xdr:nvSpPr>
            <xdr:cNvPr id="44189" name="drpTaisaku57" hidden="1">
              <a:extLst>
                <a:ext uri="{63B3BB69-23CF-44E3-9099-C40C66FF867C}">
                  <a14:compatExt spid="_x0000_s44189"/>
                </a:ext>
                <a:ext uri="{FF2B5EF4-FFF2-40B4-BE49-F238E27FC236}">
                  <a16:creationId xmlns:a16="http://schemas.microsoft.com/office/drawing/2014/main" id="{00000000-0008-0000-0A00-00009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106680</xdr:rowOff>
        </xdr:from>
        <xdr:to>
          <xdr:col>5</xdr:col>
          <xdr:colOff>1295400</xdr:colOff>
          <xdr:row>78</xdr:row>
          <xdr:rowOff>152400</xdr:rowOff>
        </xdr:to>
        <xdr:sp macro="" textlink="">
          <xdr:nvSpPr>
            <xdr:cNvPr id="44191" name="optLevel57" hidden="1">
              <a:extLst>
                <a:ext uri="{63B3BB69-23CF-44E3-9099-C40C66FF867C}">
                  <a14:compatExt spid="_x0000_s44191"/>
                </a:ext>
                <a:ext uri="{FF2B5EF4-FFF2-40B4-BE49-F238E27FC236}">
                  <a16:creationId xmlns:a16="http://schemas.microsoft.com/office/drawing/2014/main" id="{00000000-0008-0000-0A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106680</xdr:rowOff>
        </xdr:from>
        <xdr:to>
          <xdr:col>3</xdr:col>
          <xdr:colOff>259080</xdr:colOff>
          <xdr:row>78</xdr:row>
          <xdr:rowOff>152400</xdr:rowOff>
        </xdr:to>
        <xdr:sp macro="" textlink="">
          <xdr:nvSpPr>
            <xdr:cNvPr id="44192" name="optKubun57" hidden="1">
              <a:extLst>
                <a:ext uri="{63B3BB69-23CF-44E3-9099-C40C66FF867C}">
                  <a14:compatExt spid="_x0000_s44192"/>
                </a:ext>
                <a:ext uri="{FF2B5EF4-FFF2-40B4-BE49-F238E27FC236}">
                  <a16:creationId xmlns:a16="http://schemas.microsoft.com/office/drawing/2014/main" id="{00000000-0008-0000-0A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52</xdr:row>
          <xdr:rowOff>259080</xdr:rowOff>
        </xdr:from>
        <xdr:to>
          <xdr:col>5</xdr:col>
          <xdr:colOff>944880</xdr:colOff>
          <xdr:row>78</xdr:row>
          <xdr:rowOff>144780</xdr:rowOff>
        </xdr:to>
        <xdr:sp macro="" textlink="">
          <xdr:nvSpPr>
            <xdr:cNvPr id="44193" name="drpTaisaku56" hidden="1">
              <a:extLst>
                <a:ext uri="{63B3BB69-23CF-44E3-9099-C40C66FF867C}">
                  <a14:compatExt spid="_x0000_s44193"/>
                </a:ext>
                <a:ext uri="{FF2B5EF4-FFF2-40B4-BE49-F238E27FC236}">
                  <a16:creationId xmlns:a16="http://schemas.microsoft.com/office/drawing/2014/main" id="{00000000-0008-0000-0A00-0000A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52</xdr:row>
          <xdr:rowOff>220980</xdr:rowOff>
        </xdr:from>
        <xdr:to>
          <xdr:col>5</xdr:col>
          <xdr:colOff>1295400</xdr:colOff>
          <xdr:row>78</xdr:row>
          <xdr:rowOff>152400</xdr:rowOff>
        </xdr:to>
        <xdr:sp macro="" textlink="">
          <xdr:nvSpPr>
            <xdr:cNvPr id="44195" name="optLevel56" hidden="1">
              <a:extLst>
                <a:ext uri="{63B3BB69-23CF-44E3-9099-C40C66FF867C}">
                  <a14:compatExt spid="_x0000_s44195"/>
                </a:ext>
                <a:ext uri="{FF2B5EF4-FFF2-40B4-BE49-F238E27FC236}">
                  <a16:creationId xmlns:a16="http://schemas.microsoft.com/office/drawing/2014/main" id="{00000000-0008-0000-0A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220980</xdr:rowOff>
        </xdr:from>
        <xdr:to>
          <xdr:col>3</xdr:col>
          <xdr:colOff>259080</xdr:colOff>
          <xdr:row>78</xdr:row>
          <xdr:rowOff>152400</xdr:rowOff>
        </xdr:to>
        <xdr:sp macro="" textlink="">
          <xdr:nvSpPr>
            <xdr:cNvPr id="44196" name="optKubun56" hidden="1">
              <a:extLst>
                <a:ext uri="{63B3BB69-23CF-44E3-9099-C40C66FF867C}">
                  <a14:compatExt spid="_x0000_s44196"/>
                </a:ext>
                <a:ext uri="{FF2B5EF4-FFF2-40B4-BE49-F238E27FC236}">
                  <a16:creationId xmlns:a16="http://schemas.microsoft.com/office/drawing/2014/main" id="{00000000-0008-0000-0A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52</xdr:row>
          <xdr:rowOff>68580</xdr:rowOff>
        </xdr:from>
        <xdr:to>
          <xdr:col>5</xdr:col>
          <xdr:colOff>944880</xdr:colOff>
          <xdr:row>78</xdr:row>
          <xdr:rowOff>144780</xdr:rowOff>
        </xdr:to>
        <xdr:sp macro="" textlink="">
          <xdr:nvSpPr>
            <xdr:cNvPr id="44197" name="drpTaisaku55" hidden="1">
              <a:extLst>
                <a:ext uri="{63B3BB69-23CF-44E3-9099-C40C66FF867C}">
                  <a14:compatExt spid="_x0000_s44197"/>
                </a:ext>
                <a:ext uri="{FF2B5EF4-FFF2-40B4-BE49-F238E27FC236}">
                  <a16:creationId xmlns:a16="http://schemas.microsoft.com/office/drawing/2014/main" id="{00000000-0008-0000-0A00-0000A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52</xdr:row>
          <xdr:rowOff>0</xdr:rowOff>
        </xdr:from>
        <xdr:to>
          <xdr:col>5</xdr:col>
          <xdr:colOff>1295400</xdr:colOff>
          <xdr:row>78</xdr:row>
          <xdr:rowOff>144780</xdr:rowOff>
        </xdr:to>
        <xdr:sp macro="" textlink="">
          <xdr:nvSpPr>
            <xdr:cNvPr id="44199" name="optLevel55" hidden="1">
              <a:extLst>
                <a:ext uri="{63B3BB69-23CF-44E3-9099-C40C66FF867C}">
                  <a14:compatExt spid="_x0000_s44199"/>
                </a:ext>
                <a:ext uri="{FF2B5EF4-FFF2-40B4-BE49-F238E27FC236}">
                  <a16:creationId xmlns:a16="http://schemas.microsoft.com/office/drawing/2014/main" id="{00000000-0008-0000-0A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0</xdr:rowOff>
        </xdr:from>
        <xdr:to>
          <xdr:col>3</xdr:col>
          <xdr:colOff>259080</xdr:colOff>
          <xdr:row>78</xdr:row>
          <xdr:rowOff>144780</xdr:rowOff>
        </xdr:to>
        <xdr:sp macro="" textlink="">
          <xdr:nvSpPr>
            <xdr:cNvPr id="44200" name="optKubun55" hidden="1">
              <a:extLst>
                <a:ext uri="{63B3BB69-23CF-44E3-9099-C40C66FF867C}">
                  <a14:compatExt spid="_x0000_s44200"/>
                </a:ext>
                <a:ext uri="{FF2B5EF4-FFF2-40B4-BE49-F238E27FC236}">
                  <a16:creationId xmlns:a16="http://schemas.microsoft.com/office/drawing/2014/main" id="{00000000-0008-0000-0A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182880</xdr:rowOff>
        </xdr:from>
        <xdr:to>
          <xdr:col>5</xdr:col>
          <xdr:colOff>944880</xdr:colOff>
          <xdr:row>78</xdr:row>
          <xdr:rowOff>114300</xdr:rowOff>
        </xdr:to>
        <xdr:sp macro="" textlink="">
          <xdr:nvSpPr>
            <xdr:cNvPr id="44201" name="drpTaisaku54" hidden="1">
              <a:extLst>
                <a:ext uri="{63B3BB69-23CF-44E3-9099-C40C66FF867C}">
                  <a14:compatExt spid="_x0000_s44201"/>
                </a:ext>
                <a:ext uri="{FF2B5EF4-FFF2-40B4-BE49-F238E27FC236}">
                  <a16:creationId xmlns:a16="http://schemas.microsoft.com/office/drawing/2014/main" id="{00000000-0008-0000-0A00-0000A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106680</xdr:rowOff>
        </xdr:from>
        <xdr:to>
          <xdr:col>5</xdr:col>
          <xdr:colOff>1295400</xdr:colOff>
          <xdr:row>78</xdr:row>
          <xdr:rowOff>144780</xdr:rowOff>
        </xdr:to>
        <xdr:sp macro="" textlink="">
          <xdr:nvSpPr>
            <xdr:cNvPr id="44203" name="optLevel54" hidden="1">
              <a:extLst>
                <a:ext uri="{63B3BB69-23CF-44E3-9099-C40C66FF867C}">
                  <a14:compatExt spid="_x0000_s44203"/>
                </a:ext>
                <a:ext uri="{FF2B5EF4-FFF2-40B4-BE49-F238E27FC236}">
                  <a16:creationId xmlns:a16="http://schemas.microsoft.com/office/drawing/2014/main" id="{00000000-0008-0000-0A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106680</xdr:rowOff>
        </xdr:from>
        <xdr:to>
          <xdr:col>3</xdr:col>
          <xdr:colOff>259080</xdr:colOff>
          <xdr:row>78</xdr:row>
          <xdr:rowOff>144780</xdr:rowOff>
        </xdr:to>
        <xdr:sp macro="" textlink="">
          <xdr:nvSpPr>
            <xdr:cNvPr id="44204" name="optKubun54" hidden="1">
              <a:extLst>
                <a:ext uri="{63B3BB69-23CF-44E3-9099-C40C66FF867C}">
                  <a14:compatExt spid="_x0000_s44204"/>
                </a:ext>
                <a:ext uri="{FF2B5EF4-FFF2-40B4-BE49-F238E27FC236}">
                  <a16:creationId xmlns:a16="http://schemas.microsoft.com/office/drawing/2014/main" id="{00000000-0008-0000-0A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297180</xdr:rowOff>
        </xdr:from>
        <xdr:to>
          <xdr:col>5</xdr:col>
          <xdr:colOff>944880</xdr:colOff>
          <xdr:row>78</xdr:row>
          <xdr:rowOff>114300</xdr:rowOff>
        </xdr:to>
        <xdr:sp macro="" textlink="">
          <xdr:nvSpPr>
            <xdr:cNvPr id="44205" name="drpTaisaku53" hidden="1">
              <a:extLst>
                <a:ext uri="{63B3BB69-23CF-44E3-9099-C40C66FF867C}">
                  <a14:compatExt spid="_x0000_s44205"/>
                </a:ext>
                <a:ext uri="{FF2B5EF4-FFF2-40B4-BE49-F238E27FC236}">
                  <a16:creationId xmlns:a16="http://schemas.microsoft.com/office/drawing/2014/main" id="{00000000-0008-0000-0A00-0000A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07" name="optLevel53" hidden="1">
              <a:extLst>
                <a:ext uri="{63B3BB69-23CF-44E3-9099-C40C66FF867C}">
                  <a14:compatExt spid="_x0000_s44207"/>
                </a:ext>
                <a:ext uri="{FF2B5EF4-FFF2-40B4-BE49-F238E27FC236}">
                  <a16:creationId xmlns:a16="http://schemas.microsoft.com/office/drawing/2014/main" id="{00000000-0008-0000-0A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08" name="optKubun53" hidden="1">
              <a:extLst>
                <a:ext uri="{63B3BB69-23CF-44E3-9099-C40C66FF867C}">
                  <a14:compatExt spid="_x0000_s44208"/>
                </a:ext>
                <a:ext uri="{FF2B5EF4-FFF2-40B4-BE49-F238E27FC236}">
                  <a16:creationId xmlns:a16="http://schemas.microsoft.com/office/drawing/2014/main" id="{00000000-0008-0000-0A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09" name="drpTaisaku52" hidden="1">
              <a:extLst>
                <a:ext uri="{63B3BB69-23CF-44E3-9099-C40C66FF867C}">
                  <a14:compatExt spid="_x0000_s44209"/>
                </a:ext>
                <a:ext uri="{FF2B5EF4-FFF2-40B4-BE49-F238E27FC236}">
                  <a16:creationId xmlns:a16="http://schemas.microsoft.com/office/drawing/2014/main" id="{00000000-0008-0000-0A00-0000B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11" name="optLevel52" hidden="1">
              <a:extLst>
                <a:ext uri="{63B3BB69-23CF-44E3-9099-C40C66FF867C}">
                  <a14:compatExt spid="_x0000_s44211"/>
                </a:ext>
                <a:ext uri="{FF2B5EF4-FFF2-40B4-BE49-F238E27FC236}">
                  <a16:creationId xmlns:a16="http://schemas.microsoft.com/office/drawing/2014/main" id="{00000000-0008-0000-0A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12" name="optKubun52" hidden="1">
              <a:extLst>
                <a:ext uri="{63B3BB69-23CF-44E3-9099-C40C66FF867C}">
                  <a14:compatExt spid="_x0000_s44212"/>
                </a:ext>
                <a:ext uri="{FF2B5EF4-FFF2-40B4-BE49-F238E27FC236}">
                  <a16:creationId xmlns:a16="http://schemas.microsoft.com/office/drawing/2014/main" id="{00000000-0008-0000-0A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13" name="drpTaisaku51" hidden="1">
              <a:extLst>
                <a:ext uri="{63B3BB69-23CF-44E3-9099-C40C66FF867C}">
                  <a14:compatExt spid="_x0000_s44213"/>
                </a:ext>
                <a:ext uri="{FF2B5EF4-FFF2-40B4-BE49-F238E27FC236}">
                  <a16:creationId xmlns:a16="http://schemas.microsoft.com/office/drawing/2014/main" id="{00000000-0008-0000-0A00-0000B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15" name="optLevel51" hidden="1">
              <a:extLst>
                <a:ext uri="{63B3BB69-23CF-44E3-9099-C40C66FF867C}">
                  <a14:compatExt spid="_x0000_s44215"/>
                </a:ext>
                <a:ext uri="{FF2B5EF4-FFF2-40B4-BE49-F238E27FC236}">
                  <a16:creationId xmlns:a16="http://schemas.microsoft.com/office/drawing/2014/main" id="{00000000-0008-0000-0A00-0000B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16" name="optKubun51" hidden="1">
              <a:extLst>
                <a:ext uri="{63B3BB69-23CF-44E3-9099-C40C66FF867C}">
                  <a14:compatExt spid="_x0000_s44216"/>
                </a:ext>
                <a:ext uri="{FF2B5EF4-FFF2-40B4-BE49-F238E27FC236}">
                  <a16:creationId xmlns:a16="http://schemas.microsoft.com/office/drawing/2014/main" id="{00000000-0008-0000-0A00-0000B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17" name="drpTaisaku50" hidden="1">
              <a:extLst>
                <a:ext uri="{63B3BB69-23CF-44E3-9099-C40C66FF867C}">
                  <a14:compatExt spid="_x0000_s44217"/>
                </a:ext>
                <a:ext uri="{FF2B5EF4-FFF2-40B4-BE49-F238E27FC236}">
                  <a16:creationId xmlns:a16="http://schemas.microsoft.com/office/drawing/2014/main" id="{00000000-0008-0000-0A00-0000B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19" name="optLevel50" hidden="1">
              <a:extLst>
                <a:ext uri="{63B3BB69-23CF-44E3-9099-C40C66FF867C}">
                  <a14:compatExt spid="_x0000_s44219"/>
                </a:ext>
                <a:ext uri="{FF2B5EF4-FFF2-40B4-BE49-F238E27FC236}">
                  <a16:creationId xmlns:a16="http://schemas.microsoft.com/office/drawing/2014/main" id="{00000000-0008-0000-0A00-0000B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20" name="optKubun50" hidden="1">
              <a:extLst>
                <a:ext uri="{63B3BB69-23CF-44E3-9099-C40C66FF867C}">
                  <a14:compatExt spid="_x0000_s44220"/>
                </a:ext>
                <a:ext uri="{FF2B5EF4-FFF2-40B4-BE49-F238E27FC236}">
                  <a16:creationId xmlns:a16="http://schemas.microsoft.com/office/drawing/2014/main" id="{00000000-0008-0000-0A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21" name="drpTaisaku49" hidden="1">
              <a:extLst>
                <a:ext uri="{63B3BB69-23CF-44E3-9099-C40C66FF867C}">
                  <a14:compatExt spid="_x0000_s44221"/>
                </a:ext>
                <a:ext uri="{FF2B5EF4-FFF2-40B4-BE49-F238E27FC236}">
                  <a16:creationId xmlns:a16="http://schemas.microsoft.com/office/drawing/2014/main" id="{00000000-0008-0000-0A00-0000B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23" name="optLevel49" hidden="1">
              <a:extLst>
                <a:ext uri="{63B3BB69-23CF-44E3-9099-C40C66FF867C}">
                  <a14:compatExt spid="_x0000_s44223"/>
                </a:ext>
                <a:ext uri="{FF2B5EF4-FFF2-40B4-BE49-F238E27FC236}">
                  <a16:creationId xmlns:a16="http://schemas.microsoft.com/office/drawing/2014/main" id="{00000000-0008-0000-0A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24" name="optKubun49" hidden="1">
              <a:extLst>
                <a:ext uri="{63B3BB69-23CF-44E3-9099-C40C66FF867C}">
                  <a14:compatExt spid="_x0000_s44224"/>
                </a:ext>
                <a:ext uri="{FF2B5EF4-FFF2-40B4-BE49-F238E27FC236}">
                  <a16:creationId xmlns:a16="http://schemas.microsoft.com/office/drawing/2014/main" id="{00000000-0008-0000-0A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25" name="drpTaisaku48" hidden="1">
              <a:extLst>
                <a:ext uri="{63B3BB69-23CF-44E3-9099-C40C66FF867C}">
                  <a14:compatExt spid="_x0000_s44225"/>
                </a:ext>
                <a:ext uri="{FF2B5EF4-FFF2-40B4-BE49-F238E27FC236}">
                  <a16:creationId xmlns:a16="http://schemas.microsoft.com/office/drawing/2014/main" id="{00000000-0008-0000-0A00-0000C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27" name="optLevel48" hidden="1">
              <a:extLst>
                <a:ext uri="{63B3BB69-23CF-44E3-9099-C40C66FF867C}">
                  <a14:compatExt spid="_x0000_s44227"/>
                </a:ext>
                <a:ext uri="{FF2B5EF4-FFF2-40B4-BE49-F238E27FC236}">
                  <a16:creationId xmlns:a16="http://schemas.microsoft.com/office/drawing/2014/main" id="{00000000-0008-0000-0A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28" name="optKubun48" hidden="1">
              <a:extLst>
                <a:ext uri="{63B3BB69-23CF-44E3-9099-C40C66FF867C}">
                  <a14:compatExt spid="_x0000_s44228"/>
                </a:ext>
                <a:ext uri="{FF2B5EF4-FFF2-40B4-BE49-F238E27FC236}">
                  <a16:creationId xmlns:a16="http://schemas.microsoft.com/office/drawing/2014/main" id="{00000000-0008-0000-0A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29" name="drpTaisaku47" hidden="1">
              <a:extLst>
                <a:ext uri="{63B3BB69-23CF-44E3-9099-C40C66FF867C}">
                  <a14:compatExt spid="_x0000_s44229"/>
                </a:ext>
                <a:ext uri="{FF2B5EF4-FFF2-40B4-BE49-F238E27FC236}">
                  <a16:creationId xmlns:a16="http://schemas.microsoft.com/office/drawing/2014/main" id="{00000000-0008-0000-0A00-0000C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31" name="optLevel47" hidden="1">
              <a:extLst>
                <a:ext uri="{63B3BB69-23CF-44E3-9099-C40C66FF867C}">
                  <a14:compatExt spid="_x0000_s44231"/>
                </a:ext>
                <a:ext uri="{FF2B5EF4-FFF2-40B4-BE49-F238E27FC236}">
                  <a16:creationId xmlns:a16="http://schemas.microsoft.com/office/drawing/2014/main" id="{00000000-0008-0000-0A00-0000C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32" name="optKubun47" hidden="1">
              <a:extLst>
                <a:ext uri="{63B3BB69-23CF-44E3-9099-C40C66FF867C}">
                  <a14:compatExt spid="_x0000_s44232"/>
                </a:ext>
                <a:ext uri="{FF2B5EF4-FFF2-40B4-BE49-F238E27FC236}">
                  <a16:creationId xmlns:a16="http://schemas.microsoft.com/office/drawing/2014/main" id="{00000000-0008-0000-0A00-0000C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33" name="drpTaisaku46" hidden="1">
              <a:extLst>
                <a:ext uri="{63B3BB69-23CF-44E3-9099-C40C66FF867C}">
                  <a14:compatExt spid="_x0000_s44233"/>
                </a:ext>
                <a:ext uri="{FF2B5EF4-FFF2-40B4-BE49-F238E27FC236}">
                  <a16:creationId xmlns:a16="http://schemas.microsoft.com/office/drawing/2014/main" id="{00000000-0008-0000-0A00-0000C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35" name="optLevel46" hidden="1">
              <a:extLst>
                <a:ext uri="{63B3BB69-23CF-44E3-9099-C40C66FF867C}">
                  <a14:compatExt spid="_x0000_s44235"/>
                </a:ext>
                <a:ext uri="{FF2B5EF4-FFF2-40B4-BE49-F238E27FC236}">
                  <a16:creationId xmlns:a16="http://schemas.microsoft.com/office/drawing/2014/main" id="{00000000-0008-0000-0A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36" name="optKubun46" hidden="1">
              <a:extLst>
                <a:ext uri="{63B3BB69-23CF-44E3-9099-C40C66FF867C}">
                  <a14:compatExt spid="_x0000_s44236"/>
                </a:ext>
                <a:ext uri="{FF2B5EF4-FFF2-40B4-BE49-F238E27FC236}">
                  <a16:creationId xmlns:a16="http://schemas.microsoft.com/office/drawing/2014/main" id="{00000000-0008-0000-0A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37" name="drpTaisaku45" hidden="1">
              <a:extLst>
                <a:ext uri="{63B3BB69-23CF-44E3-9099-C40C66FF867C}">
                  <a14:compatExt spid="_x0000_s44237"/>
                </a:ext>
                <a:ext uri="{FF2B5EF4-FFF2-40B4-BE49-F238E27FC236}">
                  <a16:creationId xmlns:a16="http://schemas.microsoft.com/office/drawing/2014/main" id="{00000000-0008-0000-0A00-0000C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39" name="optLevel45" hidden="1">
              <a:extLst>
                <a:ext uri="{63B3BB69-23CF-44E3-9099-C40C66FF867C}">
                  <a14:compatExt spid="_x0000_s44239"/>
                </a:ext>
                <a:ext uri="{FF2B5EF4-FFF2-40B4-BE49-F238E27FC236}">
                  <a16:creationId xmlns:a16="http://schemas.microsoft.com/office/drawing/2014/main" id="{00000000-0008-0000-0A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40" name="optKubun45" hidden="1">
              <a:extLst>
                <a:ext uri="{63B3BB69-23CF-44E3-9099-C40C66FF867C}">
                  <a14:compatExt spid="_x0000_s44240"/>
                </a:ext>
                <a:ext uri="{FF2B5EF4-FFF2-40B4-BE49-F238E27FC236}">
                  <a16:creationId xmlns:a16="http://schemas.microsoft.com/office/drawing/2014/main" id="{00000000-0008-0000-0A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41" name="drpTaisaku44" hidden="1">
              <a:extLst>
                <a:ext uri="{63B3BB69-23CF-44E3-9099-C40C66FF867C}">
                  <a14:compatExt spid="_x0000_s44241"/>
                </a:ext>
                <a:ext uri="{FF2B5EF4-FFF2-40B4-BE49-F238E27FC236}">
                  <a16:creationId xmlns:a16="http://schemas.microsoft.com/office/drawing/2014/main" id="{00000000-0008-0000-0A00-0000D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43" name="optLevel44" hidden="1">
              <a:extLst>
                <a:ext uri="{63B3BB69-23CF-44E3-9099-C40C66FF867C}">
                  <a14:compatExt spid="_x0000_s44243"/>
                </a:ext>
                <a:ext uri="{FF2B5EF4-FFF2-40B4-BE49-F238E27FC236}">
                  <a16:creationId xmlns:a16="http://schemas.microsoft.com/office/drawing/2014/main" id="{00000000-0008-0000-0A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44" name="optKubun44" hidden="1">
              <a:extLst>
                <a:ext uri="{63B3BB69-23CF-44E3-9099-C40C66FF867C}">
                  <a14:compatExt spid="_x0000_s44244"/>
                </a:ext>
                <a:ext uri="{FF2B5EF4-FFF2-40B4-BE49-F238E27FC236}">
                  <a16:creationId xmlns:a16="http://schemas.microsoft.com/office/drawing/2014/main" id="{00000000-0008-0000-0A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45" name="drpTaisaku43" hidden="1">
              <a:extLst>
                <a:ext uri="{63B3BB69-23CF-44E3-9099-C40C66FF867C}">
                  <a14:compatExt spid="_x0000_s44245"/>
                </a:ext>
                <a:ext uri="{FF2B5EF4-FFF2-40B4-BE49-F238E27FC236}">
                  <a16:creationId xmlns:a16="http://schemas.microsoft.com/office/drawing/2014/main" id="{00000000-0008-0000-0A00-0000D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47" name="optLevel43" hidden="1">
              <a:extLst>
                <a:ext uri="{63B3BB69-23CF-44E3-9099-C40C66FF867C}">
                  <a14:compatExt spid="_x0000_s44247"/>
                </a:ext>
                <a:ext uri="{FF2B5EF4-FFF2-40B4-BE49-F238E27FC236}">
                  <a16:creationId xmlns:a16="http://schemas.microsoft.com/office/drawing/2014/main" id="{00000000-0008-0000-0A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48" name="optKubun43" hidden="1">
              <a:extLst>
                <a:ext uri="{63B3BB69-23CF-44E3-9099-C40C66FF867C}">
                  <a14:compatExt spid="_x0000_s44248"/>
                </a:ext>
                <a:ext uri="{FF2B5EF4-FFF2-40B4-BE49-F238E27FC236}">
                  <a16:creationId xmlns:a16="http://schemas.microsoft.com/office/drawing/2014/main" id="{00000000-0008-0000-0A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49" name="drpTaisaku42" hidden="1">
              <a:extLst>
                <a:ext uri="{63B3BB69-23CF-44E3-9099-C40C66FF867C}">
                  <a14:compatExt spid="_x0000_s44249"/>
                </a:ext>
                <a:ext uri="{FF2B5EF4-FFF2-40B4-BE49-F238E27FC236}">
                  <a16:creationId xmlns:a16="http://schemas.microsoft.com/office/drawing/2014/main" id="{00000000-0008-0000-0A00-0000D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51" name="optLevel42" hidden="1">
              <a:extLst>
                <a:ext uri="{63B3BB69-23CF-44E3-9099-C40C66FF867C}">
                  <a14:compatExt spid="_x0000_s44251"/>
                </a:ext>
                <a:ext uri="{FF2B5EF4-FFF2-40B4-BE49-F238E27FC236}">
                  <a16:creationId xmlns:a16="http://schemas.microsoft.com/office/drawing/2014/main" id="{00000000-0008-0000-0A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52" name="optKubun42" hidden="1">
              <a:extLst>
                <a:ext uri="{63B3BB69-23CF-44E3-9099-C40C66FF867C}">
                  <a14:compatExt spid="_x0000_s44252"/>
                </a:ext>
                <a:ext uri="{FF2B5EF4-FFF2-40B4-BE49-F238E27FC236}">
                  <a16:creationId xmlns:a16="http://schemas.microsoft.com/office/drawing/2014/main" id="{00000000-0008-0000-0A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53" name="drpTaisaku41" hidden="1">
              <a:extLst>
                <a:ext uri="{63B3BB69-23CF-44E3-9099-C40C66FF867C}">
                  <a14:compatExt spid="_x0000_s44253"/>
                </a:ext>
                <a:ext uri="{FF2B5EF4-FFF2-40B4-BE49-F238E27FC236}">
                  <a16:creationId xmlns:a16="http://schemas.microsoft.com/office/drawing/2014/main" id="{00000000-0008-0000-0A00-0000D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55" name="optLevel41" hidden="1">
              <a:extLst>
                <a:ext uri="{63B3BB69-23CF-44E3-9099-C40C66FF867C}">
                  <a14:compatExt spid="_x0000_s44255"/>
                </a:ext>
                <a:ext uri="{FF2B5EF4-FFF2-40B4-BE49-F238E27FC236}">
                  <a16:creationId xmlns:a16="http://schemas.microsoft.com/office/drawing/2014/main" id="{00000000-0008-0000-0A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56" name="optKubun41" hidden="1">
              <a:extLst>
                <a:ext uri="{63B3BB69-23CF-44E3-9099-C40C66FF867C}">
                  <a14:compatExt spid="_x0000_s44256"/>
                </a:ext>
                <a:ext uri="{FF2B5EF4-FFF2-40B4-BE49-F238E27FC236}">
                  <a16:creationId xmlns:a16="http://schemas.microsoft.com/office/drawing/2014/main" id="{00000000-0008-0000-0A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57" name="drpTaisaku40" hidden="1">
              <a:extLst>
                <a:ext uri="{63B3BB69-23CF-44E3-9099-C40C66FF867C}">
                  <a14:compatExt spid="_x0000_s44257"/>
                </a:ext>
                <a:ext uri="{FF2B5EF4-FFF2-40B4-BE49-F238E27FC236}">
                  <a16:creationId xmlns:a16="http://schemas.microsoft.com/office/drawing/2014/main" id="{00000000-0008-0000-0A00-0000E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59" name="optLevel40" hidden="1">
              <a:extLst>
                <a:ext uri="{63B3BB69-23CF-44E3-9099-C40C66FF867C}">
                  <a14:compatExt spid="_x0000_s44259"/>
                </a:ext>
                <a:ext uri="{FF2B5EF4-FFF2-40B4-BE49-F238E27FC236}">
                  <a16:creationId xmlns:a16="http://schemas.microsoft.com/office/drawing/2014/main" id="{00000000-0008-0000-0A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60" name="optKubun40" hidden="1">
              <a:extLst>
                <a:ext uri="{63B3BB69-23CF-44E3-9099-C40C66FF867C}">
                  <a14:compatExt spid="_x0000_s44260"/>
                </a:ext>
                <a:ext uri="{FF2B5EF4-FFF2-40B4-BE49-F238E27FC236}">
                  <a16:creationId xmlns:a16="http://schemas.microsoft.com/office/drawing/2014/main" id="{00000000-0008-0000-0A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61" name="drpTaisaku39" hidden="1">
              <a:extLst>
                <a:ext uri="{63B3BB69-23CF-44E3-9099-C40C66FF867C}">
                  <a14:compatExt spid="_x0000_s44261"/>
                </a:ext>
                <a:ext uri="{FF2B5EF4-FFF2-40B4-BE49-F238E27FC236}">
                  <a16:creationId xmlns:a16="http://schemas.microsoft.com/office/drawing/2014/main" id="{00000000-0008-0000-0A00-0000E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63" name="optLevel39" hidden="1">
              <a:extLst>
                <a:ext uri="{63B3BB69-23CF-44E3-9099-C40C66FF867C}">
                  <a14:compatExt spid="_x0000_s44263"/>
                </a:ext>
                <a:ext uri="{FF2B5EF4-FFF2-40B4-BE49-F238E27FC236}">
                  <a16:creationId xmlns:a16="http://schemas.microsoft.com/office/drawing/2014/main" id="{00000000-0008-0000-0A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64" name="optKubun39" hidden="1">
              <a:extLst>
                <a:ext uri="{63B3BB69-23CF-44E3-9099-C40C66FF867C}">
                  <a14:compatExt spid="_x0000_s44264"/>
                </a:ext>
                <a:ext uri="{FF2B5EF4-FFF2-40B4-BE49-F238E27FC236}">
                  <a16:creationId xmlns:a16="http://schemas.microsoft.com/office/drawing/2014/main" id="{00000000-0008-0000-0A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65" name="drpTaisaku38" hidden="1">
              <a:extLst>
                <a:ext uri="{63B3BB69-23CF-44E3-9099-C40C66FF867C}">
                  <a14:compatExt spid="_x0000_s44265"/>
                </a:ext>
                <a:ext uri="{FF2B5EF4-FFF2-40B4-BE49-F238E27FC236}">
                  <a16:creationId xmlns:a16="http://schemas.microsoft.com/office/drawing/2014/main" id="{00000000-0008-0000-0A00-0000E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67" name="optLevel38" hidden="1">
              <a:extLst>
                <a:ext uri="{63B3BB69-23CF-44E3-9099-C40C66FF867C}">
                  <a14:compatExt spid="_x0000_s44267"/>
                </a:ext>
                <a:ext uri="{FF2B5EF4-FFF2-40B4-BE49-F238E27FC236}">
                  <a16:creationId xmlns:a16="http://schemas.microsoft.com/office/drawing/2014/main" id="{00000000-0008-0000-0A00-0000E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68" name="optKubun38" hidden="1">
              <a:extLst>
                <a:ext uri="{63B3BB69-23CF-44E3-9099-C40C66FF867C}">
                  <a14:compatExt spid="_x0000_s44268"/>
                </a:ext>
                <a:ext uri="{FF2B5EF4-FFF2-40B4-BE49-F238E27FC236}">
                  <a16:creationId xmlns:a16="http://schemas.microsoft.com/office/drawing/2014/main" id="{00000000-0008-0000-0A00-0000E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69" name="drpTaisaku37" hidden="1">
              <a:extLst>
                <a:ext uri="{63B3BB69-23CF-44E3-9099-C40C66FF867C}">
                  <a14:compatExt spid="_x0000_s44269"/>
                </a:ext>
                <a:ext uri="{FF2B5EF4-FFF2-40B4-BE49-F238E27FC236}">
                  <a16:creationId xmlns:a16="http://schemas.microsoft.com/office/drawing/2014/main" id="{00000000-0008-0000-0A00-0000E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71" name="optLevel37" hidden="1">
              <a:extLst>
                <a:ext uri="{63B3BB69-23CF-44E3-9099-C40C66FF867C}">
                  <a14:compatExt spid="_x0000_s44271"/>
                </a:ext>
                <a:ext uri="{FF2B5EF4-FFF2-40B4-BE49-F238E27FC236}">
                  <a16:creationId xmlns:a16="http://schemas.microsoft.com/office/drawing/2014/main" id="{00000000-0008-0000-0A00-0000E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72" name="optKubun37" hidden="1">
              <a:extLst>
                <a:ext uri="{63B3BB69-23CF-44E3-9099-C40C66FF867C}">
                  <a14:compatExt spid="_x0000_s44272"/>
                </a:ext>
                <a:ext uri="{FF2B5EF4-FFF2-40B4-BE49-F238E27FC236}">
                  <a16:creationId xmlns:a16="http://schemas.microsoft.com/office/drawing/2014/main" id="{00000000-0008-0000-0A00-0000F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73" name="drpTaisaku36" hidden="1">
              <a:extLst>
                <a:ext uri="{63B3BB69-23CF-44E3-9099-C40C66FF867C}">
                  <a14:compatExt spid="_x0000_s44273"/>
                </a:ext>
                <a:ext uri="{FF2B5EF4-FFF2-40B4-BE49-F238E27FC236}">
                  <a16:creationId xmlns:a16="http://schemas.microsoft.com/office/drawing/2014/main" id="{00000000-0008-0000-0A00-0000F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75" name="optLevel36" hidden="1">
              <a:extLst>
                <a:ext uri="{63B3BB69-23CF-44E3-9099-C40C66FF867C}">
                  <a14:compatExt spid="_x0000_s44275"/>
                </a:ext>
                <a:ext uri="{FF2B5EF4-FFF2-40B4-BE49-F238E27FC236}">
                  <a16:creationId xmlns:a16="http://schemas.microsoft.com/office/drawing/2014/main" id="{00000000-0008-0000-0A00-0000F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76" name="optKubun36" hidden="1">
              <a:extLst>
                <a:ext uri="{63B3BB69-23CF-44E3-9099-C40C66FF867C}">
                  <a14:compatExt spid="_x0000_s44276"/>
                </a:ext>
                <a:ext uri="{FF2B5EF4-FFF2-40B4-BE49-F238E27FC236}">
                  <a16:creationId xmlns:a16="http://schemas.microsoft.com/office/drawing/2014/main" id="{00000000-0008-0000-0A00-0000F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77" name="drpTaisaku35" hidden="1">
              <a:extLst>
                <a:ext uri="{63B3BB69-23CF-44E3-9099-C40C66FF867C}">
                  <a14:compatExt spid="_x0000_s44277"/>
                </a:ext>
                <a:ext uri="{FF2B5EF4-FFF2-40B4-BE49-F238E27FC236}">
                  <a16:creationId xmlns:a16="http://schemas.microsoft.com/office/drawing/2014/main" id="{00000000-0008-0000-0A00-0000F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79" name="optLevel35" hidden="1">
              <a:extLst>
                <a:ext uri="{63B3BB69-23CF-44E3-9099-C40C66FF867C}">
                  <a14:compatExt spid="_x0000_s44279"/>
                </a:ext>
                <a:ext uri="{FF2B5EF4-FFF2-40B4-BE49-F238E27FC236}">
                  <a16:creationId xmlns:a16="http://schemas.microsoft.com/office/drawing/2014/main" id="{00000000-0008-0000-0A00-0000F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80" name="optKubun35" hidden="1">
              <a:extLst>
                <a:ext uri="{63B3BB69-23CF-44E3-9099-C40C66FF867C}">
                  <a14:compatExt spid="_x0000_s44280"/>
                </a:ext>
                <a:ext uri="{FF2B5EF4-FFF2-40B4-BE49-F238E27FC236}">
                  <a16:creationId xmlns:a16="http://schemas.microsoft.com/office/drawing/2014/main" id="{00000000-0008-0000-0A00-0000F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81" name="drpTaisaku34" hidden="1">
              <a:extLst>
                <a:ext uri="{63B3BB69-23CF-44E3-9099-C40C66FF867C}">
                  <a14:compatExt spid="_x0000_s44281"/>
                </a:ext>
                <a:ext uri="{FF2B5EF4-FFF2-40B4-BE49-F238E27FC236}">
                  <a16:creationId xmlns:a16="http://schemas.microsoft.com/office/drawing/2014/main" id="{00000000-0008-0000-0A00-0000F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83" name="optLevel34" hidden="1">
              <a:extLst>
                <a:ext uri="{63B3BB69-23CF-44E3-9099-C40C66FF867C}">
                  <a14:compatExt spid="_x0000_s44283"/>
                </a:ext>
                <a:ext uri="{FF2B5EF4-FFF2-40B4-BE49-F238E27FC236}">
                  <a16:creationId xmlns:a16="http://schemas.microsoft.com/office/drawing/2014/main" id="{00000000-0008-0000-0A00-0000F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84" name="optKubun34" hidden="1">
              <a:extLst>
                <a:ext uri="{63B3BB69-23CF-44E3-9099-C40C66FF867C}">
                  <a14:compatExt spid="_x0000_s44284"/>
                </a:ext>
                <a:ext uri="{FF2B5EF4-FFF2-40B4-BE49-F238E27FC236}">
                  <a16:creationId xmlns:a16="http://schemas.microsoft.com/office/drawing/2014/main" id="{00000000-0008-0000-0A00-0000F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85" name="drpTaisaku33" hidden="1">
              <a:extLst>
                <a:ext uri="{63B3BB69-23CF-44E3-9099-C40C66FF867C}">
                  <a14:compatExt spid="_x0000_s44285"/>
                </a:ext>
                <a:ext uri="{FF2B5EF4-FFF2-40B4-BE49-F238E27FC236}">
                  <a16:creationId xmlns:a16="http://schemas.microsoft.com/office/drawing/2014/main" id="{00000000-0008-0000-0A00-0000F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87" name="optLevel33" hidden="1">
              <a:extLst>
                <a:ext uri="{63B3BB69-23CF-44E3-9099-C40C66FF867C}">
                  <a14:compatExt spid="_x0000_s44287"/>
                </a:ext>
                <a:ext uri="{FF2B5EF4-FFF2-40B4-BE49-F238E27FC236}">
                  <a16:creationId xmlns:a16="http://schemas.microsoft.com/office/drawing/2014/main" id="{00000000-0008-0000-0A00-0000F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88" name="optKubun33" hidden="1">
              <a:extLst>
                <a:ext uri="{63B3BB69-23CF-44E3-9099-C40C66FF867C}">
                  <a14:compatExt spid="_x0000_s44288"/>
                </a:ext>
                <a:ext uri="{FF2B5EF4-FFF2-40B4-BE49-F238E27FC236}">
                  <a16:creationId xmlns:a16="http://schemas.microsoft.com/office/drawing/2014/main" id="{00000000-0008-0000-0A00-00000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89" name="drpTaisaku32" hidden="1">
              <a:extLst>
                <a:ext uri="{63B3BB69-23CF-44E3-9099-C40C66FF867C}">
                  <a14:compatExt spid="_x0000_s44289"/>
                </a:ext>
                <a:ext uri="{FF2B5EF4-FFF2-40B4-BE49-F238E27FC236}">
                  <a16:creationId xmlns:a16="http://schemas.microsoft.com/office/drawing/2014/main" id="{00000000-0008-0000-0A00-00000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91" name="optLevel32" hidden="1">
              <a:extLst>
                <a:ext uri="{63B3BB69-23CF-44E3-9099-C40C66FF867C}">
                  <a14:compatExt spid="_x0000_s44291"/>
                </a:ext>
                <a:ext uri="{FF2B5EF4-FFF2-40B4-BE49-F238E27FC236}">
                  <a16:creationId xmlns:a16="http://schemas.microsoft.com/office/drawing/2014/main" id="{00000000-0008-0000-0A00-00000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92" name="optKubun32" hidden="1">
              <a:extLst>
                <a:ext uri="{63B3BB69-23CF-44E3-9099-C40C66FF867C}">
                  <a14:compatExt spid="_x0000_s44292"/>
                </a:ext>
                <a:ext uri="{FF2B5EF4-FFF2-40B4-BE49-F238E27FC236}">
                  <a16:creationId xmlns:a16="http://schemas.microsoft.com/office/drawing/2014/main" id="{00000000-0008-0000-0A00-00000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93" name="drpTaisaku31" hidden="1">
              <a:extLst>
                <a:ext uri="{63B3BB69-23CF-44E3-9099-C40C66FF867C}">
                  <a14:compatExt spid="_x0000_s44293"/>
                </a:ext>
                <a:ext uri="{FF2B5EF4-FFF2-40B4-BE49-F238E27FC236}">
                  <a16:creationId xmlns:a16="http://schemas.microsoft.com/office/drawing/2014/main" id="{00000000-0008-0000-0A00-00000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95" name="optLevel31" hidden="1">
              <a:extLst>
                <a:ext uri="{63B3BB69-23CF-44E3-9099-C40C66FF867C}">
                  <a14:compatExt spid="_x0000_s44295"/>
                </a:ext>
                <a:ext uri="{FF2B5EF4-FFF2-40B4-BE49-F238E27FC236}">
                  <a16:creationId xmlns:a16="http://schemas.microsoft.com/office/drawing/2014/main" id="{00000000-0008-0000-0A00-00000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296" name="optKubun31" hidden="1">
              <a:extLst>
                <a:ext uri="{63B3BB69-23CF-44E3-9099-C40C66FF867C}">
                  <a14:compatExt spid="_x0000_s44296"/>
                </a:ext>
                <a:ext uri="{FF2B5EF4-FFF2-40B4-BE49-F238E27FC236}">
                  <a16:creationId xmlns:a16="http://schemas.microsoft.com/office/drawing/2014/main" id="{00000000-0008-0000-0A00-00000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297" name="drpTaisaku30" hidden="1">
              <a:extLst>
                <a:ext uri="{63B3BB69-23CF-44E3-9099-C40C66FF867C}">
                  <a14:compatExt spid="_x0000_s44297"/>
                </a:ext>
                <a:ext uri="{FF2B5EF4-FFF2-40B4-BE49-F238E27FC236}">
                  <a16:creationId xmlns:a16="http://schemas.microsoft.com/office/drawing/2014/main" id="{00000000-0008-0000-0A00-00000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299" name="optLevel30" hidden="1">
              <a:extLst>
                <a:ext uri="{63B3BB69-23CF-44E3-9099-C40C66FF867C}">
                  <a14:compatExt spid="_x0000_s44299"/>
                </a:ext>
                <a:ext uri="{FF2B5EF4-FFF2-40B4-BE49-F238E27FC236}">
                  <a16:creationId xmlns:a16="http://schemas.microsoft.com/office/drawing/2014/main" id="{00000000-0008-0000-0A00-00000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300" name="optKubun30" hidden="1">
              <a:extLst>
                <a:ext uri="{63B3BB69-23CF-44E3-9099-C40C66FF867C}">
                  <a14:compatExt spid="_x0000_s44300"/>
                </a:ext>
                <a:ext uri="{FF2B5EF4-FFF2-40B4-BE49-F238E27FC236}">
                  <a16:creationId xmlns:a16="http://schemas.microsoft.com/office/drawing/2014/main" id="{00000000-0008-0000-0A00-00000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301" name="drpTaisaku29" hidden="1">
              <a:extLst>
                <a:ext uri="{63B3BB69-23CF-44E3-9099-C40C66FF867C}">
                  <a14:compatExt spid="_x0000_s44301"/>
                </a:ext>
                <a:ext uri="{FF2B5EF4-FFF2-40B4-BE49-F238E27FC236}">
                  <a16:creationId xmlns:a16="http://schemas.microsoft.com/office/drawing/2014/main" id="{00000000-0008-0000-0A00-00000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303" name="optLevel29" hidden="1">
              <a:extLst>
                <a:ext uri="{63B3BB69-23CF-44E3-9099-C40C66FF867C}">
                  <a14:compatExt spid="_x0000_s44303"/>
                </a:ext>
                <a:ext uri="{FF2B5EF4-FFF2-40B4-BE49-F238E27FC236}">
                  <a16:creationId xmlns:a16="http://schemas.microsoft.com/office/drawing/2014/main" id="{00000000-0008-0000-0A00-00000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304" name="optKubun29" hidden="1">
              <a:extLst>
                <a:ext uri="{63B3BB69-23CF-44E3-9099-C40C66FF867C}">
                  <a14:compatExt spid="_x0000_s44304"/>
                </a:ext>
                <a:ext uri="{FF2B5EF4-FFF2-40B4-BE49-F238E27FC236}">
                  <a16:creationId xmlns:a16="http://schemas.microsoft.com/office/drawing/2014/main" id="{00000000-0008-0000-0A00-00001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305" name="drpTaisaku28" hidden="1">
              <a:extLst>
                <a:ext uri="{63B3BB69-23CF-44E3-9099-C40C66FF867C}">
                  <a14:compatExt spid="_x0000_s44305"/>
                </a:ext>
                <a:ext uri="{FF2B5EF4-FFF2-40B4-BE49-F238E27FC236}">
                  <a16:creationId xmlns:a16="http://schemas.microsoft.com/office/drawing/2014/main" id="{00000000-0008-0000-0A00-00001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307" name="optLevel28" hidden="1">
              <a:extLst>
                <a:ext uri="{63B3BB69-23CF-44E3-9099-C40C66FF867C}">
                  <a14:compatExt spid="_x0000_s44307"/>
                </a:ext>
                <a:ext uri="{FF2B5EF4-FFF2-40B4-BE49-F238E27FC236}">
                  <a16:creationId xmlns:a16="http://schemas.microsoft.com/office/drawing/2014/main" id="{00000000-0008-0000-0A00-00001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308" name="optKubun28" hidden="1">
              <a:extLst>
                <a:ext uri="{63B3BB69-23CF-44E3-9099-C40C66FF867C}">
                  <a14:compatExt spid="_x0000_s44308"/>
                </a:ext>
                <a:ext uri="{FF2B5EF4-FFF2-40B4-BE49-F238E27FC236}">
                  <a16:creationId xmlns:a16="http://schemas.microsoft.com/office/drawing/2014/main" id="{00000000-0008-0000-0A00-00001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309" name="drpTaisaku27" hidden="1">
              <a:extLst>
                <a:ext uri="{63B3BB69-23CF-44E3-9099-C40C66FF867C}">
                  <a14:compatExt spid="_x0000_s44309"/>
                </a:ext>
                <a:ext uri="{FF2B5EF4-FFF2-40B4-BE49-F238E27FC236}">
                  <a16:creationId xmlns:a16="http://schemas.microsoft.com/office/drawing/2014/main" id="{00000000-0008-0000-0A00-00001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311" name="optLevel27" hidden="1">
              <a:extLst>
                <a:ext uri="{63B3BB69-23CF-44E3-9099-C40C66FF867C}">
                  <a14:compatExt spid="_x0000_s44311"/>
                </a:ext>
                <a:ext uri="{FF2B5EF4-FFF2-40B4-BE49-F238E27FC236}">
                  <a16:creationId xmlns:a16="http://schemas.microsoft.com/office/drawing/2014/main" id="{00000000-0008-0000-0A00-00001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312" name="optKubun27" hidden="1">
              <a:extLst>
                <a:ext uri="{63B3BB69-23CF-44E3-9099-C40C66FF867C}">
                  <a14:compatExt spid="_x0000_s44312"/>
                </a:ext>
                <a:ext uri="{FF2B5EF4-FFF2-40B4-BE49-F238E27FC236}">
                  <a16:creationId xmlns:a16="http://schemas.microsoft.com/office/drawing/2014/main" id="{00000000-0008-0000-0A00-00001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228600</xdr:rowOff>
        </xdr:from>
        <xdr:to>
          <xdr:col>5</xdr:col>
          <xdr:colOff>944880</xdr:colOff>
          <xdr:row>78</xdr:row>
          <xdr:rowOff>114300</xdr:rowOff>
        </xdr:to>
        <xdr:sp macro="" textlink="">
          <xdr:nvSpPr>
            <xdr:cNvPr id="44313" name="drpTaisaku26" hidden="1">
              <a:extLst>
                <a:ext uri="{63B3BB69-23CF-44E3-9099-C40C66FF867C}">
                  <a14:compatExt spid="_x0000_s44313"/>
                </a:ext>
                <a:ext uri="{FF2B5EF4-FFF2-40B4-BE49-F238E27FC236}">
                  <a16:creationId xmlns:a16="http://schemas.microsoft.com/office/drawing/2014/main" id="{00000000-0008-0000-0A00-00001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228600</xdr:rowOff>
        </xdr:from>
        <xdr:to>
          <xdr:col>5</xdr:col>
          <xdr:colOff>1295400</xdr:colOff>
          <xdr:row>78</xdr:row>
          <xdr:rowOff>144780</xdr:rowOff>
        </xdr:to>
        <xdr:sp macro="" textlink="">
          <xdr:nvSpPr>
            <xdr:cNvPr id="44315" name="optLevel26" hidden="1">
              <a:extLst>
                <a:ext uri="{63B3BB69-23CF-44E3-9099-C40C66FF867C}">
                  <a14:compatExt spid="_x0000_s44315"/>
                </a:ext>
                <a:ext uri="{FF2B5EF4-FFF2-40B4-BE49-F238E27FC236}">
                  <a16:creationId xmlns:a16="http://schemas.microsoft.com/office/drawing/2014/main" id="{00000000-0008-0000-0A00-00001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228600</xdr:rowOff>
        </xdr:from>
        <xdr:to>
          <xdr:col>3</xdr:col>
          <xdr:colOff>259080</xdr:colOff>
          <xdr:row>78</xdr:row>
          <xdr:rowOff>144780</xdr:rowOff>
        </xdr:to>
        <xdr:sp macro="" textlink="">
          <xdr:nvSpPr>
            <xdr:cNvPr id="44316" name="optKubun26" hidden="1">
              <a:extLst>
                <a:ext uri="{63B3BB69-23CF-44E3-9099-C40C66FF867C}">
                  <a14:compatExt spid="_x0000_s44316"/>
                </a:ext>
                <a:ext uri="{FF2B5EF4-FFF2-40B4-BE49-F238E27FC236}">
                  <a16:creationId xmlns:a16="http://schemas.microsoft.com/office/drawing/2014/main" id="{00000000-0008-0000-0A00-00001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106680</xdr:rowOff>
        </xdr:from>
        <xdr:to>
          <xdr:col>5</xdr:col>
          <xdr:colOff>944880</xdr:colOff>
          <xdr:row>78</xdr:row>
          <xdr:rowOff>114300</xdr:rowOff>
        </xdr:to>
        <xdr:sp macro="" textlink="">
          <xdr:nvSpPr>
            <xdr:cNvPr id="44317" name="drpTaisaku25" hidden="1">
              <a:extLst>
                <a:ext uri="{63B3BB69-23CF-44E3-9099-C40C66FF867C}">
                  <a14:compatExt spid="_x0000_s44317"/>
                </a:ext>
                <a:ext uri="{FF2B5EF4-FFF2-40B4-BE49-F238E27FC236}">
                  <a16:creationId xmlns:a16="http://schemas.microsoft.com/office/drawing/2014/main" id="{00000000-0008-0000-0A00-00001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38100</xdr:rowOff>
        </xdr:from>
        <xdr:to>
          <xdr:col>5</xdr:col>
          <xdr:colOff>1295400</xdr:colOff>
          <xdr:row>78</xdr:row>
          <xdr:rowOff>144780</xdr:rowOff>
        </xdr:to>
        <xdr:sp macro="" textlink="">
          <xdr:nvSpPr>
            <xdr:cNvPr id="44319" name="optLevel25" hidden="1">
              <a:extLst>
                <a:ext uri="{63B3BB69-23CF-44E3-9099-C40C66FF867C}">
                  <a14:compatExt spid="_x0000_s44319"/>
                </a:ext>
                <a:ext uri="{FF2B5EF4-FFF2-40B4-BE49-F238E27FC236}">
                  <a16:creationId xmlns:a16="http://schemas.microsoft.com/office/drawing/2014/main" id="{00000000-0008-0000-0A00-00001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38100</xdr:rowOff>
        </xdr:from>
        <xdr:to>
          <xdr:col>3</xdr:col>
          <xdr:colOff>259080</xdr:colOff>
          <xdr:row>78</xdr:row>
          <xdr:rowOff>144780</xdr:rowOff>
        </xdr:to>
        <xdr:sp macro="" textlink="">
          <xdr:nvSpPr>
            <xdr:cNvPr id="44320" name="optKubun25" hidden="1">
              <a:extLst>
                <a:ext uri="{63B3BB69-23CF-44E3-9099-C40C66FF867C}">
                  <a14:compatExt spid="_x0000_s44320"/>
                </a:ext>
                <a:ext uri="{FF2B5EF4-FFF2-40B4-BE49-F238E27FC236}">
                  <a16:creationId xmlns:a16="http://schemas.microsoft.com/office/drawing/2014/main" id="{00000000-0008-0000-0A00-00002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49</xdr:row>
          <xdr:rowOff>190500</xdr:rowOff>
        </xdr:from>
        <xdr:to>
          <xdr:col>5</xdr:col>
          <xdr:colOff>944880</xdr:colOff>
          <xdr:row>78</xdr:row>
          <xdr:rowOff>144780</xdr:rowOff>
        </xdr:to>
        <xdr:sp macro="" textlink="">
          <xdr:nvSpPr>
            <xdr:cNvPr id="44321" name="drpTaisaku24" hidden="1">
              <a:extLst>
                <a:ext uri="{63B3BB69-23CF-44E3-9099-C40C66FF867C}">
                  <a14:compatExt spid="_x0000_s44321"/>
                </a:ext>
                <a:ext uri="{FF2B5EF4-FFF2-40B4-BE49-F238E27FC236}">
                  <a16:creationId xmlns:a16="http://schemas.microsoft.com/office/drawing/2014/main" id="{00000000-0008-0000-0A00-00002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49</xdr:row>
          <xdr:rowOff>144780</xdr:rowOff>
        </xdr:from>
        <xdr:to>
          <xdr:col>5</xdr:col>
          <xdr:colOff>1295400</xdr:colOff>
          <xdr:row>78</xdr:row>
          <xdr:rowOff>152400</xdr:rowOff>
        </xdr:to>
        <xdr:sp macro="" textlink="">
          <xdr:nvSpPr>
            <xdr:cNvPr id="44323" name="optLevel24" hidden="1">
              <a:extLst>
                <a:ext uri="{63B3BB69-23CF-44E3-9099-C40C66FF867C}">
                  <a14:compatExt spid="_x0000_s44323"/>
                </a:ext>
                <a:ext uri="{FF2B5EF4-FFF2-40B4-BE49-F238E27FC236}">
                  <a16:creationId xmlns:a16="http://schemas.microsoft.com/office/drawing/2014/main" id="{00000000-0008-0000-0A00-00002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144780</xdr:rowOff>
        </xdr:from>
        <xdr:to>
          <xdr:col>3</xdr:col>
          <xdr:colOff>259080</xdr:colOff>
          <xdr:row>78</xdr:row>
          <xdr:rowOff>152400</xdr:rowOff>
        </xdr:to>
        <xdr:sp macro="" textlink="">
          <xdr:nvSpPr>
            <xdr:cNvPr id="44324" name="optKubun24" hidden="1">
              <a:extLst>
                <a:ext uri="{63B3BB69-23CF-44E3-9099-C40C66FF867C}">
                  <a14:compatExt spid="_x0000_s44324"/>
                </a:ext>
                <a:ext uri="{FF2B5EF4-FFF2-40B4-BE49-F238E27FC236}">
                  <a16:creationId xmlns:a16="http://schemas.microsoft.com/office/drawing/2014/main" id="{00000000-0008-0000-0A00-00002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48</xdr:row>
          <xdr:rowOff>259080</xdr:rowOff>
        </xdr:from>
        <xdr:to>
          <xdr:col>5</xdr:col>
          <xdr:colOff>944880</xdr:colOff>
          <xdr:row>78</xdr:row>
          <xdr:rowOff>152400</xdr:rowOff>
        </xdr:to>
        <xdr:sp macro="" textlink="">
          <xdr:nvSpPr>
            <xdr:cNvPr id="44325" name="drpTaisaku23" hidden="1">
              <a:extLst>
                <a:ext uri="{63B3BB69-23CF-44E3-9099-C40C66FF867C}">
                  <a14:compatExt spid="_x0000_s44325"/>
                </a:ext>
                <a:ext uri="{FF2B5EF4-FFF2-40B4-BE49-F238E27FC236}">
                  <a16:creationId xmlns:a16="http://schemas.microsoft.com/office/drawing/2014/main" id="{00000000-0008-0000-0A00-00002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48</xdr:row>
          <xdr:rowOff>190500</xdr:rowOff>
        </xdr:from>
        <xdr:to>
          <xdr:col>5</xdr:col>
          <xdr:colOff>1295400</xdr:colOff>
          <xdr:row>78</xdr:row>
          <xdr:rowOff>152400</xdr:rowOff>
        </xdr:to>
        <xdr:sp macro="" textlink="">
          <xdr:nvSpPr>
            <xdr:cNvPr id="44327" name="optLevel23" hidden="1">
              <a:extLst>
                <a:ext uri="{63B3BB69-23CF-44E3-9099-C40C66FF867C}">
                  <a14:compatExt spid="_x0000_s44327"/>
                </a:ext>
                <a:ext uri="{FF2B5EF4-FFF2-40B4-BE49-F238E27FC236}">
                  <a16:creationId xmlns:a16="http://schemas.microsoft.com/office/drawing/2014/main" id="{00000000-0008-0000-0A00-00002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190500</xdr:rowOff>
        </xdr:from>
        <xdr:to>
          <xdr:col>3</xdr:col>
          <xdr:colOff>259080</xdr:colOff>
          <xdr:row>78</xdr:row>
          <xdr:rowOff>152400</xdr:rowOff>
        </xdr:to>
        <xdr:sp macro="" textlink="">
          <xdr:nvSpPr>
            <xdr:cNvPr id="44328" name="optKubun23" hidden="1">
              <a:extLst>
                <a:ext uri="{63B3BB69-23CF-44E3-9099-C40C66FF867C}">
                  <a14:compatExt spid="_x0000_s44328"/>
                </a:ext>
                <a:ext uri="{FF2B5EF4-FFF2-40B4-BE49-F238E27FC236}">
                  <a16:creationId xmlns:a16="http://schemas.microsoft.com/office/drawing/2014/main" id="{00000000-0008-0000-0A00-00002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48</xdr:row>
          <xdr:rowOff>30480</xdr:rowOff>
        </xdr:from>
        <xdr:to>
          <xdr:col>5</xdr:col>
          <xdr:colOff>944880</xdr:colOff>
          <xdr:row>78</xdr:row>
          <xdr:rowOff>152400</xdr:rowOff>
        </xdr:to>
        <xdr:sp macro="" textlink="">
          <xdr:nvSpPr>
            <xdr:cNvPr id="44329" name="drpTaisaku22" hidden="1">
              <a:extLst>
                <a:ext uri="{63B3BB69-23CF-44E3-9099-C40C66FF867C}">
                  <a14:compatExt spid="_x0000_s44329"/>
                </a:ext>
                <a:ext uri="{FF2B5EF4-FFF2-40B4-BE49-F238E27FC236}">
                  <a16:creationId xmlns:a16="http://schemas.microsoft.com/office/drawing/2014/main" id="{00000000-0008-0000-0A00-00002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47</xdr:row>
          <xdr:rowOff>259080</xdr:rowOff>
        </xdr:from>
        <xdr:to>
          <xdr:col>5</xdr:col>
          <xdr:colOff>1295400</xdr:colOff>
          <xdr:row>78</xdr:row>
          <xdr:rowOff>152400</xdr:rowOff>
        </xdr:to>
        <xdr:sp macro="" textlink="">
          <xdr:nvSpPr>
            <xdr:cNvPr id="44331" name="optLevel22" hidden="1">
              <a:extLst>
                <a:ext uri="{63B3BB69-23CF-44E3-9099-C40C66FF867C}">
                  <a14:compatExt spid="_x0000_s44331"/>
                </a:ext>
                <a:ext uri="{FF2B5EF4-FFF2-40B4-BE49-F238E27FC236}">
                  <a16:creationId xmlns:a16="http://schemas.microsoft.com/office/drawing/2014/main" id="{00000000-0008-0000-0A00-00002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259080</xdr:rowOff>
        </xdr:from>
        <xdr:to>
          <xdr:col>3</xdr:col>
          <xdr:colOff>259080</xdr:colOff>
          <xdr:row>78</xdr:row>
          <xdr:rowOff>152400</xdr:rowOff>
        </xdr:to>
        <xdr:sp macro="" textlink="">
          <xdr:nvSpPr>
            <xdr:cNvPr id="44332" name="optKubun22" hidden="1">
              <a:extLst>
                <a:ext uri="{63B3BB69-23CF-44E3-9099-C40C66FF867C}">
                  <a14:compatExt spid="_x0000_s44332"/>
                </a:ext>
                <a:ext uri="{FF2B5EF4-FFF2-40B4-BE49-F238E27FC236}">
                  <a16:creationId xmlns:a16="http://schemas.microsoft.com/office/drawing/2014/main" id="{00000000-0008-0000-0A00-00002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47</xdr:row>
          <xdr:rowOff>114300</xdr:rowOff>
        </xdr:from>
        <xdr:to>
          <xdr:col>5</xdr:col>
          <xdr:colOff>944880</xdr:colOff>
          <xdr:row>78</xdr:row>
          <xdr:rowOff>144780</xdr:rowOff>
        </xdr:to>
        <xdr:sp macro="" textlink="">
          <xdr:nvSpPr>
            <xdr:cNvPr id="44333" name="drpTaisaku21" hidden="1">
              <a:extLst>
                <a:ext uri="{63B3BB69-23CF-44E3-9099-C40C66FF867C}">
                  <a14:compatExt spid="_x0000_s44333"/>
                </a:ext>
                <a:ext uri="{FF2B5EF4-FFF2-40B4-BE49-F238E27FC236}">
                  <a16:creationId xmlns:a16="http://schemas.microsoft.com/office/drawing/2014/main" id="{00000000-0008-0000-0A00-00002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47</xdr:row>
          <xdr:rowOff>68580</xdr:rowOff>
        </xdr:from>
        <xdr:to>
          <xdr:col>5</xdr:col>
          <xdr:colOff>1295400</xdr:colOff>
          <xdr:row>78</xdr:row>
          <xdr:rowOff>144780</xdr:rowOff>
        </xdr:to>
        <xdr:sp macro="" textlink="">
          <xdr:nvSpPr>
            <xdr:cNvPr id="44335" name="optLevel21" hidden="1">
              <a:extLst>
                <a:ext uri="{63B3BB69-23CF-44E3-9099-C40C66FF867C}">
                  <a14:compatExt spid="_x0000_s44335"/>
                </a:ext>
                <a:ext uri="{FF2B5EF4-FFF2-40B4-BE49-F238E27FC236}">
                  <a16:creationId xmlns:a16="http://schemas.microsoft.com/office/drawing/2014/main" id="{00000000-0008-0000-0A00-00002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68580</xdr:rowOff>
        </xdr:from>
        <xdr:to>
          <xdr:col>3</xdr:col>
          <xdr:colOff>259080</xdr:colOff>
          <xdr:row>78</xdr:row>
          <xdr:rowOff>144780</xdr:rowOff>
        </xdr:to>
        <xdr:sp macro="" textlink="">
          <xdr:nvSpPr>
            <xdr:cNvPr id="44336" name="optKubun21" hidden="1">
              <a:extLst>
                <a:ext uri="{63B3BB69-23CF-44E3-9099-C40C66FF867C}">
                  <a14:compatExt spid="_x0000_s44336"/>
                </a:ext>
                <a:ext uri="{FF2B5EF4-FFF2-40B4-BE49-F238E27FC236}">
                  <a16:creationId xmlns:a16="http://schemas.microsoft.com/office/drawing/2014/main" id="{00000000-0008-0000-0A00-00003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46</xdr:row>
          <xdr:rowOff>182880</xdr:rowOff>
        </xdr:from>
        <xdr:to>
          <xdr:col>5</xdr:col>
          <xdr:colOff>944880</xdr:colOff>
          <xdr:row>78</xdr:row>
          <xdr:rowOff>144780</xdr:rowOff>
        </xdr:to>
        <xdr:sp macro="" textlink="">
          <xdr:nvSpPr>
            <xdr:cNvPr id="44337" name="drpTaisaku20" hidden="1">
              <a:extLst>
                <a:ext uri="{63B3BB69-23CF-44E3-9099-C40C66FF867C}">
                  <a14:compatExt spid="_x0000_s44337"/>
                </a:ext>
                <a:ext uri="{FF2B5EF4-FFF2-40B4-BE49-F238E27FC236}">
                  <a16:creationId xmlns:a16="http://schemas.microsoft.com/office/drawing/2014/main" id="{00000000-0008-0000-0A00-00003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46</xdr:row>
          <xdr:rowOff>114300</xdr:rowOff>
        </xdr:from>
        <xdr:to>
          <xdr:col>5</xdr:col>
          <xdr:colOff>1295400</xdr:colOff>
          <xdr:row>78</xdr:row>
          <xdr:rowOff>152400</xdr:rowOff>
        </xdr:to>
        <xdr:sp macro="" textlink="">
          <xdr:nvSpPr>
            <xdr:cNvPr id="44339" name="optLevel20" hidden="1">
              <a:extLst>
                <a:ext uri="{63B3BB69-23CF-44E3-9099-C40C66FF867C}">
                  <a14:compatExt spid="_x0000_s44339"/>
                </a:ext>
                <a:ext uri="{FF2B5EF4-FFF2-40B4-BE49-F238E27FC236}">
                  <a16:creationId xmlns:a16="http://schemas.microsoft.com/office/drawing/2014/main" id="{00000000-0008-0000-0A00-00003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114300</xdr:rowOff>
        </xdr:from>
        <xdr:to>
          <xdr:col>3</xdr:col>
          <xdr:colOff>259080</xdr:colOff>
          <xdr:row>78</xdr:row>
          <xdr:rowOff>152400</xdr:rowOff>
        </xdr:to>
        <xdr:sp macro="" textlink="">
          <xdr:nvSpPr>
            <xdr:cNvPr id="44340" name="optKubun20" hidden="1">
              <a:extLst>
                <a:ext uri="{63B3BB69-23CF-44E3-9099-C40C66FF867C}">
                  <a14:compatExt spid="_x0000_s44340"/>
                </a:ext>
                <a:ext uri="{FF2B5EF4-FFF2-40B4-BE49-F238E27FC236}">
                  <a16:creationId xmlns:a16="http://schemas.microsoft.com/office/drawing/2014/main" id="{00000000-0008-0000-0A00-00003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45</xdr:row>
          <xdr:rowOff>259080</xdr:rowOff>
        </xdr:from>
        <xdr:to>
          <xdr:col>5</xdr:col>
          <xdr:colOff>944880</xdr:colOff>
          <xdr:row>78</xdr:row>
          <xdr:rowOff>144780</xdr:rowOff>
        </xdr:to>
        <xdr:sp macro="" textlink="">
          <xdr:nvSpPr>
            <xdr:cNvPr id="44341" name="drpTaisaku19" hidden="1">
              <a:extLst>
                <a:ext uri="{63B3BB69-23CF-44E3-9099-C40C66FF867C}">
                  <a14:compatExt spid="_x0000_s44341"/>
                </a:ext>
                <a:ext uri="{FF2B5EF4-FFF2-40B4-BE49-F238E27FC236}">
                  <a16:creationId xmlns:a16="http://schemas.microsoft.com/office/drawing/2014/main" id="{00000000-0008-0000-0A00-00003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45</xdr:row>
          <xdr:rowOff>190500</xdr:rowOff>
        </xdr:from>
        <xdr:to>
          <xdr:col>5</xdr:col>
          <xdr:colOff>1295400</xdr:colOff>
          <xdr:row>78</xdr:row>
          <xdr:rowOff>144780</xdr:rowOff>
        </xdr:to>
        <xdr:sp macro="" textlink="">
          <xdr:nvSpPr>
            <xdr:cNvPr id="44343" name="optLevel19" hidden="1">
              <a:extLst>
                <a:ext uri="{63B3BB69-23CF-44E3-9099-C40C66FF867C}">
                  <a14:compatExt spid="_x0000_s44343"/>
                </a:ext>
                <a:ext uri="{FF2B5EF4-FFF2-40B4-BE49-F238E27FC236}">
                  <a16:creationId xmlns:a16="http://schemas.microsoft.com/office/drawing/2014/main" id="{00000000-0008-0000-0A00-00003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190500</xdr:rowOff>
        </xdr:from>
        <xdr:to>
          <xdr:col>3</xdr:col>
          <xdr:colOff>259080</xdr:colOff>
          <xdr:row>78</xdr:row>
          <xdr:rowOff>144780</xdr:rowOff>
        </xdr:to>
        <xdr:sp macro="" textlink="">
          <xdr:nvSpPr>
            <xdr:cNvPr id="44344" name="optKubun19" hidden="1">
              <a:extLst>
                <a:ext uri="{63B3BB69-23CF-44E3-9099-C40C66FF867C}">
                  <a14:compatExt spid="_x0000_s44344"/>
                </a:ext>
                <a:ext uri="{FF2B5EF4-FFF2-40B4-BE49-F238E27FC236}">
                  <a16:creationId xmlns:a16="http://schemas.microsoft.com/office/drawing/2014/main" id="{00000000-0008-0000-0A00-00003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45</xdr:row>
          <xdr:rowOff>68580</xdr:rowOff>
        </xdr:from>
        <xdr:to>
          <xdr:col>5</xdr:col>
          <xdr:colOff>944880</xdr:colOff>
          <xdr:row>78</xdr:row>
          <xdr:rowOff>144780</xdr:rowOff>
        </xdr:to>
        <xdr:sp macro="" textlink="">
          <xdr:nvSpPr>
            <xdr:cNvPr id="44345" name="drpTaisaku18" hidden="1">
              <a:extLst>
                <a:ext uri="{63B3BB69-23CF-44E3-9099-C40C66FF867C}">
                  <a14:compatExt spid="_x0000_s44345"/>
                </a:ext>
                <a:ext uri="{FF2B5EF4-FFF2-40B4-BE49-F238E27FC236}">
                  <a16:creationId xmlns:a16="http://schemas.microsoft.com/office/drawing/2014/main" id="{00000000-0008-0000-0A00-00003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44</xdr:row>
          <xdr:rowOff>297180</xdr:rowOff>
        </xdr:from>
        <xdr:to>
          <xdr:col>5</xdr:col>
          <xdr:colOff>1295400</xdr:colOff>
          <xdr:row>78</xdr:row>
          <xdr:rowOff>144780</xdr:rowOff>
        </xdr:to>
        <xdr:sp macro="" textlink="">
          <xdr:nvSpPr>
            <xdr:cNvPr id="44347" name="optLevel18" hidden="1">
              <a:extLst>
                <a:ext uri="{63B3BB69-23CF-44E3-9099-C40C66FF867C}">
                  <a14:compatExt spid="_x0000_s44347"/>
                </a:ext>
                <a:ext uri="{FF2B5EF4-FFF2-40B4-BE49-F238E27FC236}">
                  <a16:creationId xmlns:a16="http://schemas.microsoft.com/office/drawing/2014/main" id="{00000000-0008-0000-0A00-00003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297180</xdr:rowOff>
        </xdr:from>
        <xdr:to>
          <xdr:col>3</xdr:col>
          <xdr:colOff>259080</xdr:colOff>
          <xdr:row>78</xdr:row>
          <xdr:rowOff>144780</xdr:rowOff>
        </xdr:to>
        <xdr:sp macro="" textlink="">
          <xdr:nvSpPr>
            <xdr:cNvPr id="44348" name="optKubun18" hidden="1">
              <a:extLst>
                <a:ext uri="{63B3BB69-23CF-44E3-9099-C40C66FF867C}">
                  <a14:compatExt spid="_x0000_s44348"/>
                </a:ext>
                <a:ext uri="{FF2B5EF4-FFF2-40B4-BE49-F238E27FC236}">
                  <a16:creationId xmlns:a16="http://schemas.microsoft.com/office/drawing/2014/main" id="{00000000-0008-0000-0A00-00003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44</xdr:row>
          <xdr:rowOff>106680</xdr:rowOff>
        </xdr:from>
        <xdr:to>
          <xdr:col>5</xdr:col>
          <xdr:colOff>944880</xdr:colOff>
          <xdr:row>78</xdr:row>
          <xdr:rowOff>144780</xdr:rowOff>
        </xdr:to>
        <xdr:sp macro="" textlink="">
          <xdr:nvSpPr>
            <xdr:cNvPr id="44349" name="drpTaisaku17" hidden="1">
              <a:extLst>
                <a:ext uri="{63B3BB69-23CF-44E3-9099-C40C66FF867C}">
                  <a14:compatExt spid="_x0000_s44349"/>
                </a:ext>
                <a:ext uri="{FF2B5EF4-FFF2-40B4-BE49-F238E27FC236}">
                  <a16:creationId xmlns:a16="http://schemas.microsoft.com/office/drawing/2014/main" id="{00000000-0008-0000-0A00-00003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44</xdr:row>
          <xdr:rowOff>68580</xdr:rowOff>
        </xdr:from>
        <xdr:to>
          <xdr:col>5</xdr:col>
          <xdr:colOff>1295400</xdr:colOff>
          <xdr:row>78</xdr:row>
          <xdr:rowOff>182880</xdr:rowOff>
        </xdr:to>
        <xdr:sp macro="" textlink="">
          <xdr:nvSpPr>
            <xdr:cNvPr id="44351" name="optLevel17" hidden="1">
              <a:extLst>
                <a:ext uri="{63B3BB69-23CF-44E3-9099-C40C66FF867C}">
                  <a14:compatExt spid="_x0000_s44351"/>
                </a:ext>
                <a:ext uri="{FF2B5EF4-FFF2-40B4-BE49-F238E27FC236}">
                  <a16:creationId xmlns:a16="http://schemas.microsoft.com/office/drawing/2014/main" id="{00000000-0008-0000-0A00-00003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68580</xdr:rowOff>
        </xdr:from>
        <xdr:to>
          <xdr:col>3</xdr:col>
          <xdr:colOff>259080</xdr:colOff>
          <xdr:row>78</xdr:row>
          <xdr:rowOff>182880</xdr:rowOff>
        </xdr:to>
        <xdr:sp macro="" textlink="">
          <xdr:nvSpPr>
            <xdr:cNvPr id="44352" name="optKubun17" hidden="1">
              <a:extLst>
                <a:ext uri="{63B3BB69-23CF-44E3-9099-C40C66FF867C}">
                  <a14:compatExt spid="_x0000_s44352"/>
                </a:ext>
                <a:ext uri="{FF2B5EF4-FFF2-40B4-BE49-F238E27FC236}">
                  <a16:creationId xmlns:a16="http://schemas.microsoft.com/office/drawing/2014/main" id="{00000000-0008-0000-0A00-00004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43</xdr:row>
          <xdr:rowOff>190500</xdr:rowOff>
        </xdr:from>
        <xdr:to>
          <xdr:col>5</xdr:col>
          <xdr:colOff>944880</xdr:colOff>
          <xdr:row>78</xdr:row>
          <xdr:rowOff>114300</xdr:rowOff>
        </xdr:to>
        <xdr:sp macro="" textlink="">
          <xdr:nvSpPr>
            <xdr:cNvPr id="44353" name="drpTaisaku16" hidden="1">
              <a:extLst>
                <a:ext uri="{63B3BB69-23CF-44E3-9099-C40C66FF867C}">
                  <a14:compatExt spid="_x0000_s44353"/>
                </a:ext>
                <a:ext uri="{FF2B5EF4-FFF2-40B4-BE49-F238E27FC236}">
                  <a16:creationId xmlns:a16="http://schemas.microsoft.com/office/drawing/2014/main" id="{00000000-0008-0000-0A00-00004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43</xdr:row>
          <xdr:rowOff>144780</xdr:rowOff>
        </xdr:from>
        <xdr:to>
          <xdr:col>5</xdr:col>
          <xdr:colOff>1295400</xdr:colOff>
          <xdr:row>78</xdr:row>
          <xdr:rowOff>144780</xdr:rowOff>
        </xdr:to>
        <xdr:sp macro="" textlink="">
          <xdr:nvSpPr>
            <xdr:cNvPr id="44355" name="optLevel16" hidden="1">
              <a:extLst>
                <a:ext uri="{63B3BB69-23CF-44E3-9099-C40C66FF867C}">
                  <a14:compatExt spid="_x0000_s44355"/>
                </a:ext>
                <a:ext uri="{FF2B5EF4-FFF2-40B4-BE49-F238E27FC236}">
                  <a16:creationId xmlns:a16="http://schemas.microsoft.com/office/drawing/2014/main" id="{00000000-0008-0000-0A00-00004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144780</xdr:rowOff>
        </xdr:from>
        <xdr:to>
          <xdr:col>3</xdr:col>
          <xdr:colOff>259080</xdr:colOff>
          <xdr:row>78</xdr:row>
          <xdr:rowOff>144780</xdr:rowOff>
        </xdr:to>
        <xdr:sp macro="" textlink="">
          <xdr:nvSpPr>
            <xdr:cNvPr id="44356" name="optKubun16" hidden="1">
              <a:extLst>
                <a:ext uri="{63B3BB69-23CF-44E3-9099-C40C66FF867C}">
                  <a14:compatExt spid="_x0000_s44356"/>
                </a:ext>
                <a:ext uri="{FF2B5EF4-FFF2-40B4-BE49-F238E27FC236}">
                  <a16:creationId xmlns:a16="http://schemas.microsoft.com/office/drawing/2014/main" id="{00000000-0008-0000-0A00-00004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40" name="drpTaisaku89" hidden="1">
              <a:extLst>
                <a:ext uri="{63B3BB69-23CF-44E3-9099-C40C66FF867C}">
                  <a14:compatExt spid="_x0000_s60740"/>
                </a:ext>
                <a:ext uri="{FF2B5EF4-FFF2-40B4-BE49-F238E27FC236}">
                  <a16:creationId xmlns:a16="http://schemas.microsoft.com/office/drawing/2014/main" id="{00000000-0008-0000-0A00-00004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41" name="optLevel89" hidden="1">
              <a:extLst>
                <a:ext uri="{63B3BB69-23CF-44E3-9099-C40C66FF867C}">
                  <a14:compatExt spid="_x0000_s60741"/>
                </a:ext>
                <a:ext uri="{FF2B5EF4-FFF2-40B4-BE49-F238E27FC236}">
                  <a16:creationId xmlns:a16="http://schemas.microsoft.com/office/drawing/2014/main" id="{00000000-0008-0000-0A00-00004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42" name="drpTaisaku90" hidden="1">
              <a:extLst>
                <a:ext uri="{63B3BB69-23CF-44E3-9099-C40C66FF867C}">
                  <a14:compatExt spid="_x0000_s60742"/>
                </a:ext>
                <a:ext uri="{FF2B5EF4-FFF2-40B4-BE49-F238E27FC236}">
                  <a16:creationId xmlns:a16="http://schemas.microsoft.com/office/drawing/2014/main" id="{00000000-0008-0000-0A00-00004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43" name="optLevel90" hidden="1">
              <a:extLst>
                <a:ext uri="{63B3BB69-23CF-44E3-9099-C40C66FF867C}">
                  <a14:compatExt spid="_x0000_s60743"/>
                </a:ext>
                <a:ext uri="{FF2B5EF4-FFF2-40B4-BE49-F238E27FC236}">
                  <a16:creationId xmlns:a16="http://schemas.microsoft.com/office/drawing/2014/main" id="{00000000-0008-0000-0A00-00004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44" name="drpTaisaku88" hidden="1">
              <a:extLst>
                <a:ext uri="{63B3BB69-23CF-44E3-9099-C40C66FF867C}">
                  <a14:compatExt spid="_x0000_s60744"/>
                </a:ext>
                <a:ext uri="{FF2B5EF4-FFF2-40B4-BE49-F238E27FC236}">
                  <a16:creationId xmlns:a16="http://schemas.microsoft.com/office/drawing/2014/main" id="{00000000-0008-0000-0A00-00004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45" name="optLevel88" hidden="1">
              <a:extLst>
                <a:ext uri="{63B3BB69-23CF-44E3-9099-C40C66FF867C}">
                  <a14:compatExt spid="_x0000_s60745"/>
                </a:ext>
                <a:ext uri="{FF2B5EF4-FFF2-40B4-BE49-F238E27FC236}">
                  <a16:creationId xmlns:a16="http://schemas.microsoft.com/office/drawing/2014/main" id="{00000000-0008-0000-0A00-00004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46" name="drpTaisaku87" hidden="1">
              <a:extLst>
                <a:ext uri="{63B3BB69-23CF-44E3-9099-C40C66FF867C}">
                  <a14:compatExt spid="_x0000_s60746"/>
                </a:ext>
                <a:ext uri="{FF2B5EF4-FFF2-40B4-BE49-F238E27FC236}">
                  <a16:creationId xmlns:a16="http://schemas.microsoft.com/office/drawing/2014/main" id="{00000000-0008-0000-0A00-00004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47" name="optLevel87" hidden="1">
              <a:extLst>
                <a:ext uri="{63B3BB69-23CF-44E3-9099-C40C66FF867C}">
                  <a14:compatExt spid="_x0000_s60747"/>
                </a:ext>
                <a:ext uri="{FF2B5EF4-FFF2-40B4-BE49-F238E27FC236}">
                  <a16:creationId xmlns:a16="http://schemas.microsoft.com/office/drawing/2014/main" id="{00000000-0008-0000-0A00-00004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48" name="drpTaisaku86" hidden="1">
              <a:extLst>
                <a:ext uri="{63B3BB69-23CF-44E3-9099-C40C66FF867C}">
                  <a14:compatExt spid="_x0000_s60748"/>
                </a:ext>
                <a:ext uri="{FF2B5EF4-FFF2-40B4-BE49-F238E27FC236}">
                  <a16:creationId xmlns:a16="http://schemas.microsoft.com/office/drawing/2014/main" id="{00000000-0008-0000-0A00-00004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49" name="optLevel86" hidden="1">
              <a:extLst>
                <a:ext uri="{63B3BB69-23CF-44E3-9099-C40C66FF867C}">
                  <a14:compatExt spid="_x0000_s60749"/>
                </a:ext>
                <a:ext uri="{FF2B5EF4-FFF2-40B4-BE49-F238E27FC236}">
                  <a16:creationId xmlns:a16="http://schemas.microsoft.com/office/drawing/2014/main" id="{00000000-0008-0000-0A00-00004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50" name="drpTaisaku85" hidden="1">
              <a:extLst>
                <a:ext uri="{63B3BB69-23CF-44E3-9099-C40C66FF867C}">
                  <a14:compatExt spid="_x0000_s60750"/>
                </a:ext>
                <a:ext uri="{FF2B5EF4-FFF2-40B4-BE49-F238E27FC236}">
                  <a16:creationId xmlns:a16="http://schemas.microsoft.com/office/drawing/2014/main" id="{00000000-0008-0000-0A00-00004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51" name="optLevel85" hidden="1">
              <a:extLst>
                <a:ext uri="{63B3BB69-23CF-44E3-9099-C40C66FF867C}">
                  <a14:compatExt spid="_x0000_s60751"/>
                </a:ext>
                <a:ext uri="{FF2B5EF4-FFF2-40B4-BE49-F238E27FC236}">
                  <a16:creationId xmlns:a16="http://schemas.microsoft.com/office/drawing/2014/main" id="{00000000-0008-0000-0A00-00004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52" name="drpTaisaku84" hidden="1">
              <a:extLst>
                <a:ext uri="{63B3BB69-23CF-44E3-9099-C40C66FF867C}">
                  <a14:compatExt spid="_x0000_s60752"/>
                </a:ext>
                <a:ext uri="{FF2B5EF4-FFF2-40B4-BE49-F238E27FC236}">
                  <a16:creationId xmlns:a16="http://schemas.microsoft.com/office/drawing/2014/main" id="{00000000-0008-0000-0A00-00005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53" name="optLevel84" hidden="1">
              <a:extLst>
                <a:ext uri="{63B3BB69-23CF-44E3-9099-C40C66FF867C}">
                  <a14:compatExt spid="_x0000_s60753"/>
                </a:ext>
                <a:ext uri="{FF2B5EF4-FFF2-40B4-BE49-F238E27FC236}">
                  <a16:creationId xmlns:a16="http://schemas.microsoft.com/office/drawing/2014/main" id="{00000000-0008-0000-0A00-00005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54" name="drpTaisaku83" hidden="1">
              <a:extLst>
                <a:ext uri="{63B3BB69-23CF-44E3-9099-C40C66FF867C}">
                  <a14:compatExt spid="_x0000_s60754"/>
                </a:ext>
                <a:ext uri="{FF2B5EF4-FFF2-40B4-BE49-F238E27FC236}">
                  <a16:creationId xmlns:a16="http://schemas.microsoft.com/office/drawing/2014/main" id="{00000000-0008-0000-0A00-00005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55" name="optLevel83" hidden="1">
              <a:extLst>
                <a:ext uri="{63B3BB69-23CF-44E3-9099-C40C66FF867C}">
                  <a14:compatExt spid="_x0000_s60755"/>
                </a:ext>
                <a:ext uri="{FF2B5EF4-FFF2-40B4-BE49-F238E27FC236}">
                  <a16:creationId xmlns:a16="http://schemas.microsoft.com/office/drawing/2014/main" id="{00000000-0008-0000-0A00-00005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56" name="drpTaisaku82" hidden="1">
              <a:extLst>
                <a:ext uri="{63B3BB69-23CF-44E3-9099-C40C66FF867C}">
                  <a14:compatExt spid="_x0000_s60756"/>
                </a:ext>
                <a:ext uri="{FF2B5EF4-FFF2-40B4-BE49-F238E27FC236}">
                  <a16:creationId xmlns:a16="http://schemas.microsoft.com/office/drawing/2014/main" id="{00000000-0008-0000-0A00-00005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57" name="optLevel82" hidden="1">
              <a:extLst>
                <a:ext uri="{63B3BB69-23CF-44E3-9099-C40C66FF867C}">
                  <a14:compatExt spid="_x0000_s60757"/>
                </a:ext>
                <a:ext uri="{FF2B5EF4-FFF2-40B4-BE49-F238E27FC236}">
                  <a16:creationId xmlns:a16="http://schemas.microsoft.com/office/drawing/2014/main" id="{00000000-0008-0000-0A00-00005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58" name="drpTaisaku81" hidden="1">
              <a:extLst>
                <a:ext uri="{63B3BB69-23CF-44E3-9099-C40C66FF867C}">
                  <a14:compatExt spid="_x0000_s60758"/>
                </a:ext>
                <a:ext uri="{FF2B5EF4-FFF2-40B4-BE49-F238E27FC236}">
                  <a16:creationId xmlns:a16="http://schemas.microsoft.com/office/drawing/2014/main" id="{00000000-0008-0000-0A00-00005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59" name="optLevel81" hidden="1">
              <a:extLst>
                <a:ext uri="{63B3BB69-23CF-44E3-9099-C40C66FF867C}">
                  <a14:compatExt spid="_x0000_s60759"/>
                </a:ext>
                <a:ext uri="{FF2B5EF4-FFF2-40B4-BE49-F238E27FC236}">
                  <a16:creationId xmlns:a16="http://schemas.microsoft.com/office/drawing/2014/main" id="{00000000-0008-0000-0A00-00005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60" name="drpTaisaku80" hidden="1">
              <a:extLst>
                <a:ext uri="{63B3BB69-23CF-44E3-9099-C40C66FF867C}">
                  <a14:compatExt spid="_x0000_s60760"/>
                </a:ext>
                <a:ext uri="{FF2B5EF4-FFF2-40B4-BE49-F238E27FC236}">
                  <a16:creationId xmlns:a16="http://schemas.microsoft.com/office/drawing/2014/main" id="{00000000-0008-0000-0A00-00005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61" name="optLevel80" hidden="1">
              <a:extLst>
                <a:ext uri="{63B3BB69-23CF-44E3-9099-C40C66FF867C}">
                  <a14:compatExt spid="_x0000_s60761"/>
                </a:ext>
                <a:ext uri="{FF2B5EF4-FFF2-40B4-BE49-F238E27FC236}">
                  <a16:creationId xmlns:a16="http://schemas.microsoft.com/office/drawing/2014/main" id="{00000000-0008-0000-0A00-00005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62" name="drpTaisaku79" hidden="1">
              <a:extLst>
                <a:ext uri="{63B3BB69-23CF-44E3-9099-C40C66FF867C}">
                  <a14:compatExt spid="_x0000_s60762"/>
                </a:ext>
                <a:ext uri="{FF2B5EF4-FFF2-40B4-BE49-F238E27FC236}">
                  <a16:creationId xmlns:a16="http://schemas.microsoft.com/office/drawing/2014/main" id="{00000000-0008-0000-0A00-00005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63" name="optLevel79" hidden="1">
              <a:extLst>
                <a:ext uri="{63B3BB69-23CF-44E3-9099-C40C66FF867C}">
                  <a14:compatExt spid="_x0000_s60763"/>
                </a:ext>
                <a:ext uri="{FF2B5EF4-FFF2-40B4-BE49-F238E27FC236}">
                  <a16:creationId xmlns:a16="http://schemas.microsoft.com/office/drawing/2014/main" id="{00000000-0008-0000-0A00-00005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64" name="drpTaisaku78" hidden="1">
              <a:extLst>
                <a:ext uri="{63B3BB69-23CF-44E3-9099-C40C66FF867C}">
                  <a14:compatExt spid="_x0000_s60764"/>
                </a:ext>
                <a:ext uri="{FF2B5EF4-FFF2-40B4-BE49-F238E27FC236}">
                  <a16:creationId xmlns:a16="http://schemas.microsoft.com/office/drawing/2014/main" id="{00000000-0008-0000-0A00-00005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65" name="optLevel78" hidden="1">
              <a:extLst>
                <a:ext uri="{63B3BB69-23CF-44E3-9099-C40C66FF867C}">
                  <a14:compatExt spid="_x0000_s60765"/>
                </a:ext>
                <a:ext uri="{FF2B5EF4-FFF2-40B4-BE49-F238E27FC236}">
                  <a16:creationId xmlns:a16="http://schemas.microsoft.com/office/drawing/2014/main" id="{00000000-0008-0000-0A00-00005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66" name="drpTaisaku77" hidden="1">
              <a:extLst>
                <a:ext uri="{63B3BB69-23CF-44E3-9099-C40C66FF867C}">
                  <a14:compatExt spid="_x0000_s60766"/>
                </a:ext>
                <a:ext uri="{FF2B5EF4-FFF2-40B4-BE49-F238E27FC236}">
                  <a16:creationId xmlns:a16="http://schemas.microsoft.com/office/drawing/2014/main" id="{00000000-0008-0000-0A00-00005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67" name="optLevel77" hidden="1">
              <a:extLst>
                <a:ext uri="{63B3BB69-23CF-44E3-9099-C40C66FF867C}">
                  <a14:compatExt spid="_x0000_s60767"/>
                </a:ext>
                <a:ext uri="{FF2B5EF4-FFF2-40B4-BE49-F238E27FC236}">
                  <a16:creationId xmlns:a16="http://schemas.microsoft.com/office/drawing/2014/main" id="{00000000-0008-0000-0A00-00005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68" name="drpTaisaku76" hidden="1">
              <a:extLst>
                <a:ext uri="{63B3BB69-23CF-44E3-9099-C40C66FF867C}">
                  <a14:compatExt spid="_x0000_s60768"/>
                </a:ext>
                <a:ext uri="{FF2B5EF4-FFF2-40B4-BE49-F238E27FC236}">
                  <a16:creationId xmlns:a16="http://schemas.microsoft.com/office/drawing/2014/main" id="{00000000-0008-0000-0A00-00006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69" name="optLevel76" hidden="1">
              <a:extLst>
                <a:ext uri="{63B3BB69-23CF-44E3-9099-C40C66FF867C}">
                  <a14:compatExt spid="_x0000_s60769"/>
                </a:ext>
                <a:ext uri="{FF2B5EF4-FFF2-40B4-BE49-F238E27FC236}">
                  <a16:creationId xmlns:a16="http://schemas.microsoft.com/office/drawing/2014/main" id="{00000000-0008-0000-0A00-00006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70" name="drpTaisaku75" hidden="1">
              <a:extLst>
                <a:ext uri="{63B3BB69-23CF-44E3-9099-C40C66FF867C}">
                  <a14:compatExt spid="_x0000_s60770"/>
                </a:ext>
                <a:ext uri="{FF2B5EF4-FFF2-40B4-BE49-F238E27FC236}">
                  <a16:creationId xmlns:a16="http://schemas.microsoft.com/office/drawing/2014/main" id="{00000000-0008-0000-0A00-00006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71" name="optLevel75" hidden="1">
              <a:extLst>
                <a:ext uri="{63B3BB69-23CF-44E3-9099-C40C66FF867C}">
                  <a14:compatExt spid="_x0000_s60771"/>
                </a:ext>
                <a:ext uri="{FF2B5EF4-FFF2-40B4-BE49-F238E27FC236}">
                  <a16:creationId xmlns:a16="http://schemas.microsoft.com/office/drawing/2014/main" id="{00000000-0008-0000-0A00-00006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72" name="drpTaisaku74" hidden="1">
              <a:extLst>
                <a:ext uri="{63B3BB69-23CF-44E3-9099-C40C66FF867C}">
                  <a14:compatExt spid="_x0000_s60772"/>
                </a:ext>
                <a:ext uri="{FF2B5EF4-FFF2-40B4-BE49-F238E27FC236}">
                  <a16:creationId xmlns:a16="http://schemas.microsoft.com/office/drawing/2014/main" id="{00000000-0008-0000-0A00-00006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73" name="optLevel74" hidden="1">
              <a:extLst>
                <a:ext uri="{63B3BB69-23CF-44E3-9099-C40C66FF867C}">
                  <a14:compatExt spid="_x0000_s60773"/>
                </a:ext>
                <a:ext uri="{FF2B5EF4-FFF2-40B4-BE49-F238E27FC236}">
                  <a16:creationId xmlns:a16="http://schemas.microsoft.com/office/drawing/2014/main" id="{00000000-0008-0000-0A00-00006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74" name="drpTaisaku73" hidden="1">
              <a:extLst>
                <a:ext uri="{63B3BB69-23CF-44E3-9099-C40C66FF867C}">
                  <a14:compatExt spid="_x0000_s60774"/>
                </a:ext>
                <a:ext uri="{FF2B5EF4-FFF2-40B4-BE49-F238E27FC236}">
                  <a16:creationId xmlns:a16="http://schemas.microsoft.com/office/drawing/2014/main" id="{00000000-0008-0000-0A00-00006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75" name="optLevel73" hidden="1">
              <a:extLst>
                <a:ext uri="{63B3BB69-23CF-44E3-9099-C40C66FF867C}">
                  <a14:compatExt spid="_x0000_s60775"/>
                </a:ext>
                <a:ext uri="{FF2B5EF4-FFF2-40B4-BE49-F238E27FC236}">
                  <a16:creationId xmlns:a16="http://schemas.microsoft.com/office/drawing/2014/main" id="{00000000-0008-0000-0A00-00006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76" name="drpTaisaku72" hidden="1">
              <a:extLst>
                <a:ext uri="{63B3BB69-23CF-44E3-9099-C40C66FF867C}">
                  <a14:compatExt spid="_x0000_s60776"/>
                </a:ext>
                <a:ext uri="{FF2B5EF4-FFF2-40B4-BE49-F238E27FC236}">
                  <a16:creationId xmlns:a16="http://schemas.microsoft.com/office/drawing/2014/main" id="{00000000-0008-0000-0A00-00006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77" name="optLevel72" hidden="1">
              <a:extLst>
                <a:ext uri="{63B3BB69-23CF-44E3-9099-C40C66FF867C}">
                  <a14:compatExt spid="_x0000_s60777"/>
                </a:ext>
                <a:ext uri="{FF2B5EF4-FFF2-40B4-BE49-F238E27FC236}">
                  <a16:creationId xmlns:a16="http://schemas.microsoft.com/office/drawing/2014/main" id="{00000000-0008-0000-0A00-00006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78" name="drpTaisaku71" hidden="1">
              <a:extLst>
                <a:ext uri="{63B3BB69-23CF-44E3-9099-C40C66FF867C}">
                  <a14:compatExt spid="_x0000_s60778"/>
                </a:ext>
                <a:ext uri="{FF2B5EF4-FFF2-40B4-BE49-F238E27FC236}">
                  <a16:creationId xmlns:a16="http://schemas.microsoft.com/office/drawing/2014/main" id="{00000000-0008-0000-0A00-00006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79" name="optLevel71" hidden="1">
              <a:extLst>
                <a:ext uri="{63B3BB69-23CF-44E3-9099-C40C66FF867C}">
                  <a14:compatExt spid="_x0000_s60779"/>
                </a:ext>
                <a:ext uri="{FF2B5EF4-FFF2-40B4-BE49-F238E27FC236}">
                  <a16:creationId xmlns:a16="http://schemas.microsoft.com/office/drawing/2014/main" id="{00000000-0008-0000-0A00-00006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80" name="drpTaisaku70" hidden="1">
              <a:extLst>
                <a:ext uri="{63B3BB69-23CF-44E3-9099-C40C66FF867C}">
                  <a14:compatExt spid="_x0000_s60780"/>
                </a:ext>
                <a:ext uri="{FF2B5EF4-FFF2-40B4-BE49-F238E27FC236}">
                  <a16:creationId xmlns:a16="http://schemas.microsoft.com/office/drawing/2014/main" id="{00000000-0008-0000-0A00-00006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81" name="optLevel70" hidden="1">
              <a:extLst>
                <a:ext uri="{63B3BB69-23CF-44E3-9099-C40C66FF867C}">
                  <a14:compatExt spid="_x0000_s60781"/>
                </a:ext>
                <a:ext uri="{FF2B5EF4-FFF2-40B4-BE49-F238E27FC236}">
                  <a16:creationId xmlns:a16="http://schemas.microsoft.com/office/drawing/2014/main" id="{00000000-0008-0000-0A00-00006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82" name="drpTaisaku69" hidden="1">
              <a:extLst>
                <a:ext uri="{63B3BB69-23CF-44E3-9099-C40C66FF867C}">
                  <a14:compatExt spid="_x0000_s60782"/>
                </a:ext>
                <a:ext uri="{FF2B5EF4-FFF2-40B4-BE49-F238E27FC236}">
                  <a16:creationId xmlns:a16="http://schemas.microsoft.com/office/drawing/2014/main" id="{00000000-0008-0000-0A00-00006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83" name="optLevel69" hidden="1">
              <a:extLst>
                <a:ext uri="{63B3BB69-23CF-44E3-9099-C40C66FF867C}">
                  <a14:compatExt spid="_x0000_s60783"/>
                </a:ext>
                <a:ext uri="{FF2B5EF4-FFF2-40B4-BE49-F238E27FC236}">
                  <a16:creationId xmlns:a16="http://schemas.microsoft.com/office/drawing/2014/main" id="{00000000-0008-0000-0A00-00006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259080</xdr:rowOff>
        </xdr:from>
        <xdr:to>
          <xdr:col>5</xdr:col>
          <xdr:colOff>944880</xdr:colOff>
          <xdr:row>78</xdr:row>
          <xdr:rowOff>144780</xdr:rowOff>
        </xdr:to>
        <xdr:sp macro="" textlink="">
          <xdr:nvSpPr>
            <xdr:cNvPr id="60784" name="drpTaisaku68" hidden="1">
              <a:extLst>
                <a:ext uri="{63B3BB69-23CF-44E3-9099-C40C66FF867C}">
                  <a14:compatExt spid="_x0000_s60784"/>
                </a:ext>
                <a:ext uri="{FF2B5EF4-FFF2-40B4-BE49-F238E27FC236}">
                  <a16:creationId xmlns:a16="http://schemas.microsoft.com/office/drawing/2014/main" id="{00000000-0008-0000-0A00-00007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259080</xdr:rowOff>
        </xdr:from>
        <xdr:to>
          <xdr:col>5</xdr:col>
          <xdr:colOff>1295400</xdr:colOff>
          <xdr:row>78</xdr:row>
          <xdr:rowOff>144780</xdr:rowOff>
        </xdr:to>
        <xdr:sp macro="" textlink="">
          <xdr:nvSpPr>
            <xdr:cNvPr id="60785" name="optLevel68" hidden="1">
              <a:extLst>
                <a:ext uri="{63B3BB69-23CF-44E3-9099-C40C66FF867C}">
                  <a14:compatExt spid="_x0000_s60785"/>
                </a:ext>
                <a:ext uri="{FF2B5EF4-FFF2-40B4-BE49-F238E27FC236}">
                  <a16:creationId xmlns:a16="http://schemas.microsoft.com/office/drawing/2014/main" id="{00000000-0008-0000-0A00-00007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56</xdr:row>
          <xdr:rowOff>106680</xdr:rowOff>
        </xdr:from>
        <xdr:to>
          <xdr:col>5</xdr:col>
          <xdr:colOff>944880</xdr:colOff>
          <xdr:row>78</xdr:row>
          <xdr:rowOff>144780</xdr:rowOff>
        </xdr:to>
        <xdr:sp macro="" textlink="">
          <xdr:nvSpPr>
            <xdr:cNvPr id="60786" name="drpTaisaku67" hidden="1">
              <a:extLst>
                <a:ext uri="{63B3BB69-23CF-44E3-9099-C40C66FF867C}">
                  <a14:compatExt spid="_x0000_s60786"/>
                </a:ext>
                <a:ext uri="{FF2B5EF4-FFF2-40B4-BE49-F238E27FC236}">
                  <a16:creationId xmlns:a16="http://schemas.microsoft.com/office/drawing/2014/main" id="{00000000-0008-0000-0A00-00007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56</xdr:row>
          <xdr:rowOff>38100</xdr:rowOff>
        </xdr:from>
        <xdr:to>
          <xdr:col>5</xdr:col>
          <xdr:colOff>1295400</xdr:colOff>
          <xdr:row>78</xdr:row>
          <xdr:rowOff>144780</xdr:rowOff>
        </xdr:to>
        <xdr:sp macro="" textlink="">
          <xdr:nvSpPr>
            <xdr:cNvPr id="60787" name="optLevel67" hidden="1">
              <a:extLst>
                <a:ext uri="{63B3BB69-23CF-44E3-9099-C40C66FF867C}">
                  <a14:compatExt spid="_x0000_s60787"/>
                </a:ext>
                <a:ext uri="{FF2B5EF4-FFF2-40B4-BE49-F238E27FC236}">
                  <a16:creationId xmlns:a16="http://schemas.microsoft.com/office/drawing/2014/main" id="{00000000-0008-0000-0A00-00007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220980</xdr:rowOff>
        </xdr:from>
        <xdr:to>
          <xdr:col>5</xdr:col>
          <xdr:colOff>944880</xdr:colOff>
          <xdr:row>78</xdr:row>
          <xdr:rowOff>106680</xdr:rowOff>
        </xdr:to>
        <xdr:sp macro="" textlink="">
          <xdr:nvSpPr>
            <xdr:cNvPr id="60788" name="drpTaisaku66" hidden="1">
              <a:extLst>
                <a:ext uri="{63B3BB69-23CF-44E3-9099-C40C66FF867C}">
                  <a14:compatExt spid="_x0000_s60788"/>
                </a:ext>
                <a:ext uri="{FF2B5EF4-FFF2-40B4-BE49-F238E27FC236}">
                  <a16:creationId xmlns:a16="http://schemas.microsoft.com/office/drawing/2014/main" id="{00000000-0008-0000-0A00-00007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55</xdr:row>
          <xdr:rowOff>182880</xdr:rowOff>
        </xdr:from>
        <xdr:to>
          <xdr:col>5</xdr:col>
          <xdr:colOff>1295400</xdr:colOff>
          <xdr:row>78</xdr:row>
          <xdr:rowOff>144780</xdr:rowOff>
        </xdr:to>
        <xdr:sp macro="" textlink="">
          <xdr:nvSpPr>
            <xdr:cNvPr id="60789" name="optLevel66" hidden="1">
              <a:extLst>
                <a:ext uri="{63B3BB69-23CF-44E3-9099-C40C66FF867C}">
                  <a14:compatExt spid="_x0000_s60789"/>
                </a:ext>
                <a:ext uri="{FF2B5EF4-FFF2-40B4-BE49-F238E27FC236}">
                  <a16:creationId xmlns:a16="http://schemas.microsoft.com/office/drawing/2014/main" id="{00000000-0008-0000-0A00-00007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55</xdr:row>
          <xdr:rowOff>38100</xdr:rowOff>
        </xdr:from>
        <xdr:to>
          <xdr:col>5</xdr:col>
          <xdr:colOff>944880</xdr:colOff>
          <xdr:row>78</xdr:row>
          <xdr:rowOff>106680</xdr:rowOff>
        </xdr:to>
        <xdr:sp macro="" textlink="">
          <xdr:nvSpPr>
            <xdr:cNvPr id="60790" name="drpTaisaku65" hidden="1">
              <a:extLst>
                <a:ext uri="{63B3BB69-23CF-44E3-9099-C40C66FF867C}">
                  <a14:compatExt spid="_x0000_s60790"/>
                </a:ext>
                <a:ext uri="{FF2B5EF4-FFF2-40B4-BE49-F238E27FC236}">
                  <a16:creationId xmlns:a16="http://schemas.microsoft.com/office/drawing/2014/main" id="{00000000-0008-0000-0A00-00007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297180</xdr:rowOff>
        </xdr:from>
        <xdr:to>
          <xdr:col>5</xdr:col>
          <xdr:colOff>1295400</xdr:colOff>
          <xdr:row>78</xdr:row>
          <xdr:rowOff>144780</xdr:rowOff>
        </xdr:to>
        <xdr:sp macro="" textlink="">
          <xdr:nvSpPr>
            <xdr:cNvPr id="60791" name="optLevel65" hidden="1">
              <a:extLst>
                <a:ext uri="{63B3BB69-23CF-44E3-9099-C40C66FF867C}">
                  <a14:compatExt spid="_x0000_s60791"/>
                </a:ext>
                <a:ext uri="{FF2B5EF4-FFF2-40B4-BE49-F238E27FC236}">
                  <a16:creationId xmlns:a16="http://schemas.microsoft.com/office/drawing/2014/main" id="{00000000-0008-0000-0A00-00007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144780</xdr:rowOff>
        </xdr:from>
        <xdr:to>
          <xdr:col>5</xdr:col>
          <xdr:colOff>944880</xdr:colOff>
          <xdr:row>78</xdr:row>
          <xdr:rowOff>144780</xdr:rowOff>
        </xdr:to>
        <xdr:sp macro="" textlink="">
          <xdr:nvSpPr>
            <xdr:cNvPr id="60792" name="drpTaisaku64" hidden="1">
              <a:extLst>
                <a:ext uri="{63B3BB69-23CF-44E3-9099-C40C66FF867C}">
                  <a14:compatExt spid="_x0000_s60792"/>
                </a:ext>
                <a:ext uri="{FF2B5EF4-FFF2-40B4-BE49-F238E27FC236}">
                  <a16:creationId xmlns:a16="http://schemas.microsoft.com/office/drawing/2014/main" id="{00000000-0008-0000-0A00-00007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793" name="optLevel64" hidden="1">
              <a:extLst>
                <a:ext uri="{63B3BB69-23CF-44E3-9099-C40C66FF867C}">
                  <a14:compatExt spid="_x0000_s60793"/>
                </a:ext>
                <a:ext uri="{FF2B5EF4-FFF2-40B4-BE49-F238E27FC236}">
                  <a16:creationId xmlns:a16="http://schemas.microsoft.com/office/drawing/2014/main" id="{00000000-0008-0000-0A00-00007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794" name="drpTaisaku63" hidden="1">
              <a:extLst>
                <a:ext uri="{63B3BB69-23CF-44E3-9099-C40C66FF867C}">
                  <a14:compatExt spid="_x0000_s60794"/>
                </a:ext>
                <a:ext uri="{FF2B5EF4-FFF2-40B4-BE49-F238E27FC236}">
                  <a16:creationId xmlns:a16="http://schemas.microsoft.com/office/drawing/2014/main" id="{00000000-0008-0000-0A00-00007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795" name="optLevel63" hidden="1">
              <a:extLst>
                <a:ext uri="{63B3BB69-23CF-44E3-9099-C40C66FF867C}">
                  <a14:compatExt spid="_x0000_s60795"/>
                </a:ext>
                <a:ext uri="{FF2B5EF4-FFF2-40B4-BE49-F238E27FC236}">
                  <a16:creationId xmlns:a16="http://schemas.microsoft.com/office/drawing/2014/main" id="{00000000-0008-0000-0A00-00007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796" name="drpTaisaku62" hidden="1">
              <a:extLst>
                <a:ext uri="{63B3BB69-23CF-44E3-9099-C40C66FF867C}">
                  <a14:compatExt spid="_x0000_s60796"/>
                </a:ext>
                <a:ext uri="{FF2B5EF4-FFF2-40B4-BE49-F238E27FC236}">
                  <a16:creationId xmlns:a16="http://schemas.microsoft.com/office/drawing/2014/main" id="{00000000-0008-0000-0A00-00007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797" name="optLevel62" hidden="1">
              <a:extLst>
                <a:ext uri="{63B3BB69-23CF-44E3-9099-C40C66FF867C}">
                  <a14:compatExt spid="_x0000_s60797"/>
                </a:ext>
                <a:ext uri="{FF2B5EF4-FFF2-40B4-BE49-F238E27FC236}">
                  <a16:creationId xmlns:a16="http://schemas.microsoft.com/office/drawing/2014/main" id="{00000000-0008-0000-0A00-00007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798" name="drpTaisaku61" hidden="1">
              <a:extLst>
                <a:ext uri="{63B3BB69-23CF-44E3-9099-C40C66FF867C}">
                  <a14:compatExt spid="_x0000_s60798"/>
                </a:ext>
                <a:ext uri="{FF2B5EF4-FFF2-40B4-BE49-F238E27FC236}">
                  <a16:creationId xmlns:a16="http://schemas.microsoft.com/office/drawing/2014/main" id="{00000000-0008-0000-0A00-00007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799" name="optLevel61" hidden="1">
              <a:extLst>
                <a:ext uri="{63B3BB69-23CF-44E3-9099-C40C66FF867C}">
                  <a14:compatExt spid="_x0000_s60799"/>
                </a:ext>
                <a:ext uri="{FF2B5EF4-FFF2-40B4-BE49-F238E27FC236}">
                  <a16:creationId xmlns:a16="http://schemas.microsoft.com/office/drawing/2014/main" id="{00000000-0008-0000-0A00-00007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800" name="drpTaisaku60" hidden="1">
              <a:extLst>
                <a:ext uri="{63B3BB69-23CF-44E3-9099-C40C66FF867C}">
                  <a14:compatExt spid="_x0000_s60800"/>
                </a:ext>
                <a:ext uri="{FF2B5EF4-FFF2-40B4-BE49-F238E27FC236}">
                  <a16:creationId xmlns:a16="http://schemas.microsoft.com/office/drawing/2014/main" id="{00000000-0008-0000-0A00-00008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801" name="optLevel60" hidden="1">
              <a:extLst>
                <a:ext uri="{63B3BB69-23CF-44E3-9099-C40C66FF867C}">
                  <a14:compatExt spid="_x0000_s60801"/>
                </a:ext>
                <a:ext uri="{FF2B5EF4-FFF2-40B4-BE49-F238E27FC236}">
                  <a16:creationId xmlns:a16="http://schemas.microsoft.com/office/drawing/2014/main" id="{00000000-0008-0000-0A00-00008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802" name="drpTaisaku59" hidden="1">
              <a:extLst>
                <a:ext uri="{63B3BB69-23CF-44E3-9099-C40C66FF867C}">
                  <a14:compatExt spid="_x0000_s60802"/>
                </a:ext>
                <a:ext uri="{FF2B5EF4-FFF2-40B4-BE49-F238E27FC236}">
                  <a16:creationId xmlns:a16="http://schemas.microsoft.com/office/drawing/2014/main" id="{00000000-0008-0000-0A00-00008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803" name="optLevel59" hidden="1">
              <a:extLst>
                <a:ext uri="{63B3BB69-23CF-44E3-9099-C40C66FF867C}">
                  <a14:compatExt spid="_x0000_s60803"/>
                </a:ext>
                <a:ext uri="{FF2B5EF4-FFF2-40B4-BE49-F238E27FC236}">
                  <a16:creationId xmlns:a16="http://schemas.microsoft.com/office/drawing/2014/main" id="{00000000-0008-0000-0A00-00008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804" name="drpTaisaku58" hidden="1">
              <a:extLst>
                <a:ext uri="{63B3BB69-23CF-44E3-9099-C40C66FF867C}">
                  <a14:compatExt spid="_x0000_s60804"/>
                </a:ext>
                <a:ext uri="{FF2B5EF4-FFF2-40B4-BE49-F238E27FC236}">
                  <a16:creationId xmlns:a16="http://schemas.microsoft.com/office/drawing/2014/main" id="{00000000-0008-0000-0A00-00008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805" name="optLevel58" hidden="1">
              <a:extLst>
                <a:ext uri="{63B3BB69-23CF-44E3-9099-C40C66FF867C}">
                  <a14:compatExt spid="_x0000_s60805"/>
                </a:ext>
                <a:ext uri="{FF2B5EF4-FFF2-40B4-BE49-F238E27FC236}">
                  <a16:creationId xmlns:a16="http://schemas.microsoft.com/office/drawing/2014/main" id="{00000000-0008-0000-0A00-00008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54</xdr:row>
          <xdr:rowOff>106680</xdr:rowOff>
        </xdr:from>
        <xdr:to>
          <xdr:col>5</xdr:col>
          <xdr:colOff>944880</xdr:colOff>
          <xdr:row>78</xdr:row>
          <xdr:rowOff>144780</xdr:rowOff>
        </xdr:to>
        <xdr:sp macro="" textlink="">
          <xdr:nvSpPr>
            <xdr:cNvPr id="60806" name="drpTaisaku57" hidden="1">
              <a:extLst>
                <a:ext uri="{63B3BB69-23CF-44E3-9099-C40C66FF867C}">
                  <a14:compatExt spid="_x0000_s60806"/>
                </a:ext>
                <a:ext uri="{FF2B5EF4-FFF2-40B4-BE49-F238E27FC236}">
                  <a16:creationId xmlns:a16="http://schemas.microsoft.com/office/drawing/2014/main" id="{00000000-0008-0000-0A00-00008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54</xdr:row>
          <xdr:rowOff>106680</xdr:rowOff>
        </xdr:from>
        <xdr:to>
          <xdr:col>5</xdr:col>
          <xdr:colOff>1295400</xdr:colOff>
          <xdr:row>78</xdr:row>
          <xdr:rowOff>152400</xdr:rowOff>
        </xdr:to>
        <xdr:sp macro="" textlink="">
          <xdr:nvSpPr>
            <xdr:cNvPr id="60807" name="optLevel57" hidden="1">
              <a:extLst>
                <a:ext uri="{63B3BB69-23CF-44E3-9099-C40C66FF867C}">
                  <a14:compatExt spid="_x0000_s60807"/>
                </a:ext>
                <a:ext uri="{FF2B5EF4-FFF2-40B4-BE49-F238E27FC236}">
                  <a16:creationId xmlns:a16="http://schemas.microsoft.com/office/drawing/2014/main" id="{00000000-0008-0000-0A00-00008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259080</xdr:rowOff>
        </xdr:from>
        <xdr:to>
          <xdr:col>5</xdr:col>
          <xdr:colOff>944880</xdr:colOff>
          <xdr:row>78</xdr:row>
          <xdr:rowOff>144780</xdr:rowOff>
        </xdr:to>
        <xdr:sp macro="" textlink="">
          <xdr:nvSpPr>
            <xdr:cNvPr id="60808" name="drpTaisaku56" hidden="1">
              <a:extLst>
                <a:ext uri="{63B3BB69-23CF-44E3-9099-C40C66FF867C}">
                  <a14:compatExt spid="_x0000_s60808"/>
                </a:ext>
                <a:ext uri="{FF2B5EF4-FFF2-40B4-BE49-F238E27FC236}">
                  <a16:creationId xmlns:a16="http://schemas.microsoft.com/office/drawing/2014/main" id="{00000000-0008-0000-0A00-00008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220980</xdr:rowOff>
        </xdr:from>
        <xdr:to>
          <xdr:col>5</xdr:col>
          <xdr:colOff>1295400</xdr:colOff>
          <xdr:row>78</xdr:row>
          <xdr:rowOff>152400</xdr:rowOff>
        </xdr:to>
        <xdr:sp macro="" textlink="">
          <xdr:nvSpPr>
            <xdr:cNvPr id="60809" name="optLevel56" hidden="1">
              <a:extLst>
                <a:ext uri="{63B3BB69-23CF-44E3-9099-C40C66FF867C}">
                  <a14:compatExt spid="_x0000_s60809"/>
                </a:ext>
                <a:ext uri="{FF2B5EF4-FFF2-40B4-BE49-F238E27FC236}">
                  <a16:creationId xmlns:a16="http://schemas.microsoft.com/office/drawing/2014/main" id="{00000000-0008-0000-0A00-00008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53</xdr:row>
          <xdr:rowOff>68580</xdr:rowOff>
        </xdr:from>
        <xdr:to>
          <xdr:col>5</xdr:col>
          <xdr:colOff>944880</xdr:colOff>
          <xdr:row>78</xdr:row>
          <xdr:rowOff>144780</xdr:rowOff>
        </xdr:to>
        <xdr:sp macro="" textlink="">
          <xdr:nvSpPr>
            <xdr:cNvPr id="60810" name="drpTaisaku55" hidden="1">
              <a:extLst>
                <a:ext uri="{63B3BB69-23CF-44E3-9099-C40C66FF867C}">
                  <a14:compatExt spid="_x0000_s60810"/>
                </a:ext>
                <a:ext uri="{FF2B5EF4-FFF2-40B4-BE49-F238E27FC236}">
                  <a16:creationId xmlns:a16="http://schemas.microsoft.com/office/drawing/2014/main" id="{00000000-0008-0000-0A00-00008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53</xdr:row>
          <xdr:rowOff>0</xdr:rowOff>
        </xdr:from>
        <xdr:to>
          <xdr:col>5</xdr:col>
          <xdr:colOff>1295400</xdr:colOff>
          <xdr:row>78</xdr:row>
          <xdr:rowOff>144780</xdr:rowOff>
        </xdr:to>
        <xdr:sp macro="" textlink="">
          <xdr:nvSpPr>
            <xdr:cNvPr id="60811" name="optLevel55" hidden="1">
              <a:extLst>
                <a:ext uri="{63B3BB69-23CF-44E3-9099-C40C66FF867C}">
                  <a14:compatExt spid="_x0000_s60811"/>
                </a:ext>
                <a:ext uri="{FF2B5EF4-FFF2-40B4-BE49-F238E27FC236}">
                  <a16:creationId xmlns:a16="http://schemas.microsoft.com/office/drawing/2014/main" id="{00000000-0008-0000-0A00-00008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52</xdr:row>
          <xdr:rowOff>182880</xdr:rowOff>
        </xdr:from>
        <xdr:to>
          <xdr:col>5</xdr:col>
          <xdr:colOff>944880</xdr:colOff>
          <xdr:row>78</xdr:row>
          <xdr:rowOff>114300</xdr:rowOff>
        </xdr:to>
        <xdr:sp macro="" textlink="">
          <xdr:nvSpPr>
            <xdr:cNvPr id="60812" name="drpTaisaku54" hidden="1">
              <a:extLst>
                <a:ext uri="{63B3BB69-23CF-44E3-9099-C40C66FF867C}">
                  <a14:compatExt spid="_x0000_s60812"/>
                </a:ext>
                <a:ext uri="{FF2B5EF4-FFF2-40B4-BE49-F238E27FC236}">
                  <a16:creationId xmlns:a16="http://schemas.microsoft.com/office/drawing/2014/main" id="{00000000-0008-0000-0A00-00008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52</xdr:row>
          <xdr:rowOff>106680</xdr:rowOff>
        </xdr:from>
        <xdr:to>
          <xdr:col>5</xdr:col>
          <xdr:colOff>1295400</xdr:colOff>
          <xdr:row>78</xdr:row>
          <xdr:rowOff>144780</xdr:rowOff>
        </xdr:to>
        <xdr:sp macro="" textlink="">
          <xdr:nvSpPr>
            <xdr:cNvPr id="60813" name="optLevel54" hidden="1">
              <a:extLst>
                <a:ext uri="{63B3BB69-23CF-44E3-9099-C40C66FF867C}">
                  <a14:compatExt spid="_x0000_s60813"/>
                </a:ext>
                <a:ext uri="{FF2B5EF4-FFF2-40B4-BE49-F238E27FC236}">
                  <a16:creationId xmlns:a16="http://schemas.microsoft.com/office/drawing/2014/main" id="{00000000-0008-0000-0A00-00008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297180</xdr:rowOff>
        </xdr:from>
        <xdr:to>
          <xdr:col>5</xdr:col>
          <xdr:colOff>944880</xdr:colOff>
          <xdr:row>78</xdr:row>
          <xdr:rowOff>114300</xdr:rowOff>
        </xdr:to>
        <xdr:sp macro="" textlink="">
          <xdr:nvSpPr>
            <xdr:cNvPr id="60814" name="drpTaisaku53" hidden="1">
              <a:extLst>
                <a:ext uri="{63B3BB69-23CF-44E3-9099-C40C66FF867C}">
                  <a14:compatExt spid="_x0000_s60814"/>
                </a:ext>
                <a:ext uri="{FF2B5EF4-FFF2-40B4-BE49-F238E27FC236}">
                  <a16:creationId xmlns:a16="http://schemas.microsoft.com/office/drawing/2014/main" id="{00000000-0008-0000-0A00-00008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15" name="optLevel53" hidden="1">
              <a:extLst>
                <a:ext uri="{63B3BB69-23CF-44E3-9099-C40C66FF867C}">
                  <a14:compatExt spid="_x0000_s60815"/>
                </a:ext>
                <a:ext uri="{FF2B5EF4-FFF2-40B4-BE49-F238E27FC236}">
                  <a16:creationId xmlns:a16="http://schemas.microsoft.com/office/drawing/2014/main" id="{00000000-0008-0000-0A00-00008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16" name="drpTaisaku52" hidden="1">
              <a:extLst>
                <a:ext uri="{63B3BB69-23CF-44E3-9099-C40C66FF867C}">
                  <a14:compatExt spid="_x0000_s60816"/>
                </a:ext>
                <a:ext uri="{FF2B5EF4-FFF2-40B4-BE49-F238E27FC236}">
                  <a16:creationId xmlns:a16="http://schemas.microsoft.com/office/drawing/2014/main" id="{00000000-0008-0000-0A00-00009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17" name="optLevel52" hidden="1">
              <a:extLst>
                <a:ext uri="{63B3BB69-23CF-44E3-9099-C40C66FF867C}">
                  <a14:compatExt spid="_x0000_s60817"/>
                </a:ext>
                <a:ext uri="{FF2B5EF4-FFF2-40B4-BE49-F238E27FC236}">
                  <a16:creationId xmlns:a16="http://schemas.microsoft.com/office/drawing/2014/main" id="{00000000-0008-0000-0A00-00009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18" name="drpTaisaku51" hidden="1">
              <a:extLst>
                <a:ext uri="{63B3BB69-23CF-44E3-9099-C40C66FF867C}">
                  <a14:compatExt spid="_x0000_s60818"/>
                </a:ext>
                <a:ext uri="{FF2B5EF4-FFF2-40B4-BE49-F238E27FC236}">
                  <a16:creationId xmlns:a16="http://schemas.microsoft.com/office/drawing/2014/main" id="{00000000-0008-0000-0A00-00009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19" name="optLevel51" hidden="1">
              <a:extLst>
                <a:ext uri="{63B3BB69-23CF-44E3-9099-C40C66FF867C}">
                  <a14:compatExt spid="_x0000_s60819"/>
                </a:ext>
                <a:ext uri="{FF2B5EF4-FFF2-40B4-BE49-F238E27FC236}">
                  <a16:creationId xmlns:a16="http://schemas.microsoft.com/office/drawing/2014/main" id="{00000000-0008-0000-0A00-00009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20" name="drpTaisaku50" hidden="1">
              <a:extLst>
                <a:ext uri="{63B3BB69-23CF-44E3-9099-C40C66FF867C}">
                  <a14:compatExt spid="_x0000_s60820"/>
                </a:ext>
                <a:ext uri="{FF2B5EF4-FFF2-40B4-BE49-F238E27FC236}">
                  <a16:creationId xmlns:a16="http://schemas.microsoft.com/office/drawing/2014/main" id="{00000000-0008-0000-0A00-00009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21" name="optLevel50" hidden="1">
              <a:extLst>
                <a:ext uri="{63B3BB69-23CF-44E3-9099-C40C66FF867C}">
                  <a14:compatExt spid="_x0000_s60821"/>
                </a:ext>
                <a:ext uri="{FF2B5EF4-FFF2-40B4-BE49-F238E27FC236}">
                  <a16:creationId xmlns:a16="http://schemas.microsoft.com/office/drawing/2014/main" id="{00000000-0008-0000-0A00-00009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22" name="drpTaisaku49" hidden="1">
              <a:extLst>
                <a:ext uri="{63B3BB69-23CF-44E3-9099-C40C66FF867C}">
                  <a14:compatExt spid="_x0000_s60822"/>
                </a:ext>
                <a:ext uri="{FF2B5EF4-FFF2-40B4-BE49-F238E27FC236}">
                  <a16:creationId xmlns:a16="http://schemas.microsoft.com/office/drawing/2014/main" id="{00000000-0008-0000-0A00-00009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23" name="optLevel49" hidden="1">
              <a:extLst>
                <a:ext uri="{63B3BB69-23CF-44E3-9099-C40C66FF867C}">
                  <a14:compatExt spid="_x0000_s60823"/>
                </a:ext>
                <a:ext uri="{FF2B5EF4-FFF2-40B4-BE49-F238E27FC236}">
                  <a16:creationId xmlns:a16="http://schemas.microsoft.com/office/drawing/2014/main" id="{00000000-0008-0000-0A00-00009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24" name="drpTaisaku48" hidden="1">
              <a:extLst>
                <a:ext uri="{63B3BB69-23CF-44E3-9099-C40C66FF867C}">
                  <a14:compatExt spid="_x0000_s60824"/>
                </a:ext>
                <a:ext uri="{FF2B5EF4-FFF2-40B4-BE49-F238E27FC236}">
                  <a16:creationId xmlns:a16="http://schemas.microsoft.com/office/drawing/2014/main" id="{00000000-0008-0000-0A00-00009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25" name="optLevel48" hidden="1">
              <a:extLst>
                <a:ext uri="{63B3BB69-23CF-44E3-9099-C40C66FF867C}">
                  <a14:compatExt spid="_x0000_s60825"/>
                </a:ext>
                <a:ext uri="{FF2B5EF4-FFF2-40B4-BE49-F238E27FC236}">
                  <a16:creationId xmlns:a16="http://schemas.microsoft.com/office/drawing/2014/main" id="{00000000-0008-0000-0A00-00009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26" name="drpTaisaku47" hidden="1">
              <a:extLst>
                <a:ext uri="{63B3BB69-23CF-44E3-9099-C40C66FF867C}">
                  <a14:compatExt spid="_x0000_s60826"/>
                </a:ext>
                <a:ext uri="{FF2B5EF4-FFF2-40B4-BE49-F238E27FC236}">
                  <a16:creationId xmlns:a16="http://schemas.microsoft.com/office/drawing/2014/main" id="{00000000-0008-0000-0A00-00009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27" name="optLevel47" hidden="1">
              <a:extLst>
                <a:ext uri="{63B3BB69-23CF-44E3-9099-C40C66FF867C}">
                  <a14:compatExt spid="_x0000_s60827"/>
                </a:ext>
                <a:ext uri="{FF2B5EF4-FFF2-40B4-BE49-F238E27FC236}">
                  <a16:creationId xmlns:a16="http://schemas.microsoft.com/office/drawing/2014/main" id="{00000000-0008-0000-0A00-00009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28" name="drpTaisaku46" hidden="1">
              <a:extLst>
                <a:ext uri="{63B3BB69-23CF-44E3-9099-C40C66FF867C}">
                  <a14:compatExt spid="_x0000_s60828"/>
                </a:ext>
                <a:ext uri="{FF2B5EF4-FFF2-40B4-BE49-F238E27FC236}">
                  <a16:creationId xmlns:a16="http://schemas.microsoft.com/office/drawing/2014/main" id="{00000000-0008-0000-0A00-00009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29" name="optLevel46" hidden="1">
              <a:extLst>
                <a:ext uri="{63B3BB69-23CF-44E3-9099-C40C66FF867C}">
                  <a14:compatExt spid="_x0000_s60829"/>
                </a:ext>
                <a:ext uri="{FF2B5EF4-FFF2-40B4-BE49-F238E27FC236}">
                  <a16:creationId xmlns:a16="http://schemas.microsoft.com/office/drawing/2014/main" id="{00000000-0008-0000-0A00-00009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30" name="drpTaisaku45" hidden="1">
              <a:extLst>
                <a:ext uri="{63B3BB69-23CF-44E3-9099-C40C66FF867C}">
                  <a14:compatExt spid="_x0000_s60830"/>
                </a:ext>
                <a:ext uri="{FF2B5EF4-FFF2-40B4-BE49-F238E27FC236}">
                  <a16:creationId xmlns:a16="http://schemas.microsoft.com/office/drawing/2014/main" id="{00000000-0008-0000-0A00-00009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31" name="optLevel45" hidden="1">
              <a:extLst>
                <a:ext uri="{63B3BB69-23CF-44E3-9099-C40C66FF867C}">
                  <a14:compatExt spid="_x0000_s60831"/>
                </a:ext>
                <a:ext uri="{FF2B5EF4-FFF2-40B4-BE49-F238E27FC236}">
                  <a16:creationId xmlns:a16="http://schemas.microsoft.com/office/drawing/2014/main" id="{00000000-0008-0000-0A00-00009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32" name="drpTaisaku44" hidden="1">
              <a:extLst>
                <a:ext uri="{63B3BB69-23CF-44E3-9099-C40C66FF867C}">
                  <a14:compatExt spid="_x0000_s60832"/>
                </a:ext>
                <a:ext uri="{FF2B5EF4-FFF2-40B4-BE49-F238E27FC236}">
                  <a16:creationId xmlns:a16="http://schemas.microsoft.com/office/drawing/2014/main" id="{00000000-0008-0000-0A00-0000A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33" name="optLevel44" hidden="1">
              <a:extLst>
                <a:ext uri="{63B3BB69-23CF-44E3-9099-C40C66FF867C}">
                  <a14:compatExt spid="_x0000_s60833"/>
                </a:ext>
                <a:ext uri="{FF2B5EF4-FFF2-40B4-BE49-F238E27FC236}">
                  <a16:creationId xmlns:a16="http://schemas.microsoft.com/office/drawing/2014/main" id="{00000000-0008-0000-0A00-0000A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34" name="drpTaisaku43" hidden="1">
              <a:extLst>
                <a:ext uri="{63B3BB69-23CF-44E3-9099-C40C66FF867C}">
                  <a14:compatExt spid="_x0000_s60834"/>
                </a:ext>
                <a:ext uri="{FF2B5EF4-FFF2-40B4-BE49-F238E27FC236}">
                  <a16:creationId xmlns:a16="http://schemas.microsoft.com/office/drawing/2014/main" id="{00000000-0008-0000-0A00-0000A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35" name="optLevel43" hidden="1">
              <a:extLst>
                <a:ext uri="{63B3BB69-23CF-44E3-9099-C40C66FF867C}">
                  <a14:compatExt spid="_x0000_s60835"/>
                </a:ext>
                <a:ext uri="{FF2B5EF4-FFF2-40B4-BE49-F238E27FC236}">
                  <a16:creationId xmlns:a16="http://schemas.microsoft.com/office/drawing/2014/main" id="{00000000-0008-0000-0A00-0000A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36" name="drpTaisaku42" hidden="1">
              <a:extLst>
                <a:ext uri="{63B3BB69-23CF-44E3-9099-C40C66FF867C}">
                  <a14:compatExt spid="_x0000_s60836"/>
                </a:ext>
                <a:ext uri="{FF2B5EF4-FFF2-40B4-BE49-F238E27FC236}">
                  <a16:creationId xmlns:a16="http://schemas.microsoft.com/office/drawing/2014/main" id="{00000000-0008-0000-0A00-0000A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37" name="optLevel42" hidden="1">
              <a:extLst>
                <a:ext uri="{63B3BB69-23CF-44E3-9099-C40C66FF867C}">
                  <a14:compatExt spid="_x0000_s60837"/>
                </a:ext>
                <a:ext uri="{FF2B5EF4-FFF2-40B4-BE49-F238E27FC236}">
                  <a16:creationId xmlns:a16="http://schemas.microsoft.com/office/drawing/2014/main" id="{00000000-0008-0000-0A00-0000A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38" name="drpTaisaku41" hidden="1">
              <a:extLst>
                <a:ext uri="{63B3BB69-23CF-44E3-9099-C40C66FF867C}">
                  <a14:compatExt spid="_x0000_s60838"/>
                </a:ext>
                <a:ext uri="{FF2B5EF4-FFF2-40B4-BE49-F238E27FC236}">
                  <a16:creationId xmlns:a16="http://schemas.microsoft.com/office/drawing/2014/main" id="{00000000-0008-0000-0A00-0000A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39" name="optLevel41" hidden="1">
              <a:extLst>
                <a:ext uri="{63B3BB69-23CF-44E3-9099-C40C66FF867C}">
                  <a14:compatExt spid="_x0000_s60839"/>
                </a:ext>
                <a:ext uri="{FF2B5EF4-FFF2-40B4-BE49-F238E27FC236}">
                  <a16:creationId xmlns:a16="http://schemas.microsoft.com/office/drawing/2014/main" id="{00000000-0008-0000-0A00-0000A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40" name="drpTaisaku40" hidden="1">
              <a:extLst>
                <a:ext uri="{63B3BB69-23CF-44E3-9099-C40C66FF867C}">
                  <a14:compatExt spid="_x0000_s60840"/>
                </a:ext>
                <a:ext uri="{FF2B5EF4-FFF2-40B4-BE49-F238E27FC236}">
                  <a16:creationId xmlns:a16="http://schemas.microsoft.com/office/drawing/2014/main" id="{00000000-0008-0000-0A00-0000A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41" name="optLevel40" hidden="1">
              <a:extLst>
                <a:ext uri="{63B3BB69-23CF-44E3-9099-C40C66FF867C}">
                  <a14:compatExt spid="_x0000_s60841"/>
                </a:ext>
                <a:ext uri="{FF2B5EF4-FFF2-40B4-BE49-F238E27FC236}">
                  <a16:creationId xmlns:a16="http://schemas.microsoft.com/office/drawing/2014/main" id="{00000000-0008-0000-0A00-0000A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42" name="drpTaisaku39" hidden="1">
              <a:extLst>
                <a:ext uri="{63B3BB69-23CF-44E3-9099-C40C66FF867C}">
                  <a14:compatExt spid="_x0000_s60842"/>
                </a:ext>
                <a:ext uri="{FF2B5EF4-FFF2-40B4-BE49-F238E27FC236}">
                  <a16:creationId xmlns:a16="http://schemas.microsoft.com/office/drawing/2014/main" id="{00000000-0008-0000-0A00-0000A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43" name="optLevel39" hidden="1">
              <a:extLst>
                <a:ext uri="{63B3BB69-23CF-44E3-9099-C40C66FF867C}">
                  <a14:compatExt spid="_x0000_s60843"/>
                </a:ext>
                <a:ext uri="{FF2B5EF4-FFF2-40B4-BE49-F238E27FC236}">
                  <a16:creationId xmlns:a16="http://schemas.microsoft.com/office/drawing/2014/main" id="{00000000-0008-0000-0A00-0000A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44" name="drpTaisaku38" hidden="1">
              <a:extLst>
                <a:ext uri="{63B3BB69-23CF-44E3-9099-C40C66FF867C}">
                  <a14:compatExt spid="_x0000_s60844"/>
                </a:ext>
                <a:ext uri="{FF2B5EF4-FFF2-40B4-BE49-F238E27FC236}">
                  <a16:creationId xmlns:a16="http://schemas.microsoft.com/office/drawing/2014/main" id="{00000000-0008-0000-0A00-0000A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45" name="optLevel38" hidden="1">
              <a:extLst>
                <a:ext uri="{63B3BB69-23CF-44E3-9099-C40C66FF867C}">
                  <a14:compatExt spid="_x0000_s60845"/>
                </a:ext>
                <a:ext uri="{FF2B5EF4-FFF2-40B4-BE49-F238E27FC236}">
                  <a16:creationId xmlns:a16="http://schemas.microsoft.com/office/drawing/2014/main" id="{00000000-0008-0000-0A00-0000A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46" name="drpTaisaku37" hidden="1">
              <a:extLst>
                <a:ext uri="{63B3BB69-23CF-44E3-9099-C40C66FF867C}">
                  <a14:compatExt spid="_x0000_s60846"/>
                </a:ext>
                <a:ext uri="{FF2B5EF4-FFF2-40B4-BE49-F238E27FC236}">
                  <a16:creationId xmlns:a16="http://schemas.microsoft.com/office/drawing/2014/main" id="{00000000-0008-0000-0A00-0000A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47" name="optLevel37" hidden="1">
              <a:extLst>
                <a:ext uri="{63B3BB69-23CF-44E3-9099-C40C66FF867C}">
                  <a14:compatExt spid="_x0000_s60847"/>
                </a:ext>
                <a:ext uri="{FF2B5EF4-FFF2-40B4-BE49-F238E27FC236}">
                  <a16:creationId xmlns:a16="http://schemas.microsoft.com/office/drawing/2014/main" id="{00000000-0008-0000-0A00-0000A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48" name="drpTaisaku36" hidden="1">
              <a:extLst>
                <a:ext uri="{63B3BB69-23CF-44E3-9099-C40C66FF867C}">
                  <a14:compatExt spid="_x0000_s60848"/>
                </a:ext>
                <a:ext uri="{FF2B5EF4-FFF2-40B4-BE49-F238E27FC236}">
                  <a16:creationId xmlns:a16="http://schemas.microsoft.com/office/drawing/2014/main" id="{00000000-0008-0000-0A00-0000B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49" name="optLevel36" hidden="1">
              <a:extLst>
                <a:ext uri="{63B3BB69-23CF-44E3-9099-C40C66FF867C}">
                  <a14:compatExt spid="_x0000_s60849"/>
                </a:ext>
                <a:ext uri="{FF2B5EF4-FFF2-40B4-BE49-F238E27FC236}">
                  <a16:creationId xmlns:a16="http://schemas.microsoft.com/office/drawing/2014/main" id="{00000000-0008-0000-0A00-0000B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50" name="drpTaisaku35" hidden="1">
              <a:extLst>
                <a:ext uri="{63B3BB69-23CF-44E3-9099-C40C66FF867C}">
                  <a14:compatExt spid="_x0000_s60850"/>
                </a:ext>
                <a:ext uri="{FF2B5EF4-FFF2-40B4-BE49-F238E27FC236}">
                  <a16:creationId xmlns:a16="http://schemas.microsoft.com/office/drawing/2014/main" id="{00000000-0008-0000-0A00-0000B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51" name="optLevel35" hidden="1">
              <a:extLst>
                <a:ext uri="{63B3BB69-23CF-44E3-9099-C40C66FF867C}">
                  <a14:compatExt spid="_x0000_s60851"/>
                </a:ext>
                <a:ext uri="{FF2B5EF4-FFF2-40B4-BE49-F238E27FC236}">
                  <a16:creationId xmlns:a16="http://schemas.microsoft.com/office/drawing/2014/main" id="{00000000-0008-0000-0A00-0000B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52" name="drpTaisaku34" hidden="1">
              <a:extLst>
                <a:ext uri="{63B3BB69-23CF-44E3-9099-C40C66FF867C}">
                  <a14:compatExt spid="_x0000_s60852"/>
                </a:ext>
                <a:ext uri="{FF2B5EF4-FFF2-40B4-BE49-F238E27FC236}">
                  <a16:creationId xmlns:a16="http://schemas.microsoft.com/office/drawing/2014/main" id="{00000000-0008-0000-0A00-0000B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53" name="optLevel34" hidden="1">
              <a:extLst>
                <a:ext uri="{63B3BB69-23CF-44E3-9099-C40C66FF867C}">
                  <a14:compatExt spid="_x0000_s60853"/>
                </a:ext>
                <a:ext uri="{FF2B5EF4-FFF2-40B4-BE49-F238E27FC236}">
                  <a16:creationId xmlns:a16="http://schemas.microsoft.com/office/drawing/2014/main" id="{00000000-0008-0000-0A00-0000B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54" name="drpTaisaku33" hidden="1">
              <a:extLst>
                <a:ext uri="{63B3BB69-23CF-44E3-9099-C40C66FF867C}">
                  <a14:compatExt spid="_x0000_s60854"/>
                </a:ext>
                <a:ext uri="{FF2B5EF4-FFF2-40B4-BE49-F238E27FC236}">
                  <a16:creationId xmlns:a16="http://schemas.microsoft.com/office/drawing/2014/main" id="{00000000-0008-0000-0A00-0000B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55" name="optLevel33" hidden="1">
              <a:extLst>
                <a:ext uri="{63B3BB69-23CF-44E3-9099-C40C66FF867C}">
                  <a14:compatExt spid="_x0000_s60855"/>
                </a:ext>
                <a:ext uri="{FF2B5EF4-FFF2-40B4-BE49-F238E27FC236}">
                  <a16:creationId xmlns:a16="http://schemas.microsoft.com/office/drawing/2014/main" id="{00000000-0008-0000-0A00-0000B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56" name="drpTaisaku32" hidden="1">
              <a:extLst>
                <a:ext uri="{63B3BB69-23CF-44E3-9099-C40C66FF867C}">
                  <a14:compatExt spid="_x0000_s60856"/>
                </a:ext>
                <a:ext uri="{FF2B5EF4-FFF2-40B4-BE49-F238E27FC236}">
                  <a16:creationId xmlns:a16="http://schemas.microsoft.com/office/drawing/2014/main" id="{00000000-0008-0000-0A00-0000B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57" name="optLevel32" hidden="1">
              <a:extLst>
                <a:ext uri="{63B3BB69-23CF-44E3-9099-C40C66FF867C}">
                  <a14:compatExt spid="_x0000_s60857"/>
                </a:ext>
                <a:ext uri="{FF2B5EF4-FFF2-40B4-BE49-F238E27FC236}">
                  <a16:creationId xmlns:a16="http://schemas.microsoft.com/office/drawing/2014/main" id="{00000000-0008-0000-0A00-0000B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58" name="drpTaisaku31" hidden="1">
              <a:extLst>
                <a:ext uri="{63B3BB69-23CF-44E3-9099-C40C66FF867C}">
                  <a14:compatExt spid="_x0000_s60858"/>
                </a:ext>
                <a:ext uri="{FF2B5EF4-FFF2-40B4-BE49-F238E27FC236}">
                  <a16:creationId xmlns:a16="http://schemas.microsoft.com/office/drawing/2014/main" id="{00000000-0008-0000-0A00-0000B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59" name="optLevel31" hidden="1">
              <a:extLst>
                <a:ext uri="{63B3BB69-23CF-44E3-9099-C40C66FF867C}">
                  <a14:compatExt spid="_x0000_s60859"/>
                </a:ext>
                <a:ext uri="{FF2B5EF4-FFF2-40B4-BE49-F238E27FC236}">
                  <a16:creationId xmlns:a16="http://schemas.microsoft.com/office/drawing/2014/main" id="{00000000-0008-0000-0A00-0000B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60" name="drpTaisaku30" hidden="1">
              <a:extLst>
                <a:ext uri="{63B3BB69-23CF-44E3-9099-C40C66FF867C}">
                  <a14:compatExt spid="_x0000_s60860"/>
                </a:ext>
                <a:ext uri="{FF2B5EF4-FFF2-40B4-BE49-F238E27FC236}">
                  <a16:creationId xmlns:a16="http://schemas.microsoft.com/office/drawing/2014/main" id="{00000000-0008-0000-0A00-0000B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61" name="optLevel30" hidden="1">
              <a:extLst>
                <a:ext uri="{63B3BB69-23CF-44E3-9099-C40C66FF867C}">
                  <a14:compatExt spid="_x0000_s60861"/>
                </a:ext>
                <a:ext uri="{FF2B5EF4-FFF2-40B4-BE49-F238E27FC236}">
                  <a16:creationId xmlns:a16="http://schemas.microsoft.com/office/drawing/2014/main" id="{00000000-0008-0000-0A00-0000B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62" name="drpTaisaku29" hidden="1">
              <a:extLst>
                <a:ext uri="{63B3BB69-23CF-44E3-9099-C40C66FF867C}">
                  <a14:compatExt spid="_x0000_s60862"/>
                </a:ext>
                <a:ext uri="{FF2B5EF4-FFF2-40B4-BE49-F238E27FC236}">
                  <a16:creationId xmlns:a16="http://schemas.microsoft.com/office/drawing/2014/main" id="{00000000-0008-0000-0A00-0000B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63" name="optLevel29" hidden="1">
              <a:extLst>
                <a:ext uri="{63B3BB69-23CF-44E3-9099-C40C66FF867C}">
                  <a14:compatExt spid="_x0000_s60863"/>
                </a:ext>
                <a:ext uri="{FF2B5EF4-FFF2-40B4-BE49-F238E27FC236}">
                  <a16:creationId xmlns:a16="http://schemas.microsoft.com/office/drawing/2014/main" id="{00000000-0008-0000-0A00-0000B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64" name="drpTaisaku28" hidden="1">
              <a:extLst>
                <a:ext uri="{63B3BB69-23CF-44E3-9099-C40C66FF867C}">
                  <a14:compatExt spid="_x0000_s60864"/>
                </a:ext>
                <a:ext uri="{FF2B5EF4-FFF2-40B4-BE49-F238E27FC236}">
                  <a16:creationId xmlns:a16="http://schemas.microsoft.com/office/drawing/2014/main" id="{00000000-0008-0000-0A00-0000C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65" name="optLevel28" hidden="1">
              <a:extLst>
                <a:ext uri="{63B3BB69-23CF-44E3-9099-C40C66FF867C}">
                  <a14:compatExt spid="_x0000_s60865"/>
                </a:ext>
                <a:ext uri="{FF2B5EF4-FFF2-40B4-BE49-F238E27FC236}">
                  <a16:creationId xmlns:a16="http://schemas.microsoft.com/office/drawing/2014/main" id="{00000000-0008-0000-0A00-0000C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66" name="drpTaisaku27" hidden="1">
              <a:extLst>
                <a:ext uri="{63B3BB69-23CF-44E3-9099-C40C66FF867C}">
                  <a14:compatExt spid="_x0000_s60866"/>
                </a:ext>
                <a:ext uri="{FF2B5EF4-FFF2-40B4-BE49-F238E27FC236}">
                  <a16:creationId xmlns:a16="http://schemas.microsoft.com/office/drawing/2014/main" id="{00000000-0008-0000-0A00-0000C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67" name="optLevel27" hidden="1">
              <a:extLst>
                <a:ext uri="{63B3BB69-23CF-44E3-9099-C40C66FF867C}">
                  <a14:compatExt spid="_x0000_s60867"/>
                </a:ext>
                <a:ext uri="{FF2B5EF4-FFF2-40B4-BE49-F238E27FC236}">
                  <a16:creationId xmlns:a16="http://schemas.microsoft.com/office/drawing/2014/main" id="{00000000-0008-0000-0A00-0000C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228600</xdr:rowOff>
        </xdr:from>
        <xdr:to>
          <xdr:col>5</xdr:col>
          <xdr:colOff>944880</xdr:colOff>
          <xdr:row>78</xdr:row>
          <xdr:rowOff>114300</xdr:rowOff>
        </xdr:to>
        <xdr:sp macro="" textlink="">
          <xdr:nvSpPr>
            <xdr:cNvPr id="60868" name="drpTaisaku26" hidden="1">
              <a:extLst>
                <a:ext uri="{63B3BB69-23CF-44E3-9099-C40C66FF867C}">
                  <a14:compatExt spid="_x0000_s60868"/>
                </a:ext>
                <a:ext uri="{FF2B5EF4-FFF2-40B4-BE49-F238E27FC236}">
                  <a16:creationId xmlns:a16="http://schemas.microsoft.com/office/drawing/2014/main" id="{00000000-0008-0000-0A00-0000C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228600</xdr:rowOff>
        </xdr:from>
        <xdr:to>
          <xdr:col>5</xdr:col>
          <xdr:colOff>1295400</xdr:colOff>
          <xdr:row>78</xdr:row>
          <xdr:rowOff>144780</xdr:rowOff>
        </xdr:to>
        <xdr:sp macro="" textlink="">
          <xdr:nvSpPr>
            <xdr:cNvPr id="60869" name="optLevel26" hidden="1">
              <a:extLst>
                <a:ext uri="{63B3BB69-23CF-44E3-9099-C40C66FF867C}">
                  <a14:compatExt spid="_x0000_s60869"/>
                </a:ext>
                <a:ext uri="{FF2B5EF4-FFF2-40B4-BE49-F238E27FC236}">
                  <a16:creationId xmlns:a16="http://schemas.microsoft.com/office/drawing/2014/main" id="{00000000-0008-0000-0A00-0000C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106680</xdr:rowOff>
        </xdr:from>
        <xdr:to>
          <xdr:col>5</xdr:col>
          <xdr:colOff>944880</xdr:colOff>
          <xdr:row>78</xdr:row>
          <xdr:rowOff>114300</xdr:rowOff>
        </xdr:to>
        <xdr:sp macro="" textlink="">
          <xdr:nvSpPr>
            <xdr:cNvPr id="60870" name="drpTaisaku25" hidden="1">
              <a:extLst>
                <a:ext uri="{63B3BB69-23CF-44E3-9099-C40C66FF867C}">
                  <a14:compatExt spid="_x0000_s60870"/>
                </a:ext>
                <a:ext uri="{FF2B5EF4-FFF2-40B4-BE49-F238E27FC236}">
                  <a16:creationId xmlns:a16="http://schemas.microsoft.com/office/drawing/2014/main" id="{00000000-0008-0000-0A00-0000C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51</xdr:row>
          <xdr:rowOff>38100</xdr:rowOff>
        </xdr:from>
        <xdr:to>
          <xdr:col>5</xdr:col>
          <xdr:colOff>1295400</xdr:colOff>
          <xdr:row>78</xdr:row>
          <xdr:rowOff>144780</xdr:rowOff>
        </xdr:to>
        <xdr:sp macro="" textlink="">
          <xdr:nvSpPr>
            <xdr:cNvPr id="60871" name="optLevel25" hidden="1">
              <a:extLst>
                <a:ext uri="{63B3BB69-23CF-44E3-9099-C40C66FF867C}">
                  <a14:compatExt spid="_x0000_s60871"/>
                </a:ext>
                <a:ext uri="{FF2B5EF4-FFF2-40B4-BE49-F238E27FC236}">
                  <a16:creationId xmlns:a16="http://schemas.microsoft.com/office/drawing/2014/main" id="{00000000-0008-0000-0A00-0000C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50</xdr:row>
          <xdr:rowOff>190500</xdr:rowOff>
        </xdr:from>
        <xdr:to>
          <xdr:col>5</xdr:col>
          <xdr:colOff>944880</xdr:colOff>
          <xdr:row>78</xdr:row>
          <xdr:rowOff>144780</xdr:rowOff>
        </xdr:to>
        <xdr:sp macro="" textlink="">
          <xdr:nvSpPr>
            <xdr:cNvPr id="60872" name="drpTaisaku24" hidden="1">
              <a:extLst>
                <a:ext uri="{63B3BB69-23CF-44E3-9099-C40C66FF867C}">
                  <a14:compatExt spid="_x0000_s60872"/>
                </a:ext>
                <a:ext uri="{FF2B5EF4-FFF2-40B4-BE49-F238E27FC236}">
                  <a16:creationId xmlns:a16="http://schemas.microsoft.com/office/drawing/2014/main" id="{00000000-0008-0000-0A00-0000C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50</xdr:row>
          <xdr:rowOff>144780</xdr:rowOff>
        </xdr:from>
        <xdr:to>
          <xdr:col>5</xdr:col>
          <xdr:colOff>1295400</xdr:colOff>
          <xdr:row>78</xdr:row>
          <xdr:rowOff>152400</xdr:rowOff>
        </xdr:to>
        <xdr:sp macro="" textlink="">
          <xdr:nvSpPr>
            <xdr:cNvPr id="60873" name="optLevel24" hidden="1">
              <a:extLst>
                <a:ext uri="{63B3BB69-23CF-44E3-9099-C40C66FF867C}">
                  <a14:compatExt spid="_x0000_s60873"/>
                </a:ext>
                <a:ext uri="{FF2B5EF4-FFF2-40B4-BE49-F238E27FC236}">
                  <a16:creationId xmlns:a16="http://schemas.microsoft.com/office/drawing/2014/main" id="{00000000-0008-0000-0A00-0000C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49</xdr:row>
          <xdr:rowOff>259080</xdr:rowOff>
        </xdr:from>
        <xdr:to>
          <xdr:col>5</xdr:col>
          <xdr:colOff>944880</xdr:colOff>
          <xdr:row>78</xdr:row>
          <xdr:rowOff>152400</xdr:rowOff>
        </xdr:to>
        <xdr:sp macro="" textlink="">
          <xdr:nvSpPr>
            <xdr:cNvPr id="60874" name="drpTaisaku23" hidden="1">
              <a:extLst>
                <a:ext uri="{63B3BB69-23CF-44E3-9099-C40C66FF867C}">
                  <a14:compatExt spid="_x0000_s60874"/>
                </a:ext>
                <a:ext uri="{FF2B5EF4-FFF2-40B4-BE49-F238E27FC236}">
                  <a16:creationId xmlns:a16="http://schemas.microsoft.com/office/drawing/2014/main" id="{00000000-0008-0000-0A00-0000C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49</xdr:row>
          <xdr:rowOff>190500</xdr:rowOff>
        </xdr:from>
        <xdr:to>
          <xdr:col>5</xdr:col>
          <xdr:colOff>1295400</xdr:colOff>
          <xdr:row>78</xdr:row>
          <xdr:rowOff>182880</xdr:rowOff>
        </xdr:to>
        <xdr:sp macro="" textlink="">
          <xdr:nvSpPr>
            <xdr:cNvPr id="60875" name="optLevel23" hidden="1">
              <a:extLst>
                <a:ext uri="{63B3BB69-23CF-44E3-9099-C40C66FF867C}">
                  <a14:compatExt spid="_x0000_s60875"/>
                </a:ext>
                <a:ext uri="{FF2B5EF4-FFF2-40B4-BE49-F238E27FC236}">
                  <a16:creationId xmlns:a16="http://schemas.microsoft.com/office/drawing/2014/main" id="{00000000-0008-0000-0A00-0000C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49</xdr:row>
          <xdr:rowOff>30480</xdr:rowOff>
        </xdr:from>
        <xdr:to>
          <xdr:col>5</xdr:col>
          <xdr:colOff>944880</xdr:colOff>
          <xdr:row>78</xdr:row>
          <xdr:rowOff>152400</xdr:rowOff>
        </xdr:to>
        <xdr:sp macro="" textlink="">
          <xdr:nvSpPr>
            <xdr:cNvPr id="60876" name="drpTaisaku22" hidden="1">
              <a:extLst>
                <a:ext uri="{63B3BB69-23CF-44E3-9099-C40C66FF867C}">
                  <a14:compatExt spid="_x0000_s60876"/>
                </a:ext>
                <a:ext uri="{FF2B5EF4-FFF2-40B4-BE49-F238E27FC236}">
                  <a16:creationId xmlns:a16="http://schemas.microsoft.com/office/drawing/2014/main" id="{00000000-0008-0000-0A00-0000C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48</xdr:row>
          <xdr:rowOff>259080</xdr:rowOff>
        </xdr:from>
        <xdr:to>
          <xdr:col>5</xdr:col>
          <xdr:colOff>1295400</xdr:colOff>
          <xdr:row>78</xdr:row>
          <xdr:rowOff>152400</xdr:rowOff>
        </xdr:to>
        <xdr:sp macro="" textlink="">
          <xdr:nvSpPr>
            <xdr:cNvPr id="60877" name="optLevel22" hidden="1">
              <a:extLst>
                <a:ext uri="{63B3BB69-23CF-44E3-9099-C40C66FF867C}">
                  <a14:compatExt spid="_x0000_s60877"/>
                </a:ext>
                <a:ext uri="{FF2B5EF4-FFF2-40B4-BE49-F238E27FC236}">
                  <a16:creationId xmlns:a16="http://schemas.microsoft.com/office/drawing/2014/main" id="{00000000-0008-0000-0A00-0000C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48</xdr:row>
          <xdr:rowOff>114300</xdr:rowOff>
        </xdr:from>
        <xdr:to>
          <xdr:col>5</xdr:col>
          <xdr:colOff>944880</xdr:colOff>
          <xdr:row>78</xdr:row>
          <xdr:rowOff>144780</xdr:rowOff>
        </xdr:to>
        <xdr:sp macro="" textlink="">
          <xdr:nvSpPr>
            <xdr:cNvPr id="60878" name="drpTaisaku21" hidden="1">
              <a:extLst>
                <a:ext uri="{63B3BB69-23CF-44E3-9099-C40C66FF867C}">
                  <a14:compatExt spid="_x0000_s60878"/>
                </a:ext>
                <a:ext uri="{FF2B5EF4-FFF2-40B4-BE49-F238E27FC236}">
                  <a16:creationId xmlns:a16="http://schemas.microsoft.com/office/drawing/2014/main" id="{00000000-0008-0000-0A00-0000C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48</xdr:row>
          <xdr:rowOff>68580</xdr:rowOff>
        </xdr:from>
        <xdr:to>
          <xdr:col>5</xdr:col>
          <xdr:colOff>1295400</xdr:colOff>
          <xdr:row>78</xdr:row>
          <xdr:rowOff>144780</xdr:rowOff>
        </xdr:to>
        <xdr:sp macro="" textlink="">
          <xdr:nvSpPr>
            <xdr:cNvPr id="60879" name="optLevel21" hidden="1">
              <a:extLst>
                <a:ext uri="{63B3BB69-23CF-44E3-9099-C40C66FF867C}">
                  <a14:compatExt spid="_x0000_s60879"/>
                </a:ext>
                <a:ext uri="{FF2B5EF4-FFF2-40B4-BE49-F238E27FC236}">
                  <a16:creationId xmlns:a16="http://schemas.microsoft.com/office/drawing/2014/main" id="{00000000-0008-0000-0A00-0000C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47</xdr:row>
          <xdr:rowOff>182880</xdr:rowOff>
        </xdr:from>
        <xdr:to>
          <xdr:col>5</xdr:col>
          <xdr:colOff>944880</xdr:colOff>
          <xdr:row>78</xdr:row>
          <xdr:rowOff>152400</xdr:rowOff>
        </xdr:to>
        <xdr:sp macro="" textlink="">
          <xdr:nvSpPr>
            <xdr:cNvPr id="60880" name="drpTaisaku20" hidden="1">
              <a:extLst>
                <a:ext uri="{63B3BB69-23CF-44E3-9099-C40C66FF867C}">
                  <a14:compatExt spid="_x0000_s60880"/>
                </a:ext>
                <a:ext uri="{FF2B5EF4-FFF2-40B4-BE49-F238E27FC236}">
                  <a16:creationId xmlns:a16="http://schemas.microsoft.com/office/drawing/2014/main" id="{00000000-0008-0000-0A00-0000D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47</xdr:row>
          <xdr:rowOff>114300</xdr:rowOff>
        </xdr:from>
        <xdr:to>
          <xdr:col>5</xdr:col>
          <xdr:colOff>1295400</xdr:colOff>
          <xdr:row>78</xdr:row>
          <xdr:rowOff>152400</xdr:rowOff>
        </xdr:to>
        <xdr:sp macro="" textlink="">
          <xdr:nvSpPr>
            <xdr:cNvPr id="60881" name="optLevel20" hidden="1">
              <a:extLst>
                <a:ext uri="{63B3BB69-23CF-44E3-9099-C40C66FF867C}">
                  <a14:compatExt spid="_x0000_s60881"/>
                </a:ext>
                <a:ext uri="{FF2B5EF4-FFF2-40B4-BE49-F238E27FC236}">
                  <a16:creationId xmlns:a16="http://schemas.microsoft.com/office/drawing/2014/main" id="{00000000-0008-0000-0A00-0000D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46</xdr:row>
          <xdr:rowOff>259080</xdr:rowOff>
        </xdr:from>
        <xdr:to>
          <xdr:col>5</xdr:col>
          <xdr:colOff>944880</xdr:colOff>
          <xdr:row>78</xdr:row>
          <xdr:rowOff>144780</xdr:rowOff>
        </xdr:to>
        <xdr:sp macro="" textlink="">
          <xdr:nvSpPr>
            <xdr:cNvPr id="60882" name="drpTaisaku19" hidden="1">
              <a:extLst>
                <a:ext uri="{63B3BB69-23CF-44E3-9099-C40C66FF867C}">
                  <a14:compatExt spid="_x0000_s60882"/>
                </a:ext>
                <a:ext uri="{FF2B5EF4-FFF2-40B4-BE49-F238E27FC236}">
                  <a16:creationId xmlns:a16="http://schemas.microsoft.com/office/drawing/2014/main" id="{00000000-0008-0000-0A00-0000D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46</xdr:row>
          <xdr:rowOff>190500</xdr:rowOff>
        </xdr:from>
        <xdr:to>
          <xdr:col>5</xdr:col>
          <xdr:colOff>1295400</xdr:colOff>
          <xdr:row>78</xdr:row>
          <xdr:rowOff>152400</xdr:rowOff>
        </xdr:to>
        <xdr:sp macro="" textlink="">
          <xdr:nvSpPr>
            <xdr:cNvPr id="60883" name="optLevel19" hidden="1">
              <a:extLst>
                <a:ext uri="{63B3BB69-23CF-44E3-9099-C40C66FF867C}">
                  <a14:compatExt spid="_x0000_s60883"/>
                </a:ext>
                <a:ext uri="{FF2B5EF4-FFF2-40B4-BE49-F238E27FC236}">
                  <a16:creationId xmlns:a16="http://schemas.microsoft.com/office/drawing/2014/main" id="{00000000-0008-0000-0A00-0000D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46</xdr:row>
          <xdr:rowOff>68580</xdr:rowOff>
        </xdr:from>
        <xdr:to>
          <xdr:col>5</xdr:col>
          <xdr:colOff>944880</xdr:colOff>
          <xdr:row>78</xdr:row>
          <xdr:rowOff>144780</xdr:rowOff>
        </xdr:to>
        <xdr:sp macro="" textlink="">
          <xdr:nvSpPr>
            <xdr:cNvPr id="60884" name="drpTaisaku18" hidden="1">
              <a:extLst>
                <a:ext uri="{63B3BB69-23CF-44E3-9099-C40C66FF867C}">
                  <a14:compatExt spid="_x0000_s60884"/>
                </a:ext>
                <a:ext uri="{FF2B5EF4-FFF2-40B4-BE49-F238E27FC236}">
                  <a16:creationId xmlns:a16="http://schemas.microsoft.com/office/drawing/2014/main" id="{00000000-0008-0000-0A00-0000D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45</xdr:row>
          <xdr:rowOff>297180</xdr:rowOff>
        </xdr:from>
        <xdr:to>
          <xdr:col>5</xdr:col>
          <xdr:colOff>1295400</xdr:colOff>
          <xdr:row>78</xdr:row>
          <xdr:rowOff>152400</xdr:rowOff>
        </xdr:to>
        <xdr:sp macro="" textlink="">
          <xdr:nvSpPr>
            <xdr:cNvPr id="60885" name="optLevel18" hidden="1">
              <a:extLst>
                <a:ext uri="{63B3BB69-23CF-44E3-9099-C40C66FF867C}">
                  <a14:compatExt spid="_x0000_s60885"/>
                </a:ext>
                <a:ext uri="{FF2B5EF4-FFF2-40B4-BE49-F238E27FC236}">
                  <a16:creationId xmlns:a16="http://schemas.microsoft.com/office/drawing/2014/main" id="{00000000-0008-0000-0A00-0000D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45</xdr:row>
          <xdr:rowOff>106680</xdr:rowOff>
        </xdr:from>
        <xdr:to>
          <xdr:col>5</xdr:col>
          <xdr:colOff>944880</xdr:colOff>
          <xdr:row>78</xdr:row>
          <xdr:rowOff>144780</xdr:rowOff>
        </xdr:to>
        <xdr:sp macro="" textlink="">
          <xdr:nvSpPr>
            <xdr:cNvPr id="60886" name="drpTaisaku17" hidden="1">
              <a:extLst>
                <a:ext uri="{63B3BB69-23CF-44E3-9099-C40C66FF867C}">
                  <a14:compatExt spid="_x0000_s60886"/>
                </a:ext>
                <a:ext uri="{FF2B5EF4-FFF2-40B4-BE49-F238E27FC236}">
                  <a16:creationId xmlns:a16="http://schemas.microsoft.com/office/drawing/2014/main" id="{00000000-0008-0000-0A00-0000D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45</xdr:row>
          <xdr:rowOff>68580</xdr:rowOff>
        </xdr:from>
        <xdr:to>
          <xdr:col>5</xdr:col>
          <xdr:colOff>1295400</xdr:colOff>
          <xdr:row>78</xdr:row>
          <xdr:rowOff>182880</xdr:rowOff>
        </xdr:to>
        <xdr:sp macro="" textlink="">
          <xdr:nvSpPr>
            <xdr:cNvPr id="60887" name="optLevel17" hidden="1">
              <a:extLst>
                <a:ext uri="{63B3BB69-23CF-44E3-9099-C40C66FF867C}">
                  <a14:compatExt spid="_x0000_s60887"/>
                </a:ext>
                <a:ext uri="{FF2B5EF4-FFF2-40B4-BE49-F238E27FC236}">
                  <a16:creationId xmlns:a16="http://schemas.microsoft.com/office/drawing/2014/main" id="{00000000-0008-0000-0A00-0000D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44</xdr:row>
          <xdr:rowOff>190500</xdr:rowOff>
        </xdr:from>
        <xdr:to>
          <xdr:col>5</xdr:col>
          <xdr:colOff>944880</xdr:colOff>
          <xdr:row>78</xdr:row>
          <xdr:rowOff>144780</xdr:rowOff>
        </xdr:to>
        <xdr:sp macro="" textlink="">
          <xdr:nvSpPr>
            <xdr:cNvPr id="60888" name="drpTaisaku16" hidden="1">
              <a:extLst>
                <a:ext uri="{63B3BB69-23CF-44E3-9099-C40C66FF867C}">
                  <a14:compatExt spid="_x0000_s60888"/>
                </a:ext>
                <a:ext uri="{FF2B5EF4-FFF2-40B4-BE49-F238E27FC236}">
                  <a16:creationId xmlns:a16="http://schemas.microsoft.com/office/drawing/2014/main" id="{00000000-0008-0000-0A00-0000D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1097280</xdr:colOff>
          <xdr:row>44</xdr:row>
          <xdr:rowOff>144780</xdr:rowOff>
        </xdr:from>
        <xdr:to>
          <xdr:col>5</xdr:col>
          <xdr:colOff>1295400</xdr:colOff>
          <xdr:row>78</xdr:row>
          <xdr:rowOff>144780</xdr:rowOff>
        </xdr:to>
        <xdr:sp macro="" textlink="">
          <xdr:nvSpPr>
            <xdr:cNvPr id="60889" name="optLevel16" hidden="1">
              <a:extLst>
                <a:ext uri="{63B3BB69-23CF-44E3-9099-C40C66FF867C}">
                  <a14:compatExt spid="_x0000_s60889"/>
                </a:ext>
                <a:ext uri="{FF2B5EF4-FFF2-40B4-BE49-F238E27FC236}">
                  <a16:creationId xmlns:a16="http://schemas.microsoft.com/office/drawing/2014/main" id="{00000000-0008-0000-0A00-0000D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38" Type="http://schemas.openxmlformats.org/officeDocument/2006/relationships/ctrlProp" Target="../ctrlProps/ctrlProp149.xml"/><Relationship Id="rId159" Type="http://schemas.openxmlformats.org/officeDocument/2006/relationships/ctrlProp" Target="../ctrlProps/ctrlProp170.xml"/><Relationship Id="rId170" Type="http://schemas.openxmlformats.org/officeDocument/2006/relationships/ctrlProp" Target="../ctrlProps/ctrlProp181.xml"/><Relationship Id="rId191" Type="http://schemas.openxmlformats.org/officeDocument/2006/relationships/ctrlProp" Target="../ctrlProps/ctrlProp202.xml"/><Relationship Id="rId205" Type="http://schemas.openxmlformats.org/officeDocument/2006/relationships/ctrlProp" Target="../ctrlProps/ctrlProp216.xml"/><Relationship Id="rId226" Type="http://schemas.openxmlformats.org/officeDocument/2006/relationships/ctrlProp" Target="../ctrlProps/ctrlProp23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53" Type="http://schemas.openxmlformats.org/officeDocument/2006/relationships/ctrlProp" Target="../ctrlProps/ctrlProp64.xml"/><Relationship Id="rId74" Type="http://schemas.openxmlformats.org/officeDocument/2006/relationships/ctrlProp" Target="../ctrlProps/ctrlProp85.xml"/><Relationship Id="rId128" Type="http://schemas.openxmlformats.org/officeDocument/2006/relationships/ctrlProp" Target="../ctrlProps/ctrlProp139.xml"/><Relationship Id="rId149" Type="http://schemas.openxmlformats.org/officeDocument/2006/relationships/ctrlProp" Target="../ctrlProps/ctrlProp160.xml"/><Relationship Id="rId5" Type="http://schemas.openxmlformats.org/officeDocument/2006/relationships/ctrlProp" Target="../ctrlProps/ctrlProp16.xml"/><Relationship Id="rId95" Type="http://schemas.openxmlformats.org/officeDocument/2006/relationships/ctrlProp" Target="../ctrlProps/ctrlProp106.xml"/><Relationship Id="rId160" Type="http://schemas.openxmlformats.org/officeDocument/2006/relationships/ctrlProp" Target="../ctrlProps/ctrlProp171.xml"/><Relationship Id="rId181" Type="http://schemas.openxmlformats.org/officeDocument/2006/relationships/ctrlProp" Target="../ctrlProps/ctrlProp192.xml"/><Relationship Id="rId216" Type="http://schemas.openxmlformats.org/officeDocument/2006/relationships/ctrlProp" Target="../ctrlProps/ctrlProp227.xml"/><Relationship Id="rId22" Type="http://schemas.openxmlformats.org/officeDocument/2006/relationships/ctrlProp" Target="../ctrlProps/ctrlProp33.xml"/><Relationship Id="rId43" Type="http://schemas.openxmlformats.org/officeDocument/2006/relationships/ctrlProp" Target="../ctrlProps/ctrlProp54.xml"/><Relationship Id="rId64" Type="http://schemas.openxmlformats.org/officeDocument/2006/relationships/ctrlProp" Target="../ctrlProps/ctrlProp75.xml"/><Relationship Id="rId118" Type="http://schemas.openxmlformats.org/officeDocument/2006/relationships/ctrlProp" Target="../ctrlProps/ctrlProp129.xml"/><Relationship Id="rId139" Type="http://schemas.openxmlformats.org/officeDocument/2006/relationships/ctrlProp" Target="../ctrlProps/ctrlProp150.xml"/><Relationship Id="rId85" Type="http://schemas.openxmlformats.org/officeDocument/2006/relationships/ctrlProp" Target="../ctrlProps/ctrlProp96.xml"/><Relationship Id="rId150" Type="http://schemas.openxmlformats.org/officeDocument/2006/relationships/ctrlProp" Target="../ctrlProps/ctrlProp161.xml"/><Relationship Id="rId171" Type="http://schemas.openxmlformats.org/officeDocument/2006/relationships/ctrlProp" Target="../ctrlProps/ctrlProp182.xml"/><Relationship Id="rId192" Type="http://schemas.openxmlformats.org/officeDocument/2006/relationships/ctrlProp" Target="../ctrlProps/ctrlProp203.xml"/><Relationship Id="rId206" Type="http://schemas.openxmlformats.org/officeDocument/2006/relationships/ctrlProp" Target="../ctrlProps/ctrlProp217.xml"/><Relationship Id="rId227" Type="http://schemas.openxmlformats.org/officeDocument/2006/relationships/ctrlProp" Target="../ctrlProps/ctrlProp238.xml"/><Relationship Id="rId12" Type="http://schemas.openxmlformats.org/officeDocument/2006/relationships/ctrlProp" Target="../ctrlProps/ctrlProp23.xml"/><Relationship Id="rId33" Type="http://schemas.openxmlformats.org/officeDocument/2006/relationships/ctrlProp" Target="../ctrlProps/ctrlProp44.xml"/><Relationship Id="rId108" Type="http://schemas.openxmlformats.org/officeDocument/2006/relationships/ctrlProp" Target="../ctrlProps/ctrlProp119.xml"/><Relationship Id="rId129" Type="http://schemas.openxmlformats.org/officeDocument/2006/relationships/ctrlProp" Target="../ctrlProps/ctrlProp140.xml"/><Relationship Id="rId54" Type="http://schemas.openxmlformats.org/officeDocument/2006/relationships/ctrlProp" Target="../ctrlProps/ctrlProp65.xml"/><Relationship Id="rId75" Type="http://schemas.openxmlformats.org/officeDocument/2006/relationships/ctrlProp" Target="../ctrlProps/ctrlProp86.xml"/><Relationship Id="rId96" Type="http://schemas.openxmlformats.org/officeDocument/2006/relationships/ctrlProp" Target="../ctrlProps/ctrlProp107.xml"/><Relationship Id="rId140" Type="http://schemas.openxmlformats.org/officeDocument/2006/relationships/ctrlProp" Target="../ctrlProps/ctrlProp151.xml"/><Relationship Id="rId161" Type="http://schemas.openxmlformats.org/officeDocument/2006/relationships/ctrlProp" Target="../ctrlProps/ctrlProp172.xml"/><Relationship Id="rId182" Type="http://schemas.openxmlformats.org/officeDocument/2006/relationships/ctrlProp" Target="../ctrlProps/ctrlProp193.xml"/><Relationship Id="rId217" Type="http://schemas.openxmlformats.org/officeDocument/2006/relationships/ctrlProp" Target="../ctrlProps/ctrlProp228.xml"/><Relationship Id="rId6" Type="http://schemas.openxmlformats.org/officeDocument/2006/relationships/ctrlProp" Target="../ctrlProps/ctrlProp17.xml"/><Relationship Id="rId23" Type="http://schemas.openxmlformats.org/officeDocument/2006/relationships/ctrlProp" Target="../ctrlProps/ctrlProp34.xml"/><Relationship Id="rId119" Type="http://schemas.openxmlformats.org/officeDocument/2006/relationships/ctrlProp" Target="../ctrlProps/ctrlProp130.xml"/><Relationship Id="rId44" Type="http://schemas.openxmlformats.org/officeDocument/2006/relationships/ctrlProp" Target="../ctrlProps/ctrlProp55.xml"/><Relationship Id="rId65" Type="http://schemas.openxmlformats.org/officeDocument/2006/relationships/ctrlProp" Target="../ctrlProps/ctrlProp76.xml"/><Relationship Id="rId86" Type="http://schemas.openxmlformats.org/officeDocument/2006/relationships/ctrlProp" Target="../ctrlProps/ctrlProp97.xml"/><Relationship Id="rId130" Type="http://schemas.openxmlformats.org/officeDocument/2006/relationships/ctrlProp" Target="../ctrlProps/ctrlProp141.xml"/><Relationship Id="rId151" Type="http://schemas.openxmlformats.org/officeDocument/2006/relationships/ctrlProp" Target="../ctrlProps/ctrlProp162.xml"/><Relationship Id="rId172" Type="http://schemas.openxmlformats.org/officeDocument/2006/relationships/ctrlProp" Target="../ctrlProps/ctrlProp183.xml"/><Relationship Id="rId193" Type="http://schemas.openxmlformats.org/officeDocument/2006/relationships/ctrlProp" Target="../ctrlProps/ctrlProp204.xml"/><Relationship Id="rId207" Type="http://schemas.openxmlformats.org/officeDocument/2006/relationships/ctrlProp" Target="../ctrlProps/ctrlProp218.xml"/><Relationship Id="rId228" Type="http://schemas.openxmlformats.org/officeDocument/2006/relationships/ctrlProp" Target="../ctrlProps/ctrlProp239.xml"/><Relationship Id="rId13" Type="http://schemas.openxmlformats.org/officeDocument/2006/relationships/ctrlProp" Target="../ctrlProps/ctrlProp24.xml"/><Relationship Id="rId109" Type="http://schemas.openxmlformats.org/officeDocument/2006/relationships/ctrlProp" Target="../ctrlProps/ctrlProp120.xml"/><Relationship Id="rId34" Type="http://schemas.openxmlformats.org/officeDocument/2006/relationships/ctrlProp" Target="../ctrlProps/ctrlProp45.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20" Type="http://schemas.openxmlformats.org/officeDocument/2006/relationships/ctrlProp" Target="../ctrlProps/ctrlProp131.xml"/><Relationship Id="rId141" Type="http://schemas.openxmlformats.org/officeDocument/2006/relationships/ctrlProp" Target="../ctrlProps/ctrlProp152.xml"/><Relationship Id="rId7" Type="http://schemas.openxmlformats.org/officeDocument/2006/relationships/ctrlProp" Target="../ctrlProps/ctrlProp18.xml"/><Relationship Id="rId162" Type="http://schemas.openxmlformats.org/officeDocument/2006/relationships/ctrlProp" Target="../ctrlProps/ctrlProp173.xml"/><Relationship Id="rId183" Type="http://schemas.openxmlformats.org/officeDocument/2006/relationships/ctrlProp" Target="../ctrlProps/ctrlProp194.xml"/><Relationship Id="rId218" Type="http://schemas.openxmlformats.org/officeDocument/2006/relationships/ctrlProp" Target="../ctrlProps/ctrlProp229.xml"/><Relationship Id="rId24" Type="http://schemas.openxmlformats.org/officeDocument/2006/relationships/ctrlProp" Target="../ctrlProps/ctrlProp35.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31" Type="http://schemas.openxmlformats.org/officeDocument/2006/relationships/ctrlProp" Target="../ctrlProps/ctrlProp142.xml"/><Relationship Id="rId152" Type="http://schemas.openxmlformats.org/officeDocument/2006/relationships/ctrlProp" Target="../ctrlProps/ctrlProp163.xml"/><Relationship Id="rId173" Type="http://schemas.openxmlformats.org/officeDocument/2006/relationships/ctrlProp" Target="../ctrlProps/ctrlProp184.xml"/><Relationship Id="rId194" Type="http://schemas.openxmlformats.org/officeDocument/2006/relationships/ctrlProp" Target="../ctrlProps/ctrlProp205.xml"/><Relationship Id="rId208" Type="http://schemas.openxmlformats.org/officeDocument/2006/relationships/ctrlProp" Target="../ctrlProps/ctrlProp219.xml"/><Relationship Id="rId229" Type="http://schemas.openxmlformats.org/officeDocument/2006/relationships/comments" Target="../comments5.xml"/><Relationship Id="rId14" Type="http://schemas.openxmlformats.org/officeDocument/2006/relationships/ctrlProp" Target="../ctrlProps/ctrlProp25.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8" Type="http://schemas.openxmlformats.org/officeDocument/2006/relationships/ctrlProp" Target="../ctrlProps/ctrlProp19.xml"/><Relationship Id="rId98" Type="http://schemas.openxmlformats.org/officeDocument/2006/relationships/ctrlProp" Target="../ctrlProps/ctrlProp109.xml"/><Relationship Id="rId121" Type="http://schemas.openxmlformats.org/officeDocument/2006/relationships/ctrlProp" Target="../ctrlProps/ctrlProp132.xml"/><Relationship Id="rId142" Type="http://schemas.openxmlformats.org/officeDocument/2006/relationships/ctrlProp" Target="../ctrlProps/ctrlProp153.xml"/><Relationship Id="rId163" Type="http://schemas.openxmlformats.org/officeDocument/2006/relationships/ctrlProp" Target="../ctrlProps/ctrlProp174.xml"/><Relationship Id="rId184" Type="http://schemas.openxmlformats.org/officeDocument/2006/relationships/ctrlProp" Target="../ctrlProps/ctrlProp195.xml"/><Relationship Id="rId219" Type="http://schemas.openxmlformats.org/officeDocument/2006/relationships/ctrlProp" Target="../ctrlProps/ctrlProp230.x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137" Type="http://schemas.openxmlformats.org/officeDocument/2006/relationships/ctrlProp" Target="../ctrlProps/ctrlProp148.xml"/><Relationship Id="rId158" Type="http://schemas.openxmlformats.org/officeDocument/2006/relationships/ctrlProp" Target="../ctrlProps/ctrlProp169.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3" Type="http://schemas.openxmlformats.org/officeDocument/2006/relationships/ctrlProp" Target="../ctrlProps/ctrlProp164.xml"/><Relationship Id="rId174" Type="http://schemas.openxmlformats.org/officeDocument/2006/relationships/ctrlProp" Target="../ctrlProps/ctrlProp185.xml"/><Relationship Id="rId179" Type="http://schemas.openxmlformats.org/officeDocument/2006/relationships/ctrlProp" Target="../ctrlProps/ctrlProp190.xml"/><Relationship Id="rId195" Type="http://schemas.openxmlformats.org/officeDocument/2006/relationships/ctrlProp" Target="../ctrlProps/ctrlProp206.xml"/><Relationship Id="rId209" Type="http://schemas.openxmlformats.org/officeDocument/2006/relationships/ctrlProp" Target="../ctrlProps/ctrlProp220.xml"/><Relationship Id="rId190" Type="http://schemas.openxmlformats.org/officeDocument/2006/relationships/ctrlProp" Target="../ctrlProps/ctrlProp201.xml"/><Relationship Id="rId204" Type="http://schemas.openxmlformats.org/officeDocument/2006/relationships/ctrlProp" Target="../ctrlProps/ctrlProp215.xml"/><Relationship Id="rId220" Type="http://schemas.openxmlformats.org/officeDocument/2006/relationships/ctrlProp" Target="../ctrlProps/ctrlProp231.xml"/><Relationship Id="rId225" Type="http://schemas.openxmlformats.org/officeDocument/2006/relationships/ctrlProp" Target="../ctrlProps/ctrlProp236.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143" Type="http://schemas.openxmlformats.org/officeDocument/2006/relationships/ctrlProp" Target="../ctrlProps/ctrlProp154.xml"/><Relationship Id="rId148" Type="http://schemas.openxmlformats.org/officeDocument/2006/relationships/ctrlProp" Target="../ctrlProps/ctrlProp159.xml"/><Relationship Id="rId164" Type="http://schemas.openxmlformats.org/officeDocument/2006/relationships/ctrlProp" Target="../ctrlProps/ctrlProp175.xml"/><Relationship Id="rId169" Type="http://schemas.openxmlformats.org/officeDocument/2006/relationships/ctrlProp" Target="../ctrlProps/ctrlProp180.xml"/><Relationship Id="rId185" Type="http://schemas.openxmlformats.org/officeDocument/2006/relationships/ctrlProp" Target="../ctrlProps/ctrlProp196.xml"/><Relationship Id="rId4" Type="http://schemas.openxmlformats.org/officeDocument/2006/relationships/ctrlProp" Target="../ctrlProps/ctrlProp15.xml"/><Relationship Id="rId9" Type="http://schemas.openxmlformats.org/officeDocument/2006/relationships/ctrlProp" Target="../ctrlProps/ctrlProp20.xml"/><Relationship Id="rId180" Type="http://schemas.openxmlformats.org/officeDocument/2006/relationships/ctrlProp" Target="../ctrlProps/ctrlProp191.xml"/><Relationship Id="rId210" Type="http://schemas.openxmlformats.org/officeDocument/2006/relationships/ctrlProp" Target="../ctrlProps/ctrlProp221.xml"/><Relationship Id="rId215" Type="http://schemas.openxmlformats.org/officeDocument/2006/relationships/ctrlProp" Target="../ctrlProps/ctrlProp226.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 Id="rId154" Type="http://schemas.openxmlformats.org/officeDocument/2006/relationships/ctrlProp" Target="../ctrlProps/ctrlProp165.xml"/><Relationship Id="rId175" Type="http://schemas.openxmlformats.org/officeDocument/2006/relationships/ctrlProp" Target="../ctrlProps/ctrlProp186.xml"/><Relationship Id="rId196" Type="http://schemas.openxmlformats.org/officeDocument/2006/relationships/ctrlProp" Target="../ctrlProps/ctrlProp207.xml"/><Relationship Id="rId200" Type="http://schemas.openxmlformats.org/officeDocument/2006/relationships/ctrlProp" Target="../ctrlProps/ctrlProp211.xml"/><Relationship Id="rId16" Type="http://schemas.openxmlformats.org/officeDocument/2006/relationships/ctrlProp" Target="../ctrlProps/ctrlProp27.xml"/><Relationship Id="rId221" Type="http://schemas.openxmlformats.org/officeDocument/2006/relationships/ctrlProp" Target="../ctrlProps/ctrlProp232.xml"/><Relationship Id="rId37" Type="http://schemas.openxmlformats.org/officeDocument/2006/relationships/ctrlProp" Target="../ctrlProps/ctrlProp48.xml"/><Relationship Id="rId58" Type="http://schemas.openxmlformats.org/officeDocument/2006/relationships/ctrlProp" Target="../ctrlProps/ctrlProp69.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44" Type="http://schemas.openxmlformats.org/officeDocument/2006/relationships/ctrlProp" Target="../ctrlProps/ctrlProp155.xml"/><Relationship Id="rId90" Type="http://schemas.openxmlformats.org/officeDocument/2006/relationships/ctrlProp" Target="../ctrlProps/ctrlProp101.xml"/><Relationship Id="rId165" Type="http://schemas.openxmlformats.org/officeDocument/2006/relationships/ctrlProp" Target="../ctrlProps/ctrlProp176.xml"/><Relationship Id="rId186" Type="http://schemas.openxmlformats.org/officeDocument/2006/relationships/ctrlProp" Target="../ctrlProps/ctrlProp197.xml"/><Relationship Id="rId211" Type="http://schemas.openxmlformats.org/officeDocument/2006/relationships/ctrlProp" Target="../ctrlProps/ctrlProp222.xml"/><Relationship Id="rId27" Type="http://schemas.openxmlformats.org/officeDocument/2006/relationships/ctrlProp" Target="../ctrlProps/ctrlProp38.xml"/><Relationship Id="rId48" Type="http://schemas.openxmlformats.org/officeDocument/2006/relationships/ctrlProp" Target="../ctrlProps/ctrlProp59.xml"/><Relationship Id="rId69" Type="http://schemas.openxmlformats.org/officeDocument/2006/relationships/ctrlProp" Target="../ctrlProps/ctrlProp80.xml"/><Relationship Id="rId113" Type="http://schemas.openxmlformats.org/officeDocument/2006/relationships/ctrlProp" Target="../ctrlProps/ctrlProp124.xml"/><Relationship Id="rId134" Type="http://schemas.openxmlformats.org/officeDocument/2006/relationships/ctrlProp" Target="../ctrlProps/ctrlProp145.xml"/><Relationship Id="rId80" Type="http://schemas.openxmlformats.org/officeDocument/2006/relationships/ctrlProp" Target="../ctrlProps/ctrlProp91.xml"/><Relationship Id="rId155" Type="http://schemas.openxmlformats.org/officeDocument/2006/relationships/ctrlProp" Target="../ctrlProps/ctrlProp166.xml"/><Relationship Id="rId176" Type="http://schemas.openxmlformats.org/officeDocument/2006/relationships/ctrlProp" Target="../ctrlProps/ctrlProp187.xml"/><Relationship Id="rId197" Type="http://schemas.openxmlformats.org/officeDocument/2006/relationships/ctrlProp" Target="../ctrlProps/ctrlProp208.xml"/><Relationship Id="rId201" Type="http://schemas.openxmlformats.org/officeDocument/2006/relationships/ctrlProp" Target="../ctrlProps/ctrlProp212.xml"/><Relationship Id="rId222" Type="http://schemas.openxmlformats.org/officeDocument/2006/relationships/ctrlProp" Target="../ctrlProps/ctrlProp233.xml"/><Relationship Id="rId17" Type="http://schemas.openxmlformats.org/officeDocument/2006/relationships/ctrlProp" Target="../ctrlProps/ctrlProp28.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24" Type="http://schemas.openxmlformats.org/officeDocument/2006/relationships/ctrlProp" Target="../ctrlProps/ctrlProp135.xml"/><Relationship Id="rId70" Type="http://schemas.openxmlformats.org/officeDocument/2006/relationships/ctrlProp" Target="../ctrlProps/ctrlProp81.xml"/><Relationship Id="rId91" Type="http://schemas.openxmlformats.org/officeDocument/2006/relationships/ctrlProp" Target="../ctrlProps/ctrlProp102.xml"/><Relationship Id="rId145" Type="http://schemas.openxmlformats.org/officeDocument/2006/relationships/ctrlProp" Target="../ctrlProps/ctrlProp156.xml"/><Relationship Id="rId166" Type="http://schemas.openxmlformats.org/officeDocument/2006/relationships/ctrlProp" Target="../ctrlProps/ctrlProp177.xml"/><Relationship Id="rId187" Type="http://schemas.openxmlformats.org/officeDocument/2006/relationships/ctrlProp" Target="../ctrlProps/ctrlProp198.xml"/><Relationship Id="rId1" Type="http://schemas.openxmlformats.org/officeDocument/2006/relationships/printerSettings" Target="../printerSettings/printerSettings7.bin"/><Relationship Id="rId212" Type="http://schemas.openxmlformats.org/officeDocument/2006/relationships/ctrlProp" Target="../ctrlProps/ctrlProp223.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60" Type="http://schemas.openxmlformats.org/officeDocument/2006/relationships/ctrlProp" Target="../ctrlProps/ctrlProp71.xml"/><Relationship Id="rId81" Type="http://schemas.openxmlformats.org/officeDocument/2006/relationships/ctrlProp" Target="../ctrlProps/ctrlProp92.xml"/><Relationship Id="rId135" Type="http://schemas.openxmlformats.org/officeDocument/2006/relationships/ctrlProp" Target="../ctrlProps/ctrlProp146.xml"/><Relationship Id="rId156" Type="http://schemas.openxmlformats.org/officeDocument/2006/relationships/ctrlProp" Target="../ctrlProps/ctrlProp167.xml"/><Relationship Id="rId177" Type="http://schemas.openxmlformats.org/officeDocument/2006/relationships/ctrlProp" Target="../ctrlProps/ctrlProp188.xml"/><Relationship Id="rId198" Type="http://schemas.openxmlformats.org/officeDocument/2006/relationships/ctrlProp" Target="../ctrlProps/ctrlProp209.xml"/><Relationship Id="rId202" Type="http://schemas.openxmlformats.org/officeDocument/2006/relationships/ctrlProp" Target="../ctrlProps/ctrlProp213.xml"/><Relationship Id="rId223" Type="http://schemas.openxmlformats.org/officeDocument/2006/relationships/ctrlProp" Target="../ctrlProps/ctrlProp234.xml"/><Relationship Id="rId18" Type="http://schemas.openxmlformats.org/officeDocument/2006/relationships/ctrlProp" Target="../ctrlProps/ctrlProp29.xml"/><Relationship Id="rId39" Type="http://schemas.openxmlformats.org/officeDocument/2006/relationships/ctrlProp" Target="../ctrlProps/ctrlProp50.xml"/><Relationship Id="rId50" Type="http://schemas.openxmlformats.org/officeDocument/2006/relationships/ctrlProp" Target="../ctrlProps/ctrlProp61.xml"/><Relationship Id="rId104" Type="http://schemas.openxmlformats.org/officeDocument/2006/relationships/ctrlProp" Target="../ctrlProps/ctrlProp115.xml"/><Relationship Id="rId125" Type="http://schemas.openxmlformats.org/officeDocument/2006/relationships/ctrlProp" Target="../ctrlProps/ctrlProp136.xml"/><Relationship Id="rId146" Type="http://schemas.openxmlformats.org/officeDocument/2006/relationships/ctrlProp" Target="../ctrlProps/ctrlProp157.xml"/><Relationship Id="rId167" Type="http://schemas.openxmlformats.org/officeDocument/2006/relationships/ctrlProp" Target="../ctrlProps/ctrlProp178.xml"/><Relationship Id="rId188" Type="http://schemas.openxmlformats.org/officeDocument/2006/relationships/ctrlProp" Target="../ctrlProps/ctrlProp199.xml"/><Relationship Id="rId71" Type="http://schemas.openxmlformats.org/officeDocument/2006/relationships/ctrlProp" Target="../ctrlProps/ctrlProp82.xml"/><Relationship Id="rId92" Type="http://schemas.openxmlformats.org/officeDocument/2006/relationships/ctrlProp" Target="../ctrlProps/ctrlProp103.xml"/><Relationship Id="rId213" Type="http://schemas.openxmlformats.org/officeDocument/2006/relationships/ctrlProp" Target="../ctrlProps/ctrlProp224.xml"/><Relationship Id="rId2" Type="http://schemas.openxmlformats.org/officeDocument/2006/relationships/drawing" Target="../drawings/drawing6.xml"/><Relationship Id="rId29" Type="http://schemas.openxmlformats.org/officeDocument/2006/relationships/ctrlProp" Target="../ctrlProps/ctrlProp40.xml"/><Relationship Id="rId40" Type="http://schemas.openxmlformats.org/officeDocument/2006/relationships/ctrlProp" Target="../ctrlProps/ctrlProp51.xml"/><Relationship Id="rId115" Type="http://schemas.openxmlformats.org/officeDocument/2006/relationships/ctrlProp" Target="../ctrlProps/ctrlProp126.xml"/><Relationship Id="rId136" Type="http://schemas.openxmlformats.org/officeDocument/2006/relationships/ctrlProp" Target="../ctrlProps/ctrlProp147.xml"/><Relationship Id="rId157" Type="http://schemas.openxmlformats.org/officeDocument/2006/relationships/ctrlProp" Target="../ctrlProps/ctrlProp168.xml"/><Relationship Id="rId178" Type="http://schemas.openxmlformats.org/officeDocument/2006/relationships/ctrlProp" Target="../ctrlProps/ctrlProp189.xml"/><Relationship Id="rId61" Type="http://schemas.openxmlformats.org/officeDocument/2006/relationships/ctrlProp" Target="../ctrlProps/ctrlProp72.xml"/><Relationship Id="rId82" Type="http://schemas.openxmlformats.org/officeDocument/2006/relationships/ctrlProp" Target="../ctrlProps/ctrlProp93.xml"/><Relationship Id="rId199" Type="http://schemas.openxmlformats.org/officeDocument/2006/relationships/ctrlProp" Target="../ctrlProps/ctrlProp210.xml"/><Relationship Id="rId203" Type="http://schemas.openxmlformats.org/officeDocument/2006/relationships/ctrlProp" Target="../ctrlProps/ctrlProp214.xml"/><Relationship Id="rId19" Type="http://schemas.openxmlformats.org/officeDocument/2006/relationships/ctrlProp" Target="../ctrlProps/ctrlProp30.xml"/><Relationship Id="rId224" Type="http://schemas.openxmlformats.org/officeDocument/2006/relationships/ctrlProp" Target="../ctrlProps/ctrlProp235.xml"/><Relationship Id="rId30" Type="http://schemas.openxmlformats.org/officeDocument/2006/relationships/ctrlProp" Target="../ctrlProps/ctrlProp41.xml"/><Relationship Id="rId105" Type="http://schemas.openxmlformats.org/officeDocument/2006/relationships/ctrlProp" Target="../ctrlProps/ctrlProp116.xml"/><Relationship Id="rId126" Type="http://schemas.openxmlformats.org/officeDocument/2006/relationships/ctrlProp" Target="../ctrlProps/ctrlProp137.xml"/><Relationship Id="rId147" Type="http://schemas.openxmlformats.org/officeDocument/2006/relationships/ctrlProp" Target="../ctrlProps/ctrlProp158.xml"/><Relationship Id="rId168" Type="http://schemas.openxmlformats.org/officeDocument/2006/relationships/ctrlProp" Target="../ctrlProps/ctrlProp17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189" Type="http://schemas.openxmlformats.org/officeDocument/2006/relationships/ctrlProp" Target="../ctrlProps/ctrlProp200.xml"/><Relationship Id="rId3" Type="http://schemas.openxmlformats.org/officeDocument/2006/relationships/vmlDrawing" Target="../drawings/vmlDrawing6.vml"/><Relationship Id="rId214" Type="http://schemas.openxmlformats.org/officeDocument/2006/relationships/ctrlProp" Target="../ctrlProps/ctrlProp22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4.xml"/><Relationship Id="rId3" Type="http://schemas.openxmlformats.org/officeDocument/2006/relationships/vmlDrawing" Target="../drawings/vmlDrawing7.vml"/><Relationship Id="rId7" Type="http://schemas.openxmlformats.org/officeDocument/2006/relationships/ctrlProp" Target="../ctrlProps/ctrlProp243.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42.xml"/><Relationship Id="rId5" Type="http://schemas.openxmlformats.org/officeDocument/2006/relationships/ctrlProp" Target="../ctrlProps/ctrlProp241.xml"/><Relationship Id="rId4" Type="http://schemas.openxmlformats.org/officeDocument/2006/relationships/ctrlProp" Target="../ctrlProps/ctrlProp240.xml"/><Relationship Id="rId9" Type="http://schemas.openxmlformats.org/officeDocument/2006/relationships/ctrlProp" Target="../ctrlProps/ctrlProp24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59.xml"/><Relationship Id="rId299" Type="http://schemas.openxmlformats.org/officeDocument/2006/relationships/ctrlProp" Target="../ctrlProps/ctrlProp541.xml"/><Relationship Id="rId21" Type="http://schemas.openxmlformats.org/officeDocument/2006/relationships/ctrlProp" Target="../ctrlProps/ctrlProp263.xml"/><Relationship Id="rId63" Type="http://schemas.openxmlformats.org/officeDocument/2006/relationships/ctrlProp" Target="../ctrlProps/ctrlProp305.xml"/><Relationship Id="rId159" Type="http://schemas.openxmlformats.org/officeDocument/2006/relationships/ctrlProp" Target="../ctrlProps/ctrlProp401.xml"/><Relationship Id="rId324" Type="http://schemas.openxmlformats.org/officeDocument/2006/relationships/ctrlProp" Target="../ctrlProps/ctrlProp566.xml"/><Relationship Id="rId366" Type="http://schemas.openxmlformats.org/officeDocument/2006/relationships/ctrlProp" Target="../ctrlProps/ctrlProp608.xml"/><Relationship Id="rId170" Type="http://schemas.openxmlformats.org/officeDocument/2006/relationships/ctrlProp" Target="../ctrlProps/ctrlProp412.xml"/><Relationship Id="rId226" Type="http://schemas.openxmlformats.org/officeDocument/2006/relationships/ctrlProp" Target="../ctrlProps/ctrlProp468.xml"/><Relationship Id="rId268" Type="http://schemas.openxmlformats.org/officeDocument/2006/relationships/ctrlProp" Target="../ctrlProps/ctrlProp510.xml"/><Relationship Id="rId32" Type="http://schemas.openxmlformats.org/officeDocument/2006/relationships/ctrlProp" Target="../ctrlProps/ctrlProp274.xml"/><Relationship Id="rId74" Type="http://schemas.openxmlformats.org/officeDocument/2006/relationships/ctrlProp" Target="../ctrlProps/ctrlProp316.xml"/><Relationship Id="rId128" Type="http://schemas.openxmlformats.org/officeDocument/2006/relationships/ctrlProp" Target="../ctrlProps/ctrlProp370.xml"/><Relationship Id="rId335" Type="http://schemas.openxmlformats.org/officeDocument/2006/relationships/ctrlProp" Target="../ctrlProps/ctrlProp577.xml"/><Relationship Id="rId377" Type="http://schemas.openxmlformats.org/officeDocument/2006/relationships/ctrlProp" Target="../ctrlProps/ctrlProp619.xml"/><Relationship Id="rId5" Type="http://schemas.openxmlformats.org/officeDocument/2006/relationships/ctrlProp" Target="../ctrlProps/ctrlProp247.xml"/><Relationship Id="rId181" Type="http://schemas.openxmlformats.org/officeDocument/2006/relationships/ctrlProp" Target="../ctrlProps/ctrlProp423.xml"/><Relationship Id="rId237" Type="http://schemas.openxmlformats.org/officeDocument/2006/relationships/ctrlProp" Target="../ctrlProps/ctrlProp479.xml"/><Relationship Id="rId279" Type="http://schemas.openxmlformats.org/officeDocument/2006/relationships/ctrlProp" Target="../ctrlProps/ctrlProp521.xml"/><Relationship Id="rId43" Type="http://schemas.openxmlformats.org/officeDocument/2006/relationships/ctrlProp" Target="../ctrlProps/ctrlProp285.xml"/><Relationship Id="rId139" Type="http://schemas.openxmlformats.org/officeDocument/2006/relationships/ctrlProp" Target="../ctrlProps/ctrlProp381.xml"/><Relationship Id="rId290" Type="http://schemas.openxmlformats.org/officeDocument/2006/relationships/ctrlProp" Target="../ctrlProps/ctrlProp532.xml"/><Relationship Id="rId304" Type="http://schemas.openxmlformats.org/officeDocument/2006/relationships/ctrlProp" Target="../ctrlProps/ctrlProp546.xml"/><Relationship Id="rId346" Type="http://schemas.openxmlformats.org/officeDocument/2006/relationships/ctrlProp" Target="../ctrlProps/ctrlProp588.xml"/><Relationship Id="rId85" Type="http://schemas.openxmlformats.org/officeDocument/2006/relationships/ctrlProp" Target="../ctrlProps/ctrlProp327.xml"/><Relationship Id="rId150" Type="http://schemas.openxmlformats.org/officeDocument/2006/relationships/ctrlProp" Target="../ctrlProps/ctrlProp392.xml"/><Relationship Id="rId192" Type="http://schemas.openxmlformats.org/officeDocument/2006/relationships/ctrlProp" Target="../ctrlProps/ctrlProp434.xml"/><Relationship Id="rId206" Type="http://schemas.openxmlformats.org/officeDocument/2006/relationships/ctrlProp" Target="../ctrlProps/ctrlProp448.xml"/><Relationship Id="rId248" Type="http://schemas.openxmlformats.org/officeDocument/2006/relationships/ctrlProp" Target="../ctrlProps/ctrlProp490.xml"/><Relationship Id="rId12" Type="http://schemas.openxmlformats.org/officeDocument/2006/relationships/ctrlProp" Target="../ctrlProps/ctrlProp254.xml"/><Relationship Id="rId108" Type="http://schemas.openxmlformats.org/officeDocument/2006/relationships/ctrlProp" Target="../ctrlProps/ctrlProp350.xml"/><Relationship Id="rId315" Type="http://schemas.openxmlformats.org/officeDocument/2006/relationships/ctrlProp" Target="../ctrlProps/ctrlProp557.xml"/><Relationship Id="rId357" Type="http://schemas.openxmlformats.org/officeDocument/2006/relationships/ctrlProp" Target="../ctrlProps/ctrlProp599.xml"/><Relationship Id="rId54" Type="http://schemas.openxmlformats.org/officeDocument/2006/relationships/ctrlProp" Target="../ctrlProps/ctrlProp296.xml"/><Relationship Id="rId96" Type="http://schemas.openxmlformats.org/officeDocument/2006/relationships/ctrlProp" Target="../ctrlProps/ctrlProp338.xml"/><Relationship Id="rId161" Type="http://schemas.openxmlformats.org/officeDocument/2006/relationships/ctrlProp" Target="../ctrlProps/ctrlProp403.xml"/><Relationship Id="rId217" Type="http://schemas.openxmlformats.org/officeDocument/2006/relationships/ctrlProp" Target="../ctrlProps/ctrlProp459.xml"/><Relationship Id="rId259" Type="http://schemas.openxmlformats.org/officeDocument/2006/relationships/ctrlProp" Target="../ctrlProps/ctrlProp501.xml"/><Relationship Id="rId23" Type="http://schemas.openxmlformats.org/officeDocument/2006/relationships/ctrlProp" Target="../ctrlProps/ctrlProp265.xml"/><Relationship Id="rId119" Type="http://schemas.openxmlformats.org/officeDocument/2006/relationships/ctrlProp" Target="../ctrlProps/ctrlProp361.xml"/><Relationship Id="rId270" Type="http://schemas.openxmlformats.org/officeDocument/2006/relationships/ctrlProp" Target="../ctrlProps/ctrlProp512.xml"/><Relationship Id="rId326" Type="http://schemas.openxmlformats.org/officeDocument/2006/relationships/ctrlProp" Target="../ctrlProps/ctrlProp568.xml"/><Relationship Id="rId65" Type="http://schemas.openxmlformats.org/officeDocument/2006/relationships/ctrlProp" Target="../ctrlProps/ctrlProp307.xml"/><Relationship Id="rId130" Type="http://schemas.openxmlformats.org/officeDocument/2006/relationships/ctrlProp" Target="../ctrlProps/ctrlProp372.xml"/><Relationship Id="rId368" Type="http://schemas.openxmlformats.org/officeDocument/2006/relationships/ctrlProp" Target="../ctrlProps/ctrlProp610.xml"/><Relationship Id="rId172" Type="http://schemas.openxmlformats.org/officeDocument/2006/relationships/ctrlProp" Target="../ctrlProps/ctrlProp414.xml"/><Relationship Id="rId228" Type="http://schemas.openxmlformats.org/officeDocument/2006/relationships/ctrlProp" Target="../ctrlProps/ctrlProp470.xml"/><Relationship Id="rId281" Type="http://schemas.openxmlformats.org/officeDocument/2006/relationships/ctrlProp" Target="../ctrlProps/ctrlProp523.xml"/><Relationship Id="rId337" Type="http://schemas.openxmlformats.org/officeDocument/2006/relationships/ctrlProp" Target="../ctrlProps/ctrlProp579.xml"/><Relationship Id="rId34" Type="http://schemas.openxmlformats.org/officeDocument/2006/relationships/ctrlProp" Target="../ctrlProps/ctrlProp276.xml"/><Relationship Id="rId76" Type="http://schemas.openxmlformats.org/officeDocument/2006/relationships/ctrlProp" Target="../ctrlProps/ctrlProp318.xml"/><Relationship Id="rId141" Type="http://schemas.openxmlformats.org/officeDocument/2006/relationships/ctrlProp" Target="../ctrlProps/ctrlProp383.xml"/><Relationship Id="rId379" Type="http://schemas.openxmlformats.org/officeDocument/2006/relationships/comments" Target="../comments7.xml"/><Relationship Id="rId7" Type="http://schemas.openxmlformats.org/officeDocument/2006/relationships/ctrlProp" Target="../ctrlProps/ctrlProp249.xml"/><Relationship Id="rId183" Type="http://schemas.openxmlformats.org/officeDocument/2006/relationships/ctrlProp" Target="../ctrlProps/ctrlProp425.xml"/><Relationship Id="rId239" Type="http://schemas.openxmlformats.org/officeDocument/2006/relationships/ctrlProp" Target="../ctrlProps/ctrlProp481.xml"/><Relationship Id="rId250" Type="http://schemas.openxmlformats.org/officeDocument/2006/relationships/ctrlProp" Target="../ctrlProps/ctrlProp492.xml"/><Relationship Id="rId292" Type="http://schemas.openxmlformats.org/officeDocument/2006/relationships/ctrlProp" Target="../ctrlProps/ctrlProp534.xml"/><Relationship Id="rId306" Type="http://schemas.openxmlformats.org/officeDocument/2006/relationships/ctrlProp" Target="../ctrlProps/ctrlProp548.xml"/><Relationship Id="rId45" Type="http://schemas.openxmlformats.org/officeDocument/2006/relationships/ctrlProp" Target="../ctrlProps/ctrlProp287.xml"/><Relationship Id="rId87" Type="http://schemas.openxmlformats.org/officeDocument/2006/relationships/ctrlProp" Target="../ctrlProps/ctrlProp329.xml"/><Relationship Id="rId110" Type="http://schemas.openxmlformats.org/officeDocument/2006/relationships/ctrlProp" Target="../ctrlProps/ctrlProp352.xml"/><Relationship Id="rId348" Type="http://schemas.openxmlformats.org/officeDocument/2006/relationships/ctrlProp" Target="../ctrlProps/ctrlProp590.xml"/><Relationship Id="rId152" Type="http://schemas.openxmlformats.org/officeDocument/2006/relationships/ctrlProp" Target="../ctrlProps/ctrlProp394.xml"/><Relationship Id="rId194" Type="http://schemas.openxmlformats.org/officeDocument/2006/relationships/ctrlProp" Target="../ctrlProps/ctrlProp436.xml"/><Relationship Id="rId208" Type="http://schemas.openxmlformats.org/officeDocument/2006/relationships/ctrlProp" Target="../ctrlProps/ctrlProp450.xml"/><Relationship Id="rId261" Type="http://schemas.openxmlformats.org/officeDocument/2006/relationships/ctrlProp" Target="../ctrlProps/ctrlProp503.xml"/><Relationship Id="rId14" Type="http://schemas.openxmlformats.org/officeDocument/2006/relationships/ctrlProp" Target="../ctrlProps/ctrlProp256.xml"/><Relationship Id="rId56" Type="http://schemas.openxmlformats.org/officeDocument/2006/relationships/ctrlProp" Target="../ctrlProps/ctrlProp298.xml"/><Relationship Id="rId317" Type="http://schemas.openxmlformats.org/officeDocument/2006/relationships/ctrlProp" Target="../ctrlProps/ctrlProp559.xml"/><Relationship Id="rId359" Type="http://schemas.openxmlformats.org/officeDocument/2006/relationships/ctrlProp" Target="../ctrlProps/ctrlProp601.xml"/><Relationship Id="rId98" Type="http://schemas.openxmlformats.org/officeDocument/2006/relationships/ctrlProp" Target="../ctrlProps/ctrlProp340.xml"/><Relationship Id="rId121" Type="http://schemas.openxmlformats.org/officeDocument/2006/relationships/ctrlProp" Target="../ctrlProps/ctrlProp363.xml"/><Relationship Id="rId163" Type="http://schemas.openxmlformats.org/officeDocument/2006/relationships/ctrlProp" Target="../ctrlProps/ctrlProp405.xml"/><Relationship Id="rId219" Type="http://schemas.openxmlformats.org/officeDocument/2006/relationships/ctrlProp" Target="../ctrlProps/ctrlProp461.xml"/><Relationship Id="rId370" Type="http://schemas.openxmlformats.org/officeDocument/2006/relationships/ctrlProp" Target="../ctrlProps/ctrlProp612.xml"/><Relationship Id="rId230" Type="http://schemas.openxmlformats.org/officeDocument/2006/relationships/ctrlProp" Target="../ctrlProps/ctrlProp472.xml"/><Relationship Id="rId25" Type="http://schemas.openxmlformats.org/officeDocument/2006/relationships/ctrlProp" Target="../ctrlProps/ctrlProp267.xml"/><Relationship Id="rId67" Type="http://schemas.openxmlformats.org/officeDocument/2006/relationships/ctrlProp" Target="../ctrlProps/ctrlProp309.xml"/><Relationship Id="rId272" Type="http://schemas.openxmlformats.org/officeDocument/2006/relationships/ctrlProp" Target="../ctrlProps/ctrlProp514.xml"/><Relationship Id="rId328" Type="http://schemas.openxmlformats.org/officeDocument/2006/relationships/ctrlProp" Target="../ctrlProps/ctrlProp570.xml"/><Relationship Id="rId132" Type="http://schemas.openxmlformats.org/officeDocument/2006/relationships/ctrlProp" Target="../ctrlProps/ctrlProp374.xml"/><Relationship Id="rId174" Type="http://schemas.openxmlformats.org/officeDocument/2006/relationships/ctrlProp" Target="../ctrlProps/ctrlProp416.xml"/><Relationship Id="rId241" Type="http://schemas.openxmlformats.org/officeDocument/2006/relationships/ctrlProp" Target="../ctrlProps/ctrlProp483.xml"/><Relationship Id="rId36" Type="http://schemas.openxmlformats.org/officeDocument/2006/relationships/ctrlProp" Target="../ctrlProps/ctrlProp278.xml"/><Relationship Id="rId283" Type="http://schemas.openxmlformats.org/officeDocument/2006/relationships/ctrlProp" Target="../ctrlProps/ctrlProp525.xml"/><Relationship Id="rId339" Type="http://schemas.openxmlformats.org/officeDocument/2006/relationships/ctrlProp" Target="../ctrlProps/ctrlProp581.xml"/><Relationship Id="rId78" Type="http://schemas.openxmlformats.org/officeDocument/2006/relationships/ctrlProp" Target="../ctrlProps/ctrlProp320.xml"/><Relationship Id="rId101" Type="http://schemas.openxmlformats.org/officeDocument/2006/relationships/ctrlProp" Target="../ctrlProps/ctrlProp343.xml"/><Relationship Id="rId143" Type="http://schemas.openxmlformats.org/officeDocument/2006/relationships/ctrlProp" Target="../ctrlProps/ctrlProp385.xml"/><Relationship Id="rId185" Type="http://schemas.openxmlformats.org/officeDocument/2006/relationships/ctrlProp" Target="../ctrlProps/ctrlProp427.xml"/><Relationship Id="rId350" Type="http://schemas.openxmlformats.org/officeDocument/2006/relationships/ctrlProp" Target="../ctrlProps/ctrlProp592.xml"/><Relationship Id="rId9" Type="http://schemas.openxmlformats.org/officeDocument/2006/relationships/ctrlProp" Target="../ctrlProps/ctrlProp251.xml"/><Relationship Id="rId210" Type="http://schemas.openxmlformats.org/officeDocument/2006/relationships/ctrlProp" Target="../ctrlProps/ctrlProp452.xml"/><Relationship Id="rId26" Type="http://schemas.openxmlformats.org/officeDocument/2006/relationships/ctrlProp" Target="../ctrlProps/ctrlProp268.xml"/><Relationship Id="rId231" Type="http://schemas.openxmlformats.org/officeDocument/2006/relationships/ctrlProp" Target="../ctrlProps/ctrlProp473.xml"/><Relationship Id="rId252" Type="http://schemas.openxmlformats.org/officeDocument/2006/relationships/ctrlProp" Target="../ctrlProps/ctrlProp494.xml"/><Relationship Id="rId273" Type="http://schemas.openxmlformats.org/officeDocument/2006/relationships/ctrlProp" Target="../ctrlProps/ctrlProp515.xml"/><Relationship Id="rId294" Type="http://schemas.openxmlformats.org/officeDocument/2006/relationships/ctrlProp" Target="../ctrlProps/ctrlProp536.xml"/><Relationship Id="rId308" Type="http://schemas.openxmlformats.org/officeDocument/2006/relationships/ctrlProp" Target="../ctrlProps/ctrlProp550.xml"/><Relationship Id="rId329" Type="http://schemas.openxmlformats.org/officeDocument/2006/relationships/ctrlProp" Target="../ctrlProps/ctrlProp571.xml"/><Relationship Id="rId47" Type="http://schemas.openxmlformats.org/officeDocument/2006/relationships/ctrlProp" Target="../ctrlProps/ctrlProp289.xml"/><Relationship Id="rId68" Type="http://schemas.openxmlformats.org/officeDocument/2006/relationships/ctrlProp" Target="../ctrlProps/ctrlProp310.xml"/><Relationship Id="rId89" Type="http://schemas.openxmlformats.org/officeDocument/2006/relationships/ctrlProp" Target="../ctrlProps/ctrlProp331.xml"/><Relationship Id="rId112" Type="http://schemas.openxmlformats.org/officeDocument/2006/relationships/ctrlProp" Target="../ctrlProps/ctrlProp354.xml"/><Relationship Id="rId133" Type="http://schemas.openxmlformats.org/officeDocument/2006/relationships/ctrlProp" Target="../ctrlProps/ctrlProp375.xml"/><Relationship Id="rId154" Type="http://schemas.openxmlformats.org/officeDocument/2006/relationships/ctrlProp" Target="../ctrlProps/ctrlProp396.xml"/><Relationship Id="rId175" Type="http://schemas.openxmlformats.org/officeDocument/2006/relationships/ctrlProp" Target="../ctrlProps/ctrlProp417.xml"/><Relationship Id="rId340" Type="http://schemas.openxmlformats.org/officeDocument/2006/relationships/ctrlProp" Target="../ctrlProps/ctrlProp582.xml"/><Relationship Id="rId361" Type="http://schemas.openxmlformats.org/officeDocument/2006/relationships/ctrlProp" Target="../ctrlProps/ctrlProp603.xml"/><Relationship Id="rId196" Type="http://schemas.openxmlformats.org/officeDocument/2006/relationships/ctrlProp" Target="../ctrlProps/ctrlProp438.xml"/><Relationship Id="rId200" Type="http://schemas.openxmlformats.org/officeDocument/2006/relationships/ctrlProp" Target="../ctrlProps/ctrlProp442.xml"/><Relationship Id="rId16" Type="http://schemas.openxmlformats.org/officeDocument/2006/relationships/ctrlProp" Target="../ctrlProps/ctrlProp258.xml"/><Relationship Id="rId221" Type="http://schemas.openxmlformats.org/officeDocument/2006/relationships/ctrlProp" Target="../ctrlProps/ctrlProp463.xml"/><Relationship Id="rId242" Type="http://schemas.openxmlformats.org/officeDocument/2006/relationships/ctrlProp" Target="../ctrlProps/ctrlProp484.xml"/><Relationship Id="rId263" Type="http://schemas.openxmlformats.org/officeDocument/2006/relationships/ctrlProp" Target="../ctrlProps/ctrlProp505.xml"/><Relationship Id="rId284" Type="http://schemas.openxmlformats.org/officeDocument/2006/relationships/ctrlProp" Target="../ctrlProps/ctrlProp526.xml"/><Relationship Id="rId319" Type="http://schemas.openxmlformats.org/officeDocument/2006/relationships/ctrlProp" Target="../ctrlProps/ctrlProp561.xml"/><Relationship Id="rId37" Type="http://schemas.openxmlformats.org/officeDocument/2006/relationships/ctrlProp" Target="../ctrlProps/ctrlProp279.xml"/><Relationship Id="rId58" Type="http://schemas.openxmlformats.org/officeDocument/2006/relationships/ctrlProp" Target="../ctrlProps/ctrlProp300.xml"/><Relationship Id="rId79" Type="http://schemas.openxmlformats.org/officeDocument/2006/relationships/ctrlProp" Target="../ctrlProps/ctrlProp321.xml"/><Relationship Id="rId102" Type="http://schemas.openxmlformats.org/officeDocument/2006/relationships/ctrlProp" Target="../ctrlProps/ctrlProp344.xml"/><Relationship Id="rId123" Type="http://schemas.openxmlformats.org/officeDocument/2006/relationships/ctrlProp" Target="../ctrlProps/ctrlProp365.xml"/><Relationship Id="rId144" Type="http://schemas.openxmlformats.org/officeDocument/2006/relationships/ctrlProp" Target="../ctrlProps/ctrlProp386.xml"/><Relationship Id="rId330" Type="http://schemas.openxmlformats.org/officeDocument/2006/relationships/ctrlProp" Target="../ctrlProps/ctrlProp572.xml"/><Relationship Id="rId90" Type="http://schemas.openxmlformats.org/officeDocument/2006/relationships/ctrlProp" Target="../ctrlProps/ctrlProp332.xml"/><Relationship Id="rId165" Type="http://schemas.openxmlformats.org/officeDocument/2006/relationships/ctrlProp" Target="../ctrlProps/ctrlProp407.xml"/><Relationship Id="rId186" Type="http://schemas.openxmlformats.org/officeDocument/2006/relationships/ctrlProp" Target="../ctrlProps/ctrlProp428.xml"/><Relationship Id="rId351" Type="http://schemas.openxmlformats.org/officeDocument/2006/relationships/ctrlProp" Target="../ctrlProps/ctrlProp593.xml"/><Relationship Id="rId372" Type="http://schemas.openxmlformats.org/officeDocument/2006/relationships/ctrlProp" Target="../ctrlProps/ctrlProp614.xml"/><Relationship Id="rId211" Type="http://schemas.openxmlformats.org/officeDocument/2006/relationships/ctrlProp" Target="../ctrlProps/ctrlProp453.xml"/><Relationship Id="rId232" Type="http://schemas.openxmlformats.org/officeDocument/2006/relationships/ctrlProp" Target="../ctrlProps/ctrlProp474.xml"/><Relationship Id="rId253" Type="http://schemas.openxmlformats.org/officeDocument/2006/relationships/ctrlProp" Target="../ctrlProps/ctrlProp495.xml"/><Relationship Id="rId274" Type="http://schemas.openxmlformats.org/officeDocument/2006/relationships/ctrlProp" Target="../ctrlProps/ctrlProp516.xml"/><Relationship Id="rId295" Type="http://schemas.openxmlformats.org/officeDocument/2006/relationships/ctrlProp" Target="../ctrlProps/ctrlProp537.xml"/><Relationship Id="rId309" Type="http://schemas.openxmlformats.org/officeDocument/2006/relationships/ctrlProp" Target="../ctrlProps/ctrlProp551.xml"/><Relationship Id="rId27" Type="http://schemas.openxmlformats.org/officeDocument/2006/relationships/ctrlProp" Target="../ctrlProps/ctrlProp269.xml"/><Relationship Id="rId48" Type="http://schemas.openxmlformats.org/officeDocument/2006/relationships/ctrlProp" Target="../ctrlProps/ctrlProp290.xml"/><Relationship Id="rId69" Type="http://schemas.openxmlformats.org/officeDocument/2006/relationships/ctrlProp" Target="../ctrlProps/ctrlProp311.xml"/><Relationship Id="rId113" Type="http://schemas.openxmlformats.org/officeDocument/2006/relationships/ctrlProp" Target="../ctrlProps/ctrlProp355.xml"/><Relationship Id="rId134" Type="http://schemas.openxmlformats.org/officeDocument/2006/relationships/ctrlProp" Target="../ctrlProps/ctrlProp376.xml"/><Relationship Id="rId320" Type="http://schemas.openxmlformats.org/officeDocument/2006/relationships/ctrlProp" Target="../ctrlProps/ctrlProp562.xml"/><Relationship Id="rId80" Type="http://schemas.openxmlformats.org/officeDocument/2006/relationships/ctrlProp" Target="../ctrlProps/ctrlProp322.xml"/><Relationship Id="rId155" Type="http://schemas.openxmlformats.org/officeDocument/2006/relationships/ctrlProp" Target="../ctrlProps/ctrlProp397.xml"/><Relationship Id="rId176" Type="http://schemas.openxmlformats.org/officeDocument/2006/relationships/ctrlProp" Target="../ctrlProps/ctrlProp418.xml"/><Relationship Id="rId197" Type="http://schemas.openxmlformats.org/officeDocument/2006/relationships/ctrlProp" Target="../ctrlProps/ctrlProp439.xml"/><Relationship Id="rId341" Type="http://schemas.openxmlformats.org/officeDocument/2006/relationships/ctrlProp" Target="../ctrlProps/ctrlProp583.xml"/><Relationship Id="rId362" Type="http://schemas.openxmlformats.org/officeDocument/2006/relationships/ctrlProp" Target="../ctrlProps/ctrlProp604.xml"/><Relationship Id="rId201" Type="http://schemas.openxmlformats.org/officeDocument/2006/relationships/ctrlProp" Target="../ctrlProps/ctrlProp443.xml"/><Relationship Id="rId222" Type="http://schemas.openxmlformats.org/officeDocument/2006/relationships/ctrlProp" Target="../ctrlProps/ctrlProp464.xml"/><Relationship Id="rId243" Type="http://schemas.openxmlformats.org/officeDocument/2006/relationships/ctrlProp" Target="../ctrlProps/ctrlProp485.xml"/><Relationship Id="rId264" Type="http://schemas.openxmlformats.org/officeDocument/2006/relationships/ctrlProp" Target="../ctrlProps/ctrlProp506.xml"/><Relationship Id="rId285" Type="http://schemas.openxmlformats.org/officeDocument/2006/relationships/ctrlProp" Target="../ctrlProps/ctrlProp527.xml"/><Relationship Id="rId17" Type="http://schemas.openxmlformats.org/officeDocument/2006/relationships/ctrlProp" Target="../ctrlProps/ctrlProp259.xml"/><Relationship Id="rId38" Type="http://schemas.openxmlformats.org/officeDocument/2006/relationships/ctrlProp" Target="../ctrlProps/ctrlProp280.xml"/><Relationship Id="rId59" Type="http://schemas.openxmlformats.org/officeDocument/2006/relationships/ctrlProp" Target="../ctrlProps/ctrlProp301.xml"/><Relationship Id="rId103" Type="http://schemas.openxmlformats.org/officeDocument/2006/relationships/ctrlProp" Target="../ctrlProps/ctrlProp345.xml"/><Relationship Id="rId124" Type="http://schemas.openxmlformats.org/officeDocument/2006/relationships/ctrlProp" Target="../ctrlProps/ctrlProp366.xml"/><Relationship Id="rId310" Type="http://schemas.openxmlformats.org/officeDocument/2006/relationships/ctrlProp" Target="../ctrlProps/ctrlProp552.xml"/><Relationship Id="rId70" Type="http://schemas.openxmlformats.org/officeDocument/2006/relationships/ctrlProp" Target="../ctrlProps/ctrlProp312.xml"/><Relationship Id="rId91" Type="http://schemas.openxmlformats.org/officeDocument/2006/relationships/ctrlProp" Target="../ctrlProps/ctrlProp333.xml"/><Relationship Id="rId145" Type="http://schemas.openxmlformats.org/officeDocument/2006/relationships/ctrlProp" Target="../ctrlProps/ctrlProp387.xml"/><Relationship Id="rId166" Type="http://schemas.openxmlformats.org/officeDocument/2006/relationships/ctrlProp" Target="../ctrlProps/ctrlProp408.xml"/><Relationship Id="rId187" Type="http://schemas.openxmlformats.org/officeDocument/2006/relationships/ctrlProp" Target="../ctrlProps/ctrlProp429.xml"/><Relationship Id="rId331" Type="http://schemas.openxmlformats.org/officeDocument/2006/relationships/ctrlProp" Target="../ctrlProps/ctrlProp573.xml"/><Relationship Id="rId352" Type="http://schemas.openxmlformats.org/officeDocument/2006/relationships/ctrlProp" Target="../ctrlProps/ctrlProp594.xml"/><Relationship Id="rId373" Type="http://schemas.openxmlformats.org/officeDocument/2006/relationships/ctrlProp" Target="../ctrlProps/ctrlProp615.xml"/><Relationship Id="rId1" Type="http://schemas.openxmlformats.org/officeDocument/2006/relationships/printerSettings" Target="../printerSettings/printerSettings11.bin"/><Relationship Id="rId212" Type="http://schemas.openxmlformats.org/officeDocument/2006/relationships/ctrlProp" Target="../ctrlProps/ctrlProp454.xml"/><Relationship Id="rId233" Type="http://schemas.openxmlformats.org/officeDocument/2006/relationships/ctrlProp" Target="../ctrlProps/ctrlProp475.xml"/><Relationship Id="rId254" Type="http://schemas.openxmlformats.org/officeDocument/2006/relationships/ctrlProp" Target="../ctrlProps/ctrlProp496.xml"/><Relationship Id="rId28" Type="http://schemas.openxmlformats.org/officeDocument/2006/relationships/ctrlProp" Target="../ctrlProps/ctrlProp270.xml"/><Relationship Id="rId49" Type="http://schemas.openxmlformats.org/officeDocument/2006/relationships/ctrlProp" Target="../ctrlProps/ctrlProp291.xml"/><Relationship Id="rId114" Type="http://schemas.openxmlformats.org/officeDocument/2006/relationships/ctrlProp" Target="../ctrlProps/ctrlProp356.xml"/><Relationship Id="rId275" Type="http://schemas.openxmlformats.org/officeDocument/2006/relationships/ctrlProp" Target="../ctrlProps/ctrlProp517.xml"/><Relationship Id="rId296" Type="http://schemas.openxmlformats.org/officeDocument/2006/relationships/ctrlProp" Target="../ctrlProps/ctrlProp538.xml"/><Relationship Id="rId300" Type="http://schemas.openxmlformats.org/officeDocument/2006/relationships/ctrlProp" Target="../ctrlProps/ctrlProp542.xml"/><Relationship Id="rId60" Type="http://schemas.openxmlformats.org/officeDocument/2006/relationships/ctrlProp" Target="../ctrlProps/ctrlProp302.xml"/><Relationship Id="rId81" Type="http://schemas.openxmlformats.org/officeDocument/2006/relationships/ctrlProp" Target="../ctrlProps/ctrlProp323.xml"/><Relationship Id="rId135" Type="http://schemas.openxmlformats.org/officeDocument/2006/relationships/ctrlProp" Target="../ctrlProps/ctrlProp377.xml"/><Relationship Id="rId156" Type="http://schemas.openxmlformats.org/officeDocument/2006/relationships/ctrlProp" Target="../ctrlProps/ctrlProp398.xml"/><Relationship Id="rId177" Type="http://schemas.openxmlformats.org/officeDocument/2006/relationships/ctrlProp" Target="../ctrlProps/ctrlProp419.xml"/><Relationship Id="rId198" Type="http://schemas.openxmlformats.org/officeDocument/2006/relationships/ctrlProp" Target="../ctrlProps/ctrlProp440.xml"/><Relationship Id="rId321" Type="http://schemas.openxmlformats.org/officeDocument/2006/relationships/ctrlProp" Target="../ctrlProps/ctrlProp563.xml"/><Relationship Id="rId342" Type="http://schemas.openxmlformats.org/officeDocument/2006/relationships/ctrlProp" Target="../ctrlProps/ctrlProp584.xml"/><Relationship Id="rId363" Type="http://schemas.openxmlformats.org/officeDocument/2006/relationships/ctrlProp" Target="../ctrlProps/ctrlProp605.xml"/><Relationship Id="rId202" Type="http://schemas.openxmlformats.org/officeDocument/2006/relationships/ctrlProp" Target="../ctrlProps/ctrlProp444.xml"/><Relationship Id="rId223" Type="http://schemas.openxmlformats.org/officeDocument/2006/relationships/ctrlProp" Target="../ctrlProps/ctrlProp465.xml"/><Relationship Id="rId244" Type="http://schemas.openxmlformats.org/officeDocument/2006/relationships/ctrlProp" Target="../ctrlProps/ctrlProp486.xml"/><Relationship Id="rId18" Type="http://schemas.openxmlformats.org/officeDocument/2006/relationships/ctrlProp" Target="../ctrlProps/ctrlProp260.xml"/><Relationship Id="rId39" Type="http://schemas.openxmlformats.org/officeDocument/2006/relationships/ctrlProp" Target="../ctrlProps/ctrlProp281.xml"/><Relationship Id="rId265" Type="http://schemas.openxmlformats.org/officeDocument/2006/relationships/ctrlProp" Target="../ctrlProps/ctrlProp507.xml"/><Relationship Id="rId286" Type="http://schemas.openxmlformats.org/officeDocument/2006/relationships/ctrlProp" Target="../ctrlProps/ctrlProp528.xml"/><Relationship Id="rId50" Type="http://schemas.openxmlformats.org/officeDocument/2006/relationships/ctrlProp" Target="../ctrlProps/ctrlProp292.xml"/><Relationship Id="rId104" Type="http://schemas.openxmlformats.org/officeDocument/2006/relationships/ctrlProp" Target="../ctrlProps/ctrlProp346.xml"/><Relationship Id="rId125" Type="http://schemas.openxmlformats.org/officeDocument/2006/relationships/ctrlProp" Target="../ctrlProps/ctrlProp367.xml"/><Relationship Id="rId146" Type="http://schemas.openxmlformats.org/officeDocument/2006/relationships/ctrlProp" Target="../ctrlProps/ctrlProp388.xml"/><Relationship Id="rId167" Type="http://schemas.openxmlformats.org/officeDocument/2006/relationships/ctrlProp" Target="../ctrlProps/ctrlProp409.xml"/><Relationship Id="rId188" Type="http://schemas.openxmlformats.org/officeDocument/2006/relationships/ctrlProp" Target="../ctrlProps/ctrlProp430.xml"/><Relationship Id="rId311" Type="http://schemas.openxmlformats.org/officeDocument/2006/relationships/ctrlProp" Target="../ctrlProps/ctrlProp553.xml"/><Relationship Id="rId332" Type="http://schemas.openxmlformats.org/officeDocument/2006/relationships/ctrlProp" Target="../ctrlProps/ctrlProp574.xml"/><Relationship Id="rId353" Type="http://schemas.openxmlformats.org/officeDocument/2006/relationships/ctrlProp" Target="../ctrlProps/ctrlProp595.xml"/><Relationship Id="rId374" Type="http://schemas.openxmlformats.org/officeDocument/2006/relationships/ctrlProp" Target="../ctrlProps/ctrlProp616.xml"/><Relationship Id="rId71" Type="http://schemas.openxmlformats.org/officeDocument/2006/relationships/ctrlProp" Target="../ctrlProps/ctrlProp313.xml"/><Relationship Id="rId92" Type="http://schemas.openxmlformats.org/officeDocument/2006/relationships/ctrlProp" Target="../ctrlProps/ctrlProp334.xml"/><Relationship Id="rId213" Type="http://schemas.openxmlformats.org/officeDocument/2006/relationships/ctrlProp" Target="../ctrlProps/ctrlProp455.xml"/><Relationship Id="rId234" Type="http://schemas.openxmlformats.org/officeDocument/2006/relationships/ctrlProp" Target="../ctrlProps/ctrlProp476.xml"/><Relationship Id="rId2" Type="http://schemas.openxmlformats.org/officeDocument/2006/relationships/drawing" Target="../drawings/drawing8.xml"/><Relationship Id="rId29" Type="http://schemas.openxmlformats.org/officeDocument/2006/relationships/ctrlProp" Target="../ctrlProps/ctrlProp271.xml"/><Relationship Id="rId255" Type="http://schemas.openxmlformats.org/officeDocument/2006/relationships/ctrlProp" Target="../ctrlProps/ctrlProp497.xml"/><Relationship Id="rId276" Type="http://schemas.openxmlformats.org/officeDocument/2006/relationships/ctrlProp" Target="../ctrlProps/ctrlProp518.xml"/><Relationship Id="rId297" Type="http://schemas.openxmlformats.org/officeDocument/2006/relationships/ctrlProp" Target="../ctrlProps/ctrlProp539.xml"/><Relationship Id="rId40" Type="http://schemas.openxmlformats.org/officeDocument/2006/relationships/ctrlProp" Target="../ctrlProps/ctrlProp282.xml"/><Relationship Id="rId115" Type="http://schemas.openxmlformats.org/officeDocument/2006/relationships/ctrlProp" Target="../ctrlProps/ctrlProp357.xml"/><Relationship Id="rId136" Type="http://schemas.openxmlformats.org/officeDocument/2006/relationships/ctrlProp" Target="../ctrlProps/ctrlProp378.xml"/><Relationship Id="rId157" Type="http://schemas.openxmlformats.org/officeDocument/2006/relationships/ctrlProp" Target="../ctrlProps/ctrlProp399.xml"/><Relationship Id="rId178" Type="http://schemas.openxmlformats.org/officeDocument/2006/relationships/ctrlProp" Target="../ctrlProps/ctrlProp420.xml"/><Relationship Id="rId301" Type="http://schemas.openxmlformats.org/officeDocument/2006/relationships/ctrlProp" Target="../ctrlProps/ctrlProp543.xml"/><Relationship Id="rId322" Type="http://schemas.openxmlformats.org/officeDocument/2006/relationships/ctrlProp" Target="../ctrlProps/ctrlProp564.xml"/><Relationship Id="rId343" Type="http://schemas.openxmlformats.org/officeDocument/2006/relationships/ctrlProp" Target="../ctrlProps/ctrlProp585.xml"/><Relationship Id="rId364" Type="http://schemas.openxmlformats.org/officeDocument/2006/relationships/ctrlProp" Target="../ctrlProps/ctrlProp606.xml"/><Relationship Id="rId61" Type="http://schemas.openxmlformats.org/officeDocument/2006/relationships/ctrlProp" Target="../ctrlProps/ctrlProp303.xml"/><Relationship Id="rId82" Type="http://schemas.openxmlformats.org/officeDocument/2006/relationships/ctrlProp" Target="../ctrlProps/ctrlProp324.xml"/><Relationship Id="rId199" Type="http://schemas.openxmlformats.org/officeDocument/2006/relationships/ctrlProp" Target="../ctrlProps/ctrlProp441.xml"/><Relationship Id="rId203" Type="http://schemas.openxmlformats.org/officeDocument/2006/relationships/ctrlProp" Target="../ctrlProps/ctrlProp445.xml"/><Relationship Id="rId19" Type="http://schemas.openxmlformats.org/officeDocument/2006/relationships/ctrlProp" Target="../ctrlProps/ctrlProp261.xml"/><Relationship Id="rId224" Type="http://schemas.openxmlformats.org/officeDocument/2006/relationships/ctrlProp" Target="../ctrlProps/ctrlProp466.xml"/><Relationship Id="rId245" Type="http://schemas.openxmlformats.org/officeDocument/2006/relationships/ctrlProp" Target="../ctrlProps/ctrlProp487.xml"/><Relationship Id="rId266" Type="http://schemas.openxmlformats.org/officeDocument/2006/relationships/ctrlProp" Target="../ctrlProps/ctrlProp508.xml"/><Relationship Id="rId287" Type="http://schemas.openxmlformats.org/officeDocument/2006/relationships/ctrlProp" Target="../ctrlProps/ctrlProp529.xml"/><Relationship Id="rId30" Type="http://schemas.openxmlformats.org/officeDocument/2006/relationships/ctrlProp" Target="../ctrlProps/ctrlProp272.xml"/><Relationship Id="rId105" Type="http://schemas.openxmlformats.org/officeDocument/2006/relationships/ctrlProp" Target="../ctrlProps/ctrlProp347.xml"/><Relationship Id="rId126" Type="http://schemas.openxmlformats.org/officeDocument/2006/relationships/ctrlProp" Target="../ctrlProps/ctrlProp368.xml"/><Relationship Id="rId147" Type="http://schemas.openxmlformats.org/officeDocument/2006/relationships/ctrlProp" Target="../ctrlProps/ctrlProp389.xml"/><Relationship Id="rId168" Type="http://schemas.openxmlformats.org/officeDocument/2006/relationships/ctrlProp" Target="../ctrlProps/ctrlProp410.xml"/><Relationship Id="rId312" Type="http://schemas.openxmlformats.org/officeDocument/2006/relationships/ctrlProp" Target="../ctrlProps/ctrlProp554.xml"/><Relationship Id="rId333" Type="http://schemas.openxmlformats.org/officeDocument/2006/relationships/ctrlProp" Target="../ctrlProps/ctrlProp575.xml"/><Relationship Id="rId354" Type="http://schemas.openxmlformats.org/officeDocument/2006/relationships/ctrlProp" Target="../ctrlProps/ctrlProp596.xml"/><Relationship Id="rId51" Type="http://schemas.openxmlformats.org/officeDocument/2006/relationships/ctrlProp" Target="../ctrlProps/ctrlProp293.xml"/><Relationship Id="rId72" Type="http://schemas.openxmlformats.org/officeDocument/2006/relationships/ctrlProp" Target="../ctrlProps/ctrlProp314.xml"/><Relationship Id="rId93" Type="http://schemas.openxmlformats.org/officeDocument/2006/relationships/ctrlProp" Target="../ctrlProps/ctrlProp335.xml"/><Relationship Id="rId189" Type="http://schemas.openxmlformats.org/officeDocument/2006/relationships/ctrlProp" Target="../ctrlProps/ctrlProp431.xml"/><Relationship Id="rId375" Type="http://schemas.openxmlformats.org/officeDocument/2006/relationships/ctrlProp" Target="../ctrlProps/ctrlProp617.xml"/><Relationship Id="rId3" Type="http://schemas.openxmlformats.org/officeDocument/2006/relationships/vmlDrawing" Target="../drawings/vmlDrawing9.vml"/><Relationship Id="rId214" Type="http://schemas.openxmlformats.org/officeDocument/2006/relationships/ctrlProp" Target="../ctrlProps/ctrlProp456.xml"/><Relationship Id="rId235" Type="http://schemas.openxmlformats.org/officeDocument/2006/relationships/ctrlProp" Target="../ctrlProps/ctrlProp477.xml"/><Relationship Id="rId256" Type="http://schemas.openxmlformats.org/officeDocument/2006/relationships/ctrlProp" Target="../ctrlProps/ctrlProp498.xml"/><Relationship Id="rId277" Type="http://schemas.openxmlformats.org/officeDocument/2006/relationships/ctrlProp" Target="../ctrlProps/ctrlProp519.xml"/><Relationship Id="rId298" Type="http://schemas.openxmlformats.org/officeDocument/2006/relationships/ctrlProp" Target="../ctrlProps/ctrlProp540.xml"/><Relationship Id="rId116" Type="http://schemas.openxmlformats.org/officeDocument/2006/relationships/ctrlProp" Target="../ctrlProps/ctrlProp358.xml"/><Relationship Id="rId137" Type="http://schemas.openxmlformats.org/officeDocument/2006/relationships/ctrlProp" Target="../ctrlProps/ctrlProp379.xml"/><Relationship Id="rId158" Type="http://schemas.openxmlformats.org/officeDocument/2006/relationships/ctrlProp" Target="../ctrlProps/ctrlProp400.xml"/><Relationship Id="rId302" Type="http://schemas.openxmlformats.org/officeDocument/2006/relationships/ctrlProp" Target="../ctrlProps/ctrlProp544.xml"/><Relationship Id="rId323" Type="http://schemas.openxmlformats.org/officeDocument/2006/relationships/ctrlProp" Target="../ctrlProps/ctrlProp565.xml"/><Relationship Id="rId344" Type="http://schemas.openxmlformats.org/officeDocument/2006/relationships/ctrlProp" Target="../ctrlProps/ctrlProp586.xml"/><Relationship Id="rId20" Type="http://schemas.openxmlformats.org/officeDocument/2006/relationships/ctrlProp" Target="../ctrlProps/ctrlProp262.xml"/><Relationship Id="rId41" Type="http://schemas.openxmlformats.org/officeDocument/2006/relationships/ctrlProp" Target="../ctrlProps/ctrlProp283.xml"/><Relationship Id="rId62" Type="http://schemas.openxmlformats.org/officeDocument/2006/relationships/ctrlProp" Target="../ctrlProps/ctrlProp304.xml"/><Relationship Id="rId83" Type="http://schemas.openxmlformats.org/officeDocument/2006/relationships/ctrlProp" Target="../ctrlProps/ctrlProp325.xml"/><Relationship Id="rId179" Type="http://schemas.openxmlformats.org/officeDocument/2006/relationships/ctrlProp" Target="../ctrlProps/ctrlProp421.xml"/><Relationship Id="rId365" Type="http://schemas.openxmlformats.org/officeDocument/2006/relationships/ctrlProp" Target="../ctrlProps/ctrlProp607.xml"/><Relationship Id="rId190" Type="http://schemas.openxmlformats.org/officeDocument/2006/relationships/ctrlProp" Target="../ctrlProps/ctrlProp432.xml"/><Relationship Id="rId204" Type="http://schemas.openxmlformats.org/officeDocument/2006/relationships/ctrlProp" Target="../ctrlProps/ctrlProp446.xml"/><Relationship Id="rId225" Type="http://schemas.openxmlformats.org/officeDocument/2006/relationships/ctrlProp" Target="../ctrlProps/ctrlProp467.xml"/><Relationship Id="rId246" Type="http://schemas.openxmlformats.org/officeDocument/2006/relationships/ctrlProp" Target="../ctrlProps/ctrlProp488.xml"/><Relationship Id="rId267" Type="http://schemas.openxmlformats.org/officeDocument/2006/relationships/ctrlProp" Target="../ctrlProps/ctrlProp509.xml"/><Relationship Id="rId288" Type="http://schemas.openxmlformats.org/officeDocument/2006/relationships/ctrlProp" Target="../ctrlProps/ctrlProp530.xml"/><Relationship Id="rId106" Type="http://schemas.openxmlformats.org/officeDocument/2006/relationships/ctrlProp" Target="../ctrlProps/ctrlProp348.xml"/><Relationship Id="rId127" Type="http://schemas.openxmlformats.org/officeDocument/2006/relationships/ctrlProp" Target="../ctrlProps/ctrlProp369.xml"/><Relationship Id="rId313" Type="http://schemas.openxmlformats.org/officeDocument/2006/relationships/ctrlProp" Target="../ctrlProps/ctrlProp555.xml"/><Relationship Id="rId10" Type="http://schemas.openxmlformats.org/officeDocument/2006/relationships/ctrlProp" Target="../ctrlProps/ctrlProp252.xml"/><Relationship Id="rId31" Type="http://schemas.openxmlformats.org/officeDocument/2006/relationships/ctrlProp" Target="../ctrlProps/ctrlProp273.xml"/><Relationship Id="rId52" Type="http://schemas.openxmlformats.org/officeDocument/2006/relationships/ctrlProp" Target="../ctrlProps/ctrlProp294.xml"/><Relationship Id="rId73" Type="http://schemas.openxmlformats.org/officeDocument/2006/relationships/ctrlProp" Target="../ctrlProps/ctrlProp315.xml"/><Relationship Id="rId94" Type="http://schemas.openxmlformats.org/officeDocument/2006/relationships/ctrlProp" Target="../ctrlProps/ctrlProp336.xml"/><Relationship Id="rId148" Type="http://schemas.openxmlformats.org/officeDocument/2006/relationships/ctrlProp" Target="../ctrlProps/ctrlProp390.xml"/><Relationship Id="rId169" Type="http://schemas.openxmlformats.org/officeDocument/2006/relationships/ctrlProp" Target="../ctrlProps/ctrlProp411.xml"/><Relationship Id="rId334" Type="http://schemas.openxmlformats.org/officeDocument/2006/relationships/ctrlProp" Target="../ctrlProps/ctrlProp576.xml"/><Relationship Id="rId355" Type="http://schemas.openxmlformats.org/officeDocument/2006/relationships/ctrlProp" Target="../ctrlProps/ctrlProp597.xml"/><Relationship Id="rId376" Type="http://schemas.openxmlformats.org/officeDocument/2006/relationships/ctrlProp" Target="../ctrlProps/ctrlProp618.xml"/><Relationship Id="rId4" Type="http://schemas.openxmlformats.org/officeDocument/2006/relationships/ctrlProp" Target="../ctrlProps/ctrlProp246.xml"/><Relationship Id="rId180" Type="http://schemas.openxmlformats.org/officeDocument/2006/relationships/ctrlProp" Target="../ctrlProps/ctrlProp422.xml"/><Relationship Id="rId215" Type="http://schemas.openxmlformats.org/officeDocument/2006/relationships/ctrlProp" Target="../ctrlProps/ctrlProp457.xml"/><Relationship Id="rId236" Type="http://schemas.openxmlformats.org/officeDocument/2006/relationships/ctrlProp" Target="../ctrlProps/ctrlProp478.xml"/><Relationship Id="rId257" Type="http://schemas.openxmlformats.org/officeDocument/2006/relationships/ctrlProp" Target="../ctrlProps/ctrlProp499.xml"/><Relationship Id="rId278" Type="http://schemas.openxmlformats.org/officeDocument/2006/relationships/ctrlProp" Target="../ctrlProps/ctrlProp520.xml"/><Relationship Id="rId303" Type="http://schemas.openxmlformats.org/officeDocument/2006/relationships/ctrlProp" Target="../ctrlProps/ctrlProp545.xml"/><Relationship Id="rId42" Type="http://schemas.openxmlformats.org/officeDocument/2006/relationships/ctrlProp" Target="../ctrlProps/ctrlProp284.xml"/><Relationship Id="rId84" Type="http://schemas.openxmlformats.org/officeDocument/2006/relationships/ctrlProp" Target="../ctrlProps/ctrlProp326.xml"/><Relationship Id="rId138" Type="http://schemas.openxmlformats.org/officeDocument/2006/relationships/ctrlProp" Target="../ctrlProps/ctrlProp380.xml"/><Relationship Id="rId345" Type="http://schemas.openxmlformats.org/officeDocument/2006/relationships/ctrlProp" Target="../ctrlProps/ctrlProp587.xml"/><Relationship Id="rId191" Type="http://schemas.openxmlformats.org/officeDocument/2006/relationships/ctrlProp" Target="../ctrlProps/ctrlProp433.xml"/><Relationship Id="rId205" Type="http://schemas.openxmlformats.org/officeDocument/2006/relationships/ctrlProp" Target="../ctrlProps/ctrlProp447.xml"/><Relationship Id="rId247" Type="http://schemas.openxmlformats.org/officeDocument/2006/relationships/ctrlProp" Target="../ctrlProps/ctrlProp489.xml"/><Relationship Id="rId107" Type="http://schemas.openxmlformats.org/officeDocument/2006/relationships/ctrlProp" Target="../ctrlProps/ctrlProp349.xml"/><Relationship Id="rId289" Type="http://schemas.openxmlformats.org/officeDocument/2006/relationships/ctrlProp" Target="../ctrlProps/ctrlProp531.xml"/><Relationship Id="rId11" Type="http://schemas.openxmlformats.org/officeDocument/2006/relationships/ctrlProp" Target="../ctrlProps/ctrlProp253.xml"/><Relationship Id="rId53" Type="http://schemas.openxmlformats.org/officeDocument/2006/relationships/ctrlProp" Target="../ctrlProps/ctrlProp295.xml"/><Relationship Id="rId149" Type="http://schemas.openxmlformats.org/officeDocument/2006/relationships/ctrlProp" Target="../ctrlProps/ctrlProp391.xml"/><Relationship Id="rId314" Type="http://schemas.openxmlformats.org/officeDocument/2006/relationships/ctrlProp" Target="../ctrlProps/ctrlProp556.xml"/><Relationship Id="rId356" Type="http://schemas.openxmlformats.org/officeDocument/2006/relationships/ctrlProp" Target="../ctrlProps/ctrlProp598.xml"/><Relationship Id="rId95" Type="http://schemas.openxmlformats.org/officeDocument/2006/relationships/ctrlProp" Target="../ctrlProps/ctrlProp337.xml"/><Relationship Id="rId160" Type="http://schemas.openxmlformats.org/officeDocument/2006/relationships/ctrlProp" Target="../ctrlProps/ctrlProp402.xml"/><Relationship Id="rId216" Type="http://schemas.openxmlformats.org/officeDocument/2006/relationships/ctrlProp" Target="../ctrlProps/ctrlProp458.xml"/><Relationship Id="rId258" Type="http://schemas.openxmlformats.org/officeDocument/2006/relationships/ctrlProp" Target="../ctrlProps/ctrlProp500.xml"/><Relationship Id="rId22" Type="http://schemas.openxmlformats.org/officeDocument/2006/relationships/ctrlProp" Target="../ctrlProps/ctrlProp264.xml"/><Relationship Id="rId64" Type="http://schemas.openxmlformats.org/officeDocument/2006/relationships/ctrlProp" Target="../ctrlProps/ctrlProp306.xml"/><Relationship Id="rId118" Type="http://schemas.openxmlformats.org/officeDocument/2006/relationships/ctrlProp" Target="../ctrlProps/ctrlProp360.xml"/><Relationship Id="rId325" Type="http://schemas.openxmlformats.org/officeDocument/2006/relationships/ctrlProp" Target="../ctrlProps/ctrlProp567.xml"/><Relationship Id="rId367" Type="http://schemas.openxmlformats.org/officeDocument/2006/relationships/ctrlProp" Target="../ctrlProps/ctrlProp609.xml"/><Relationship Id="rId171" Type="http://schemas.openxmlformats.org/officeDocument/2006/relationships/ctrlProp" Target="../ctrlProps/ctrlProp413.xml"/><Relationship Id="rId227" Type="http://schemas.openxmlformats.org/officeDocument/2006/relationships/ctrlProp" Target="../ctrlProps/ctrlProp469.xml"/><Relationship Id="rId269" Type="http://schemas.openxmlformats.org/officeDocument/2006/relationships/ctrlProp" Target="../ctrlProps/ctrlProp511.xml"/><Relationship Id="rId33" Type="http://schemas.openxmlformats.org/officeDocument/2006/relationships/ctrlProp" Target="../ctrlProps/ctrlProp275.xml"/><Relationship Id="rId129" Type="http://schemas.openxmlformats.org/officeDocument/2006/relationships/ctrlProp" Target="../ctrlProps/ctrlProp371.xml"/><Relationship Id="rId280" Type="http://schemas.openxmlformats.org/officeDocument/2006/relationships/ctrlProp" Target="../ctrlProps/ctrlProp522.xml"/><Relationship Id="rId336" Type="http://schemas.openxmlformats.org/officeDocument/2006/relationships/ctrlProp" Target="../ctrlProps/ctrlProp578.xml"/><Relationship Id="rId75" Type="http://schemas.openxmlformats.org/officeDocument/2006/relationships/ctrlProp" Target="../ctrlProps/ctrlProp317.xml"/><Relationship Id="rId140" Type="http://schemas.openxmlformats.org/officeDocument/2006/relationships/ctrlProp" Target="../ctrlProps/ctrlProp382.xml"/><Relationship Id="rId182" Type="http://schemas.openxmlformats.org/officeDocument/2006/relationships/ctrlProp" Target="../ctrlProps/ctrlProp424.xml"/><Relationship Id="rId378" Type="http://schemas.openxmlformats.org/officeDocument/2006/relationships/ctrlProp" Target="../ctrlProps/ctrlProp620.xml"/><Relationship Id="rId6" Type="http://schemas.openxmlformats.org/officeDocument/2006/relationships/ctrlProp" Target="../ctrlProps/ctrlProp248.xml"/><Relationship Id="rId238" Type="http://schemas.openxmlformats.org/officeDocument/2006/relationships/ctrlProp" Target="../ctrlProps/ctrlProp480.xml"/><Relationship Id="rId291" Type="http://schemas.openxmlformats.org/officeDocument/2006/relationships/ctrlProp" Target="../ctrlProps/ctrlProp533.xml"/><Relationship Id="rId305" Type="http://schemas.openxmlformats.org/officeDocument/2006/relationships/ctrlProp" Target="../ctrlProps/ctrlProp547.xml"/><Relationship Id="rId347" Type="http://schemas.openxmlformats.org/officeDocument/2006/relationships/ctrlProp" Target="../ctrlProps/ctrlProp589.xml"/><Relationship Id="rId44" Type="http://schemas.openxmlformats.org/officeDocument/2006/relationships/ctrlProp" Target="../ctrlProps/ctrlProp286.xml"/><Relationship Id="rId86" Type="http://schemas.openxmlformats.org/officeDocument/2006/relationships/ctrlProp" Target="../ctrlProps/ctrlProp328.xml"/><Relationship Id="rId151" Type="http://schemas.openxmlformats.org/officeDocument/2006/relationships/ctrlProp" Target="../ctrlProps/ctrlProp393.xml"/><Relationship Id="rId193" Type="http://schemas.openxmlformats.org/officeDocument/2006/relationships/ctrlProp" Target="../ctrlProps/ctrlProp435.xml"/><Relationship Id="rId207" Type="http://schemas.openxmlformats.org/officeDocument/2006/relationships/ctrlProp" Target="../ctrlProps/ctrlProp449.xml"/><Relationship Id="rId249" Type="http://schemas.openxmlformats.org/officeDocument/2006/relationships/ctrlProp" Target="../ctrlProps/ctrlProp491.xml"/><Relationship Id="rId13" Type="http://schemas.openxmlformats.org/officeDocument/2006/relationships/ctrlProp" Target="../ctrlProps/ctrlProp255.xml"/><Relationship Id="rId109" Type="http://schemas.openxmlformats.org/officeDocument/2006/relationships/ctrlProp" Target="../ctrlProps/ctrlProp351.xml"/><Relationship Id="rId260" Type="http://schemas.openxmlformats.org/officeDocument/2006/relationships/ctrlProp" Target="../ctrlProps/ctrlProp502.xml"/><Relationship Id="rId316" Type="http://schemas.openxmlformats.org/officeDocument/2006/relationships/ctrlProp" Target="../ctrlProps/ctrlProp558.xml"/><Relationship Id="rId55" Type="http://schemas.openxmlformats.org/officeDocument/2006/relationships/ctrlProp" Target="../ctrlProps/ctrlProp297.xml"/><Relationship Id="rId97" Type="http://schemas.openxmlformats.org/officeDocument/2006/relationships/ctrlProp" Target="../ctrlProps/ctrlProp339.xml"/><Relationship Id="rId120" Type="http://schemas.openxmlformats.org/officeDocument/2006/relationships/ctrlProp" Target="../ctrlProps/ctrlProp362.xml"/><Relationship Id="rId358" Type="http://schemas.openxmlformats.org/officeDocument/2006/relationships/ctrlProp" Target="../ctrlProps/ctrlProp600.xml"/><Relationship Id="rId162" Type="http://schemas.openxmlformats.org/officeDocument/2006/relationships/ctrlProp" Target="../ctrlProps/ctrlProp404.xml"/><Relationship Id="rId218" Type="http://schemas.openxmlformats.org/officeDocument/2006/relationships/ctrlProp" Target="../ctrlProps/ctrlProp460.xml"/><Relationship Id="rId271" Type="http://schemas.openxmlformats.org/officeDocument/2006/relationships/ctrlProp" Target="../ctrlProps/ctrlProp513.xml"/><Relationship Id="rId24" Type="http://schemas.openxmlformats.org/officeDocument/2006/relationships/ctrlProp" Target="../ctrlProps/ctrlProp266.xml"/><Relationship Id="rId66" Type="http://schemas.openxmlformats.org/officeDocument/2006/relationships/ctrlProp" Target="../ctrlProps/ctrlProp308.xml"/><Relationship Id="rId131" Type="http://schemas.openxmlformats.org/officeDocument/2006/relationships/ctrlProp" Target="../ctrlProps/ctrlProp373.xml"/><Relationship Id="rId327" Type="http://schemas.openxmlformats.org/officeDocument/2006/relationships/ctrlProp" Target="../ctrlProps/ctrlProp569.xml"/><Relationship Id="rId369" Type="http://schemas.openxmlformats.org/officeDocument/2006/relationships/ctrlProp" Target="../ctrlProps/ctrlProp611.xml"/><Relationship Id="rId173" Type="http://schemas.openxmlformats.org/officeDocument/2006/relationships/ctrlProp" Target="../ctrlProps/ctrlProp415.xml"/><Relationship Id="rId229" Type="http://schemas.openxmlformats.org/officeDocument/2006/relationships/ctrlProp" Target="../ctrlProps/ctrlProp471.xml"/><Relationship Id="rId240" Type="http://schemas.openxmlformats.org/officeDocument/2006/relationships/ctrlProp" Target="../ctrlProps/ctrlProp482.xml"/><Relationship Id="rId35" Type="http://schemas.openxmlformats.org/officeDocument/2006/relationships/ctrlProp" Target="../ctrlProps/ctrlProp277.xml"/><Relationship Id="rId77" Type="http://schemas.openxmlformats.org/officeDocument/2006/relationships/ctrlProp" Target="../ctrlProps/ctrlProp319.xml"/><Relationship Id="rId100" Type="http://schemas.openxmlformats.org/officeDocument/2006/relationships/ctrlProp" Target="../ctrlProps/ctrlProp342.xml"/><Relationship Id="rId282" Type="http://schemas.openxmlformats.org/officeDocument/2006/relationships/ctrlProp" Target="../ctrlProps/ctrlProp524.xml"/><Relationship Id="rId338" Type="http://schemas.openxmlformats.org/officeDocument/2006/relationships/ctrlProp" Target="../ctrlProps/ctrlProp580.xml"/><Relationship Id="rId8" Type="http://schemas.openxmlformats.org/officeDocument/2006/relationships/ctrlProp" Target="../ctrlProps/ctrlProp250.xml"/><Relationship Id="rId142" Type="http://schemas.openxmlformats.org/officeDocument/2006/relationships/ctrlProp" Target="../ctrlProps/ctrlProp384.xml"/><Relationship Id="rId184" Type="http://schemas.openxmlformats.org/officeDocument/2006/relationships/ctrlProp" Target="../ctrlProps/ctrlProp426.xml"/><Relationship Id="rId251" Type="http://schemas.openxmlformats.org/officeDocument/2006/relationships/ctrlProp" Target="../ctrlProps/ctrlProp493.xml"/><Relationship Id="rId46" Type="http://schemas.openxmlformats.org/officeDocument/2006/relationships/ctrlProp" Target="../ctrlProps/ctrlProp288.xml"/><Relationship Id="rId293" Type="http://schemas.openxmlformats.org/officeDocument/2006/relationships/ctrlProp" Target="../ctrlProps/ctrlProp535.xml"/><Relationship Id="rId307" Type="http://schemas.openxmlformats.org/officeDocument/2006/relationships/ctrlProp" Target="../ctrlProps/ctrlProp549.xml"/><Relationship Id="rId349" Type="http://schemas.openxmlformats.org/officeDocument/2006/relationships/ctrlProp" Target="../ctrlProps/ctrlProp591.xml"/><Relationship Id="rId88" Type="http://schemas.openxmlformats.org/officeDocument/2006/relationships/ctrlProp" Target="../ctrlProps/ctrlProp330.xml"/><Relationship Id="rId111" Type="http://schemas.openxmlformats.org/officeDocument/2006/relationships/ctrlProp" Target="../ctrlProps/ctrlProp353.xml"/><Relationship Id="rId153" Type="http://schemas.openxmlformats.org/officeDocument/2006/relationships/ctrlProp" Target="../ctrlProps/ctrlProp395.xml"/><Relationship Id="rId195" Type="http://schemas.openxmlformats.org/officeDocument/2006/relationships/ctrlProp" Target="../ctrlProps/ctrlProp437.xml"/><Relationship Id="rId209" Type="http://schemas.openxmlformats.org/officeDocument/2006/relationships/ctrlProp" Target="../ctrlProps/ctrlProp451.xml"/><Relationship Id="rId360" Type="http://schemas.openxmlformats.org/officeDocument/2006/relationships/ctrlProp" Target="../ctrlProps/ctrlProp602.xml"/><Relationship Id="rId220" Type="http://schemas.openxmlformats.org/officeDocument/2006/relationships/ctrlProp" Target="../ctrlProps/ctrlProp462.xml"/><Relationship Id="rId15" Type="http://schemas.openxmlformats.org/officeDocument/2006/relationships/ctrlProp" Target="../ctrlProps/ctrlProp257.xml"/><Relationship Id="rId57" Type="http://schemas.openxmlformats.org/officeDocument/2006/relationships/ctrlProp" Target="../ctrlProps/ctrlProp299.xml"/><Relationship Id="rId262" Type="http://schemas.openxmlformats.org/officeDocument/2006/relationships/ctrlProp" Target="../ctrlProps/ctrlProp504.xml"/><Relationship Id="rId318" Type="http://schemas.openxmlformats.org/officeDocument/2006/relationships/ctrlProp" Target="../ctrlProps/ctrlProp560.xml"/><Relationship Id="rId99" Type="http://schemas.openxmlformats.org/officeDocument/2006/relationships/ctrlProp" Target="../ctrlProps/ctrlProp341.xml"/><Relationship Id="rId122" Type="http://schemas.openxmlformats.org/officeDocument/2006/relationships/ctrlProp" Target="../ctrlProps/ctrlProp364.xml"/><Relationship Id="rId164" Type="http://schemas.openxmlformats.org/officeDocument/2006/relationships/ctrlProp" Target="../ctrlProps/ctrlProp406.xml"/><Relationship Id="rId371" Type="http://schemas.openxmlformats.org/officeDocument/2006/relationships/ctrlProp" Target="../ctrlProps/ctrlProp61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AW32"/>
  <sheetViews>
    <sheetView view="pageBreakPreview" zoomScaleNormal="100" workbookViewId="0">
      <selection activeCell="D20" sqref="D20:L21"/>
    </sheetView>
  </sheetViews>
  <sheetFormatPr defaultColWidth="9" defaultRowHeight="12"/>
  <cols>
    <col min="1" max="1" width="2.33203125" style="80" customWidth="1"/>
    <col min="2" max="2" width="0.6640625" style="80" customWidth="1"/>
    <col min="3" max="3" width="2.33203125" style="80" customWidth="1"/>
    <col min="4" max="9" width="2.109375" style="80" customWidth="1"/>
    <col min="10" max="11" width="1.6640625" style="80" customWidth="1"/>
    <col min="12" max="29" width="2.109375" style="80" customWidth="1"/>
    <col min="30" max="42" width="1.88671875" style="80" customWidth="1"/>
    <col min="43" max="43" width="3.109375" style="80" bestFit="1" customWidth="1"/>
    <col min="44" max="44" width="2.88671875" style="80" bestFit="1" customWidth="1"/>
    <col min="45" max="45" width="3.109375" style="80" bestFit="1" customWidth="1"/>
    <col min="46" max="46" width="2.88671875" style="80" customWidth="1"/>
    <col min="47" max="47" width="3.109375" style="80" customWidth="1"/>
    <col min="48" max="48" width="2.109375" style="80" customWidth="1"/>
    <col min="49" max="49" width="0.6640625" style="80" customWidth="1"/>
    <col min="50" max="50" width="9" style="80"/>
    <col min="51" max="51" width="0.88671875" style="80" customWidth="1"/>
    <col min="52" max="16384" width="9" style="80"/>
  </cols>
  <sheetData>
    <row r="1" spans="2:49" ht="12" customHeight="1">
      <c r="C1" s="80" t="s">
        <v>23</v>
      </c>
    </row>
    <row r="2" spans="2:49" ht="3" customHeight="1">
      <c r="B2" s="81"/>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3"/>
    </row>
    <row r="3" spans="2:49" ht="12" customHeight="1">
      <c r="B3" s="84"/>
      <c r="AW3" s="85"/>
    </row>
    <row r="4" spans="2:49" ht="18" customHeight="1">
      <c r="B4" s="84"/>
      <c r="D4" s="513" t="s">
        <v>24</v>
      </c>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W4" s="85"/>
    </row>
    <row r="5" spans="2:49" ht="16.5" customHeight="1" thickBot="1">
      <c r="B5" s="84"/>
      <c r="D5" s="514" t="s">
        <v>25</v>
      </c>
      <c r="E5" s="514"/>
      <c r="F5" s="514"/>
      <c r="G5" s="514"/>
      <c r="H5" s="514"/>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W5" s="85"/>
    </row>
    <row r="6" spans="2:49" ht="48.75" customHeight="1" thickBot="1">
      <c r="B6" s="84"/>
      <c r="D6" s="515" t="s">
        <v>167</v>
      </c>
      <c r="E6" s="516"/>
      <c r="F6" s="516"/>
      <c r="G6" s="516"/>
      <c r="H6" s="516"/>
      <c r="I6" s="517"/>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9"/>
      <c r="AW6" s="85"/>
    </row>
    <row r="7" spans="2:49" ht="11.25" customHeight="1">
      <c r="B7" s="84"/>
      <c r="D7" s="86"/>
      <c r="E7" s="86"/>
      <c r="F7" s="86"/>
      <c r="G7" s="86"/>
      <c r="H7" s="86"/>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W7" s="85"/>
    </row>
    <row r="8" spans="2:49" ht="12.75" customHeight="1">
      <c r="B8" s="84"/>
      <c r="D8" s="513" t="s">
        <v>26</v>
      </c>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87"/>
      <c r="AW8" s="85"/>
    </row>
    <row r="9" spans="2:49" ht="13.5" customHeight="1" thickBot="1">
      <c r="B9" s="84"/>
      <c r="D9" s="514" t="s">
        <v>27</v>
      </c>
      <c r="E9" s="514"/>
      <c r="F9" s="514"/>
      <c r="G9" s="514"/>
      <c r="H9" s="514"/>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86"/>
      <c r="AV9" s="86"/>
      <c r="AW9" s="88"/>
    </row>
    <row r="10" spans="2:49" ht="48.75" customHeight="1" thickBot="1">
      <c r="B10" s="84"/>
      <c r="D10" s="515" t="s">
        <v>166</v>
      </c>
      <c r="E10" s="516"/>
      <c r="F10" s="516"/>
      <c r="G10" s="516"/>
      <c r="H10" s="516"/>
      <c r="I10" s="517"/>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9"/>
      <c r="AW10" s="85"/>
    </row>
    <row r="11" spans="2:49" ht="12" customHeight="1">
      <c r="B11" s="84"/>
      <c r="E11" s="89"/>
      <c r="F11" s="89"/>
      <c r="G11" s="89"/>
      <c r="H11" s="89"/>
      <c r="I11" s="89"/>
      <c r="J11" s="89"/>
      <c r="K11" s="89"/>
      <c r="L11" s="89"/>
      <c r="M11" s="89"/>
      <c r="N11" s="89"/>
      <c r="O11" s="89"/>
      <c r="P11" s="89"/>
      <c r="Q11" s="89"/>
      <c r="AW11" s="85"/>
    </row>
    <row r="12" spans="2:49" ht="12.75" customHeight="1" thickBot="1">
      <c r="B12" s="84"/>
      <c r="D12" s="520" t="s">
        <v>28</v>
      </c>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W12" s="85"/>
    </row>
    <row r="13" spans="2:49" ht="16.350000000000001" customHeight="1">
      <c r="B13" s="84"/>
      <c r="D13" s="98" t="s">
        <v>132</v>
      </c>
      <c r="E13" s="478" t="s">
        <v>131</v>
      </c>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9"/>
      <c r="AQ13" s="525" t="s">
        <v>168</v>
      </c>
      <c r="AR13" s="525"/>
      <c r="AS13" s="525"/>
      <c r="AT13" s="525"/>
      <c r="AU13" s="526"/>
      <c r="AW13" s="85"/>
    </row>
    <row r="14" spans="2:49" ht="25.5" customHeight="1">
      <c r="B14" s="84"/>
      <c r="D14" s="99"/>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1"/>
      <c r="AQ14" s="476" t="s">
        <v>161</v>
      </c>
      <c r="AR14" s="468" t="s">
        <v>162</v>
      </c>
      <c r="AS14" s="476" t="s">
        <v>163</v>
      </c>
      <c r="AT14" s="468" t="s">
        <v>164</v>
      </c>
      <c r="AU14" s="474" t="s">
        <v>165</v>
      </c>
      <c r="AW14" s="85"/>
    </row>
    <row r="15" spans="2:49" ht="40.5" customHeight="1" thickBot="1">
      <c r="B15" s="84"/>
      <c r="D15" s="100" t="s">
        <v>133</v>
      </c>
      <c r="E15" s="482" t="s">
        <v>134</v>
      </c>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3"/>
      <c r="AQ15" s="477"/>
      <c r="AR15" s="469"/>
      <c r="AS15" s="477"/>
      <c r="AT15" s="469"/>
      <c r="AU15" s="475"/>
      <c r="AW15" s="85"/>
    </row>
    <row r="16" spans="2:49" ht="29.25" customHeight="1">
      <c r="B16" s="84"/>
      <c r="D16" s="484" t="s">
        <v>36</v>
      </c>
      <c r="E16" s="485"/>
      <c r="F16" s="485"/>
      <c r="G16" s="485"/>
      <c r="H16" s="485"/>
      <c r="I16" s="485"/>
      <c r="J16" s="485"/>
      <c r="K16" s="485"/>
      <c r="L16" s="486"/>
      <c r="M16" s="493" t="s">
        <v>29</v>
      </c>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5"/>
      <c r="AQ16" s="512"/>
      <c r="AR16" s="512"/>
      <c r="AS16" s="512"/>
      <c r="AT16" s="512"/>
      <c r="AU16" s="527"/>
      <c r="AW16" s="85"/>
    </row>
    <row r="17" spans="2:49" ht="52.5" customHeight="1">
      <c r="B17" s="84"/>
      <c r="D17" s="487"/>
      <c r="E17" s="488"/>
      <c r="F17" s="488"/>
      <c r="G17" s="488"/>
      <c r="H17" s="488"/>
      <c r="I17" s="488"/>
      <c r="J17" s="488"/>
      <c r="K17" s="488"/>
      <c r="L17" s="489"/>
      <c r="M17" s="498"/>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500"/>
      <c r="AQ17" s="511"/>
      <c r="AR17" s="511"/>
      <c r="AS17" s="511"/>
      <c r="AT17" s="511"/>
      <c r="AU17" s="528"/>
      <c r="AW17" s="85"/>
    </row>
    <row r="18" spans="2:49" ht="30.75" customHeight="1">
      <c r="B18" s="84"/>
      <c r="D18" s="487"/>
      <c r="E18" s="488"/>
      <c r="F18" s="488"/>
      <c r="G18" s="488"/>
      <c r="H18" s="488"/>
      <c r="I18" s="488"/>
      <c r="J18" s="488"/>
      <c r="K18" s="488"/>
      <c r="L18" s="489"/>
      <c r="M18" s="496" t="s">
        <v>30</v>
      </c>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510"/>
      <c r="AR18" s="510"/>
      <c r="AS18" s="510"/>
      <c r="AT18" s="510"/>
      <c r="AU18" s="529"/>
      <c r="AW18" s="85"/>
    </row>
    <row r="19" spans="2:49" ht="52.5" customHeight="1">
      <c r="B19" s="84"/>
      <c r="D19" s="490"/>
      <c r="E19" s="491"/>
      <c r="F19" s="491"/>
      <c r="G19" s="491"/>
      <c r="H19" s="491"/>
      <c r="I19" s="491"/>
      <c r="J19" s="491"/>
      <c r="K19" s="491"/>
      <c r="L19" s="492"/>
      <c r="M19" s="498"/>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500"/>
      <c r="AQ19" s="511"/>
      <c r="AR19" s="511"/>
      <c r="AS19" s="511"/>
      <c r="AT19" s="511"/>
      <c r="AU19" s="528"/>
      <c r="AW19" s="85"/>
    </row>
    <row r="20" spans="2:49" ht="30.75" customHeight="1">
      <c r="B20" s="84"/>
      <c r="D20" s="501" t="s">
        <v>31</v>
      </c>
      <c r="E20" s="502"/>
      <c r="F20" s="502"/>
      <c r="G20" s="502"/>
      <c r="H20" s="502"/>
      <c r="I20" s="502"/>
      <c r="J20" s="502"/>
      <c r="K20" s="502"/>
      <c r="L20" s="503"/>
      <c r="M20" s="521"/>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472"/>
      <c r="AR20" s="472"/>
      <c r="AS20" s="472"/>
      <c r="AT20" s="472"/>
      <c r="AU20" s="470"/>
      <c r="AW20" s="85"/>
    </row>
    <row r="21" spans="2:49" ht="52.5" customHeight="1">
      <c r="B21" s="84"/>
      <c r="D21" s="490"/>
      <c r="E21" s="491"/>
      <c r="F21" s="491"/>
      <c r="G21" s="491"/>
      <c r="H21" s="491"/>
      <c r="I21" s="491"/>
      <c r="J21" s="491"/>
      <c r="K21" s="491"/>
      <c r="L21" s="492"/>
      <c r="M21" s="523"/>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473"/>
      <c r="AR21" s="473"/>
      <c r="AS21" s="473"/>
      <c r="AT21" s="473"/>
      <c r="AU21" s="471"/>
      <c r="AW21" s="85"/>
    </row>
    <row r="22" spans="2:49" ht="30.75" customHeight="1">
      <c r="B22" s="84"/>
      <c r="D22" s="534" t="s">
        <v>32</v>
      </c>
      <c r="E22" s="535"/>
      <c r="F22" s="535"/>
      <c r="G22" s="535"/>
      <c r="H22" s="535"/>
      <c r="I22" s="535"/>
      <c r="J22" s="535"/>
      <c r="K22" s="535"/>
      <c r="L22" s="536"/>
      <c r="M22" s="504"/>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6"/>
      <c r="AQ22" s="472"/>
      <c r="AR22" s="472"/>
      <c r="AS22" s="472"/>
      <c r="AT22" s="472"/>
      <c r="AU22" s="470"/>
      <c r="AW22" s="85"/>
    </row>
    <row r="23" spans="2:49" ht="52.5" customHeight="1">
      <c r="B23" s="84"/>
      <c r="D23" s="537"/>
      <c r="E23" s="538"/>
      <c r="F23" s="538"/>
      <c r="G23" s="538"/>
      <c r="H23" s="538"/>
      <c r="I23" s="538"/>
      <c r="J23" s="538"/>
      <c r="K23" s="538"/>
      <c r="L23" s="539"/>
      <c r="M23" s="507"/>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9"/>
      <c r="AQ23" s="473"/>
      <c r="AR23" s="473"/>
      <c r="AS23" s="473"/>
      <c r="AT23" s="473"/>
      <c r="AU23" s="471"/>
      <c r="AW23" s="85"/>
    </row>
    <row r="24" spans="2:49" ht="30.75" customHeight="1">
      <c r="B24" s="84"/>
      <c r="D24" s="534" t="s">
        <v>33</v>
      </c>
      <c r="E24" s="535"/>
      <c r="F24" s="535"/>
      <c r="G24" s="535"/>
      <c r="H24" s="535"/>
      <c r="I24" s="535"/>
      <c r="J24" s="535"/>
      <c r="K24" s="535"/>
      <c r="L24" s="536"/>
      <c r="M24" s="504"/>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6"/>
      <c r="AQ24" s="472"/>
      <c r="AR24" s="472"/>
      <c r="AS24" s="472"/>
      <c r="AT24" s="472"/>
      <c r="AU24" s="470"/>
      <c r="AW24" s="85"/>
    </row>
    <row r="25" spans="2:49" ht="52.5" customHeight="1">
      <c r="B25" s="84"/>
      <c r="D25" s="537"/>
      <c r="E25" s="538"/>
      <c r="F25" s="538"/>
      <c r="G25" s="538"/>
      <c r="H25" s="538"/>
      <c r="I25" s="538"/>
      <c r="J25" s="538"/>
      <c r="K25" s="538"/>
      <c r="L25" s="539"/>
      <c r="M25" s="507"/>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9"/>
      <c r="AQ25" s="473"/>
      <c r="AR25" s="473"/>
      <c r="AS25" s="473"/>
      <c r="AT25" s="473"/>
      <c r="AU25" s="471"/>
      <c r="AW25" s="85"/>
    </row>
    <row r="26" spans="2:49" ht="30.75" customHeight="1">
      <c r="B26" s="84"/>
      <c r="D26" s="540" t="s">
        <v>45</v>
      </c>
      <c r="E26" s="541"/>
      <c r="F26" s="541"/>
      <c r="G26" s="541"/>
      <c r="H26" s="541"/>
      <c r="I26" s="541"/>
      <c r="J26" s="541"/>
      <c r="K26" s="541"/>
      <c r="L26" s="542"/>
      <c r="M26" s="504"/>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6"/>
      <c r="AQ26" s="472"/>
      <c r="AR26" s="472"/>
      <c r="AS26" s="472"/>
      <c r="AT26" s="472"/>
      <c r="AU26" s="470"/>
      <c r="AW26" s="85"/>
    </row>
    <row r="27" spans="2:49" ht="52.5" customHeight="1">
      <c r="B27" s="84"/>
      <c r="D27" s="543"/>
      <c r="E27" s="544"/>
      <c r="F27" s="544"/>
      <c r="G27" s="544"/>
      <c r="H27" s="544"/>
      <c r="I27" s="544"/>
      <c r="J27" s="544"/>
      <c r="K27" s="544"/>
      <c r="L27" s="545"/>
      <c r="M27" s="507"/>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9"/>
      <c r="AQ27" s="473"/>
      <c r="AR27" s="473"/>
      <c r="AS27" s="473"/>
      <c r="AT27" s="473"/>
      <c r="AU27" s="471"/>
      <c r="AW27" s="85"/>
    </row>
    <row r="28" spans="2:49" ht="30.75" customHeight="1" thickBot="1">
      <c r="B28" s="84"/>
      <c r="D28" s="90"/>
      <c r="E28" s="91"/>
      <c r="F28" s="530" t="s">
        <v>6</v>
      </c>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1"/>
      <c r="AF28" s="531"/>
      <c r="AG28" s="531"/>
      <c r="AH28" s="531"/>
      <c r="AI28" s="532" t="s">
        <v>34</v>
      </c>
      <c r="AJ28" s="532"/>
      <c r="AK28" s="532"/>
      <c r="AL28" s="532"/>
      <c r="AM28" s="532"/>
      <c r="AN28" s="532"/>
      <c r="AO28" s="532"/>
      <c r="AP28" s="533"/>
      <c r="AQ28" s="92"/>
      <c r="AR28" s="92"/>
      <c r="AS28" s="92"/>
      <c r="AT28" s="92"/>
      <c r="AU28" s="93"/>
      <c r="AW28" s="85"/>
    </row>
    <row r="29" spans="2:49" ht="11.25" customHeight="1">
      <c r="B29" s="84"/>
      <c r="AW29" s="85"/>
    </row>
    <row r="30" spans="2:49">
      <c r="B30" s="84"/>
      <c r="AW30" s="85"/>
    </row>
    <row r="31" spans="2:49" ht="3" customHeight="1">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6"/>
    </row>
    <row r="32" spans="2:49">
      <c r="AV32" s="97" t="s">
        <v>35</v>
      </c>
      <c r="AW32" s="97"/>
    </row>
  </sheetData>
  <sheetProtection algorithmName="SHA-512" hashValue="T1oGJf74ht+D8rKijbcPzAqFw3FK/xa6FNkfCVDtqurY2noNXOnso2h0dr91U2Bt5diGsnltXnyuwfyhEfvTXQ==" saltValue="qOLtx/DQZmvYEnR+Zzq4jA==" spinCount="100000" sheet="1" formatCells="0"/>
  <mergeCells count="63">
    <mergeCell ref="F28:AD28"/>
    <mergeCell ref="AE28:AH28"/>
    <mergeCell ref="AI28:AP28"/>
    <mergeCell ref="D22:L23"/>
    <mergeCell ref="D24:L25"/>
    <mergeCell ref="D26:L27"/>
    <mergeCell ref="M24:AP25"/>
    <mergeCell ref="M26:AP27"/>
    <mergeCell ref="AU16:AU17"/>
    <mergeCell ref="AT16:AT17"/>
    <mergeCell ref="AS16:AS17"/>
    <mergeCell ref="AR16:AR17"/>
    <mergeCell ref="AU18:AU19"/>
    <mergeCell ref="AU20:AU21"/>
    <mergeCell ref="AR22:AR23"/>
    <mergeCell ref="AQ20:AQ21"/>
    <mergeCell ref="D4:AT4"/>
    <mergeCell ref="D9:AT9"/>
    <mergeCell ref="D10:H10"/>
    <mergeCell ref="I10:AU10"/>
    <mergeCell ref="D6:H6"/>
    <mergeCell ref="I6:AU6"/>
    <mergeCell ref="D8:AT8"/>
    <mergeCell ref="D5:AT5"/>
    <mergeCell ref="D12:AU12"/>
    <mergeCell ref="AR18:AR19"/>
    <mergeCell ref="AQ18:AQ19"/>
    <mergeCell ref="M20:AP21"/>
    <mergeCell ref="AQ13:AU13"/>
    <mergeCell ref="AR26:AR27"/>
    <mergeCell ref="AR24:AR25"/>
    <mergeCell ref="AT18:AT19"/>
    <mergeCell ref="AS18:AS19"/>
    <mergeCell ref="AQ16:AQ17"/>
    <mergeCell ref="AQ26:AQ27"/>
    <mergeCell ref="AQ22:AQ23"/>
    <mergeCell ref="E13:AP14"/>
    <mergeCell ref="E15:AP15"/>
    <mergeCell ref="AQ14:AQ15"/>
    <mergeCell ref="AQ24:AQ25"/>
    <mergeCell ref="D16:L19"/>
    <mergeCell ref="M16:AP16"/>
    <mergeCell ref="M18:AP18"/>
    <mergeCell ref="M17:AP17"/>
    <mergeCell ref="M19:AP19"/>
    <mergeCell ref="D20:L21"/>
    <mergeCell ref="M22:AP23"/>
    <mergeCell ref="AR14:AR15"/>
    <mergeCell ref="AU26:AU27"/>
    <mergeCell ref="AT26:AT27"/>
    <mergeCell ref="AT20:AT21"/>
    <mergeCell ref="AS20:AS21"/>
    <mergeCell ref="AU14:AU15"/>
    <mergeCell ref="AT14:AT15"/>
    <mergeCell ref="AS14:AS15"/>
    <mergeCell ref="AS22:AS23"/>
    <mergeCell ref="AU22:AU23"/>
    <mergeCell ref="AT22:AT23"/>
    <mergeCell ref="AR20:AR21"/>
    <mergeCell ref="AS26:AS27"/>
    <mergeCell ref="AU24:AU25"/>
    <mergeCell ref="AT24:AT25"/>
    <mergeCell ref="AS24:AS25"/>
  </mergeCells>
  <phoneticPr fontId="2"/>
  <dataValidations count="1">
    <dataValidation type="list" allowBlank="1" showInputMessage="1" showErrorMessage="1" sqref="AQ26:AU26 AQ24:AU24 AQ20:AU20 AQ16:AU16 AQ18:AU18 AQ22:AU22" xr:uid="{00000000-0002-0000-0000-000000000000}">
      <formula1>"○,　"</formula1>
    </dataValidation>
  </dataValidations>
  <pageMargins left="0.57999999999999996" right="0.19685039370078741" top="0.39370078740157483"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9" r:id="rId4" name="Check Box 5">
              <controlPr defaultSize="0" autoFill="0" autoLine="0" autoPict="0">
                <anchor moveWithCells="1">
                  <from>
                    <xdr:col>2</xdr:col>
                    <xdr:colOff>182880</xdr:colOff>
                    <xdr:row>12</xdr:row>
                    <xdr:rowOff>182880</xdr:rowOff>
                  </from>
                  <to>
                    <xdr:col>4</xdr:col>
                    <xdr:colOff>144780</xdr:colOff>
                    <xdr:row>13</xdr:row>
                    <xdr:rowOff>182880</xdr:rowOff>
                  </to>
                </anchor>
              </controlPr>
            </control>
          </mc:Choice>
        </mc:AlternateContent>
        <mc:AlternateContent xmlns:mc="http://schemas.openxmlformats.org/markup-compatibility/2006">
          <mc:Choice Requires="x14">
            <control shapeId="52230" r:id="rId5" name="Check Box 6">
              <controlPr defaultSize="0" autoFill="0" autoLine="0" autoPict="0">
                <anchor moveWithCells="1">
                  <from>
                    <xdr:col>2</xdr:col>
                    <xdr:colOff>182880</xdr:colOff>
                    <xdr:row>13</xdr:row>
                    <xdr:rowOff>304800</xdr:rowOff>
                  </from>
                  <to>
                    <xdr:col>4</xdr:col>
                    <xdr:colOff>144780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B206"/>
  <sheetViews>
    <sheetView showGridLines="0" showZeros="0" tabSelected="1" zoomScale="85" zoomScaleNormal="85" zoomScaleSheetLayoutView="85" workbookViewId="0">
      <selection activeCell="G4" sqref="G4:I4"/>
    </sheetView>
  </sheetViews>
  <sheetFormatPr defaultColWidth="9" defaultRowHeight="12"/>
  <cols>
    <col min="1" max="1" width="2.33203125" style="4" customWidth="1"/>
    <col min="2" max="2" width="0.6640625" style="4" customWidth="1"/>
    <col min="3" max="4" width="2.33203125" style="4" customWidth="1"/>
    <col min="5" max="14" width="2.44140625" style="4" customWidth="1"/>
    <col min="15" max="43" width="2.33203125" style="4" customWidth="1"/>
    <col min="44" max="44" width="0.6640625" style="4" customWidth="1"/>
    <col min="45" max="45" width="0" style="4" hidden="1" customWidth="1"/>
    <col min="46" max="46" width="25.88671875" style="4" hidden="1" customWidth="1"/>
    <col min="47" max="47" width="30.6640625" style="4" hidden="1" customWidth="1"/>
    <col min="48" max="48" width="3.109375" style="4" hidden="1" customWidth="1"/>
    <col min="49" max="49" width="35.6640625" style="4" hidden="1" customWidth="1"/>
    <col min="50" max="50" width="3.109375" style="4" hidden="1" customWidth="1"/>
    <col min="51" max="51" width="0" style="4" hidden="1" customWidth="1"/>
    <col min="52" max="52" width="2.33203125" style="4" customWidth="1"/>
    <col min="53" max="16384" width="9" style="4"/>
  </cols>
  <sheetData>
    <row r="1" spans="1:50">
      <c r="A1" s="4" t="s">
        <v>112</v>
      </c>
    </row>
    <row r="2" spans="1:50"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50">
      <c r="B3" s="6"/>
      <c r="AR3" s="7"/>
    </row>
    <row r="4" spans="1:50" ht="15.75" customHeight="1">
      <c r="B4" s="6"/>
      <c r="F4" s="11"/>
      <c r="G4" s="561"/>
      <c r="H4" s="561"/>
      <c r="I4" s="561"/>
      <c r="J4" s="40" t="s">
        <v>143</v>
      </c>
      <c r="AK4" s="586"/>
      <c r="AL4" s="586"/>
      <c r="AM4" s="586"/>
      <c r="AN4" s="586"/>
      <c r="AO4" s="586"/>
      <c r="AP4" s="586"/>
      <c r="AR4" s="7"/>
      <c r="AU4" s="31"/>
      <c r="AV4" s="31"/>
      <c r="AW4" s="31"/>
    </row>
    <row r="5" spans="1:50" ht="27" customHeight="1">
      <c r="B5" s="6"/>
      <c r="D5" s="599" t="s">
        <v>170</v>
      </c>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c r="AM5" s="599"/>
      <c r="AN5" s="599"/>
      <c r="AO5" s="599"/>
      <c r="AP5" s="599"/>
      <c r="AR5" s="7"/>
      <c r="AU5" s="31"/>
      <c r="AV5" s="31"/>
      <c r="AW5" s="31"/>
    </row>
    <row r="6" spans="1:50" ht="18" customHeight="1">
      <c r="B6" s="6"/>
      <c r="D6" s="4" t="s">
        <v>149</v>
      </c>
      <c r="AR6" s="7"/>
      <c r="AT6" s="224"/>
      <c r="AU6" s="299" t="s">
        <v>171</v>
      </c>
      <c r="AV6" s="300" t="s">
        <v>172</v>
      </c>
      <c r="AW6" s="300" t="s">
        <v>173</v>
      </c>
      <c r="AX6" s="301">
        <v>1</v>
      </c>
    </row>
    <row r="7" spans="1:50" ht="18" customHeight="1" thickBot="1">
      <c r="B7" s="6"/>
      <c r="D7" s="4" t="s">
        <v>92</v>
      </c>
      <c r="AR7" s="7"/>
      <c r="AT7" s="302" t="s">
        <v>311</v>
      </c>
      <c r="AU7" s="303" t="s">
        <v>174</v>
      </c>
      <c r="AV7" s="31" t="s">
        <v>175</v>
      </c>
      <c r="AW7" s="31" t="s">
        <v>176</v>
      </c>
      <c r="AX7" s="304">
        <v>2</v>
      </c>
    </row>
    <row r="8" spans="1:50" ht="30" customHeight="1" thickBot="1">
      <c r="B8" s="6"/>
      <c r="D8" s="575" t="s">
        <v>487</v>
      </c>
      <c r="E8" s="576"/>
      <c r="F8" s="576"/>
      <c r="G8" s="576"/>
      <c r="H8" s="576"/>
      <c r="I8" s="576"/>
      <c r="J8" s="576"/>
      <c r="K8" s="576"/>
      <c r="L8" s="576"/>
      <c r="M8" s="576"/>
      <c r="N8" s="576"/>
      <c r="O8" s="577"/>
      <c r="P8" s="602" t="s">
        <v>130</v>
      </c>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3"/>
      <c r="AR8" s="7"/>
      <c r="AT8" s="302" t="s">
        <v>310</v>
      </c>
      <c r="AU8" s="303" t="s">
        <v>177</v>
      </c>
      <c r="AV8" s="31" t="s">
        <v>178</v>
      </c>
      <c r="AW8" s="31" t="s">
        <v>179</v>
      </c>
      <c r="AX8" s="304">
        <v>3</v>
      </c>
    </row>
    <row r="9" spans="1:50" ht="24" customHeight="1" thickTop="1">
      <c r="B9" s="6"/>
      <c r="D9" s="618"/>
      <c r="E9" s="619"/>
      <c r="F9" s="619"/>
      <c r="G9" s="619"/>
      <c r="H9" s="619"/>
      <c r="I9" s="619"/>
      <c r="J9" s="619"/>
      <c r="K9" s="619"/>
      <c r="L9" s="619"/>
      <c r="M9" s="619"/>
      <c r="N9" s="619"/>
      <c r="O9" s="619"/>
      <c r="P9" s="565"/>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7"/>
      <c r="AR9" s="7"/>
      <c r="AT9" s="302" t="s">
        <v>485</v>
      </c>
      <c r="AU9" s="303" t="s">
        <v>180</v>
      </c>
      <c r="AV9" s="31" t="s">
        <v>181</v>
      </c>
      <c r="AW9" s="31" t="s">
        <v>182</v>
      </c>
      <c r="AX9" s="304">
        <v>4</v>
      </c>
    </row>
    <row r="10" spans="1:50" ht="24" customHeight="1">
      <c r="B10" s="6"/>
      <c r="D10" s="600"/>
      <c r="E10" s="601"/>
      <c r="F10" s="601"/>
      <c r="G10" s="601"/>
      <c r="H10" s="601"/>
      <c r="I10" s="601"/>
      <c r="J10" s="601"/>
      <c r="K10" s="601"/>
      <c r="L10" s="601"/>
      <c r="M10" s="601"/>
      <c r="N10" s="601"/>
      <c r="O10" s="601"/>
      <c r="P10" s="570"/>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2"/>
      <c r="AR10" s="7"/>
      <c r="AT10" s="225" t="s">
        <v>486</v>
      </c>
      <c r="AU10" s="303" t="s">
        <v>183</v>
      </c>
      <c r="AV10" s="31" t="s">
        <v>184</v>
      </c>
      <c r="AW10" s="31" t="s">
        <v>185</v>
      </c>
      <c r="AX10" s="304">
        <v>5</v>
      </c>
    </row>
    <row r="11" spans="1:50" ht="24" customHeight="1">
      <c r="B11" s="6"/>
      <c r="D11" s="600"/>
      <c r="E11" s="601"/>
      <c r="F11" s="601"/>
      <c r="G11" s="601"/>
      <c r="H11" s="601"/>
      <c r="I11" s="601"/>
      <c r="J11" s="601"/>
      <c r="K11" s="601"/>
      <c r="L11" s="601"/>
      <c r="M11" s="601"/>
      <c r="N11" s="601"/>
      <c r="O11" s="601"/>
      <c r="P11" s="570"/>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2"/>
      <c r="AR11" s="7"/>
      <c r="AT11" s="224"/>
      <c r="AU11" s="303" t="s">
        <v>186</v>
      </c>
      <c r="AV11" s="31" t="s">
        <v>187</v>
      </c>
      <c r="AW11" s="31" t="s">
        <v>188</v>
      </c>
      <c r="AX11" s="304">
        <v>6</v>
      </c>
    </row>
    <row r="12" spans="1:50" ht="24" customHeight="1">
      <c r="B12" s="6"/>
      <c r="D12" s="600"/>
      <c r="E12" s="601"/>
      <c r="F12" s="601"/>
      <c r="G12" s="601"/>
      <c r="H12" s="601"/>
      <c r="I12" s="601"/>
      <c r="J12" s="601"/>
      <c r="K12" s="601"/>
      <c r="L12" s="601"/>
      <c r="M12" s="601"/>
      <c r="N12" s="601"/>
      <c r="O12" s="601"/>
      <c r="P12" s="570"/>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2"/>
      <c r="AR12" s="7"/>
      <c r="AT12" s="225" t="s">
        <v>488</v>
      </c>
      <c r="AU12" s="303" t="s">
        <v>189</v>
      </c>
      <c r="AV12" s="31" t="s">
        <v>190</v>
      </c>
      <c r="AW12" s="31" t="s">
        <v>191</v>
      </c>
      <c r="AX12" s="304">
        <v>7</v>
      </c>
    </row>
    <row r="13" spans="1:50" ht="24" customHeight="1">
      <c r="B13" s="6"/>
      <c r="D13" s="600"/>
      <c r="E13" s="601"/>
      <c r="F13" s="601"/>
      <c r="G13" s="601"/>
      <c r="H13" s="601"/>
      <c r="I13" s="601"/>
      <c r="J13" s="601"/>
      <c r="K13" s="601"/>
      <c r="L13" s="601"/>
      <c r="M13" s="601"/>
      <c r="N13" s="601"/>
      <c r="O13" s="601"/>
      <c r="P13" s="570"/>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2"/>
      <c r="AR13" s="7"/>
      <c r="AU13" s="303" t="s">
        <v>192</v>
      </c>
      <c r="AV13" s="31" t="s">
        <v>193</v>
      </c>
      <c r="AW13" s="31" t="s">
        <v>194</v>
      </c>
      <c r="AX13" s="304">
        <v>8</v>
      </c>
    </row>
    <row r="14" spans="1:50" ht="24" customHeight="1">
      <c r="B14" s="6"/>
      <c r="D14" s="600"/>
      <c r="E14" s="601"/>
      <c r="F14" s="601"/>
      <c r="G14" s="601"/>
      <c r="H14" s="601"/>
      <c r="I14" s="601"/>
      <c r="J14" s="601"/>
      <c r="K14" s="601"/>
      <c r="L14" s="601"/>
      <c r="M14" s="601"/>
      <c r="N14" s="601"/>
      <c r="O14" s="601"/>
      <c r="P14" s="570"/>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2"/>
      <c r="AR14" s="7"/>
      <c r="AU14" s="303" t="s">
        <v>195</v>
      </c>
      <c r="AV14" s="31" t="s">
        <v>196</v>
      </c>
      <c r="AW14" s="31" t="s">
        <v>197</v>
      </c>
      <c r="AX14" s="304">
        <v>9</v>
      </c>
    </row>
    <row r="15" spans="1:50" ht="24" customHeight="1">
      <c r="B15" s="6"/>
      <c r="D15" s="600"/>
      <c r="E15" s="601"/>
      <c r="F15" s="601"/>
      <c r="G15" s="601"/>
      <c r="H15" s="601"/>
      <c r="I15" s="601"/>
      <c r="J15" s="601"/>
      <c r="K15" s="601"/>
      <c r="L15" s="601"/>
      <c r="M15" s="601"/>
      <c r="N15" s="601"/>
      <c r="O15" s="601"/>
      <c r="P15" s="570"/>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2"/>
      <c r="AR15" s="7"/>
      <c r="AU15" s="303" t="s">
        <v>198</v>
      </c>
      <c r="AV15" s="31" t="s">
        <v>199</v>
      </c>
      <c r="AW15" s="31" t="s">
        <v>200</v>
      </c>
      <c r="AX15" s="304">
        <v>10</v>
      </c>
    </row>
    <row r="16" spans="1:50" ht="24" customHeight="1">
      <c r="B16" s="6"/>
      <c r="D16" s="600"/>
      <c r="E16" s="601"/>
      <c r="F16" s="601"/>
      <c r="G16" s="601"/>
      <c r="H16" s="601"/>
      <c r="I16" s="601"/>
      <c r="J16" s="601"/>
      <c r="K16" s="601"/>
      <c r="L16" s="601"/>
      <c r="M16" s="601"/>
      <c r="N16" s="601"/>
      <c r="O16" s="601"/>
      <c r="P16" s="570"/>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2"/>
      <c r="AR16" s="7"/>
      <c r="AU16" s="303" t="s">
        <v>201</v>
      </c>
      <c r="AV16" s="31" t="s">
        <v>202</v>
      </c>
      <c r="AW16" s="31" t="s">
        <v>203</v>
      </c>
      <c r="AX16" s="304">
        <v>11</v>
      </c>
    </row>
    <row r="17" spans="2:51" ht="24" customHeight="1">
      <c r="B17" s="6"/>
      <c r="D17" s="600"/>
      <c r="E17" s="601"/>
      <c r="F17" s="601"/>
      <c r="G17" s="601"/>
      <c r="H17" s="601"/>
      <c r="I17" s="601"/>
      <c r="J17" s="601"/>
      <c r="K17" s="601"/>
      <c r="L17" s="601"/>
      <c r="M17" s="601"/>
      <c r="N17" s="601"/>
      <c r="O17" s="601"/>
      <c r="P17" s="570"/>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2"/>
      <c r="AR17" s="7"/>
      <c r="AU17" s="303" t="s">
        <v>204</v>
      </c>
      <c r="AV17" s="31" t="s">
        <v>205</v>
      </c>
      <c r="AW17" s="31" t="s">
        <v>206</v>
      </c>
      <c r="AX17" s="304">
        <v>12</v>
      </c>
    </row>
    <row r="18" spans="2:51" ht="24" customHeight="1" thickBot="1">
      <c r="B18" s="6"/>
      <c r="D18" s="616"/>
      <c r="E18" s="617"/>
      <c r="F18" s="617"/>
      <c r="G18" s="617"/>
      <c r="H18" s="617"/>
      <c r="I18" s="617"/>
      <c r="J18" s="617"/>
      <c r="K18" s="617"/>
      <c r="L18" s="617"/>
      <c r="M18" s="617"/>
      <c r="N18" s="617"/>
      <c r="O18" s="617"/>
      <c r="P18" s="613"/>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5"/>
      <c r="AR18" s="7"/>
      <c r="AU18" s="303" t="s">
        <v>207</v>
      </c>
      <c r="AV18" s="31" t="s">
        <v>208</v>
      </c>
      <c r="AW18" s="31" t="s">
        <v>209</v>
      </c>
      <c r="AX18" s="304">
        <v>13</v>
      </c>
    </row>
    <row r="19" spans="2:51" ht="12" customHeight="1">
      <c r="B19" s="6"/>
      <c r="AR19" s="7"/>
      <c r="AU19" s="303" t="s">
        <v>210</v>
      </c>
      <c r="AV19" s="31" t="s">
        <v>211</v>
      </c>
      <c r="AW19" s="31" t="s">
        <v>212</v>
      </c>
      <c r="AX19" s="304">
        <v>14</v>
      </c>
    </row>
    <row r="20" spans="2:51" ht="18.75" customHeight="1" thickBot="1">
      <c r="B20" s="6"/>
      <c r="D20" s="4" t="s">
        <v>93</v>
      </c>
      <c r="AR20" s="7"/>
      <c r="AU20" s="303" t="s">
        <v>213</v>
      </c>
      <c r="AV20" s="31" t="s">
        <v>214</v>
      </c>
      <c r="AW20" s="31" t="s">
        <v>215</v>
      </c>
      <c r="AX20" s="304">
        <v>15</v>
      </c>
    </row>
    <row r="21" spans="2:51" ht="27.75" customHeight="1">
      <c r="B21" s="6"/>
      <c r="D21" s="46"/>
      <c r="E21" s="549" t="s">
        <v>94</v>
      </c>
      <c r="F21" s="549"/>
      <c r="G21" s="549"/>
      <c r="H21" s="549"/>
      <c r="I21" s="549"/>
      <c r="J21" s="549"/>
      <c r="K21" s="549"/>
      <c r="L21" s="549"/>
      <c r="M21" s="549"/>
      <c r="N21" s="549"/>
      <c r="O21" s="47"/>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5"/>
      <c r="AR21" s="7"/>
      <c r="AU21" s="303" t="s">
        <v>216</v>
      </c>
      <c r="AV21" s="31" t="s">
        <v>217</v>
      </c>
      <c r="AW21" s="305" t="s">
        <v>218</v>
      </c>
      <c r="AX21" s="304">
        <v>16</v>
      </c>
    </row>
    <row r="22" spans="2:51" ht="27.75" customHeight="1" thickBot="1">
      <c r="B22" s="6"/>
      <c r="D22" s="48"/>
      <c r="E22" s="550" t="s">
        <v>95</v>
      </c>
      <c r="F22" s="550"/>
      <c r="G22" s="550"/>
      <c r="H22" s="550"/>
      <c r="I22" s="550"/>
      <c r="J22" s="550"/>
      <c r="K22" s="550"/>
      <c r="L22" s="550"/>
      <c r="M22" s="550"/>
      <c r="N22" s="550"/>
      <c r="O22" s="49"/>
      <c r="P22" s="606"/>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8"/>
      <c r="AR22" s="7"/>
      <c r="AU22" s="303" t="s">
        <v>219</v>
      </c>
      <c r="AV22" s="31" t="s">
        <v>220</v>
      </c>
      <c r="AW22" s="31" t="s">
        <v>221</v>
      </c>
      <c r="AX22" s="304">
        <v>17</v>
      </c>
    </row>
    <row r="23" spans="2:51" ht="18.75" customHeight="1" thickBot="1">
      <c r="B23" s="6"/>
      <c r="D23" s="552" t="s">
        <v>137</v>
      </c>
      <c r="E23" s="553"/>
      <c r="F23" s="554"/>
      <c r="G23" s="562" t="s">
        <v>159</v>
      </c>
      <c r="H23" s="562"/>
      <c r="I23" s="562"/>
      <c r="J23" s="50"/>
      <c r="K23" s="551" t="s">
        <v>96</v>
      </c>
      <c r="L23" s="551"/>
      <c r="M23" s="551"/>
      <c r="N23" s="551"/>
      <c r="O23" s="49"/>
      <c r="P23" s="592" t="str">
        <f>IF(P24="","",CONCATENATE(VLOOKUP($U$23,$AU$6:$AV$25,2,FALSE),TEXT(VLOOKUP($AF$23,$AW$6:$AX$105,2,FALSE),"00")))</f>
        <v/>
      </c>
      <c r="Q23" s="593"/>
      <c r="R23" s="593"/>
      <c r="S23" s="593"/>
      <c r="T23" s="573"/>
      <c r="U23" s="609"/>
      <c r="V23" s="610"/>
      <c r="W23" s="610"/>
      <c r="X23" s="610"/>
      <c r="Y23" s="610"/>
      <c r="Z23" s="610"/>
      <c r="AA23" s="610"/>
      <c r="AB23" s="610"/>
      <c r="AC23" s="610"/>
      <c r="AD23" s="610"/>
      <c r="AE23" s="611"/>
      <c r="AF23" s="609" t="str">
        <f>IF(ISERROR(VLOOKUP($AS$23,$AT$108:$AW$206,4,0)),"",VLOOKUP($AS$23,$AT$108:$AW$206,4,0))</f>
        <v/>
      </c>
      <c r="AG23" s="610"/>
      <c r="AH23" s="610"/>
      <c r="AI23" s="610"/>
      <c r="AJ23" s="610"/>
      <c r="AK23" s="610"/>
      <c r="AL23" s="610"/>
      <c r="AM23" s="610"/>
      <c r="AN23" s="610"/>
      <c r="AO23" s="610"/>
      <c r="AP23" s="612"/>
      <c r="AR23" s="7"/>
      <c r="AS23" s="306"/>
      <c r="AU23" s="303" t="s">
        <v>222</v>
      </c>
      <c r="AV23" s="31" t="s">
        <v>223</v>
      </c>
      <c r="AW23" s="31" t="s">
        <v>224</v>
      </c>
      <c r="AX23" s="304">
        <v>18</v>
      </c>
      <c r="AY23" s="4" t="s">
        <v>384</v>
      </c>
    </row>
    <row r="24" spans="2:51" ht="18.75" customHeight="1">
      <c r="B24" s="6"/>
      <c r="D24" s="555"/>
      <c r="E24" s="556"/>
      <c r="F24" s="557"/>
      <c r="G24" s="562"/>
      <c r="H24" s="562"/>
      <c r="I24" s="562"/>
      <c r="J24" s="50"/>
      <c r="K24" s="551" t="s">
        <v>97</v>
      </c>
      <c r="L24" s="551"/>
      <c r="M24" s="551"/>
      <c r="N24" s="551"/>
      <c r="O24" s="49"/>
      <c r="P24" s="592" t="str">
        <f>IF(AF23="","",AF23)</f>
        <v/>
      </c>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4"/>
      <c r="AR24" s="7"/>
      <c r="AU24" s="303" t="s">
        <v>225</v>
      </c>
      <c r="AV24" s="31" t="s">
        <v>226</v>
      </c>
      <c r="AW24" s="305" t="s">
        <v>227</v>
      </c>
      <c r="AX24" s="304">
        <v>19</v>
      </c>
    </row>
    <row r="25" spans="2:51" ht="18.75" customHeight="1">
      <c r="B25" s="6"/>
      <c r="D25" s="555"/>
      <c r="E25" s="556"/>
      <c r="F25" s="557"/>
      <c r="G25" s="562" t="s">
        <v>156</v>
      </c>
      <c r="H25" s="562"/>
      <c r="I25" s="562"/>
      <c r="J25" s="50"/>
      <c r="K25" s="551" t="s">
        <v>98</v>
      </c>
      <c r="L25" s="551"/>
      <c r="M25" s="551"/>
      <c r="N25" s="551"/>
      <c r="O25" s="49"/>
      <c r="P25" s="592" t="str">
        <f>IF(AC26="","",INDEX(P27:P37,MATCH(MAX(AC27:AC37),AC27:AC37,0)))</f>
        <v/>
      </c>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4"/>
      <c r="AR25" s="7"/>
      <c r="AU25" s="303" t="s">
        <v>228</v>
      </c>
      <c r="AV25" s="31" t="s">
        <v>229</v>
      </c>
      <c r="AW25" s="31" t="s">
        <v>230</v>
      </c>
      <c r="AX25" s="304">
        <v>20</v>
      </c>
    </row>
    <row r="26" spans="2:51" ht="28.5" customHeight="1">
      <c r="B26" s="6"/>
      <c r="D26" s="555"/>
      <c r="E26" s="556"/>
      <c r="F26" s="557"/>
      <c r="G26" s="562"/>
      <c r="H26" s="562"/>
      <c r="I26" s="562"/>
      <c r="J26" s="307"/>
      <c r="K26" s="563" t="s">
        <v>755</v>
      </c>
      <c r="L26" s="564"/>
      <c r="M26" s="564"/>
      <c r="N26" s="564"/>
      <c r="O26" s="564"/>
      <c r="P26" s="564"/>
      <c r="Q26" s="564"/>
      <c r="R26" s="564"/>
      <c r="S26" s="564"/>
      <c r="T26" s="564"/>
      <c r="U26" s="564"/>
      <c r="V26" s="564"/>
      <c r="W26" s="564"/>
      <c r="X26" s="25"/>
      <c r="Y26" s="568" t="s">
        <v>123</v>
      </c>
      <c r="Z26" s="568"/>
      <c r="AA26" s="568"/>
      <c r="AB26" s="569"/>
      <c r="AC26" s="595" t="str">
        <f>IF(SUM(AC27:AE37)=0,"",SUM(AC27:AE37))</f>
        <v/>
      </c>
      <c r="AD26" s="595"/>
      <c r="AE26" s="595"/>
      <c r="AF26" s="573" t="s">
        <v>89</v>
      </c>
      <c r="AG26" s="591"/>
      <c r="AH26" s="568" t="s">
        <v>124</v>
      </c>
      <c r="AI26" s="568"/>
      <c r="AJ26" s="568"/>
      <c r="AK26" s="569"/>
      <c r="AL26" s="595" t="str">
        <f>IF(SUM(AL27:AN37)=0,"",SUM(AL27:AN37))</f>
        <v/>
      </c>
      <c r="AM26" s="595"/>
      <c r="AN26" s="595"/>
      <c r="AO26" s="573" t="s">
        <v>90</v>
      </c>
      <c r="AP26" s="574"/>
      <c r="AR26" s="7"/>
      <c r="AU26" s="6"/>
      <c r="AW26" s="31" t="s">
        <v>231</v>
      </c>
      <c r="AX26" s="304">
        <v>21</v>
      </c>
    </row>
    <row r="27" spans="2:51" ht="18" customHeight="1">
      <c r="B27" s="6"/>
      <c r="D27" s="555"/>
      <c r="E27" s="556"/>
      <c r="F27" s="557"/>
      <c r="G27" s="562"/>
      <c r="H27" s="562"/>
      <c r="I27" s="562"/>
      <c r="J27" s="6"/>
      <c r="M27" s="7"/>
      <c r="N27" s="548" t="s">
        <v>125</v>
      </c>
      <c r="O27" s="548"/>
      <c r="P27" s="578" t="s">
        <v>99</v>
      </c>
      <c r="Q27" s="579" t="s">
        <v>99</v>
      </c>
      <c r="R27" s="579"/>
      <c r="S27" s="579"/>
      <c r="T27" s="579"/>
      <c r="U27" s="579"/>
      <c r="V27" s="579"/>
      <c r="W27" s="579"/>
      <c r="X27" s="580"/>
      <c r="Y27" s="568" t="s">
        <v>123</v>
      </c>
      <c r="Z27" s="568"/>
      <c r="AA27" s="568"/>
      <c r="AB27" s="569"/>
      <c r="AC27" s="588"/>
      <c r="AD27" s="589"/>
      <c r="AE27" s="590"/>
      <c r="AF27" s="573" t="s">
        <v>89</v>
      </c>
      <c r="AG27" s="591"/>
      <c r="AH27" s="568" t="s">
        <v>124</v>
      </c>
      <c r="AI27" s="568"/>
      <c r="AJ27" s="568"/>
      <c r="AK27" s="569"/>
      <c r="AL27" s="588"/>
      <c r="AM27" s="589"/>
      <c r="AN27" s="590"/>
      <c r="AO27" s="573" t="s">
        <v>91</v>
      </c>
      <c r="AP27" s="574"/>
      <c r="AR27" s="7"/>
      <c r="AU27" s="6"/>
      <c r="AW27" s="31" t="s">
        <v>232</v>
      </c>
      <c r="AX27" s="304">
        <v>22</v>
      </c>
    </row>
    <row r="28" spans="2:51" ht="18" customHeight="1">
      <c r="B28" s="6"/>
      <c r="D28" s="555"/>
      <c r="E28" s="556"/>
      <c r="F28" s="557"/>
      <c r="G28" s="562"/>
      <c r="H28" s="562"/>
      <c r="I28" s="562"/>
      <c r="J28" s="6"/>
      <c r="M28" s="7"/>
      <c r="N28" s="548"/>
      <c r="O28" s="548"/>
      <c r="P28" s="578" t="s">
        <v>100</v>
      </c>
      <c r="Q28" s="579" t="s">
        <v>100</v>
      </c>
      <c r="R28" s="579"/>
      <c r="S28" s="579"/>
      <c r="T28" s="579"/>
      <c r="U28" s="579"/>
      <c r="V28" s="579"/>
      <c r="W28" s="579"/>
      <c r="X28" s="580"/>
      <c r="Y28" s="568" t="s">
        <v>123</v>
      </c>
      <c r="Z28" s="568"/>
      <c r="AA28" s="568"/>
      <c r="AB28" s="569"/>
      <c r="AC28" s="588"/>
      <c r="AD28" s="589"/>
      <c r="AE28" s="590"/>
      <c r="AF28" s="573" t="s">
        <v>89</v>
      </c>
      <c r="AG28" s="591"/>
      <c r="AH28" s="568" t="s">
        <v>124</v>
      </c>
      <c r="AI28" s="568"/>
      <c r="AJ28" s="568"/>
      <c r="AK28" s="569"/>
      <c r="AL28" s="588"/>
      <c r="AM28" s="589"/>
      <c r="AN28" s="590"/>
      <c r="AO28" s="573" t="s">
        <v>91</v>
      </c>
      <c r="AP28" s="574"/>
      <c r="AR28" s="7"/>
      <c r="AU28" s="6"/>
      <c r="AW28" s="31" t="s">
        <v>233</v>
      </c>
      <c r="AX28" s="304">
        <v>23</v>
      </c>
    </row>
    <row r="29" spans="2:51" ht="18" customHeight="1">
      <c r="B29" s="6"/>
      <c r="D29" s="555"/>
      <c r="E29" s="556"/>
      <c r="F29" s="557"/>
      <c r="G29" s="562"/>
      <c r="H29" s="562"/>
      <c r="I29" s="562"/>
      <c r="J29" s="6"/>
      <c r="M29" s="7"/>
      <c r="N29" s="548"/>
      <c r="O29" s="548"/>
      <c r="P29" s="578" t="s">
        <v>101</v>
      </c>
      <c r="Q29" s="579" t="s">
        <v>101</v>
      </c>
      <c r="R29" s="579"/>
      <c r="S29" s="579"/>
      <c r="T29" s="579"/>
      <c r="U29" s="579"/>
      <c r="V29" s="579"/>
      <c r="W29" s="579"/>
      <c r="X29" s="580"/>
      <c r="Y29" s="568" t="s">
        <v>123</v>
      </c>
      <c r="Z29" s="568"/>
      <c r="AA29" s="568"/>
      <c r="AB29" s="569"/>
      <c r="AC29" s="588"/>
      <c r="AD29" s="589"/>
      <c r="AE29" s="590"/>
      <c r="AF29" s="573" t="s">
        <v>89</v>
      </c>
      <c r="AG29" s="591"/>
      <c r="AH29" s="568" t="s">
        <v>124</v>
      </c>
      <c r="AI29" s="568"/>
      <c r="AJ29" s="568"/>
      <c r="AK29" s="569"/>
      <c r="AL29" s="588"/>
      <c r="AM29" s="589"/>
      <c r="AN29" s="590"/>
      <c r="AO29" s="573" t="s">
        <v>91</v>
      </c>
      <c r="AP29" s="574"/>
      <c r="AR29" s="7"/>
      <c r="AU29" s="6"/>
      <c r="AW29" s="31" t="s">
        <v>234</v>
      </c>
      <c r="AX29" s="304">
        <v>24</v>
      </c>
    </row>
    <row r="30" spans="2:51" ht="18" customHeight="1">
      <c r="B30" s="6"/>
      <c r="D30" s="555"/>
      <c r="E30" s="556"/>
      <c r="F30" s="557"/>
      <c r="G30" s="562"/>
      <c r="H30" s="562"/>
      <c r="I30" s="562"/>
      <c r="J30" s="6"/>
      <c r="M30" s="7"/>
      <c r="N30" s="548"/>
      <c r="O30" s="548"/>
      <c r="P30" s="578" t="s">
        <v>102</v>
      </c>
      <c r="Q30" s="579" t="s">
        <v>102</v>
      </c>
      <c r="R30" s="579"/>
      <c r="S30" s="579"/>
      <c r="T30" s="579"/>
      <c r="U30" s="579"/>
      <c r="V30" s="579"/>
      <c r="W30" s="579"/>
      <c r="X30" s="580"/>
      <c r="Y30" s="568" t="s">
        <v>123</v>
      </c>
      <c r="Z30" s="568"/>
      <c r="AA30" s="568"/>
      <c r="AB30" s="569"/>
      <c r="AC30" s="588"/>
      <c r="AD30" s="589"/>
      <c r="AE30" s="590"/>
      <c r="AF30" s="573" t="s">
        <v>89</v>
      </c>
      <c r="AG30" s="591"/>
      <c r="AH30" s="568" t="s">
        <v>124</v>
      </c>
      <c r="AI30" s="568"/>
      <c r="AJ30" s="568"/>
      <c r="AK30" s="569"/>
      <c r="AL30" s="588"/>
      <c r="AM30" s="589"/>
      <c r="AN30" s="590"/>
      <c r="AO30" s="573" t="s">
        <v>91</v>
      </c>
      <c r="AP30" s="574"/>
      <c r="AR30" s="7"/>
      <c r="AU30" s="6"/>
      <c r="AW30" s="31" t="s">
        <v>235</v>
      </c>
      <c r="AX30" s="304">
        <v>25</v>
      </c>
    </row>
    <row r="31" spans="2:51" ht="18" customHeight="1">
      <c r="B31" s="6"/>
      <c r="D31" s="555"/>
      <c r="E31" s="556"/>
      <c r="F31" s="557"/>
      <c r="G31" s="562"/>
      <c r="H31" s="562"/>
      <c r="I31" s="562"/>
      <c r="J31" s="6"/>
      <c r="M31" s="7"/>
      <c r="N31" s="548"/>
      <c r="O31" s="548"/>
      <c r="P31" s="578" t="s">
        <v>103</v>
      </c>
      <c r="Q31" s="579" t="s">
        <v>103</v>
      </c>
      <c r="R31" s="579"/>
      <c r="S31" s="579"/>
      <c r="T31" s="579"/>
      <c r="U31" s="579"/>
      <c r="V31" s="579"/>
      <c r="W31" s="579"/>
      <c r="X31" s="580"/>
      <c r="Y31" s="568" t="s">
        <v>123</v>
      </c>
      <c r="Z31" s="568"/>
      <c r="AA31" s="568"/>
      <c r="AB31" s="569"/>
      <c r="AC31" s="588"/>
      <c r="AD31" s="589"/>
      <c r="AE31" s="590"/>
      <c r="AF31" s="573" t="s">
        <v>89</v>
      </c>
      <c r="AG31" s="591"/>
      <c r="AH31" s="568" t="s">
        <v>124</v>
      </c>
      <c r="AI31" s="568"/>
      <c r="AJ31" s="568"/>
      <c r="AK31" s="569"/>
      <c r="AL31" s="588"/>
      <c r="AM31" s="589"/>
      <c r="AN31" s="590"/>
      <c r="AO31" s="573" t="s">
        <v>91</v>
      </c>
      <c r="AP31" s="574"/>
      <c r="AR31" s="7"/>
      <c r="AU31" s="6"/>
      <c r="AW31" s="31" t="s">
        <v>236</v>
      </c>
      <c r="AX31" s="304">
        <v>26</v>
      </c>
    </row>
    <row r="32" spans="2:51" ht="18" customHeight="1">
      <c r="B32" s="6"/>
      <c r="D32" s="555"/>
      <c r="E32" s="556"/>
      <c r="F32" s="557"/>
      <c r="G32" s="562"/>
      <c r="H32" s="562"/>
      <c r="I32" s="562"/>
      <c r="J32" s="6"/>
      <c r="M32" s="7"/>
      <c r="N32" s="548"/>
      <c r="O32" s="548"/>
      <c r="P32" s="578" t="s">
        <v>104</v>
      </c>
      <c r="Q32" s="579" t="s">
        <v>104</v>
      </c>
      <c r="R32" s="579"/>
      <c r="S32" s="579"/>
      <c r="T32" s="579"/>
      <c r="U32" s="579"/>
      <c r="V32" s="579"/>
      <c r="W32" s="579"/>
      <c r="X32" s="580"/>
      <c r="Y32" s="568" t="s">
        <v>123</v>
      </c>
      <c r="Z32" s="568"/>
      <c r="AA32" s="568"/>
      <c r="AB32" s="569"/>
      <c r="AC32" s="588"/>
      <c r="AD32" s="589"/>
      <c r="AE32" s="590"/>
      <c r="AF32" s="573" t="s">
        <v>89</v>
      </c>
      <c r="AG32" s="591"/>
      <c r="AH32" s="568" t="s">
        <v>124</v>
      </c>
      <c r="AI32" s="568"/>
      <c r="AJ32" s="568"/>
      <c r="AK32" s="569"/>
      <c r="AL32" s="588"/>
      <c r="AM32" s="589"/>
      <c r="AN32" s="590"/>
      <c r="AO32" s="573" t="s">
        <v>91</v>
      </c>
      <c r="AP32" s="574"/>
      <c r="AR32" s="7"/>
      <c r="AU32" s="6"/>
      <c r="AW32" s="31" t="s">
        <v>237</v>
      </c>
      <c r="AX32" s="304">
        <v>27</v>
      </c>
    </row>
    <row r="33" spans="2:54" ht="18" customHeight="1">
      <c r="B33" s="6"/>
      <c r="D33" s="555"/>
      <c r="E33" s="556"/>
      <c r="F33" s="557"/>
      <c r="G33" s="562"/>
      <c r="H33" s="562"/>
      <c r="I33" s="562"/>
      <c r="J33" s="6"/>
      <c r="M33" s="7"/>
      <c r="N33" s="548"/>
      <c r="O33" s="548"/>
      <c r="P33" s="578" t="s">
        <v>105</v>
      </c>
      <c r="Q33" s="579" t="s">
        <v>105</v>
      </c>
      <c r="R33" s="579"/>
      <c r="S33" s="579"/>
      <c r="T33" s="579"/>
      <c r="U33" s="579"/>
      <c r="V33" s="579"/>
      <c r="W33" s="579"/>
      <c r="X33" s="580"/>
      <c r="Y33" s="568" t="s">
        <v>123</v>
      </c>
      <c r="Z33" s="568"/>
      <c r="AA33" s="568"/>
      <c r="AB33" s="569"/>
      <c r="AC33" s="588"/>
      <c r="AD33" s="589"/>
      <c r="AE33" s="590"/>
      <c r="AF33" s="573" t="s">
        <v>89</v>
      </c>
      <c r="AG33" s="591"/>
      <c r="AH33" s="568" t="s">
        <v>124</v>
      </c>
      <c r="AI33" s="568"/>
      <c r="AJ33" s="568"/>
      <c r="AK33" s="569"/>
      <c r="AL33" s="588"/>
      <c r="AM33" s="589"/>
      <c r="AN33" s="590"/>
      <c r="AO33" s="573" t="s">
        <v>91</v>
      </c>
      <c r="AP33" s="574"/>
      <c r="AR33" s="7"/>
      <c r="AU33" s="6"/>
      <c r="AW33" s="31" t="s">
        <v>238</v>
      </c>
      <c r="AX33" s="304">
        <v>28</v>
      </c>
    </row>
    <row r="34" spans="2:54" ht="18" customHeight="1">
      <c r="B34" s="6"/>
      <c r="D34" s="555"/>
      <c r="E34" s="556"/>
      <c r="F34" s="557"/>
      <c r="G34" s="562"/>
      <c r="H34" s="562"/>
      <c r="I34" s="562"/>
      <c r="J34" s="6"/>
      <c r="M34" s="7"/>
      <c r="N34" s="548"/>
      <c r="O34" s="548"/>
      <c r="P34" s="578" t="s">
        <v>106</v>
      </c>
      <c r="Q34" s="579" t="s">
        <v>106</v>
      </c>
      <c r="R34" s="579"/>
      <c r="S34" s="579"/>
      <c r="T34" s="579"/>
      <c r="U34" s="579"/>
      <c r="V34" s="579"/>
      <c r="W34" s="579"/>
      <c r="X34" s="580"/>
      <c r="Y34" s="568" t="s">
        <v>123</v>
      </c>
      <c r="Z34" s="568"/>
      <c r="AA34" s="568"/>
      <c r="AB34" s="569"/>
      <c r="AC34" s="588"/>
      <c r="AD34" s="589"/>
      <c r="AE34" s="590"/>
      <c r="AF34" s="573" t="s">
        <v>89</v>
      </c>
      <c r="AG34" s="591"/>
      <c r="AH34" s="568" t="s">
        <v>124</v>
      </c>
      <c r="AI34" s="568"/>
      <c r="AJ34" s="568"/>
      <c r="AK34" s="569"/>
      <c r="AL34" s="588"/>
      <c r="AM34" s="589"/>
      <c r="AN34" s="590"/>
      <c r="AO34" s="573" t="s">
        <v>91</v>
      </c>
      <c r="AP34" s="574"/>
      <c r="AR34" s="7"/>
      <c r="AU34" s="6"/>
      <c r="AW34" s="305" t="s">
        <v>239</v>
      </c>
      <c r="AX34" s="304">
        <v>29</v>
      </c>
    </row>
    <row r="35" spans="2:54" ht="18" customHeight="1">
      <c r="B35" s="6"/>
      <c r="D35" s="555"/>
      <c r="E35" s="556"/>
      <c r="F35" s="557"/>
      <c r="G35" s="562"/>
      <c r="H35" s="562"/>
      <c r="I35" s="562"/>
      <c r="J35" s="6"/>
      <c r="M35" s="7"/>
      <c r="N35" s="548"/>
      <c r="O35" s="548"/>
      <c r="P35" s="578" t="s">
        <v>107</v>
      </c>
      <c r="Q35" s="579" t="s">
        <v>107</v>
      </c>
      <c r="R35" s="579"/>
      <c r="S35" s="579"/>
      <c r="T35" s="579"/>
      <c r="U35" s="579"/>
      <c r="V35" s="579"/>
      <c r="W35" s="579"/>
      <c r="X35" s="580"/>
      <c r="Y35" s="568" t="s">
        <v>123</v>
      </c>
      <c r="Z35" s="568"/>
      <c r="AA35" s="568"/>
      <c r="AB35" s="569"/>
      <c r="AC35" s="588"/>
      <c r="AD35" s="589"/>
      <c r="AE35" s="590"/>
      <c r="AF35" s="573" t="s">
        <v>89</v>
      </c>
      <c r="AG35" s="591"/>
      <c r="AH35" s="568" t="s">
        <v>124</v>
      </c>
      <c r="AI35" s="568"/>
      <c r="AJ35" s="568"/>
      <c r="AK35" s="569"/>
      <c r="AL35" s="588"/>
      <c r="AM35" s="589"/>
      <c r="AN35" s="590"/>
      <c r="AO35" s="573" t="s">
        <v>91</v>
      </c>
      <c r="AP35" s="574"/>
      <c r="AR35" s="7"/>
      <c r="AU35" s="6"/>
      <c r="AW35" s="31" t="s">
        <v>240</v>
      </c>
      <c r="AX35" s="304">
        <v>30</v>
      </c>
    </row>
    <row r="36" spans="2:54" ht="18" customHeight="1">
      <c r="B36" s="6"/>
      <c r="D36" s="555"/>
      <c r="E36" s="556"/>
      <c r="F36" s="557"/>
      <c r="G36" s="562"/>
      <c r="H36" s="562"/>
      <c r="I36" s="562"/>
      <c r="J36" s="6"/>
      <c r="M36" s="7"/>
      <c r="N36" s="548"/>
      <c r="O36" s="548"/>
      <c r="P36" s="578" t="s">
        <v>108</v>
      </c>
      <c r="Q36" s="579" t="s">
        <v>108</v>
      </c>
      <c r="R36" s="579"/>
      <c r="S36" s="579"/>
      <c r="T36" s="579"/>
      <c r="U36" s="579"/>
      <c r="V36" s="579"/>
      <c r="W36" s="579"/>
      <c r="X36" s="580"/>
      <c r="Y36" s="568" t="s">
        <v>123</v>
      </c>
      <c r="Z36" s="568"/>
      <c r="AA36" s="568"/>
      <c r="AB36" s="569"/>
      <c r="AC36" s="588"/>
      <c r="AD36" s="589"/>
      <c r="AE36" s="590"/>
      <c r="AF36" s="573" t="s">
        <v>89</v>
      </c>
      <c r="AG36" s="591"/>
      <c r="AH36" s="568" t="s">
        <v>124</v>
      </c>
      <c r="AI36" s="568"/>
      <c r="AJ36" s="568"/>
      <c r="AK36" s="569"/>
      <c r="AL36" s="588"/>
      <c r="AM36" s="589"/>
      <c r="AN36" s="590"/>
      <c r="AO36" s="573" t="s">
        <v>91</v>
      </c>
      <c r="AP36" s="574"/>
      <c r="AR36" s="7"/>
      <c r="AU36" s="6"/>
      <c r="AW36" s="31" t="s">
        <v>241</v>
      </c>
      <c r="AX36" s="304">
        <v>31</v>
      </c>
    </row>
    <row r="37" spans="2:54" ht="18" customHeight="1">
      <c r="B37" s="6"/>
      <c r="D37" s="558"/>
      <c r="E37" s="559"/>
      <c r="F37" s="560"/>
      <c r="G37" s="562"/>
      <c r="H37" s="562"/>
      <c r="I37" s="562"/>
      <c r="J37" s="3"/>
      <c r="K37" s="2"/>
      <c r="L37" s="2"/>
      <c r="M37" s="8"/>
      <c r="N37" s="548"/>
      <c r="O37" s="548"/>
      <c r="P37" s="578" t="s">
        <v>109</v>
      </c>
      <c r="Q37" s="579"/>
      <c r="R37" s="579"/>
      <c r="S37" s="579"/>
      <c r="T37" s="579"/>
      <c r="U37" s="579"/>
      <c r="V37" s="579"/>
      <c r="W37" s="579"/>
      <c r="X37" s="580"/>
      <c r="Y37" s="568" t="s">
        <v>123</v>
      </c>
      <c r="Z37" s="568"/>
      <c r="AA37" s="568"/>
      <c r="AB37" s="569"/>
      <c r="AC37" s="588"/>
      <c r="AD37" s="589"/>
      <c r="AE37" s="590"/>
      <c r="AF37" s="573" t="s">
        <v>89</v>
      </c>
      <c r="AG37" s="591"/>
      <c r="AH37" s="568" t="s">
        <v>124</v>
      </c>
      <c r="AI37" s="568"/>
      <c r="AJ37" s="568"/>
      <c r="AK37" s="569"/>
      <c r="AL37" s="588"/>
      <c r="AM37" s="589"/>
      <c r="AN37" s="590"/>
      <c r="AO37" s="573" t="s">
        <v>91</v>
      </c>
      <c r="AP37" s="574"/>
      <c r="AR37" s="7"/>
      <c r="AU37" s="6"/>
      <c r="AW37" s="31" t="s">
        <v>242</v>
      </c>
      <c r="AX37" s="304">
        <v>32</v>
      </c>
    </row>
    <row r="38" spans="2:54" ht="86.25" customHeight="1">
      <c r="B38" s="6"/>
      <c r="D38" s="308"/>
      <c r="E38" s="587" t="s">
        <v>110</v>
      </c>
      <c r="F38" s="587"/>
      <c r="G38" s="587"/>
      <c r="H38" s="587"/>
      <c r="I38" s="587"/>
      <c r="J38" s="587"/>
      <c r="K38" s="587"/>
      <c r="L38" s="587"/>
      <c r="M38" s="587"/>
      <c r="N38" s="587"/>
      <c r="O38" s="52"/>
      <c r="P38" s="596"/>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8"/>
      <c r="AR38" s="7"/>
      <c r="AU38" s="6"/>
      <c r="AW38" s="31" t="s">
        <v>243</v>
      </c>
      <c r="AX38" s="304">
        <v>33</v>
      </c>
      <c r="BB38" s="290"/>
    </row>
    <row r="39" spans="2:54" ht="27" customHeight="1">
      <c r="B39" s="6"/>
      <c r="D39" s="226"/>
      <c r="E39" s="581" t="s">
        <v>111</v>
      </c>
      <c r="F39" s="581"/>
      <c r="G39" s="581"/>
      <c r="H39" s="581"/>
      <c r="I39" s="581"/>
      <c r="J39" s="581"/>
      <c r="K39" s="581"/>
      <c r="L39" s="581"/>
      <c r="M39" s="581"/>
      <c r="N39" s="581"/>
      <c r="O39" s="38"/>
      <c r="P39" s="582"/>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4" t="s">
        <v>89</v>
      </c>
      <c r="AP39" s="585"/>
      <c r="AR39" s="7"/>
      <c r="AU39" s="6"/>
      <c r="AW39" s="31"/>
      <c r="AX39" s="304"/>
    </row>
    <row r="40" spans="2:54" ht="27" customHeight="1" thickBot="1">
      <c r="B40" s="6"/>
      <c r="D40" s="53"/>
      <c r="E40" s="546" t="s">
        <v>747</v>
      </c>
      <c r="F40" s="547"/>
      <c r="G40" s="547"/>
      <c r="H40" s="547"/>
      <c r="I40" s="547"/>
      <c r="J40" s="547"/>
      <c r="K40" s="547"/>
      <c r="L40" s="547"/>
      <c r="M40" s="547"/>
      <c r="N40" s="547"/>
      <c r="O40" s="309"/>
      <c r="P40" s="310"/>
      <c r="Q40" s="311"/>
      <c r="R40" s="620" t="s">
        <v>548</v>
      </c>
      <c r="S40" s="620"/>
      <c r="T40" s="620"/>
      <c r="U40" s="620"/>
      <c r="V40" s="620"/>
      <c r="W40" s="621"/>
      <c r="X40" s="622"/>
      <c r="Y40" s="622"/>
      <c r="Z40" s="622"/>
      <c r="AA40" s="622"/>
      <c r="AB40" s="622"/>
      <c r="AC40" s="623"/>
      <c r="AD40" s="311"/>
      <c r="AE40" s="311"/>
      <c r="AF40" s="620" t="s">
        <v>549</v>
      </c>
      <c r="AG40" s="620"/>
      <c r="AH40" s="620"/>
      <c r="AI40" s="620"/>
      <c r="AJ40" s="624"/>
      <c r="AK40" s="625" t="s">
        <v>550</v>
      </c>
      <c r="AL40" s="626"/>
      <c r="AM40" s="626"/>
      <c r="AN40" s="626"/>
      <c r="AO40" s="626"/>
      <c r="AP40" s="627"/>
      <c r="AR40" s="7"/>
      <c r="AU40" s="6"/>
      <c r="AW40" s="31" t="s">
        <v>244</v>
      </c>
      <c r="AX40" s="304">
        <v>34</v>
      </c>
    </row>
    <row r="41" spans="2:54" ht="12" customHeight="1">
      <c r="B41" s="6"/>
      <c r="AM41" s="56"/>
      <c r="AP41" s="9" t="s">
        <v>781</v>
      </c>
      <c r="AR41" s="7"/>
      <c r="AU41" s="6"/>
      <c r="AW41" s="31" t="s">
        <v>245</v>
      </c>
      <c r="AX41" s="304">
        <v>35</v>
      </c>
    </row>
    <row r="42" spans="2:54" ht="3" customHeight="1">
      <c r="B42" s="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8"/>
      <c r="AU42" s="6"/>
      <c r="AW42" s="31" t="s">
        <v>246</v>
      </c>
      <c r="AX42" s="304">
        <v>36</v>
      </c>
    </row>
    <row r="43" spans="2:54" ht="12" customHeight="1">
      <c r="AQ43" s="1" t="s">
        <v>491</v>
      </c>
      <c r="AR43" s="1"/>
      <c r="AU43" s="6"/>
      <c r="AW43" s="31" t="s">
        <v>247</v>
      </c>
      <c r="AX43" s="304">
        <v>37</v>
      </c>
    </row>
    <row r="44" spans="2:54">
      <c r="AU44" s="6"/>
      <c r="AW44" s="31" t="s">
        <v>248</v>
      </c>
      <c r="AX44" s="304">
        <v>38</v>
      </c>
    </row>
    <row r="45" spans="2:54">
      <c r="AU45" s="6"/>
      <c r="AW45" s="31" t="s">
        <v>249</v>
      </c>
      <c r="AX45" s="304">
        <v>39</v>
      </c>
    </row>
    <row r="46" spans="2:54">
      <c r="AU46" s="6"/>
      <c r="AW46" s="31" t="s">
        <v>250</v>
      </c>
      <c r="AX46" s="304">
        <v>40</v>
      </c>
    </row>
    <row r="47" spans="2:54">
      <c r="AU47" s="6"/>
      <c r="AW47" s="31" t="s">
        <v>251</v>
      </c>
      <c r="AX47" s="304">
        <v>41</v>
      </c>
    </row>
    <row r="48" spans="2:54">
      <c r="AU48" s="6"/>
      <c r="AW48" s="31" t="s">
        <v>252</v>
      </c>
      <c r="AX48" s="304">
        <v>42</v>
      </c>
    </row>
    <row r="49" spans="47:50">
      <c r="AU49" s="6"/>
      <c r="AW49" s="31" t="s">
        <v>253</v>
      </c>
      <c r="AX49" s="304">
        <v>43</v>
      </c>
    </row>
    <row r="50" spans="47:50">
      <c r="AU50" s="6"/>
      <c r="AW50" s="31" t="s">
        <v>254</v>
      </c>
      <c r="AX50" s="304">
        <v>44</v>
      </c>
    </row>
    <row r="51" spans="47:50">
      <c r="AU51" s="6"/>
      <c r="AW51" s="31" t="s">
        <v>255</v>
      </c>
      <c r="AX51" s="304">
        <v>45</v>
      </c>
    </row>
    <row r="52" spans="47:50">
      <c r="AU52" s="6"/>
      <c r="AW52" s="31" t="s">
        <v>256</v>
      </c>
      <c r="AX52" s="304">
        <v>46</v>
      </c>
    </row>
    <row r="53" spans="47:50" ht="9" customHeight="1">
      <c r="AU53" s="6"/>
      <c r="AW53" s="31" t="s">
        <v>257</v>
      </c>
      <c r="AX53" s="304">
        <v>47</v>
      </c>
    </row>
    <row r="54" spans="47:50" ht="9" customHeight="1">
      <c r="AU54" s="6"/>
      <c r="AW54" s="31" t="s">
        <v>258</v>
      </c>
      <c r="AX54" s="304">
        <v>48</v>
      </c>
    </row>
    <row r="55" spans="47:50">
      <c r="AU55" s="6"/>
      <c r="AW55" s="31" t="s">
        <v>259</v>
      </c>
      <c r="AX55" s="304">
        <v>49</v>
      </c>
    </row>
    <row r="56" spans="47:50" ht="24">
      <c r="AU56" s="6"/>
      <c r="AW56" s="305" t="s">
        <v>260</v>
      </c>
      <c r="AX56" s="304">
        <v>50</v>
      </c>
    </row>
    <row r="57" spans="47:50">
      <c r="AU57" s="6"/>
      <c r="AW57" s="31" t="s">
        <v>261</v>
      </c>
      <c r="AX57" s="304">
        <v>51</v>
      </c>
    </row>
    <row r="58" spans="47:50">
      <c r="AU58" s="6"/>
      <c r="AW58" s="31" t="s">
        <v>262</v>
      </c>
      <c r="AX58" s="304">
        <v>52</v>
      </c>
    </row>
    <row r="59" spans="47:50">
      <c r="AU59" s="6"/>
      <c r="AW59" s="31" t="s">
        <v>263</v>
      </c>
      <c r="AX59" s="304">
        <v>53</v>
      </c>
    </row>
    <row r="60" spans="47:50">
      <c r="AU60" s="6"/>
      <c r="AW60" s="31" t="s">
        <v>264</v>
      </c>
      <c r="AX60" s="304">
        <v>54</v>
      </c>
    </row>
    <row r="61" spans="47:50">
      <c r="AU61" s="6"/>
      <c r="AW61" s="31" t="s">
        <v>265</v>
      </c>
      <c r="AX61" s="304">
        <v>55</v>
      </c>
    </row>
    <row r="62" spans="47:50">
      <c r="AU62" s="6"/>
      <c r="AW62" s="31" t="s">
        <v>266</v>
      </c>
      <c r="AX62" s="304">
        <v>56</v>
      </c>
    </row>
    <row r="63" spans="47:50">
      <c r="AU63" s="6"/>
      <c r="AW63" s="31" t="s">
        <v>267</v>
      </c>
      <c r="AX63" s="304">
        <v>57</v>
      </c>
    </row>
    <row r="64" spans="47:50">
      <c r="AU64" s="6"/>
      <c r="AW64" s="31" t="s">
        <v>268</v>
      </c>
      <c r="AX64" s="304">
        <v>58</v>
      </c>
    </row>
    <row r="65" spans="47:50">
      <c r="AU65" s="6"/>
      <c r="AW65" s="31" t="s">
        <v>269</v>
      </c>
      <c r="AX65" s="304">
        <v>59</v>
      </c>
    </row>
    <row r="66" spans="47:50">
      <c r="AU66" s="6"/>
      <c r="AW66" s="31" t="s">
        <v>270</v>
      </c>
      <c r="AX66" s="304">
        <v>60</v>
      </c>
    </row>
    <row r="67" spans="47:50">
      <c r="AU67" s="6"/>
      <c r="AW67" s="31" t="s">
        <v>271</v>
      </c>
      <c r="AX67" s="304">
        <v>61</v>
      </c>
    </row>
    <row r="68" spans="47:50">
      <c r="AU68" s="6"/>
      <c r="AW68" s="31" t="s">
        <v>272</v>
      </c>
      <c r="AX68" s="304">
        <v>62</v>
      </c>
    </row>
    <row r="69" spans="47:50">
      <c r="AU69" s="6"/>
      <c r="AW69" s="31" t="s">
        <v>273</v>
      </c>
      <c r="AX69" s="304">
        <v>63</v>
      </c>
    </row>
    <row r="70" spans="47:50">
      <c r="AU70" s="6"/>
      <c r="AW70" s="31" t="s">
        <v>274</v>
      </c>
      <c r="AX70" s="304">
        <v>64</v>
      </c>
    </row>
    <row r="71" spans="47:50">
      <c r="AU71" s="6"/>
      <c r="AW71" s="31" t="s">
        <v>275</v>
      </c>
      <c r="AX71" s="304">
        <v>65</v>
      </c>
    </row>
    <row r="72" spans="47:50">
      <c r="AU72" s="6"/>
      <c r="AW72" s="31" t="s">
        <v>276</v>
      </c>
      <c r="AX72" s="304">
        <v>66</v>
      </c>
    </row>
    <row r="73" spans="47:50">
      <c r="AU73" s="6"/>
      <c r="AW73" s="31" t="s">
        <v>277</v>
      </c>
      <c r="AX73" s="304">
        <v>67</v>
      </c>
    </row>
    <row r="74" spans="47:50">
      <c r="AU74" s="6"/>
      <c r="AW74" s="31" t="s">
        <v>278</v>
      </c>
      <c r="AX74" s="304">
        <v>68</v>
      </c>
    </row>
    <row r="75" spans="47:50">
      <c r="AU75" s="6"/>
      <c r="AW75" s="31" t="s">
        <v>279</v>
      </c>
      <c r="AX75" s="304">
        <v>69</v>
      </c>
    </row>
    <row r="76" spans="47:50">
      <c r="AU76" s="6"/>
      <c r="AW76" s="31" t="s">
        <v>280</v>
      </c>
      <c r="AX76" s="304">
        <v>70</v>
      </c>
    </row>
    <row r="77" spans="47:50">
      <c r="AU77" s="6"/>
      <c r="AW77" s="31" t="s">
        <v>281</v>
      </c>
      <c r="AX77" s="304">
        <v>71</v>
      </c>
    </row>
    <row r="78" spans="47:50">
      <c r="AU78" s="6"/>
      <c r="AW78" s="31" t="s">
        <v>282</v>
      </c>
      <c r="AX78" s="304">
        <v>72</v>
      </c>
    </row>
    <row r="79" spans="47:50" ht="24">
      <c r="AU79" s="6"/>
      <c r="AW79" s="305" t="s">
        <v>283</v>
      </c>
      <c r="AX79" s="304">
        <v>73</v>
      </c>
    </row>
    <row r="80" spans="47:50" ht="24">
      <c r="AU80" s="6"/>
      <c r="AW80" s="305" t="s">
        <v>284</v>
      </c>
      <c r="AX80" s="304">
        <v>74</v>
      </c>
    </row>
    <row r="81" spans="47:50" ht="24">
      <c r="AU81" s="6"/>
      <c r="AW81" s="305" t="s">
        <v>285</v>
      </c>
      <c r="AX81" s="304">
        <v>75</v>
      </c>
    </row>
    <row r="82" spans="47:50">
      <c r="AU82" s="6"/>
      <c r="AW82" s="31" t="s">
        <v>286</v>
      </c>
      <c r="AX82" s="304">
        <v>76</v>
      </c>
    </row>
    <row r="83" spans="47:50">
      <c r="AU83" s="6"/>
      <c r="AW83" s="31" t="s">
        <v>287</v>
      </c>
      <c r="AX83" s="304">
        <v>77</v>
      </c>
    </row>
    <row r="84" spans="47:50">
      <c r="AU84" s="6"/>
      <c r="AW84" s="31" t="s">
        <v>288</v>
      </c>
      <c r="AX84" s="304">
        <v>78</v>
      </c>
    </row>
    <row r="85" spans="47:50">
      <c r="AU85" s="6"/>
      <c r="AW85" s="31" t="s">
        <v>289</v>
      </c>
      <c r="AX85" s="304">
        <v>79</v>
      </c>
    </row>
    <row r="86" spans="47:50">
      <c r="AU86" s="6"/>
      <c r="AW86" s="31" t="s">
        <v>290</v>
      </c>
      <c r="AX86" s="304">
        <v>80</v>
      </c>
    </row>
    <row r="87" spans="47:50">
      <c r="AU87" s="6"/>
      <c r="AW87" s="31" t="s">
        <v>291</v>
      </c>
      <c r="AX87" s="304">
        <v>81</v>
      </c>
    </row>
    <row r="88" spans="47:50">
      <c r="AU88" s="6"/>
      <c r="AW88" s="31" t="s">
        <v>292</v>
      </c>
      <c r="AX88" s="304">
        <v>82</v>
      </c>
    </row>
    <row r="89" spans="47:50">
      <c r="AU89" s="6"/>
      <c r="AW89" s="31" t="s">
        <v>293</v>
      </c>
      <c r="AX89" s="304">
        <v>83</v>
      </c>
    </row>
    <row r="90" spans="47:50">
      <c r="AU90" s="6"/>
      <c r="AW90" s="31" t="s">
        <v>294</v>
      </c>
      <c r="AX90" s="304">
        <v>84</v>
      </c>
    </row>
    <row r="91" spans="47:50">
      <c r="AU91" s="6"/>
      <c r="AW91" s="31" t="s">
        <v>295</v>
      </c>
      <c r="AX91" s="304">
        <v>85</v>
      </c>
    </row>
    <row r="92" spans="47:50">
      <c r="AU92" s="6"/>
      <c r="AW92" s="31" t="s">
        <v>296</v>
      </c>
      <c r="AX92" s="304">
        <v>86</v>
      </c>
    </row>
    <row r="93" spans="47:50">
      <c r="AU93" s="6"/>
      <c r="AW93" s="31" t="s">
        <v>297</v>
      </c>
      <c r="AX93" s="304">
        <v>87</v>
      </c>
    </row>
    <row r="94" spans="47:50">
      <c r="AU94" s="6"/>
      <c r="AW94" s="31" t="s">
        <v>298</v>
      </c>
      <c r="AX94" s="304">
        <v>88</v>
      </c>
    </row>
    <row r="95" spans="47:50">
      <c r="AU95" s="6"/>
      <c r="AW95" s="31" t="s">
        <v>299</v>
      </c>
      <c r="AX95" s="304">
        <v>89</v>
      </c>
    </row>
    <row r="96" spans="47:50">
      <c r="AU96" s="6"/>
      <c r="AW96" s="31" t="s">
        <v>300</v>
      </c>
      <c r="AX96" s="304">
        <v>90</v>
      </c>
    </row>
    <row r="97" spans="46:50">
      <c r="AU97" s="6"/>
      <c r="AW97" s="31" t="s">
        <v>301</v>
      </c>
      <c r="AX97" s="304">
        <v>91</v>
      </c>
    </row>
    <row r="98" spans="46:50">
      <c r="AU98" s="6"/>
      <c r="AW98" s="31" t="s">
        <v>302</v>
      </c>
      <c r="AX98" s="304">
        <v>92</v>
      </c>
    </row>
    <row r="99" spans="46:50">
      <c r="AU99" s="6"/>
      <c r="AW99" s="31" t="s">
        <v>303</v>
      </c>
      <c r="AX99" s="304">
        <v>93</v>
      </c>
    </row>
    <row r="100" spans="46:50">
      <c r="AU100" s="6"/>
      <c r="AW100" s="31" t="s">
        <v>304</v>
      </c>
      <c r="AX100" s="304">
        <v>94</v>
      </c>
    </row>
    <row r="101" spans="46:50">
      <c r="AU101" s="6"/>
      <c r="AW101" s="31" t="s">
        <v>305</v>
      </c>
      <c r="AX101" s="304">
        <v>95</v>
      </c>
    </row>
    <row r="102" spans="46:50" ht="24">
      <c r="AU102" s="6"/>
      <c r="AW102" s="305" t="s">
        <v>306</v>
      </c>
      <c r="AX102" s="304">
        <v>96</v>
      </c>
    </row>
    <row r="103" spans="46:50">
      <c r="AU103" s="6"/>
      <c r="AW103" s="31" t="s">
        <v>307</v>
      </c>
      <c r="AX103" s="304">
        <v>97</v>
      </c>
    </row>
    <row r="104" spans="46:50">
      <c r="AU104" s="6"/>
      <c r="AW104" s="31" t="s">
        <v>308</v>
      </c>
      <c r="AX104" s="304">
        <v>98</v>
      </c>
    </row>
    <row r="105" spans="46:50">
      <c r="AU105" s="3"/>
      <c r="AV105" s="2"/>
      <c r="AW105" s="312" t="s">
        <v>309</v>
      </c>
      <c r="AX105" s="313">
        <v>99</v>
      </c>
    </row>
    <row r="108" spans="46:50">
      <c r="AT108" s="34" t="s">
        <v>385</v>
      </c>
      <c r="AU108" s="300" t="s">
        <v>171</v>
      </c>
      <c r="AV108" s="35"/>
      <c r="AW108" s="300" t="s">
        <v>173</v>
      </c>
      <c r="AX108" s="38"/>
    </row>
    <row r="109" spans="46:50">
      <c r="AT109" s="6" t="s">
        <v>386</v>
      </c>
      <c r="AU109" s="31" t="s">
        <v>393</v>
      </c>
      <c r="AW109" s="31" t="s">
        <v>176</v>
      </c>
      <c r="AX109" s="7"/>
    </row>
    <row r="110" spans="46:50">
      <c r="AT110" s="6" t="s">
        <v>387</v>
      </c>
      <c r="AU110" s="31" t="s">
        <v>174</v>
      </c>
      <c r="AW110" s="31" t="s">
        <v>179</v>
      </c>
      <c r="AX110" s="7"/>
    </row>
    <row r="111" spans="46:50">
      <c r="AT111" s="6" t="s">
        <v>388</v>
      </c>
      <c r="AU111" s="31" t="s">
        <v>174</v>
      </c>
      <c r="AW111" s="31" t="s">
        <v>182</v>
      </c>
      <c r="AX111" s="7"/>
    </row>
    <row r="112" spans="46:50">
      <c r="AT112" s="6" t="s">
        <v>389</v>
      </c>
      <c r="AU112" s="31" t="s">
        <v>177</v>
      </c>
      <c r="AW112" s="31" t="s">
        <v>185</v>
      </c>
      <c r="AX112" s="7"/>
    </row>
    <row r="113" spans="46:50">
      <c r="AT113" s="6" t="s">
        <v>390</v>
      </c>
      <c r="AU113" s="31" t="s">
        <v>180</v>
      </c>
      <c r="AW113" s="31" t="s">
        <v>188</v>
      </c>
      <c r="AX113" s="7"/>
    </row>
    <row r="114" spans="46:50">
      <c r="AT114" s="6" t="s">
        <v>391</v>
      </c>
      <c r="AU114" s="31" t="s">
        <v>180</v>
      </c>
      <c r="AW114" s="31" t="s">
        <v>191</v>
      </c>
      <c r="AX114" s="7"/>
    </row>
    <row r="115" spans="46:50">
      <c r="AT115" s="6" t="s">
        <v>392</v>
      </c>
      <c r="AU115" s="31" t="s">
        <v>180</v>
      </c>
      <c r="AW115" s="31" t="s">
        <v>194</v>
      </c>
      <c r="AX115" s="7"/>
    </row>
    <row r="116" spans="46:50">
      <c r="AT116" s="6" t="s">
        <v>394</v>
      </c>
      <c r="AU116" s="31" t="s">
        <v>183</v>
      </c>
      <c r="AW116" s="31" t="s">
        <v>197</v>
      </c>
      <c r="AX116" s="7"/>
    </row>
    <row r="117" spans="46:50">
      <c r="AT117" s="6" t="s">
        <v>395</v>
      </c>
      <c r="AU117" s="31" t="s">
        <v>183</v>
      </c>
      <c r="AW117" s="31" t="s">
        <v>200</v>
      </c>
      <c r="AX117" s="7"/>
    </row>
    <row r="118" spans="46:50">
      <c r="AT118" s="6" t="s">
        <v>396</v>
      </c>
      <c r="AU118" s="31" t="s">
        <v>183</v>
      </c>
      <c r="AW118" s="31" t="s">
        <v>203</v>
      </c>
      <c r="AX118" s="7"/>
    </row>
    <row r="119" spans="46:50">
      <c r="AT119" s="6" t="s">
        <v>397</v>
      </c>
      <c r="AU119" s="31" t="s">
        <v>183</v>
      </c>
      <c r="AW119" s="31" t="s">
        <v>206</v>
      </c>
      <c r="AX119" s="7"/>
    </row>
    <row r="120" spans="46:50">
      <c r="AT120" s="6" t="s">
        <v>398</v>
      </c>
      <c r="AU120" s="31" t="s">
        <v>183</v>
      </c>
      <c r="AW120" s="31" t="s">
        <v>209</v>
      </c>
      <c r="AX120" s="7"/>
    </row>
    <row r="121" spans="46:50">
      <c r="AT121" s="6" t="s">
        <v>399</v>
      </c>
      <c r="AU121" s="31" t="s">
        <v>183</v>
      </c>
      <c r="AW121" s="31" t="s">
        <v>212</v>
      </c>
      <c r="AX121" s="7"/>
    </row>
    <row r="122" spans="46:50">
      <c r="AT122" s="6" t="s">
        <v>400</v>
      </c>
      <c r="AU122" s="31" t="s">
        <v>183</v>
      </c>
      <c r="AW122" s="31" t="s">
        <v>215</v>
      </c>
      <c r="AX122" s="7"/>
    </row>
    <row r="123" spans="46:50" ht="24">
      <c r="AT123" s="6" t="s">
        <v>401</v>
      </c>
      <c r="AU123" s="31" t="s">
        <v>183</v>
      </c>
      <c r="AW123" s="305" t="s">
        <v>218</v>
      </c>
      <c r="AX123" s="7"/>
    </row>
    <row r="124" spans="46:50">
      <c r="AT124" s="6" t="s">
        <v>402</v>
      </c>
      <c r="AU124" s="31" t="s">
        <v>183</v>
      </c>
      <c r="AW124" s="31" t="s">
        <v>221</v>
      </c>
      <c r="AX124" s="7"/>
    </row>
    <row r="125" spans="46:50">
      <c r="AT125" s="6" t="s">
        <v>403</v>
      </c>
      <c r="AU125" s="31" t="s">
        <v>183</v>
      </c>
      <c r="AW125" s="31" t="s">
        <v>224</v>
      </c>
      <c r="AX125" s="7"/>
    </row>
    <row r="126" spans="46:50" ht="24">
      <c r="AT126" s="6" t="s">
        <v>404</v>
      </c>
      <c r="AU126" s="31" t="s">
        <v>183</v>
      </c>
      <c r="AW126" s="305" t="s">
        <v>227</v>
      </c>
      <c r="AX126" s="7"/>
    </row>
    <row r="127" spans="46:50">
      <c r="AT127" s="6" t="s">
        <v>405</v>
      </c>
      <c r="AU127" s="31" t="s">
        <v>183</v>
      </c>
      <c r="AW127" s="31" t="s">
        <v>230</v>
      </c>
      <c r="AX127" s="7"/>
    </row>
    <row r="128" spans="46:50">
      <c r="AT128" s="6" t="s">
        <v>406</v>
      </c>
      <c r="AU128" s="31" t="s">
        <v>183</v>
      </c>
      <c r="AW128" s="31" t="s">
        <v>231</v>
      </c>
      <c r="AX128" s="7"/>
    </row>
    <row r="129" spans="46:50">
      <c r="AT129" s="6" t="s">
        <v>407</v>
      </c>
      <c r="AU129" s="31" t="s">
        <v>183</v>
      </c>
      <c r="AW129" s="31" t="s">
        <v>232</v>
      </c>
      <c r="AX129" s="7"/>
    </row>
    <row r="130" spans="46:50">
      <c r="AT130" s="6" t="s">
        <v>408</v>
      </c>
      <c r="AU130" s="31" t="s">
        <v>183</v>
      </c>
      <c r="AW130" s="31" t="s">
        <v>233</v>
      </c>
      <c r="AX130" s="7"/>
    </row>
    <row r="131" spans="46:50">
      <c r="AT131" s="6" t="s">
        <v>409</v>
      </c>
      <c r="AU131" s="31" t="s">
        <v>183</v>
      </c>
      <c r="AW131" s="31" t="s">
        <v>234</v>
      </c>
      <c r="AX131" s="7"/>
    </row>
    <row r="132" spans="46:50">
      <c r="AT132" s="6" t="s">
        <v>410</v>
      </c>
      <c r="AU132" s="31" t="s">
        <v>183</v>
      </c>
      <c r="AW132" s="31" t="s">
        <v>235</v>
      </c>
      <c r="AX132" s="7"/>
    </row>
    <row r="133" spans="46:50">
      <c r="AT133" s="6" t="s">
        <v>411</v>
      </c>
      <c r="AU133" s="31" t="s">
        <v>183</v>
      </c>
      <c r="AW133" s="31" t="s">
        <v>236</v>
      </c>
      <c r="AX133" s="7"/>
    </row>
    <row r="134" spans="46:50">
      <c r="AT134" s="6" t="s">
        <v>412</v>
      </c>
      <c r="AU134" s="31" t="s">
        <v>183</v>
      </c>
      <c r="AW134" s="31" t="s">
        <v>237</v>
      </c>
      <c r="AX134" s="7"/>
    </row>
    <row r="135" spans="46:50">
      <c r="AT135" s="6" t="s">
        <v>413</v>
      </c>
      <c r="AU135" s="31" t="s">
        <v>183</v>
      </c>
      <c r="AW135" s="31" t="s">
        <v>238</v>
      </c>
      <c r="AX135" s="7"/>
    </row>
    <row r="136" spans="46:50" ht="24">
      <c r="AT136" s="6" t="s">
        <v>414</v>
      </c>
      <c r="AU136" s="31" t="s">
        <v>183</v>
      </c>
      <c r="AW136" s="305" t="s">
        <v>239</v>
      </c>
      <c r="AX136" s="7"/>
    </row>
    <row r="137" spans="46:50">
      <c r="AT137" s="6" t="s">
        <v>415</v>
      </c>
      <c r="AU137" s="31" t="s">
        <v>183</v>
      </c>
      <c r="AW137" s="31" t="s">
        <v>240</v>
      </c>
      <c r="AX137" s="7"/>
    </row>
    <row r="138" spans="46:50">
      <c r="AT138" s="6" t="s">
        <v>416</v>
      </c>
      <c r="AU138" s="31" t="s">
        <v>183</v>
      </c>
      <c r="AW138" s="31" t="s">
        <v>241</v>
      </c>
      <c r="AX138" s="7"/>
    </row>
    <row r="139" spans="46:50">
      <c r="AT139" s="6" t="s">
        <v>417</v>
      </c>
      <c r="AU139" s="31" t="s">
        <v>183</v>
      </c>
      <c r="AW139" s="31" t="s">
        <v>242</v>
      </c>
      <c r="AX139" s="7"/>
    </row>
    <row r="140" spans="46:50">
      <c r="AT140" s="6" t="s">
        <v>418</v>
      </c>
      <c r="AU140" s="31" t="s">
        <v>186</v>
      </c>
      <c r="AW140" s="31" t="s">
        <v>243</v>
      </c>
      <c r="AX140" s="7"/>
    </row>
    <row r="141" spans="46:50">
      <c r="AT141" s="6" t="s">
        <v>419</v>
      </c>
      <c r="AU141" s="31" t="s">
        <v>186</v>
      </c>
      <c r="AW141" s="31" t="s">
        <v>244</v>
      </c>
      <c r="AX141" s="7"/>
    </row>
    <row r="142" spans="46:50">
      <c r="AT142" s="6" t="s">
        <v>420</v>
      </c>
      <c r="AU142" s="31" t="s">
        <v>186</v>
      </c>
      <c r="AW142" s="31" t="s">
        <v>245</v>
      </c>
      <c r="AX142" s="7"/>
    </row>
    <row r="143" spans="46:50">
      <c r="AT143" s="6" t="s">
        <v>421</v>
      </c>
      <c r="AU143" s="31" t="s">
        <v>186</v>
      </c>
      <c r="AW143" s="31" t="s">
        <v>246</v>
      </c>
      <c r="AX143" s="7"/>
    </row>
    <row r="144" spans="46:50">
      <c r="AT144" s="6" t="s">
        <v>422</v>
      </c>
      <c r="AU144" s="31" t="s">
        <v>189</v>
      </c>
      <c r="AW144" s="31" t="s">
        <v>247</v>
      </c>
      <c r="AX144" s="7"/>
    </row>
    <row r="145" spans="46:50">
      <c r="AT145" s="6" t="s">
        <v>423</v>
      </c>
      <c r="AU145" s="31" t="s">
        <v>189</v>
      </c>
      <c r="AW145" s="31" t="s">
        <v>248</v>
      </c>
      <c r="AX145" s="7"/>
    </row>
    <row r="146" spans="46:50">
      <c r="AT146" s="6" t="s">
        <v>424</v>
      </c>
      <c r="AU146" s="31" t="s">
        <v>189</v>
      </c>
      <c r="AW146" s="31" t="s">
        <v>249</v>
      </c>
      <c r="AX146" s="7"/>
    </row>
    <row r="147" spans="46:50">
      <c r="AT147" s="6" t="s">
        <v>425</v>
      </c>
      <c r="AU147" s="31" t="s">
        <v>189</v>
      </c>
      <c r="AW147" s="31" t="s">
        <v>250</v>
      </c>
      <c r="AX147" s="7"/>
    </row>
    <row r="148" spans="46:50">
      <c r="AT148" s="6" t="s">
        <v>426</v>
      </c>
      <c r="AU148" s="31" t="s">
        <v>189</v>
      </c>
      <c r="AW148" s="31" t="s">
        <v>251</v>
      </c>
      <c r="AX148" s="7"/>
    </row>
    <row r="149" spans="46:50">
      <c r="AT149" s="6" t="s">
        <v>427</v>
      </c>
      <c r="AU149" s="31" t="s">
        <v>192</v>
      </c>
      <c r="AW149" s="31" t="s">
        <v>252</v>
      </c>
      <c r="AX149" s="7"/>
    </row>
    <row r="150" spans="46:50">
      <c r="AT150" s="6" t="s">
        <v>428</v>
      </c>
      <c r="AU150" s="31" t="s">
        <v>192</v>
      </c>
      <c r="AW150" s="31" t="s">
        <v>253</v>
      </c>
      <c r="AX150" s="7"/>
    </row>
    <row r="151" spans="46:50">
      <c r="AT151" s="6" t="s">
        <v>429</v>
      </c>
      <c r="AU151" s="31" t="s">
        <v>192</v>
      </c>
      <c r="AW151" s="31" t="s">
        <v>254</v>
      </c>
      <c r="AX151" s="7"/>
    </row>
    <row r="152" spans="46:50">
      <c r="AT152" s="6" t="s">
        <v>430</v>
      </c>
      <c r="AU152" s="31" t="s">
        <v>192</v>
      </c>
      <c r="AW152" s="31" t="s">
        <v>255</v>
      </c>
      <c r="AX152" s="7"/>
    </row>
    <row r="153" spans="46:50">
      <c r="AT153" s="6" t="s">
        <v>431</v>
      </c>
      <c r="AU153" s="31" t="s">
        <v>192</v>
      </c>
      <c r="AW153" s="31" t="s">
        <v>256</v>
      </c>
      <c r="AX153" s="7"/>
    </row>
    <row r="154" spans="46:50">
      <c r="AT154" s="6" t="s">
        <v>432</v>
      </c>
      <c r="AU154" s="31" t="s">
        <v>192</v>
      </c>
      <c r="AW154" s="31" t="s">
        <v>257</v>
      </c>
      <c r="AX154" s="7"/>
    </row>
    <row r="155" spans="46:50">
      <c r="AT155" s="6" t="s">
        <v>433</v>
      </c>
      <c r="AU155" s="31" t="s">
        <v>192</v>
      </c>
      <c r="AW155" s="31" t="s">
        <v>258</v>
      </c>
      <c r="AX155" s="7"/>
    </row>
    <row r="156" spans="46:50">
      <c r="AT156" s="6" t="s">
        <v>434</v>
      </c>
      <c r="AU156" s="31" t="s">
        <v>192</v>
      </c>
      <c r="AW156" s="31" t="s">
        <v>259</v>
      </c>
      <c r="AX156" s="7"/>
    </row>
    <row r="157" spans="46:50" ht="24">
      <c r="AT157" s="6" t="s">
        <v>435</v>
      </c>
      <c r="AU157" s="31" t="s">
        <v>195</v>
      </c>
      <c r="AW157" s="305" t="s">
        <v>260</v>
      </c>
      <c r="AX157" s="7"/>
    </row>
    <row r="158" spans="46:50">
      <c r="AT158" s="6" t="s">
        <v>436</v>
      </c>
      <c r="AU158" s="31" t="s">
        <v>195</v>
      </c>
      <c r="AW158" s="31" t="s">
        <v>261</v>
      </c>
      <c r="AX158" s="7"/>
    </row>
    <row r="159" spans="46:50">
      <c r="AT159" s="6" t="s">
        <v>437</v>
      </c>
      <c r="AU159" s="31" t="s">
        <v>195</v>
      </c>
      <c r="AW159" s="31" t="s">
        <v>262</v>
      </c>
      <c r="AX159" s="7"/>
    </row>
    <row r="160" spans="46:50">
      <c r="AT160" s="6" t="s">
        <v>438</v>
      </c>
      <c r="AU160" s="31" t="s">
        <v>195</v>
      </c>
      <c r="AW160" s="31" t="s">
        <v>263</v>
      </c>
      <c r="AX160" s="7"/>
    </row>
    <row r="161" spans="46:50">
      <c r="AT161" s="6" t="s">
        <v>439</v>
      </c>
      <c r="AU161" s="31" t="s">
        <v>195</v>
      </c>
      <c r="AW161" s="31" t="s">
        <v>264</v>
      </c>
      <c r="AX161" s="7"/>
    </row>
    <row r="162" spans="46:50">
      <c r="AT162" s="6" t="s">
        <v>440</v>
      </c>
      <c r="AU162" s="31" t="s">
        <v>195</v>
      </c>
      <c r="AW162" s="31" t="s">
        <v>265</v>
      </c>
      <c r="AX162" s="7"/>
    </row>
    <row r="163" spans="46:50">
      <c r="AT163" s="6" t="s">
        <v>441</v>
      </c>
      <c r="AU163" s="31" t="s">
        <v>195</v>
      </c>
      <c r="AW163" s="31" t="s">
        <v>266</v>
      </c>
      <c r="AX163" s="7"/>
    </row>
    <row r="164" spans="46:50">
      <c r="AT164" s="6" t="s">
        <v>442</v>
      </c>
      <c r="AU164" s="31" t="s">
        <v>195</v>
      </c>
      <c r="AW164" s="31" t="s">
        <v>267</v>
      </c>
      <c r="AX164" s="7"/>
    </row>
    <row r="165" spans="46:50">
      <c r="AT165" s="6" t="s">
        <v>443</v>
      </c>
      <c r="AU165" s="31" t="s">
        <v>195</v>
      </c>
      <c r="AW165" s="31" t="s">
        <v>268</v>
      </c>
      <c r="AX165" s="7"/>
    </row>
    <row r="166" spans="46:50">
      <c r="AT166" s="6" t="s">
        <v>444</v>
      </c>
      <c r="AU166" s="31" t="s">
        <v>195</v>
      </c>
      <c r="AW166" s="31" t="s">
        <v>269</v>
      </c>
      <c r="AX166" s="7"/>
    </row>
    <row r="167" spans="46:50">
      <c r="AT167" s="6" t="s">
        <v>445</v>
      </c>
      <c r="AU167" s="31" t="s">
        <v>195</v>
      </c>
      <c r="AW167" s="31" t="s">
        <v>270</v>
      </c>
      <c r="AX167" s="7"/>
    </row>
    <row r="168" spans="46:50">
      <c r="AT168" s="6" t="s">
        <v>446</v>
      </c>
      <c r="AU168" s="31" t="s">
        <v>195</v>
      </c>
      <c r="AW168" s="31" t="s">
        <v>271</v>
      </c>
      <c r="AX168" s="7"/>
    </row>
    <row r="169" spans="46:50">
      <c r="AT169" s="6" t="s">
        <v>447</v>
      </c>
      <c r="AU169" s="31" t="s">
        <v>198</v>
      </c>
      <c r="AW169" s="31" t="s">
        <v>272</v>
      </c>
      <c r="AX169" s="7"/>
    </row>
    <row r="170" spans="46:50">
      <c r="AT170" s="6" t="s">
        <v>448</v>
      </c>
      <c r="AU170" s="31" t="s">
        <v>198</v>
      </c>
      <c r="AW170" s="31" t="s">
        <v>273</v>
      </c>
      <c r="AX170" s="7"/>
    </row>
    <row r="171" spans="46:50">
      <c r="AT171" s="6" t="s">
        <v>449</v>
      </c>
      <c r="AU171" s="31" t="s">
        <v>198</v>
      </c>
      <c r="AW171" s="31" t="s">
        <v>274</v>
      </c>
      <c r="AX171" s="7"/>
    </row>
    <row r="172" spans="46:50">
      <c r="AT172" s="6" t="s">
        <v>450</v>
      </c>
      <c r="AU172" s="31" t="s">
        <v>198</v>
      </c>
      <c r="AW172" s="31" t="s">
        <v>275</v>
      </c>
      <c r="AX172" s="7"/>
    </row>
    <row r="173" spans="46:50">
      <c r="AT173" s="6" t="s">
        <v>451</v>
      </c>
      <c r="AU173" s="31" t="s">
        <v>198</v>
      </c>
      <c r="AW173" s="31" t="s">
        <v>276</v>
      </c>
      <c r="AX173" s="7"/>
    </row>
    <row r="174" spans="46:50">
      <c r="AT174" s="6" t="s">
        <v>452</v>
      </c>
      <c r="AU174" s="31" t="s">
        <v>198</v>
      </c>
      <c r="AW174" s="31" t="s">
        <v>277</v>
      </c>
      <c r="AX174" s="7"/>
    </row>
    <row r="175" spans="46:50">
      <c r="AT175" s="6" t="s">
        <v>453</v>
      </c>
      <c r="AU175" s="31" t="s">
        <v>201</v>
      </c>
      <c r="AW175" s="31" t="s">
        <v>278</v>
      </c>
      <c r="AX175" s="7"/>
    </row>
    <row r="176" spans="46:50">
      <c r="AT176" s="6" t="s">
        <v>454</v>
      </c>
      <c r="AU176" s="31" t="s">
        <v>201</v>
      </c>
      <c r="AW176" s="31" t="s">
        <v>279</v>
      </c>
      <c r="AX176" s="7"/>
    </row>
    <row r="177" spans="46:50">
      <c r="AT177" s="6" t="s">
        <v>455</v>
      </c>
      <c r="AU177" s="31" t="s">
        <v>201</v>
      </c>
      <c r="AW177" s="31" t="s">
        <v>280</v>
      </c>
      <c r="AX177" s="7"/>
    </row>
    <row r="178" spans="46:50">
      <c r="AT178" s="6" t="s">
        <v>456</v>
      </c>
      <c r="AU178" s="31" t="s">
        <v>204</v>
      </c>
      <c r="AW178" s="31" t="s">
        <v>281</v>
      </c>
      <c r="AX178" s="7"/>
    </row>
    <row r="179" spans="46:50">
      <c r="AT179" s="6" t="s">
        <v>457</v>
      </c>
      <c r="AU179" s="31" t="s">
        <v>204</v>
      </c>
      <c r="AW179" s="31" t="s">
        <v>282</v>
      </c>
      <c r="AX179" s="7"/>
    </row>
    <row r="180" spans="46:50" ht="24">
      <c r="AT180" s="6" t="s">
        <v>458</v>
      </c>
      <c r="AU180" s="31" t="s">
        <v>204</v>
      </c>
      <c r="AW180" s="305" t="s">
        <v>283</v>
      </c>
      <c r="AX180" s="7"/>
    </row>
    <row r="181" spans="46:50" ht="24">
      <c r="AT181" s="6" t="s">
        <v>459</v>
      </c>
      <c r="AU181" s="31" t="s">
        <v>204</v>
      </c>
      <c r="AW181" s="305" t="s">
        <v>284</v>
      </c>
      <c r="AX181" s="7"/>
    </row>
    <row r="182" spans="46:50" ht="24">
      <c r="AT182" s="6" t="s">
        <v>460</v>
      </c>
      <c r="AU182" s="31" t="s">
        <v>207</v>
      </c>
      <c r="AW182" s="305" t="s">
        <v>285</v>
      </c>
      <c r="AX182" s="7"/>
    </row>
    <row r="183" spans="46:50">
      <c r="AT183" s="6" t="s">
        <v>461</v>
      </c>
      <c r="AU183" s="31" t="s">
        <v>207</v>
      </c>
      <c r="AW183" s="31" t="s">
        <v>286</v>
      </c>
      <c r="AX183" s="7"/>
    </row>
    <row r="184" spans="46:50">
      <c r="AT184" s="6" t="s">
        <v>462</v>
      </c>
      <c r="AU184" s="31" t="s">
        <v>207</v>
      </c>
      <c r="AW184" s="31" t="s">
        <v>287</v>
      </c>
      <c r="AX184" s="7"/>
    </row>
    <row r="185" spans="46:50">
      <c r="AT185" s="6" t="s">
        <v>463</v>
      </c>
      <c r="AU185" s="31" t="s">
        <v>210</v>
      </c>
      <c r="AW185" s="31" t="s">
        <v>288</v>
      </c>
      <c r="AX185" s="7"/>
    </row>
    <row r="186" spans="46:50">
      <c r="AT186" s="6" t="s">
        <v>464</v>
      </c>
      <c r="AU186" s="31" t="s">
        <v>210</v>
      </c>
      <c r="AW186" s="31" t="s">
        <v>289</v>
      </c>
      <c r="AX186" s="7"/>
    </row>
    <row r="187" spans="46:50">
      <c r="AT187" s="6" t="s">
        <v>465</v>
      </c>
      <c r="AU187" s="31" t="s">
        <v>210</v>
      </c>
      <c r="AW187" s="31" t="s">
        <v>290</v>
      </c>
      <c r="AX187" s="7"/>
    </row>
    <row r="188" spans="46:50">
      <c r="AT188" s="6" t="s">
        <v>466</v>
      </c>
      <c r="AU188" s="31" t="s">
        <v>213</v>
      </c>
      <c r="AW188" s="31" t="s">
        <v>291</v>
      </c>
      <c r="AX188" s="7"/>
    </row>
    <row r="189" spans="46:50">
      <c r="AT189" s="6" t="s">
        <v>467</v>
      </c>
      <c r="AU189" s="31" t="s">
        <v>213</v>
      </c>
      <c r="AW189" s="31" t="s">
        <v>292</v>
      </c>
      <c r="AX189" s="7"/>
    </row>
    <row r="190" spans="46:50">
      <c r="AT190" s="6" t="s">
        <v>468</v>
      </c>
      <c r="AU190" s="31" t="s">
        <v>216</v>
      </c>
      <c r="AW190" s="31" t="s">
        <v>293</v>
      </c>
      <c r="AX190" s="7"/>
    </row>
    <row r="191" spans="46:50">
      <c r="AT191" s="6" t="s">
        <v>469</v>
      </c>
      <c r="AU191" s="31" t="s">
        <v>216</v>
      </c>
      <c r="AW191" s="31" t="s">
        <v>294</v>
      </c>
      <c r="AX191" s="7"/>
    </row>
    <row r="192" spans="46:50">
      <c r="AT192" s="6" t="s">
        <v>470</v>
      </c>
      <c r="AU192" s="31" t="s">
        <v>216</v>
      </c>
      <c r="AW192" s="31" t="s">
        <v>295</v>
      </c>
      <c r="AX192" s="7"/>
    </row>
    <row r="193" spans="46:50">
      <c r="AT193" s="6" t="s">
        <v>471</v>
      </c>
      <c r="AU193" s="31" t="s">
        <v>219</v>
      </c>
      <c r="AW193" s="31" t="s">
        <v>296</v>
      </c>
      <c r="AX193" s="7"/>
    </row>
    <row r="194" spans="46:50">
      <c r="AT194" s="6" t="s">
        <v>472</v>
      </c>
      <c r="AU194" s="31" t="s">
        <v>219</v>
      </c>
      <c r="AW194" s="31" t="s">
        <v>297</v>
      </c>
      <c r="AX194" s="7"/>
    </row>
    <row r="195" spans="46:50">
      <c r="AT195" s="6" t="s">
        <v>473</v>
      </c>
      <c r="AU195" s="31" t="s">
        <v>222</v>
      </c>
      <c r="AW195" s="31" t="s">
        <v>298</v>
      </c>
      <c r="AX195" s="7"/>
    </row>
    <row r="196" spans="46:50">
      <c r="AT196" s="6" t="s">
        <v>474</v>
      </c>
      <c r="AU196" s="31" t="s">
        <v>222</v>
      </c>
      <c r="AW196" s="31" t="s">
        <v>299</v>
      </c>
      <c r="AX196" s="7"/>
    </row>
    <row r="197" spans="46:50">
      <c r="AT197" s="6" t="s">
        <v>475</v>
      </c>
      <c r="AU197" s="31" t="s">
        <v>222</v>
      </c>
      <c r="AW197" s="31" t="s">
        <v>300</v>
      </c>
      <c r="AX197" s="7"/>
    </row>
    <row r="198" spans="46:50">
      <c r="AT198" s="6" t="s">
        <v>476</v>
      </c>
      <c r="AU198" s="31" t="s">
        <v>222</v>
      </c>
      <c r="AW198" s="31" t="s">
        <v>301</v>
      </c>
      <c r="AX198" s="7"/>
    </row>
    <row r="199" spans="46:50">
      <c r="AT199" s="6" t="s">
        <v>477</v>
      </c>
      <c r="AU199" s="31" t="s">
        <v>222</v>
      </c>
      <c r="AW199" s="31" t="s">
        <v>302</v>
      </c>
      <c r="AX199" s="7"/>
    </row>
    <row r="200" spans="46:50">
      <c r="AT200" s="6" t="s">
        <v>478</v>
      </c>
      <c r="AU200" s="31" t="s">
        <v>222</v>
      </c>
      <c r="AW200" s="31" t="s">
        <v>303</v>
      </c>
      <c r="AX200" s="7"/>
    </row>
    <row r="201" spans="46:50">
      <c r="AT201" s="6" t="s">
        <v>479</v>
      </c>
      <c r="AU201" s="31" t="s">
        <v>222</v>
      </c>
      <c r="AW201" s="31" t="s">
        <v>304</v>
      </c>
      <c r="AX201" s="7"/>
    </row>
    <row r="202" spans="46:50">
      <c r="AT202" s="6" t="s">
        <v>480</v>
      </c>
      <c r="AU202" s="31" t="s">
        <v>222</v>
      </c>
      <c r="AW202" s="31" t="s">
        <v>305</v>
      </c>
      <c r="AX202" s="7"/>
    </row>
    <row r="203" spans="46:50" ht="24">
      <c r="AT203" s="6" t="s">
        <v>481</v>
      </c>
      <c r="AU203" s="31" t="s">
        <v>222</v>
      </c>
      <c r="AW203" s="305" t="s">
        <v>306</v>
      </c>
      <c r="AX203" s="7"/>
    </row>
    <row r="204" spans="46:50">
      <c r="AT204" s="6" t="s">
        <v>482</v>
      </c>
      <c r="AU204" s="31" t="s">
        <v>225</v>
      </c>
      <c r="AW204" s="31" t="s">
        <v>307</v>
      </c>
      <c r="AX204" s="7"/>
    </row>
    <row r="205" spans="46:50">
      <c r="AT205" s="6" t="s">
        <v>483</v>
      </c>
      <c r="AU205" s="31" t="s">
        <v>225</v>
      </c>
      <c r="AW205" s="31" t="s">
        <v>308</v>
      </c>
      <c r="AX205" s="7"/>
    </row>
    <row r="206" spans="46:50">
      <c r="AT206" s="3" t="s">
        <v>484</v>
      </c>
      <c r="AU206" s="312" t="s">
        <v>228</v>
      </c>
      <c r="AV206" s="2"/>
      <c r="AW206" s="312" t="s">
        <v>309</v>
      </c>
      <c r="AX206" s="8"/>
    </row>
  </sheetData>
  <sheetProtection algorithmName="SHA-512" hashValue="3eLIBFbB86d3lgXGzE6gkKbyoJMHcllyM+D1JhiXbm0bq25ll86aG/pJD0seGHaptg+wktpTfcDlqV0pDt5BZw==" saltValue="eyErxt6DAl3t4gnG8BhPdw==" spinCount="100000" sheet="1" formatCells="0"/>
  <mergeCells count="135">
    <mergeCell ref="R40:V40"/>
    <mergeCell ref="W40:AC40"/>
    <mergeCell ref="AF40:AJ40"/>
    <mergeCell ref="AK40:AP40"/>
    <mergeCell ref="AL36:AN36"/>
    <mergeCell ref="AO36:AP36"/>
    <mergeCell ref="AL37:AN37"/>
    <mergeCell ref="AO35:AP35"/>
    <mergeCell ref="AL26:AN26"/>
    <mergeCell ref="AL27:AN27"/>
    <mergeCell ref="AL28:AN28"/>
    <mergeCell ref="AL29:AN29"/>
    <mergeCell ref="AL30:AN30"/>
    <mergeCell ref="AL31:AN31"/>
    <mergeCell ref="AL32:AN32"/>
    <mergeCell ref="AL34:AN34"/>
    <mergeCell ref="AL35:AN35"/>
    <mergeCell ref="AC30:AE30"/>
    <mergeCell ref="AC29:AE29"/>
    <mergeCell ref="AF30:AG30"/>
    <mergeCell ref="AO32:AP32"/>
    <mergeCell ref="AO30:AP30"/>
    <mergeCell ref="AH30:AK30"/>
    <mergeCell ref="AF27:AG27"/>
    <mergeCell ref="D5:AP5"/>
    <mergeCell ref="G23:I24"/>
    <mergeCell ref="D17:O17"/>
    <mergeCell ref="P8:AP8"/>
    <mergeCell ref="P24:AP24"/>
    <mergeCell ref="D15:O15"/>
    <mergeCell ref="P21:AP21"/>
    <mergeCell ref="P13:AP13"/>
    <mergeCell ref="P14:AP14"/>
    <mergeCell ref="P15:AP15"/>
    <mergeCell ref="P22:AP22"/>
    <mergeCell ref="U23:AE23"/>
    <mergeCell ref="AF23:AP23"/>
    <mergeCell ref="P18:AP18"/>
    <mergeCell ref="P23:T23"/>
    <mergeCell ref="D12:O12"/>
    <mergeCell ref="D13:O13"/>
    <mergeCell ref="D14:O14"/>
    <mergeCell ref="D18:O18"/>
    <mergeCell ref="D9:O9"/>
    <mergeCell ref="D10:O10"/>
    <mergeCell ref="D16:O16"/>
    <mergeCell ref="D11:O11"/>
    <mergeCell ref="P38:AP38"/>
    <mergeCell ref="AH33:AK33"/>
    <mergeCell ref="Y36:AB36"/>
    <mergeCell ref="AC36:AE36"/>
    <mergeCell ref="Y37:AB37"/>
    <mergeCell ref="Y35:AB35"/>
    <mergeCell ref="AF35:AG35"/>
    <mergeCell ref="Y34:AB34"/>
    <mergeCell ref="AF34:AG34"/>
    <mergeCell ref="Y33:AB33"/>
    <mergeCell ref="AF33:AG33"/>
    <mergeCell ref="AH37:AK37"/>
    <mergeCell ref="AH34:AK34"/>
    <mergeCell ref="AC33:AE33"/>
    <mergeCell ref="AO34:AP34"/>
    <mergeCell ref="AL33:AN33"/>
    <mergeCell ref="AO33:AP33"/>
    <mergeCell ref="AH35:AK35"/>
    <mergeCell ref="AC34:AE34"/>
    <mergeCell ref="AC35:AE35"/>
    <mergeCell ref="Y26:AB26"/>
    <mergeCell ref="AO26:AP26"/>
    <mergeCell ref="Y27:AB27"/>
    <mergeCell ref="Y29:AB29"/>
    <mergeCell ref="AC26:AE26"/>
    <mergeCell ref="AC28:AE28"/>
    <mergeCell ref="Y28:AB28"/>
    <mergeCell ref="AH28:AK28"/>
    <mergeCell ref="AF29:AG29"/>
    <mergeCell ref="AH29:AK29"/>
    <mergeCell ref="AF32:AG32"/>
    <mergeCell ref="AC32:AE32"/>
    <mergeCell ref="AH27:AK27"/>
    <mergeCell ref="AF28:AG28"/>
    <mergeCell ref="Y31:AB31"/>
    <mergeCell ref="AF31:AG31"/>
    <mergeCell ref="AH31:AK31"/>
    <mergeCell ref="AO31:AP31"/>
    <mergeCell ref="Y32:AB32"/>
    <mergeCell ref="AC31:AE31"/>
    <mergeCell ref="E39:N39"/>
    <mergeCell ref="P39:AN39"/>
    <mergeCell ref="AO39:AP39"/>
    <mergeCell ref="AK4:AP4"/>
    <mergeCell ref="E38:N38"/>
    <mergeCell ref="AC37:AE37"/>
    <mergeCell ref="P31:X31"/>
    <mergeCell ref="P32:X32"/>
    <mergeCell ref="P33:X33"/>
    <mergeCell ref="P34:X34"/>
    <mergeCell ref="P35:X35"/>
    <mergeCell ref="P36:X36"/>
    <mergeCell ref="AO37:AP37"/>
    <mergeCell ref="AF36:AG36"/>
    <mergeCell ref="AH36:AK36"/>
    <mergeCell ref="AF37:AG37"/>
    <mergeCell ref="AH26:AK26"/>
    <mergeCell ref="AC27:AE27"/>
    <mergeCell ref="P17:AP17"/>
    <mergeCell ref="AF26:AG26"/>
    <mergeCell ref="P25:AP25"/>
    <mergeCell ref="AO29:AP29"/>
    <mergeCell ref="AO27:AP27"/>
    <mergeCell ref="AH32:AK32"/>
    <mergeCell ref="E40:N40"/>
    <mergeCell ref="N27:O37"/>
    <mergeCell ref="E21:N21"/>
    <mergeCell ref="E22:N22"/>
    <mergeCell ref="K23:N23"/>
    <mergeCell ref="K24:N24"/>
    <mergeCell ref="D23:F37"/>
    <mergeCell ref="G4:I4"/>
    <mergeCell ref="G25:I37"/>
    <mergeCell ref="K25:N25"/>
    <mergeCell ref="K26:W26"/>
    <mergeCell ref="P9:AP9"/>
    <mergeCell ref="Y30:AB30"/>
    <mergeCell ref="P10:AP10"/>
    <mergeCell ref="P11:AP11"/>
    <mergeCell ref="P12:AP12"/>
    <mergeCell ref="AO28:AP28"/>
    <mergeCell ref="P16:AP16"/>
    <mergeCell ref="D8:O8"/>
    <mergeCell ref="P37:X37"/>
    <mergeCell ref="P27:X27"/>
    <mergeCell ref="P28:X28"/>
    <mergeCell ref="P29:X29"/>
    <mergeCell ref="P30:X30"/>
  </mergeCells>
  <phoneticPr fontId="2"/>
  <conditionalFormatting sqref="D9:O18">
    <cfRule type="expression" dxfId="7" priority="1">
      <formula>AND($AK$4="指定相当",OR($D9="指定地球温暖化対策事業者",$D9="特定テナント等事業者"))</formula>
    </cfRule>
    <cfRule type="expression" dxfId="6" priority="2">
      <formula>AND($AK$4="",OR($D9="指定相当地球温暖化対策事業者",$D9="特定テナント等相当事業者"))</formula>
    </cfRule>
  </conditionalFormatting>
  <conditionalFormatting sqref="AK4:AP4">
    <cfRule type="cellIs" dxfId="5" priority="3" operator="equal">
      <formula>"指定相当"</formula>
    </cfRule>
  </conditionalFormatting>
  <dataValidations xWindow="300" yWindow="451" count="9">
    <dataValidation type="list" allowBlank="1" showInputMessage="1" sqref="AF23:AP23" xr:uid="{00000000-0002-0000-0100-000000000000}">
      <formula1>INDIRECT(U23)</formula1>
    </dataValidation>
    <dataValidation type="list" allowBlank="1" showInputMessage="1" showErrorMessage="1" promptTitle="注意事項" prompt="このセルでの選択と、ページ右上での選択が整合しない場合、セルが赤色になります。修正の上、作成を進めるようお願いします。" sqref="D9:O18" xr:uid="{00000000-0002-0000-0100-000001000000}">
      <formula1>$AT$6:$AT$10</formula1>
    </dataValidation>
    <dataValidation type="list" allowBlank="1" showInputMessage="1" sqref="U23:AE23" xr:uid="{00000000-0002-0000-0100-000002000000}">
      <formula1>$AU$6:$AU$25</formula1>
    </dataValidation>
    <dataValidation type="decimal" operator="greaterThanOrEqual" allowBlank="1" showInputMessage="1" showErrorMessage="1" sqref="AC27:AE37 AL27:AN37 P39:AN39" xr:uid="{00000000-0002-0000-0100-000003000000}">
      <formula1>0</formula1>
    </dataValidation>
    <dataValidation allowBlank="1" showInputMessage="1" showErrorMessage="1" promptTitle="注意事項" prompt="　この項目は公表の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10:AP18" xr:uid="{00000000-0002-0000-0100-000004000000}"/>
    <dataValidation allowBlank="1" showInputMessage="1" showErrorMessage="1" promptTitle="改行する場合は、「Altキー＋Enterキー」を使用してください" prompt="文章のレイアウトをスペースキーで調整しないでください。" sqref="P38:AP38" xr:uid="{00000000-0002-0000-0100-000005000000}"/>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9" xr:uid="{00000000-0002-0000-0100-000006000000}"/>
    <dataValidation type="whole" operator="greaterThanOrEqual" allowBlank="1" showInputMessage="1" showErrorMessage="1" sqref="G4:I4" xr:uid="{00000000-0002-0000-0100-000007000000}">
      <formula1>2020</formula1>
    </dataValidation>
    <dataValidation type="list" allowBlank="1" showInputMessage="1" showErrorMessage="1" sqref="AK4:AP4" xr:uid="{00000000-0002-0000-0100-000008000000}">
      <formula1>$AT$11:$AT$12</formula1>
    </dataValidation>
  </dataValidations>
  <pageMargins left="0.47244094488188981" right="0.19685039370078741" top="0.62992125984251968" bottom="0.31496062992125984" header="0.43307086614173229" footer="0.19685039370078741"/>
  <pageSetup paperSize="9" scale="96" orientation="portrait" r:id="rId1"/>
  <headerFooter alignWithMargins="0"/>
  <ignoredErrors>
    <ignoredError sqref="V23:AP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8" r:id="rId4" name="Option Button 4">
              <controlPr defaultSize="0" autoFill="0" autoLine="0" autoPict="0">
                <anchor moveWithCells="1">
                  <from>
                    <xdr:col>15</xdr:col>
                    <xdr:colOff>76200</xdr:colOff>
                    <xdr:row>39</xdr:row>
                    <xdr:rowOff>30480</xdr:rowOff>
                  </from>
                  <to>
                    <xdr:col>17</xdr:col>
                    <xdr:colOff>30480</xdr:colOff>
                    <xdr:row>39</xdr:row>
                    <xdr:rowOff>297180</xdr:rowOff>
                  </to>
                </anchor>
              </controlPr>
            </control>
          </mc:Choice>
        </mc:AlternateContent>
        <mc:AlternateContent xmlns:mc="http://schemas.openxmlformats.org/markup-compatibility/2006">
          <mc:Choice Requires="x14">
            <control shapeId="62469" r:id="rId5" name="Option Button 5">
              <controlPr defaultSize="0" autoFill="0" autoLine="0" autoPict="0">
                <anchor moveWithCells="1">
                  <from>
                    <xdr:col>29</xdr:col>
                    <xdr:colOff>106680</xdr:colOff>
                    <xdr:row>39</xdr:row>
                    <xdr:rowOff>30480</xdr:rowOff>
                  </from>
                  <to>
                    <xdr:col>31</xdr:col>
                    <xdr:colOff>30480</xdr:colOff>
                    <xdr:row>39</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T221"/>
  <sheetViews>
    <sheetView showGridLines="0" showZeros="0" view="pageBreakPreview" zoomScale="80" zoomScaleNormal="85" zoomScaleSheetLayoutView="80" workbookViewId="0">
      <selection activeCell="D9" sqref="D9:O9"/>
    </sheetView>
  </sheetViews>
  <sheetFormatPr defaultColWidth="9" defaultRowHeight="12"/>
  <cols>
    <col min="1" max="1" width="2.33203125" style="4" customWidth="1"/>
    <col min="2" max="2" width="0.44140625" style="4" customWidth="1"/>
    <col min="3" max="43" width="2.33203125" style="4" customWidth="1"/>
    <col min="44" max="44" width="0.44140625" style="4" customWidth="1"/>
    <col min="45" max="45" width="2.33203125" style="4" customWidth="1"/>
    <col min="46" max="46" width="10.109375" style="4" hidden="1" customWidth="1"/>
    <col min="47" max="47" width="9.33203125" style="4" bestFit="1" customWidth="1"/>
    <col min="48" max="48" width="28.88671875" style="4" bestFit="1" customWidth="1"/>
    <col min="49" max="49" width="13.109375" style="4" bestFit="1" customWidth="1"/>
    <col min="50" max="52" width="17.109375" style="4" bestFit="1" customWidth="1"/>
    <col min="53" max="53" width="22.88671875" style="4" bestFit="1" customWidth="1"/>
    <col min="54" max="54" width="32.6640625" style="4" bestFit="1" customWidth="1"/>
    <col min="55" max="55" width="24.88671875" style="4" bestFit="1" customWidth="1"/>
    <col min="56" max="56" width="28.88671875" style="4" bestFit="1" customWidth="1"/>
    <col min="57" max="57" width="19" style="4" bestFit="1" customWidth="1"/>
    <col min="58" max="58" width="13.109375" style="4" bestFit="1" customWidth="1"/>
    <col min="59" max="59" width="19" style="4" bestFit="1" customWidth="1"/>
    <col min="60" max="60" width="36.44140625" style="4" bestFit="1" customWidth="1"/>
    <col min="61" max="61" width="33.6640625" style="4" bestFit="1" customWidth="1"/>
    <col min="62" max="62" width="17.109375" style="4" bestFit="1" customWidth="1"/>
    <col min="63" max="16384" width="9" style="4"/>
  </cols>
  <sheetData>
    <row r="1" spans="1:46">
      <c r="A1" s="4" t="s">
        <v>771</v>
      </c>
    </row>
    <row r="2" spans="1:46" ht="3" customHeight="1">
      <c r="B2" s="34"/>
      <c r="C2" s="35"/>
      <c r="D2" s="35"/>
      <c r="E2" s="35"/>
      <c r="F2" s="36"/>
      <c r="G2" s="640"/>
      <c r="H2" s="640"/>
      <c r="I2" s="640"/>
      <c r="J2" s="37"/>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46" ht="14.25" customHeight="1">
      <c r="B3" s="6"/>
      <c r="F3" s="39"/>
      <c r="G3" s="5"/>
      <c r="H3" s="5"/>
      <c r="I3" s="5"/>
      <c r="J3" s="40"/>
      <c r="AR3" s="7"/>
    </row>
    <row r="4" spans="1:46" ht="27" customHeight="1">
      <c r="B4" s="6"/>
      <c r="D4" s="599" t="s">
        <v>59</v>
      </c>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599"/>
      <c r="AJ4" s="599"/>
      <c r="AK4" s="599"/>
      <c r="AL4" s="599"/>
      <c r="AM4" s="599"/>
      <c r="AN4" s="599"/>
      <c r="AO4" s="599"/>
      <c r="AP4" s="599"/>
      <c r="AQ4" s="41"/>
      <c r="AR4" s="7"/>
    </row>
    <row r="5" spans="1:46" ht="6.75" customHeight="1">
      <c r="B5" s="6"/>
      <c r="AR5" s="7"/>
    </row>
    <row r="6" spans="1:46" ht="15.75" customHeight="1">
      <c r="B6" s="6"/>
      <c r="D6" s="4" t="s">
        <v>60</v>
      </c>
      <c r="AR6" s="7"/>
    </row>
    <row r="7" spans="1:46" ht="18" customHeight="1">
      <c r="B7" s="6"/>
      <c r="D7" s="4" t="s">
        <v>61</v>
      </c>
      <c r="AR7" s="7"/>
    </row>
    <row r="8" spans="1:46" ht="30" customHeight="1" thickBot="1">
      <c r="B8" s="6"/>
      <c r="D8" s="651" t="s">
        <v>62</v>
      </c>
      <c r="E8" s="652"/>
      <c r="F8" s="652"/>
      <c r="G8" s="652"/>
      <c r="H8" s="652"/>
      <c r="I8" s="652"/>
      <c r="J8" s="652"/>
      <c r="K8" s="652"/>
      <c r="L8" s="652"/>
      <c r="M8" s="652"/>
      <c r="N8" s="652"/>
      <c r="O8" s="653"/>
      <c r="P8" s="641" t="s">
        <v>130</v>
      </c>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3"/>
      <c r="AQ8" s="10"/>
      <c r="AR8" s="7"/>
      <c r="AT8" s="31" t="s">
        <v>311</v>
      </c>
    </row>
    <row r="9" spans="1:46" ht="24" customHeight="1" thickTop="1">
      <c r="B9" s="6"/>
      <c r="D9" s="648"/>
      <c r="E9" s="649"/>
      <c r="F9" s="649"/>
      <c r="G9" s="649"/>
      <c r="H9" s="649"/>
      <c r="I9" s="649"/>
      <c r="J9" s="649"/>
      <c r="K9" s="649"/>
      <c r="L9" s="649"/>
      <c r="M9" s="649"/>
      <c r="N9" s="649"/>
      <c r="O9" s="650"/>
      <c r="P9" s="644"/>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6"/>
      <c r="AQ9" s="10"/>
      <c r="AR9" s="7"/>
      <c r="AT9" s="31" t="s">
        <v>310</v>
      </c>
    </row>
    <row r="10" spans="1:46" ht="24" customHeight="1">
      <c r="B10" s="6"/>
      <c r="D10" s="628"/>
      <c r="E10" s="628"/>
      <c r="F10" s="628"/>
      <c r="G10" s="628"/>
      <c r="H10" s="628"/>
      <c r="I10" s="628"/>
      <c r="J10" s="628"/>
      <c r="K10" s="628"/>
      <c r="L10" s="628"/>
      <c r="M10" s="628"/>
      <c r="N10" s="628"/>
      <c r="O10" s="628"/>
      <c r="P10" s="635"/>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7"/>
      <c r="AR10" s="7"/>
      <c r="AT10" s="31" t="s">
        <v>485</v>
      </c>
    </row>
    <row r="11" spans="1:46" ht="24" customHeight="1">
      <c r="B11" s="6"/>
      <c r="D11" s="628"/>
      <c r="E11" s="628"/>
      <c r="F11" s="628"/>
      <c r="G11" s="628"/>
      <c r="H11" s="628"/>
      <c r="I11" s="628"/>
      <c r="J11" s="628"/>
      <c r="K11" s="628"/>
      <c r="L11" s="628"/>
      <c r="M11" s="628"/>
      <c r="N11" s="628"/>
      <c r="O11" s="628"/>
      <c r="P11" s="647"/>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9"/>
      <c r="AR11" s="7"/>
      <c r="AT11" s="31" t="s">
        <v>486</v>
      </c>
    </row>
    <row r="12" spans="1:46" ht="24" customHeight="1">
      <c r="B12" s="6"/>
      <c r="D12" s="628"/>
      <c r="E12" s="628"/>
      <c r="F12" s="628"/>
      <c r="G12" s="628"/>
      <c r="H12" s="628"/>
      <c r="I12" s="628"/>
      <c r="J12" s="628"/>
      <c r="K12" s="628"/>
      <c r="L12" s="628"/>
      <c r="M12" s="628"/>
      <c r="N12" s="628"/>
      <c r="O12" s="628"/>
      <c r="P12" s="635"/>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9"/>
      <c r="AR12" s="7"/>
      <c r="AT12" s="237" t="str">
        <f>IF(その1!AK4="","",その1!AK4)</f>
        <v/>
      </c>
    </row>
    <row r="13" spans="1:46" ht="24" customHeight="1">
      <c r="B13" s="6"/>
      <c r="D13" s="628"/>
      <c r="E13" s="628"/>
      <c r="F13" s="628"/>
      <c r="G13" s="628"/>
      <c r="H13" s="628"/>
      <c r="I13" s="628"/>
      <c r="J13" s="628"/>
      <c r="K13" s="628"/>
      <c r="L13" s="628"/>
      <c r="M13" s="628"/>
      <c r="N13" s="628"/>
      <c r="O13" s="628"/>
      <c r="P13" s="635"/>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9"/>
      <c r="AR13" s="7"/>
    </row>
    <row r="14" spans="1:46" ht="24" customHeight="1">
      <c r="B14" s="6"/>
      <c r="D14" s="628"/>
      <c r="E14" s="628"/>
      <c r="F14" s="628"/>
      <c r="G14" s="628"/>
      <c r="H14" s="628"/>
      <c r="I14" s="628"/>
      <c r="J14" s="628"/>
      <c r="K14" s="628"/>
      <c r="L14" s="628"/>
      <c r="M14" s="628"/>
      <c r="N14" s="628"/>
      <c r="O14" s="628"/>
      <c r="P14" s="635"/>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9"/>
      <c r="AR14" s="7"/>
    </row>
    <row r="15" spans="1:46" ht="24" customHeight="1">
      <c r="B15" s="6"/>
      <c r="D15" s="628"/>
      <c r="E15" s="628"/>
      <c r="F15" s="628"/>
      <c r="G15" s="628"/>
      <c r="H15" s="628"/>
      <c r="I15" s="628"/>
      <c r="J15" s="628"/>
      <c r="K15" s="628"/>
      <c r="L15" s="628"/>
      <c r="M15" s="628"/>
      <c r="N15" s="628"/>
      <c r="O15" s="628"/>
      <c r="P15" s="635"/>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9"/>
      <c r="AR15" s="7"/>
    </row>
    <row r="16" spans="1:46" ht="24" customHeight="1">
      <c r="B16" s="6"/>
      <c r="D16" s="628"/>
      <c r="E16" s="628"/>
      <c r="F16" s="628"/>
      <c r="G16" s="628"/>
      <c r="H16" s="628"/>
      <c r="I16" s="628"/>
      <c r="J16" s="628"/>
      <c r="K16" s="628"/>
      <c r="L16" s="628"/>
      <c r="M16" s="628"/>
      <c r="N16" s="628"/>
      <c r="O16" s="628"/>
      <c r="P16" s="635"/>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9"/>
      <c r="AR16" s="7"/>
    </row>
    <row r="17" spans="2:44" ht="24" customHeight="1">
      <c r="B17" s="6"/>
      <c r="D17" s="628"/>
      <c r="E17" s="628"/>
      <c r="F17" s="628"/>
      <c r="G17" s="628"/>
      <c r="H17" s="628"/>
      <c r="I17" s="628"/>
      <c r="J17" s="628"/>
      <c r="K17" s="628"/>
      <c r="L17" s="628"/>
      <c r="M17" s="628"/>
      <c r="N17" s="628"/>
      <c r="O17" s="628"/>
      <c r="P17" s="635"/>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9"/>
      <c r="AR17" s="7"/>
    </row>
    <row r="18" spans="2:44" ht="24" customHeight="1">
      <c r="B18" s="6"/>
      <c r="D18" s="628"/>
      <c r="E18" s="628"/>
      <c r="F18" s="628"/>
      <c r="G18" s="628"/>
      <c r="H18" s="628"/>
      <c r="I18" s="628"/>
      <c r="J18" s="628"/>
      <c r="K18" s="628"/>
      <c r="L18" s="628"/>
      <c r="M18" s="628"/>
      <c r="N18" s="628"/>
      <c r="O18" s="628"/>
      <c r="P18" s="635"/>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9"/>
      <c r="AR18" s="7"/>
    </row>
    <row r="19" spans="2:44" ht="24" customHeight="1">
      <c r="B19" s="6"/>
      <c r="D19" s="628"/>
      <c r="E19" s="628"/>
      <c r="F19" s="628"/>
      <c r="G19" s="628"/>
      <c r="H19" s="628"/>
      <c r="I19" s="628"/>
      <c r="J19" s="628"/>
      <c r="K19" s="628"/>
      <c r="L19" s="628"/>
      <c r="M19" s="628"/>
      <c r="N19" s="628"/>
      <c r="O19" s="628"/>
      <c r="P19" s="635"/>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9"/>
      <c r="AR19" s="7"/>
    </row>
    <row r="20" spans="2:44" ht="24" customHeight="1">
      <c r="B20" s="6"/>
      <c r="D20" s="628"/>
      <c r="E20" s="628"/>
      <c r="F20" s="628"/>
      <c r="G20" s="628"/>
      <c r="H20" s="628"/>
      <c r="I20" s="628"/>
      <c r="J20" s="628"/>
      <c r="K20" s="628"/>
      <c r="L20" s="628"/>
      <c r="M20" s="628"/>
      <c r="N20" s="628"/>
      <c r="O20" s="628"/>
      <c r="P20" s="635"/>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9"/>
      <c r="AR20" s="7"/>
    </row>
    <row r="21" spans="2:44" ht="24" customHeight="1">
      <c r="B21" s="6"/>
      <c r="D21" s="628"/>
      <c r="E21" s="628"/>
      <c r="F21" s="628"/>
      <c r="G21" s="628"/>
      <c r="H21" s="628"/>
      <c r="I21" s="628"/>
      <c r="J21" s="628"/>
      <c r="K21" s="628"/>
      <c r="L21" s="628"/>
      <c r="M21" s="628"/>
      <c r="N21" s="628"/>
      <c r="O21" s="628"/>
      <c r="P21" s="635"/>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9"/>
      <c r="AR21" s="7"/>
    </row>
    <row r="22" spans="2:44" ht="24" customHeight="1">
      <c r="B22" s="6"/>
      <c r="D22" s="628"/>
      <c r="E22" s="628"/>
      <c r="F22" s="628"/>
      <c r="G22" s="628"/>
      <c r="H22" s="628"/>
      <c r="I22" s="628"/>
      <c r="J22" s="628"/>
      <c r="K22" s="628"/>
      <c r="L22" s="628"/>
      <c r="M22" s="628"/>
      <c r="N22" s="628"/>
      <c r="O22" s="628"/>
      <c r="P22" s="635"/>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9"/>
      <c r="AR22" s="7"/>
    </row>
    <row r="23" spans="2:44" ht="24" customHeight="1">
      <c r="B23" s="6"/>
      <c r="D23" s="628"/>
      <c r="E23" s="628"/>
      <c r="F23" s="628"/>
      <c r="G23" s="628"/>
      <c r="H23" s="628"/>
      <c r="I23" s="628"/>
      <c r="J23" s="628"/>
      <c r="K23" s="628"/>
      <c r="L23" s="628"/>
      <c r="M23" s="628"/>
      <c r="N23" s="628"/>
      <c r="O23" s="628"/>
      <c r="P23" s="635"/>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9"/>
      <c r="AR23" s="7"/>
    </row>
    <row r="24" spans="2:44" ht="24" customHeight="1">
      <c r="B24" s="6"/>
      <c r="D24" s="628"/>
      <c r="E24" s="628"/>
      <c r="F24" s="628"/>
      <c r="G24" s="628"/>
      <c r="H24" s="628"/>
      <c r="I24" s="628"/>
      <c r="J24" s="628"/>
      <c r="K24" s="628"/>
      <c r="L24" s="628"/>
      <c r="M24" s="628"/>
      <c r="N24" s="628"/>
      <c r="O24" s="628"/>
      <c r="P24" s="635"/>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9"/>
      <c r="AR24" s="7"/>
    </row>
    <row r="25" spans="2:44" ht="24" customHeight="1">
      <c r="B25" s="6"/>
      <c r="D25" s="628"/>
      <c r="E25" s="628"/>
      <c r="F25" s="628"/>
      <c r="G25" s="628"/>
      <c r="H25" s="628"/>
      <c r="I25" s="628"/>
      <c r="J25" s="628"/>
      <c r="K25" s="628"/>
      <c r="L25" s="628"/>
      <c r="M25" s="628"/>
      <c r="N25" s="628"/>
      <c r="O25" s="628"/>
      <c r="P25" s="635"/>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9"/>
      <c r="AR25" s="7"/>
    </row>
    <row r="26" spans="2:44" ht="24" customHeight="1">
      <c r="B26" s="6"/>
      <c r="D26" s="628"/>
      <c r="E26" s="628"/>
      <c r="F26" s="628"/>
      <c r="G26" s="628"/>
      <c r="H26" s="628"/>
      <c r="I26" s="628"/>
      <c r="J26" s="628"/>
      <c r="K26" s="628"/>
      <c r="L26" s="628"/>
      <c r="M26" s="628"/>
      <c r="N26" s="628"/>
      <c r="O26" s="628"/>
      <c r="P26" s="635"/>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9"/>
      <c r="AR26" s="7"/>
    </row>
    <row r="27" spans="2:44" ht="24" customHeight="1">
      <c r="B27" s="6"/>
      <c r="D27" s="628"/>
      <c r="E27" s="628"/>
      <c r="F27" s="628"/>
      <c r="G27" s="628"/>
      <c r="H27" s="628"/>
      <c r="I27" s="628"/>
      <c r="J27" s="628"/>
      <c r="K27" s="628"/>
      <c r="L27" s="628"/>
      <c r="M27" s="628"/>
      <c r="N27" s="628"/>
      <c r="O27" s="628"/>
      <c r="P27" s="635"/>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9"/>
      <c r="AR27" s="7"/>
    </row>
    <row r="28" spans="2:44" ht="24" customHeight="1">
      <c r="B28" s="6"/>
      <c r="D28" s="628"/>
      <c r="E28" s="628"/>
      <c r="F28" s="628"/>
      <c r="G28" s="628"/>
      <c r="H28" s="628"/>
      <c r="I28" s="628"/>
      <c r="J28" s="628"/>
      <c r="K28" s="628"/>
      <c r="L28" s="628"/>
      <c r="M28" s="628"/>
      <c r="N28" s="628"/>
      <c r="O28" s="628"/>
      <c r="P28" s="635"/>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9"/>
      <c r="AR28" s="7"/>
    </row>
    <row r="29" spans="2:44" ht="24" customHeight="1">
      <c r="B29" s="6"/>
      <c r="D29" s="628"/>
      <c r="E29" s="628"/>
      <c r="F29" s="628"/>
      <c r="G29" s="628"/>
      <c r="H29" s="628"/>
      <c r="I29" s="628"/>
      <c r="J29" s="628"/>
      <c r="K29" s="628"/>
      <c r="L29" s="628"/>
      <c r="M29" s="628"/>
      <c r="N29" s="628"/>
      <c r="O29" s="628"/>
      <c r="P29" s="635"/>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9"/>
      <c r="AR29" s="7"/>
    </row>
    <row r="30" spans="2:44" ht="24" customHeight="1">
      <c r="B30" s="6"/>
      <c r="D30" s="628"/>
      <c r="E30" s="628"/>
      <c r="F30" s="628"/>
      <c r="G30" s="628"/>
      <c r="H30" s="628"/>
      <c r="I30" s="628"/>
      <c r="J30" s="628"/>
      <c r="K30" s="628"/>
      <c r="L30" s="628"/>
      <c r="M30" s="628"/>
      <c r="N30" s="628"/>
      <c r="O30" s="628"/>
      <c r="P30" s="635"/>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9"/>
      <c r="AR30" s="7"/>
    </row>
    <row r="31" spans="2:44" ht="24" customHeight="1">
      <c r="B31" s="6"/>
      <c r="D31" s="628"/>
      <c r="E31" s="628"/>
      <c r="F31" s="628"/>
      <c r="G31" s="628"/>
      <c r="H31" s="628"/>
      <c r="I31" s="628"/>
      <c r="J31" s="628"/>
      <c r="K31" s="628"/>
      <c r="L31" s="628"/>
      <c r="M31" s="628"/>
      <c r="N31" s="628"/>
      <c r="O31" s="628"/>
      <c r="P31" s="635"/>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9"/>
      <c r="AR31" s="7"/>
    </row>
    <row r="32" spans="2:44" ht="24" customHeight="1">
      <c r="B32" s="6"/>
      <c r="D32" s="628"/>
      <c r="E32" s="628"/>
      <c r="F32" s="628"/>
      <c r="G32" s="628"/>
      <c r="H32" s="628"/>
      <c r="I32" s="628"/>
      <c r="J32" s="628"/>
      <c r="K32" s="628"/>
      <c r="L32" s="628"/>
      <c r="M32" s="628"/>
      <c r="N32" s="628"/>
      <c r="O32" s="628"/>
      <c r="P32" s="635"/>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9"/>
      <c r="AR32" s="7"/>
    </row>
    <row r="33" spans="2:44" ht="24" customHeight="1">
      <c r="B33" s="6"/>
      <c r="D33" s="628"/>
      <c r="E33" s="628"/>
      <c r="F33" s="628"/>
      <c r="G33" s="628"/>
      <c r="H33" s="628"/>
      <c r="I33" s="628"/>
      <c r="J33" s="628"/>
      <c r="K33" s="628"/>
      <c r="L33" s="628"/>
      <c r="M33" s="628"/>
      <c r="N33" s="628"/>
      <c r="O33" s="628"/>
      <c r="P33" s="635"/>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9"/>
      <c r="AR33" s="7"/>
    </row>
    <row r="34" spans="2:44" ht="24" customHeight="1">
      <c r="B34" s="6"/>
      <c r="D34" s="628"/>
      <c r="E34" s="628"/>
      <c r="F34" s="628"/>
      <c r="G34" s="628"/>
      <c r="H34" s="628"/>
      <c r="I34" s="628"/>
      <c r="J34" s="628"/>
      <c r="K34" s="628"/>
      <c r="L34" s="628"/>
      <c r="M34" s="628"/>
      <c r="N34" s="628"/>
      <c r="O34" s="628"/>
      <c r="P34" s="635"/>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9"/>
      <c r="AR34" s="7"/>
    </row>
    <row r="35" spans="2:44" ht="24" customHeight="1">
      <c r="B35" s="6"/>
      <c r="D35" s="628"/>
      <c r="E35" s="628"/>
      <c r="F35" s="628"/>
      <c r="G35" s="628"/>
      <c r="H35" s="628"/>
      <c r="I35" s="628"/>
      <c r="J35" s="628"/>
      <c r="K35" s="628"/>
      <c r="L35" s="628"/>
      <c r="M35" s="628"/>
      <c r="N35" s="628"/>
      <c r="O35" s="628"/>
      <c r="P35" s="635"/>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9"/>
      <c r="AR35" s="7"/>
    </row>
    <row r="36" spans="2:44" ht="24" customHeight="1">
      <c r="B36" s="6"/>
      <c r="D36" s="628"/>
      <c r="E36" s="628"/>
      <c r="F36" s="628"/>
      <c r="G36" s="628"/>
      <c r="H36" s="628"/>
      <c r="I36" s="628"/>
      <c r="J36" s="628"/>
      <c r="K36" s="628"/>
      <c r="L36" s="628"/>
      <c r="M36" s="628"/>
      <c r="N36" s="628"/>
      <c r="O36" s="628"/>
      <c r="P36" s="635"/>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9"/>
      <c r="AR36" s="7"/>
    </row>
    <row r="37" spans="2:44" ht="24" customHeight="1">
      <c r="B37" s="6"/>
      <c r="D37" s="628"/>
      <c r="E37" s="628"/>
      <c r="F37" s="628"/>
      <c r="G37" s="628"/>
      <c r="H37" s="628"/>
      <c r="I37" s="628"/>
      <c r="J37" s="628"/>
      <c r="K37" s="628"/>
      <c r="L37" s="628"/>
      <c r="M37" s="628"/>
      <c r="N37" s="628"/>
      <c r="O37" s="628"/>
      <c r="P37" s="635"/>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8"/>
      <c r="AP37" s="639"/>
      <c r="AR37" s="7"/>
    </row>
    <row r="38" spans="2:44" ht="24" customHeight="1">
      <c r="B38" s="6"/>
      <c r="D38" s="628"/>
      <c r="E38" s="628"/>
      <c r="F38" s="628"/>
      <c r="G38" s="628"/>
      <c r="H38" s="628"/>
      <c r="I38" s="628"/>
      <c r="J38" s="628"/>
      <c r="K38" s="628"/>
      <c r="L38" s="628"/>
      <c r="M38" s="628"/>
      <c r="N38" s="628"/>
      <c r="O38" s="628"/>
      <c r="P38" s="635"/>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c r="AN38" s="638"/>
      <c r="AO38" s="638"/>
      <c r="AP38" s="639"/>
      <c r="AR38" s="7"/>
    </row>
    <row r="39" spans="2:44" ht="24" customHeight="1">
      <c r="B39" s="6"/>
      <c r="D39" s="628"/>
      <c r="E39" s="628"/>
      <c r="F39" s="628"/>
      <c r="G39" s="628"/>
      <c r="H39" s="628"/>
      <c r="I39" s="628"/>
      <c r="J39" s="628"/>
      <c r="K39" s="628"/>
      <c r="L39" s="628"/>
      <c r="M39" s="628"/>
      <c r="N39" s="628"/>
      <c r="O39" s="628"/>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R39" s="7"/>
    </row>
    <row r="40" spans="2:44" ht="24" customHeight="1">
      <c r="B40" s="6"/>
      <c r="D40" s="628"/>
      <c r="E40" s="628"/>
      <c r="F40" s="628"/>
      <c r="G40" s="628"/>
      <c r="H40" s="628"/>
      <c r="I40" s="628"/>
      <c r="J40" s="628"/>
      <c r="K40" s="628"/>
      <c r="L40" s="628"/>
      <c r="M40" s="628"/>
      <c r="N40" s="628"/>
      <c r="O40" s="628"/>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R40" s="7"/>
    </row>
    <row r="41" spans="2:44" ht="24" customHeight="1">
      <c r="B41" s="6"/>
      <c r="D41" s="628"/>
      <c r="E41" s="628"/>
      <c r="F41" s="628"/>
      <c r="G41" s="628"/>
      <c r="H41" s="628"/>
      <c r="I41" s="628"/>
      <c r="J41" s="628"/>
      <c r="K41" s="628"/>
      <c r="L41" s="628"/>
      <c r="M41" s="628"/>
      <c r="N41" s="628"/>
      <c r="O41" s="628"/>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R41" s="7"/>
    </row>
    <row r="42" spans="2:44" ht="24" customHeight="1">
      <c r="B42" s="6"/>
      <c r="D42" s="628"/>
      <c r="E42" s="628"/>
      <c r="F42" s="628"/>
      <c r="G42" s="628"/>
      <c r="H42" s="628"/>
      <c r="I42" s="628"/>
      <c r="J42" s="628"/>
      <c r="K42" s="628"/>
      <c r="L42" s="628"/>
      <c r="M42" s="628"/>
      <c r="N42" s="628"/>
      <c r="O42" s="628"/>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R42" s="7"/>
    </row>
    <row r="43" spans="2:44" ht="24" customHeight="1">
      <c r="B43" s="6"/>
      <c r="D43" s="628"/>
      <c r="E43" s="628"/>
      <c r="F43" s="628"/>
      <c r="G43" s="628"/>
      <c r="H43" s="628"/>
      <c r="I43" s="628"/>
      <c r="J43" s="628"/>
      <c r="K43" s="628"/>
      <c r="L43" s="628"/>
      <c r="M43" s="628"/>
      <c r="N43" s="628"/>
      <c r="O43" s="628"/>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R43" s="7"/>
    </row>
    <row r="44" spans="2:44" ht="24" customHeight="1">
      <c r="B44" s="6"/>
      <c r="D44" s="628"/>
      <c r="E44" s="628"/>
      <c r="F44" s="628"/>
      <c r="G44" s="628"/>
      <c r="H44" s="628"/>
      <c r="I44" s="628"/>
      <c r="J44" s="628"/>
      <c r="K44" s="628"/>
      <c r="L44" s="628"/>
      <c r="M44" s="628"/>
      <c r="N44" s="628"/>
      <c r="O44" s="628"/>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R44" s="7"/>
    </row>
    <row r="45" spans="2:44" ht="24" customHeight="1">
      <c r="B45" s="6"/>
      <c r="D45" s="628"/>
      <c r="E45" s="628"/>
      <c r="F45" s="628"/>
      <c r="G45" s="628"/>
      <c r="H45" s="628"/>
      <c r="I45" s="628"/>
      <c r="J45" s="628"/>
      <c r="K45" s="628"/>
      <c r="L45" s="628"/>
      <c r="M45" s="628"/>
      <c r="N45" s="628"/>
      <c r="O45" s="628"/>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R45" s="7"/>
    </row>
    <row r="46" spans="2:44" ht="24" customHeight="1">
      <c r="B46" s="6"/>
      <c r="D46" s="628"/>
      <c r="E46" s="628"/>
      <c r="F46" s="628"/>
      <c r="G46" s="628"/>
      <c r="H46" s="628"/>
      <c r="I46" s="628"/>
      <c r="J46" s="628"/>
      <c r="K46" s="628"/>
      <c r="L46" s="628"/>
      <c r="M46" s="628"/>
      <c r="N46" s="628"/>
      <c r="O46" s="628"/>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R46" s="7"/>
    </row>
    <row r="47" spans="2:44" ht="24" customHeight="1">
      <c r="B47" s="6"/>
      <c r="D47" s="628"/>
      <c r="E47" s="628"/>
      <c r="F47" s="628"/>
      <c r="G47" s="628"/>
      <c r="H47" s="628"/>
      <c r="I47" s="628"/>
      <c r="J47" s="628"/>
      <c r="K47" s="628"/>
      <c r="L47" s="628"/>
      <c r="M47" s="628"/>
      <c r="N47" s="628"/>
      <c r="O47" s="628"/>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R47" s="7"/>
    </row>
    <row r="48" spans="2:44" ht="24" customHeight="1">
      <c r="B48" s="6"/>
      <c r="D48" s="628"/>
      <c r="E48" s="628"/>
      <c r="F48" s="628"/>
      <c r="G48" s="628"/>
      <c r="H48" s="628"/>
      <c r="I48" s="628"/>
      <c r="J48" s="628"/>
      <c r="K48" s="628"/>
      <c r="L48" s="628"/>
      <c r="M48" s="628"/>
      <c r="N48" s="628"/>
      <c r="O48" s="628"/>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R48" s="7"/>
    </row>
    <row r="49" spans="2:44" ht="24" customHeight="1">
      <c r="B49" s="6"/>
      <c r="D49" s="628"/>
      <c r="E49" s="628"/>
      <c r="F49" s="628"/>
      <c r="G49" s="628"/>
      <c r="H49" s="628"/>
      <c r="I49" s="628"/>
      <c r="J49" s="628"/>
      <c r="K49" s="628"/>
      <c r="L49" s="628"/>
      <c r="M49" s="628"/>
      <c r="N49" s="628"/>
      <c r="O49" s="628"/>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R49" s="7"/>
    </row>
    <row r="50" spans="2:44" ht="24" customHeight="1">
      <c r="B50" s="6"/>
      <c r="D50" s="628"/>
      <c r="E50" s="628"/>
      <c r="F50" s="628"/>
      <c r="G50" s="628"/>
      <c r="H50" s="628"/>
      <c r="I50" s="628"/>
      <c r="J50" s="628"/>
      <c r="K50" s="628"/>
      <c r="L50" s="628"/>
      <c r="M50" s="628"/>
      <c r="N50" s="628"/>
      <c r="O50" s="628"/>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R50" s="7"/>
    </row>
    <row r="51" spans="2:44" ht="24" customHeight="1">
      <c r="B51" s="6"/>
      <c r="D51" s="628"/>
      <c r="E51" s="628"/>
      <c r="F51" s="628"/>
      <c r="G51" s="628"/>
      <c r="H51" s="628"/>
      <c r="I51" s="628"/>
      <c r="J51" s="628"/>
      <c r="K51" s="628"/>
      <c r="L51" s="628"/>
      <c r="M51" s="628"/>
      <c r="N51" s="628"/>
      <c r="O51" s="628"/>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R51" s="7"/>
    </row>
    <row r="52" spans="2:44" ht="24" customHeight="1">
      <c r="B52" s="6"/>
      <c r="D52" s="628"/>
      <c r="E52" s="628"/>
      <c r="F52" s="628"/>
      <c r="G52" s="628"/>
      <c r="H52" s="628"/>
      <c r="I52" s="628"/>
      <c r="J52" s="628"/>
      <c r="K52" s="628"/>
      <c r="L52" s="628"/>
      <c r="M52" s="628"/>
      <c r="N52" s="628"/>
      <c r="O52" s="628"/>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29"/>
      <c r="AP52" s="629"/>
      <c r="AR52" s="7"/>
    </row>
    <row r="53" spans="2:44" ht="24" customHeight="1">
      <c r="B53" s="6"/>
      <c r="D53" s="628"/>
      <c r="E53" s="628"/>
      <c r="F53" s="628"/>
      <c r="G53" s="628"/>
      <c r="H53" s="628"/>
      <c r="I53" s="628"/>
      <c r="J53" s="628"/>
      <c r="K53" s="628"/>
      <c r="L53" s="628"/>
      <c r="M53" s="628"/>
      <c r="N53" s="628"/>
      <c r="O53" s="628"/>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29"/>
      <c r="AN53" s="629"/>
      <c r="AO53" s="629"/>
      <c r="AP53" s="629"/>
      <c r="AR53" s="7"/>
    </row>
    <row r="54" spans="2:44" ht="24" customHeight="1">
      <c r="B54" s="6"/>
      <c r="D54" s="628"/>
      <c r="E54" s="628"/>
      <c r="F54" s="628"/>
      <c r="G54" s="628"/>
      <c r="H54" s="628"/>
      <c r="I54" s="628"/>
      <c r="J54" s="628"/>
      <c r="K54" s="628"/>
      <c r="L54" s="628"/>
      <c r="M54" s="628"/>
      <c r="N54" s="628"/>
      <c r="O54" s="628"/>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9"/>
      <c r="AP54" s="629"/>
      <c r="AR54" s="7"/>
    </row>
    <row r="55" spans="2:44" ht="24" customHeight="1">
      <c r="B55" s="6"/>
      <c r="D55" s="628"/>
      <c r="E55" s="628"/>
      <c r="F55" s="628"/>
      <c r="G55" s="628"/>
      <c r="H55" s="628"/>
      <c r="I55" s="628"/>
      <c r="J55" s="628"/>
      <c r="K55" s="628"/>
      <c r="L55" s="628"/>
      <c r="M55" s="628"/>
      <c r="N55" s="628"/>
      <c r="O55" s="628"/>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c r="AO55" s="629"/>
      <c r="AP55" s="629"/>
      <c r="AR55" s="7"/>
    </row>
    <row r="56" spans="2:44" ht="24" customHeight="1">
      <c r="B56" s="6"/>
      <c r="D56" s="628"/>
      <c r="E56" s="628"/>
      <c r="F56" s="628"/>
      <c r="G56" s="628"/>
      <c r="H56" s="628"/>
      <c r="I56" s="628"/>
      <c r="J56" s="628"/>
      <c r="K56" s="628"/>
      <c r="L56" s="628"/>
      <c r="M56" s="628"/>
      <c r="N56" s="628"/>
      <c r="O56" s="628"/>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R56" s="7"/>
    </row>
    <row r="57" spans="2:44" ht="24" customHeight="1">
      <c r="B57" s="6"/>
      <c r="D57" s="628"/>
      <c r="E57" s="628"/>
      <c r="F57" s="628"/>
      <c r="G57" s="628"/>
      <c r="H57" s="628"/>
      <c r="I57" s="628"/>
      <c r="J57" s="628"/>
      <c r="K57" s="628"/>
      <c r="L57" s="628"/>
      <c r="M57" s="628"/>
      <c r="N57" s="628"/>
      <c r="O57" s="628"/>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R57" s="7"/>
    </row>
    <row r="58" spans="2:44" ht="24" customHeight="1">
      <c r="B58" s="6"/>
      <c r="D58" s="628"/>
      <c r="E58" s="628"/>
      <c r="F58" s="628"/>
      <c r="G58" s="628"/>
      <c r="H58" s="628"/>
      <c r="I58" s="628"/>
      <c r="J58" s="628"/>
      <c r="K58" s="628"/>
      <c r="L58" s="628"/>
      <c r="M58" s="628"/>
      <c r="N58" s="628"/>
      <c r="O58" s="628"/>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629"/>
      <c r="AP58" s="629"/>
      <c r="AR58" s="7"/>
    </row>
    <row r="59" spans="2:44" ht="24" customHeight="1">
      <c r="B59" s="6"/>
      <c r="D59" s="628"/>
      <c r="E59" s="628"/>
      <c r="F59" s="628"/>
      <c r="G59" s="628"/>
      <c r="H59" s="628"/>
      <c r="I59" s="628"/>
      <c r="J59" s="628"/>
      <c r="K59" s="628"/>
      <c r="L59" s="628"/>
      <c r="M59" s="628"/>
      <c r="N59" s="628"/>
      <c r="O59" s="628"/>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R59" s="7"/>
    </row>
    <row r="60" spans="2:44" ht="24" customHeight="1">
      <c r="B60" s="6"/>
      <c r="D60" s="628"/>
      <c r="E60" s="628"/>
      <c r="F60" s="628"/>
      <c r="G60" s="628"/>
      <c r="H60" s="628"/>
      <c r="I60" s="628"/>
      <c r="J60" s="628"/>
      <c r="K60" s="628"/>
      <c r="L60" s="628"/>
      <c r="M60" s="628"/>
      <c r="N60" s="628"/>
      <c r="O60" s="628"/>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R60" s="7"/>
    </row>
    <row r="61" spans="2:44" ht="24" customHeight="1">
      <c r="B61" s="6"/>
      <c r="D61" s="628"/>
      <c r="E61" s="628"/>
      <c r="F61" s="628"/>
      <c r="G61" s="628"/>
      <c r="H61" s="628"/>
      <c r="I61" s="628"/>
      <c r="J61" s="628"/>
      <c r="K61" s="628"/>
      <c r="L61" s="628"/>
      <c r="M61" s="628"/>
      <c r="N61" s="628"/>
      <c r="O61" s="628"/>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R61" s="7"/>
    </row>
    <row r="62" spans="2:44" ht="24" customHeight="1">
      <c r="B62" s="6"/>
      <c r="D62" s="628"/>
      <c r="E62" s="628"/>
      <c r="F62" s="628"/>
      <c r="G62" s="628"/>
      <c r="H62" s="628"/>
      <c r="I62" s="628"/>
      <c r="J62" s="628"/>
      <c r="K62" s="628"/>
      <c r="L62" s="628"/>
      <c r="M62" s="628"/>
      <c r="N62" s="628"/>
      <c r="O62" s="628"/>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R62" s="7"/>
    </row>
    <row r="63" spans="2:44" ht="24" customHeight="1">
      <c r="B63" s="6"/>
      <c r="D63" s="628"/>
      <c r="E63" s="628"/>
      <c r="F63" s="628"/>
      <c r="G63" s="628"/>
      <c r="H63" s="628"/>
      <c r="I63" s="628"/>
      <c r="J63" s="628"/>
      <c r="K63" s="628"/>
      <c r="L63" s="628"/>
      <c r="M63" s="628"/>
      <c r="N63" s="628"/>
      <c r="O63" s="628"/>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R63" s="7"/>
    </row>
    <row r="64" spans="2:44" ht="24" customHeight="1">
      <c r="B64" s="6"/>
      <c r="D64" s="628"/>
      <c r="E64" s="628"/>
      <c r="F64" s="628"/>
      <c r="G64" s="628"/>
      <c r="H64" s="628"/>
      <c r="I64" s="628"/>
      <c r="J64" s="628"/>
      <c r="K64" s="628"/>
      <c r="L64" s="628"/>
      <c r="M64" s="628"/>
      <c r="N64" s="628"/>
      <c r="O64" s="628"/>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R64" s="7"/>
    </row>
    <row r="65" spans="2:44" ht="24" customHeight="1">
      <c r="B65" s="6"/>
      <c r="D65" s="628"/>
      <c r="E65" s="628"/>
      <c r="F65" s="628"/>
      <c r="G65" s="628"/>
      <c r="H65" s="628"/>
      <c r="I65" s="628"/>
      <c r="J65" s="628"/>
      <c r="K65" s="628"/>
      <c r="L65" s="628"/>
      <c r="M65" s="628"/>
      <c r="N65" s="628"/>
      <c r="O65" s="628"/>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R65" s="7"/>
    </row>
    <row r="66" spans="2:44" ht="24" customHeight="1">
      <c r="B66" s="6"/>
      <c r="D66" s="628"/>
      <c r="E66" s="628"/>
      <c r="F66" s="628"/>
      <c r="G66" s="628"/>
      <c r="H66" s="628"/>
      <c r="I66" s="628"/>
      <c r="J66" s="628"/>
      <c r="K66" s="628"/>
      <c r="L66" s="628"/>
      <c r="M66" s="628"/>
      <c r="N66" s="628"/>
      <c r="O66" s="628"/>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R66" s="7"/>
    </row>
    <row r="67" spans="2:44" ht="24" customHeight="1">
      <c r="B67" s="6"/>
      <c r="D67" s="628"/>
      <c r="E67" s="628"/>
      <c r="F67" s="628"/>
      <c r="G67" s="628"/>
      <c r="H67" s="628"/>
      <c r="I67" s="628"/>
      <c r="J67" s="628"/>
      <c r="K67" s="628"/>
      <c r="L67" s="628"/>
      <c r="M67" s="628"/>
      <c r="N67" s="628"/>
      <c r="O67" s="628"/>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R67" s="7"/>
    </row>
    <row r="68" spans="2:44" ht="24" customHeight="1">
      <c r="B68" s="6"/>
      <c r="D68" s="628"/>
      <c r="E68" s="628"/>
      <c r="F68" s="628"/>
      <c r="G68" s="628"/>
      <c r="H68" s="628"/>
      <c r="I68" s="628"/>
      <c r="J68" s="628"/>
      <c r="K68" s="628"/>
      <c r="L68" s="628"/>
      <c r="M68" s="628"/>
      <c r="N68" s="628"/>
      <c r="O68" s="628"/>
      <c r="P68" s="629"/>
      <c r="Q68" s="629"/>
      <c r="R68" s="629"/>
      <c r="S68" s="629"/>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R68" s="7"/>
    </row>
    <row r="69" spans="2:44" ht="24" customHeight="1">
      <c r="B69" s="6"/>
      <c r="D69" s="628"/>
      <c r="E69" s="628"/>
      <c r="F69" s="628"/>
      <c r="G69" s="628"/>
      <c r="H69" s="628"/>
      <c r="I69" s="628"/>
      <c r="J69" s="628"/>
      <c r="K69" s="628"/>
      <c r="L69" s="628"/>
      <c r="M69" s="628"/>
      <c r="N69" s="628"/>
      <c r="O69" s="628"/>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R69" s="7"/>
    </row>
    <row r="70" spans="2:44" ht="24" customHeight="1">
      <c r="B70" s="6"/>
      <c r="D70" s="628"/>
      <c r="E70" s="628"/>
      <c r="F70" s="628"/>
      <c r="G70" s="628"/>
      <c r="H70" s="628"/>
      <c r="I70" s="628"/>
      <c r="J70" s="628"/>
      <c r="K70" s="628"/>
      <c r="L70" s="628"/>
      <c r="M70" s="628"/>
      <c r="N70" s="628"/>
      <c r="O70" s="628"/>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R70" s="7"/>
    </row>
    <row r="71" spans="2:44" ht="24" customHeight="1">
      <c r="B71" s="6"/>
      <c r="D71" s="628"/>
      <c r="E71" s="628"/>
      <c r="F71" s="628"/>
      <c r="G71" s="628"/>
      <c r="H71" s="628"/>
      <c r="I71" s="628"/>
      <c r="J71" s="628"/>
      <c r="K71" s="628"/>
      <c r="L71" s="628"/>
      <c r="M71" s="628"/>
      <c r="N71" s="628"/>
      <c r="O71" s="628"/>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R71" s="7"/>
    </row>
    <row r="72" spans="2:44" ht="24" customHeight="1">
      <c r="B72" s="6"/>
      <c r="D72" s="628"/>
      <c r="E72" s="628"/>
      <c r="F72" s="628"/>
      <c r="G72" s="628"/>
      <c r="H72" s="628"/>
      <c r="I72" s="628"/>
      <c r="J72" s="628"/>
      <c r="K72" s="628"/>
      <c r="L72" s="628"/>
      <c r="M72" s="628"/>
      <c r="N72" s="628"/>
      <c r="O72" s="628"/>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R72" s="7"/>
    </row>
    <row r="73" spans="2:44" ht="24" customHeight="1">
      <c r="B73" s="6"/>
      <c r="D73" s="628"/>
      <c r="E73" s="628"/>
      <c r="F73" s="628"/>
      <c r="G73" s="628"/>
      <c r="H73" s="628"/>
      <c r="I73" s="628"/>
      <c r="J73" s="628"/>
      <c r="K73" s="628"/>
      <c r="L73" s="628"/>
      <c r="M73" s="628"/>
      <c r="N73" s="628"/>
      <c r="O73" s="628"/>
      <c r="P73" s="629"/>
      <c r="Q73" s="629"/>
      <c r="R73" s="629"/>
      <c r="S73" s="629"/>
      <c r="T73" s="629"/>
      <c r="U73" s="629"/>
      <c r="V73" s="629"/>
      <c r="W73" s="629"/>
      <c r="X73" s="629"/>
      <c r="Y73" s="629"/>
      <c r="Z73" s="629"/>
      <c r="AA73" s="629"/>
      <c r="AB73" s="629"/>
      <c r="AC73" s="629"/>
      <c r="AD73" s="629"/>
      <c r="AE73" s="629"/>
      <c r="AF73" s="629"/>
      <c r="AG73" s="629"/>
      <c r="AH73" s="629"/>
      <c r="AI73" s="629"/>
      <c r="AJ73" s="629"/>
      <c r="AK73" s="629"/>
      <c r="AL73" s="629"/>
      <c r="AM73" s="629"/>
      <c r="AN73" s="629"/>
      <c r="AO73" s="629"/>
      <c r="AP73" s="629"/>
      <c r="AR73" s="7"/>
    </row>
    <row r="74" spans="2:44" ht="24" customHeight="1">
      <c r="B74" s="6"/>
      <c r="D74" s="628"/>
      <c r="E74" s="628"/>
      <c r="F74" s="628"/>
      <c r="G74" s="628"/>
      <c r="H74" s="628"/>
      <c r="I74" s="628"/>
      <c r="J74" s="628"/>
      <c r="K74" s="628"/>
      <c r="L74" s="628"/>
      <c r="M74" s="628"/>
      <c r="N74" s="628"/>
      <c r="O74" s="628"/>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R74" s="7"/>
    </row>
    <row r="75" spans="2:44" ht="24" customHeight="1">
      <c r="B75" s="6"/>
      <c r="D75" s="628"/>
      <c r="E75" s="628"/>
      <c r="F75" s="628"/>
      <c r="G75" s="628"/>
      <c r="H75" s="628"/>
      <c r="I75" s="628"/>
      <c r="J75" s="628"/>
      <c r="K75" s="628"/>
      <c r="L75" s="628"/>
      <c r="M75" s="628"/>
      <c r="N75" s="628"/>
      <c r="O75" s="628"/>
      <c r="P75" s="629"/>
      <c r="Q75" s="629"/>
      <c r="R75" s="629"/>
      <c r="S75" s="629"/>
      <c r="T75" s="629"/>
      <c r="U75" s="629"/>
      <c r="V75" s="629"/>
      <c r="W75" s="629"/>
      <c r="X75" s="629"/>
      <c r="Y75" s="629"/>
      <c r="Z75" s="629"/>
      <c r="AA75" s="629"/>
      <c r="AB75" s="629"/>
      <c r="AC75" s="629"/>
      <c r="AD75" s="629"/>
      <c r="AE75" s="629"/>
      <c r="AF75" s="629"/>
      <c r="AG75" s="629"/>
      <c r="AH75" s="629"/>
      <c r="AI75" s="629"/>
      <c r="AJ75" s="629"/>
      <c r="AK75" s="629"/>
      <c r="AL75" s="629"/>
      <c r="AM75" s="629"/>
      <c r="AN75" s="629"/>
      <c r="AO75" s="629"/>
      <c r="AP75" s="629"/>
      <c r="AR75" s="7"/>
    </row>
    <row r="76" spans="2:44" ht="24" customHeight="1">
      <c r="B76" s="6"/>
      <c r="D76" s="628"/>
      <c r="E76" s="628"/>
      <c r="F76" s="628"/>
      <c r="G76" s="628"/>
      <c r="H76" s="628"/>
      <c r="I76" s="628"/>
      <c r="J76" s="628"/>
      <c r="K76" s="628"/>
      <c r="L76" s="628"/>
      <c r="M76" s="628"/>
      <c r="N76" s="628"/>
      <c r="O76" s="628"/>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29"/>
      <c r="AM76" s="629"/>
      <c r="AN76" s="629"/>
      <c r="AO76" s="629"/>
      <c r="AP76" s="629"/>
      <c r="AR76" s="7"/>
    </row>
    <row r="77" spans="2:44" ht="24" customHeight="1">
      <c r="B77" s="6"/>
      <c r="D77" s="628"/>
      <c r="E77" s="628"/>
      <c r="F77" s="628"/>
      <c r="G77" s="628"/>
      <c r="H77" s="628"/>
      <c r="I77" s="628"/>
      <c r="J77" s="628"/>
      <c r="K77" s="628"/>
      <c r="L77" s="628"/>
      <c r="M77" s="628"/>
      <c r="N77" s="628"/>
      <c r="O77" s="628"/>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c r="AM77" s="629"/>
      <c r="AN77" s="629"/>
      <c r="AO77" s="629"/>
      <c r="AP77" s="629"/>
      <c r="AR77" s="7"/>
    </row>
    <row r="78" spans="2:44" ht="24" customHeight="1">
      <c r="B78" s="6"/>
      <c r="D78" s="628"/>
      <c r="E78" s="628"/>
      <c r="F78" s="628"/>
      <c r="G78" s="628"/>
      <c r="H78" s="628"/>
      <c r="I78" s="628"/>
      <c r="J78" s="628"/>
      <c r="K78" s="628"/>
      <c r="L78" s="628"/>
      <c r="M78" s="628"/>
      <c r="N78" s="628"/>
      <c r="O78" s="628"/>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R78" s="7"/>
    </row>
    <row r="79" spans="2:44" ht="24" customHeight="1">
      <c r="B79" s="6"/>
      <c r="D79" s="628"/>
      <c r="E79" s="628"/>
      <c r="F79" s="628"/>
      <c r="G79" s="628"/>
      <c r="H79" s="628"/>
      <c r="I79" s="628"/>
      <c r="J79" s="628"/>
      <c r="K79" s="628"/>
      <c r="L79" s="628"/>
      <c r="M79" s="628"/>
      <c r="N79" s="628"/>
      <c r="O79" s="628"/>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629"/>
      <c r="AP79" s="629"/>
      <c r="AR79" s="7"/>
    </row>
    <row r="80" spans="2:44" ht="24" customHeight="1">
      <c r="B80" s="6"/>
      <c r="D80" s="628"/>
      <c r="E80" s="628"/>
      <c r="F80" s="628"/>
      <c r="G80" s="628"/>
      <c r="H80" s="628"/>
      <c r="I80" s="628"/>
      <c r="J80" s="628"/>
      <c r="K80" s="628"/>
      <c r="L80" s="628"/>
      <c r="M80" s="628"/>
      <c r="N80" s="628"/>
      <c r="O80" s="628"/>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R80" s="7"/>
    </row>
    <row r="81" spans="2:44" ht="24" customHeight="1">
      <c r="B81" s="6"/>
      <c r="D81" s="628"/>
      <c r="E81" s="628"/>
      <c r="F81" s="628"/>
      <c r="G81" s="628"/>
      <c r="H81" s="628"/>
      <c r="I81" s="628"/>
      <c r="J81" s="628"/>
      <c r="K81" s="628"/>
      <c r="L81" s="628"/>
      <c r="M81" s="628"/>
      <c r="N81" s="628"/>
      <c r="O81" s="628"/>
      <c r="P81" s="629"/>
      <c r="Q81" s="629"/>
      <c r="R81" s="629"/>
      <c r="S81" s="629"/>
      <c r="T81" s="629"/>
      <c r="U81" s="629"/>
      <c r="V81" s="629"/>
      <c r="W81" s="629"/>
      <c r="X81" s="629"/>
      <c r="Y81" s="629"/>
      <c r="Z81" s="629"/>
      <c r="AA81" s="629"/>
      <c r="AB81" s="629"/>
      <c r="AC81" s="629"/>
      <c r="AD81" s="629"/>
      <c r="AE81" s="629"/>
      <c r="AF81" s="629"/>
      <c r="AG81" s="629"/>
      <c r="AH81" s="629"/>
      <c r="AI81" s="629"/>
      <c r="AJ81" s="629"/>
      <c r="AK81" s="629"/>
      <c r="AL81" s="629"/>
      <c r="AM81" s="629"/>
      <c r="AN81" s="629"/>
      <c r="AO81" s="629"/>
      <c r="AP81" s="629"/>
      <c r="AR81" s="7"/>
    </row>
    <row r="82" spans="2:44" ht="24" customHeight="1">
      <c r="B82" s="6"/>
      <c r="D82" s="628"/>
      <c r="E82" s="628"/>
      <c r="F82" s="628"/>
      <c r="G82" s="628"/>
      <c r="H82" s="628"/>
      <c r="I82" s="628"/>
      <c r="J82" s="628"/>
      <c r="K82" s="628"/>
      <c r="L82" s="628"/>
      <c r="M82" s="628"/>
      <c r="N82" s="628"/>
      <c r="O82" s="628"/>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c r="AM82" s="629"/>
      <c r="AN82" s="629"/>
      <c r="AO82" s="629"/>
      <c r="AP82" s="629"/>
      <c r="AR82" s="7"/>
    </row>
    <row r="83" spans="2:44" ht="24" customHeight="1">
      <c r="B83" s="6"/>
      <c r="D83" s="628"/>
      <c r="E83" s="628"/>
      <c r="F83" s="628"/>
      <c r="G83" s="628"/>
      <c r="H83" s="628"/>
      <c r="I83" s="628"/>
      <c r="J83" s="628"/>
      <c r="K83" s="628"/>
      <c r="L83" s="628"/>
      <c r="M83" s="628"/>
      <c r="N83" s="628"/>
      <c r="O83" s="628"/>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c r="AM83" s="629"/>
      <c r="AN83" s="629"/>
      <c r="AO83" s="629"/>
      <c r="AP83" s="629"/>
      <c r="AR83" s="7"/>
    </row>
    <row r="84" spans="2:44" ht="24" customHeight="1">
      <c r="B84" s="6"/>
      <c r="D84" s="628"/>
      <c r="E84" s="628"/>
      <c r="F84" s="628"/>
      <c r="G84" s="628"/>
      <c r="H84" s="628"/>
      <c r="I84" s="628"/>
      <c r="J84" s="628"/>
      <c r="K84" s="628"/>
      <c r="L84" s="628"/>
      <c r="M84" s="628"/>
      <c r="N84" s="628"/>
      <c r="O84" s="628"/>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R84" s="7"/>
    </row>
    <row r="85" spans="2:44" ht="24" customHeight="1">
      <c r="B85" s="6"/>
      <c r="D85" s="628"/>
      <c r="E85" s="628"/>
      <c r="F85" s="628"/>
      <c r="G85" s="628"/>
      <c r="H85" s="628"/>
      <c r="I85" s="628"/>
      <c r="J85" s="628"/>
      <c r="K85" s="628"/>
      <c r="L85" s="628"/>
      <c r="M85" s="628"/>
      <c r="N85" s="628"/>
      <c r="O85" s="628"/>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629"/>
      <c r="AM85" s="629"/>
      <c r="AN85" s="629"/>
      <c r="AO85" s="629"/>
      <c r="AP85" s="629"/>
      <c r="AR85" s="7"/>
    </row>
    <row r="86" spans="2:44" ht="24" customHeight="1">
      <c r="B86" s="6"/>
      <c r="D86" s="628"/>
      <c r="E86" s="628"/>
      <c r="F86" s="628"/>
      <c r="G86" s="628"/>
      <c r="H86" s="628"/>
      <c r="I86" s="628"/>
      <c r="J86" s="628"/>
      <c r="K86" s="628"/>
      <c r="L86" s="628"/>
      <c r="M86" s="628"/>
      <c r="N86" s="628"/>
      <c r="O86" s="628"/>
      <c r="P86" s="629"/>
      <c r="Q86" s="629"/>
      <c r="R86" s="629"/>
      <c r="S86" s="629"/>
      <c r="T86" s="629"/>
      <c r="U86" s="629"/>
      <c r="V86" s="629"/>
      <c r="W86" s="629"/>
      <c r="X86" s="629"/>
      <c r="Y86" s="629"/>
      <c r="Z86" s="629"/>
      <c r="AA86" s="629"/>
      <c r="AB86" s="629"/>
      <c r="AC86" s="629"/>
      <c r="AD86" s="629"/>
      <c r="AE86" s="629"/>
      <c r="AF86" s="629"/>
      <c r="AG86" s="629"/>
      <c r="AH86" s="629"/>
      <c r="AI86" s="629"/>
      <c r="AJ86" s="629"/>
      <c r="AK86" s="629"/>
      <c r="AL86" s="629"/>
      <c r="AM86" s="629"/>
      <c r="AN86" s="629"/>
      <c r="AO86" s="629"/>
      <c r="AP86" s="629"/>
      <c r="AR86" s="7"/>
    </row>
    <row r="87" spans="2:44" ht="24" customHeight="1">
      <c r="B87" s="6"/>
      <c r="D87" s="628"/>
      <c r="E87" s="628"/>
      <c r="F87" s="628"/>
      <c r="G87" s="628"/>
      <c r="H87" s="628"/>
      <c r="I87" s="628"/>
      <c r="J87" s="628"/>
      <c r="K87" s="628"/>
      <c r="L87" s="628"/>
      <c r="M87" s="628"/>
      <c r="N87" s="628"/>
      <c r="O87" s="628"/>
      <c r="P87" s="629"/>
      <c r="Q87" s="629"/>
      <c r="R87" s="629"/>
      <c r="S87" s="629"/>
      <c r="T87" s="629"/>
      <c r="U87" s="629"/>
      <c r="V87" s="629"/>
      <c r="W87" s="629"/>
      <c r="X87" s="629"/>
      <c r="Y87" s="629"/>
      <c r="Z87" s="629"/>
      <c r="AA87" s="629"/>
      <c r="AB87" s="629"/>
      <c r="AC87" s="629"/>
      <c r="AD87" s="629"/>
      <c r="AE87" s="629"/>
      <c r="AF87" s="629"/>
      <c r="AG87" s="629"/>
      <c r="AH87" s="629"/>
      <c r="AI87" s="629"/>
      <c r="AJ87" s="629"/>
      <c r="AK87" s="629"/>
      <c r="AL87" s="629"/>
      <c r="AM87" s="629"/>
      <c r="AN87" s="629"/>
      <c r="AO87" s="629"/>
      <c r="AP87" s="629"/>
      <c r="AR87" s="7"/>
    </row>
    <row r="88" spans="2:44" ht="24" customHeight="1">
      <c r="B88" s="6"/>
      <c r="D88" s="628"/>
      <c r="E88" s="628"/>
      <c r="F88" s="628"/>
      <c r="G88" s="628"/>
      <c r="H88" s="628"/>
      <c r="I88" s="628"/>
      <c r="J88" s="628"/>
      <c r="K88" s="628"/>
      <c r="L88" s="628"/>
      <c r="M88" s="628"/>
      <c r="N88" s="628"/>
      <c r="O88" s="628"/>
      <c r="P88" s="629"/>
      <c r="Q88" s="629"/>
      <c r="R88" s="629"/>
      <c r="S88" s="629"/>
      <c r="T88" s="629"/>
      <c r="U88" s="629"/>
      <c r="V88" s="629"/>
      <c r="W88" s="629"/>
      <c r="X88" s="629"/>
      <c r="Y88" s="629"/>
      <c r="Z88" s="629"/>
      <c r="AA88" s="629"/>
      <c r="AB88" s="629"/>
      <c r="AC88" s="629"/>
      <c r="AD88" s="629"/>
      <c r="AE88" s="629"/>
      <c r="AF88" s="629"/>
      <c r="AG88" s="629"/>
      <c r="AH88" s="629"/>
      <c r="AI88" s="629"/>
      <c r="AJ88" s="629"/>
      <c r="AK88" s="629"/>
      <c r="AL88" s="629"/>
      <c r="AM88" s="629"/>
      <c r="AN88" s="629"/>
      <c r="AO88" s="629"/>
      <c r="AP88" s="629"/>
      <c r="AR88" s="7"/>
    </row>
    <row r="89" spans="2:44" ht="24" customHeight="1">
      <c r="B89" s="6"/>
      <c r="D89" s="628"/>
      <c r="E89" s="628"/>
      <c r="F89" s="628"/>
      <c r="G89" s="628"/>
      <c r="H89" s="628"/>
      <c r="I89" s="628"/>
      <c r="J89" s="628"/>
      <c r="K89" s="628"/>
      <c r="L89" s="628"/>
      <c r="M89" s="628"/>
      <c r="N89" s="628"/>
      <c r="O89" s="628"/>
      <c r="P89" s="629"/>
      <c r="Q89" s="629"/>
      <c r="R89" s="629"/>
      <c r="S89" s="629"/>
      <c r="T89" s="629"/>
      <c r="U89" s="629"/>
      <c r="V89" s="629"/>
      <c r="W89" s="629"/>
      <c r="X89" s="629"/>
      <c r="Y89" s="629"/>
      <c r="Z89" s="629"/>
      <c r="AA89" s="629"/>
      <c r="AB89" s="629"/>
      <c r="AC89" s="629"/>
      <c r="AD89" s="629"/>
      <c r="AE89" s="629"/>
      <c r="AF89" s="629"/>
      <c r="AG89" s="629"/>
      <c r="AH89" s="629"/>
      <c r="AI89" s="629"/>
      <c r="AJ89" s="629"/>
      <c r="AK89" s="629"/>
      <c r="AL89" s="629"/>
      <c r="AM89" s="629"/>
      <c r="AN89" s="629"/>
      <c r="AO89" s="629"/>
      <c r="AP89" s="629"/>
      <c r="AR89" s="7"/>
    </row>
    <row r="90" spans="2:44" ht="24" customHeight="1">
      <c r="B90" s="6"/>
      <c r="D90" s="628"/>
      <c r="E90" s="628"/>
      <c r="F90" s="628"/>
      <c r="G90" s="628"/>
      <c r="H90" s="628"/>
      <c r="I90" s="628"/>
      <c r="J90" s="628"/>
      <c r="K90" s="628"/>
      <c r="L90" s="628"/>
      <c r="M90" s="628"/>
      <c r="N90" s="628"/>
      <c r="O90" s="628"/>
      <c r="P90" s="629"/>
      <c r="Q90" s="629"/>
      <c r="R90" s="629"/>
      <c r="S90" s="629"/>
      <c r="T90" s="629"/>
      <c r="U90" s="629"/>
      <c r="V90" s="629"/>
      <c r="W90" s="629"/>
      <c r="X90" s="629"/>
      <c r="Y90" s="629"/>
      <c r="Z90" s="629"/>
      <c r="AA90" s="629"/>
      <c r="AB90" s="629"/>
      <c r="AC90" s="629"/>
      <c r="AD90" s="629"/>
      <c r="AE90" s="629"/>
      <c r="AF90" s="629"/>
      <c r="AG90" s="629"/>
      <c r="AH90" s="629"/>
      <c r="AI90" s="629"/>
      <c r="AJ90" s="629"/>
      <c r="AK90" s="629"/>
      <c r="AL90" s="629"/>
      <c r="AM90" s="629"/>
      <c r="AN90" s="629"/>
      <c r="AO90" s="629"/>
      <c r="AP90" s="629"/>
      <c r="AR90" s="7"/>
    </row>
    <row r="91" spans="2:44" ht="24" customHeight="1">
      <c r="B91" s="6"/>
      <c r="D91" s="628"/>
      <c r="E91" s="628"/>
      <c r="F91" s="628"/>
      <c r="G91" s="628"/>
      <c r="H91" s="628"/>
      <c r="I91" s="628"/>
      <c r="J91" s="628"/>
      <c r="K91" s="628"/>
      <c r="L91" s="628"/>
      <c r="M91" s="628"/>
      <c r="N91" s="628"/>
      <c r="O91" s="628"/>
      <c r="P91" s="629"/>
      <c r="Q91" s="629"/>
      <c r="R91" s="629"/>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629"/>
      <c r="AP91" s="629"/>
      <c r="AR91" s="7"/>
    </row>
    <row r="92" spans="2:44" ht="24" customHeight="1">
      <c r="B92" s="6"/>
      <c r="D92" s="628"/>
      <c r="E92" s="628"/>
      <c r="F92" s="628"/>
      <c r="G92" s="628"/>
      <c r="H92" s="628"/>
      <c r="I92" s="628"/>
      <c r="J92" s="628"/>
      <c r="K92" s="628"/>
      <c r="L92" s="628"/>
      <c r="M92" s="628"/>
      <c r="N92" s="628"/>
      <c r="O92" s="628"/>
      <c r="P92" s="629"/>
      <c r="Q92" s="629"/>
      <c r="R92" s="629"/>
      <c r="S92" s="629"/>
      <c r="T92" s="629"/>
      <c r="U92" s="629"/>
      <c r="V92" s="629"/>
      <c r="W92" s="629"/>
      <c r="X92" s="629"/>
      <c r="Y92" s="629"/>
      <c r="Z92" s="629"/>
      <c r="AA92" s="629"/>
      <c r="AB92" s="629"/>
      <c r="AC92" s="629"/>
      <c r="AD92" s="629"/>
      <c r="AE92" s="629"/>
      <c r="AF92" s="629"/>
      <c r="AG92" s="629"/>
      <c r="AH92" s="629"/>
      <c r="AI92" s="629"/>
      <c r="AJ92" s="629"/>
      <c r="AK92" s="629"/>
      <c r="AL92" s="629"/>
      <c r="AM92" s="629"/>
      <c r="AN92" s="629"/>
      <c r="AO92" s="629"/>
      <c r="AP92" s="629"/>
      <c r="AR92" s="7"/>
    </row>
    <row r="93" spans="2:44" ht="24" customHeight="1">
      <c r="B93" s="6"/>
      <c r="D93" s="628"/>
      <c r="E93" s="628"/>
      <c r="F93" s="628"/>
      <c r="G93" s="628"/>
      <c r="H93" s="628"/>
      <c r="I93" s="628"/>
      <c r="J93" s="628"/>
      <c r="K93" s="628"/>
      <c r="L93" s="628"/>
      <c r="M93" s="628"/>
      <c r="N93" s="628"/>
      <c r="O93" s="628"/>
      <c r="P93" s="629"/>
      <c r="Q93" s="629"/>
      <c r="R93" s="629"/>
      <c r="S93" s="629"/>
      <c r="T93" s="629"/>
      <c r="U93" s="629"/>
      <c r="V93" s="629"/>
      <c r="W93" s="629"/>
      <c r="X93" s="629"/>
      <c r="Y93" s="629"/>
      <c r="Z93" s="629"/>
      <c r="AA93" s="629"/>
      <c r="AB93" s="629"/>
      <c r="AC93" s="629"/>
      <c r="AD93" s="629"/>
      <c r="AE93" s="629"/>
      <c r="AF93" s="629"/>
      <c r="AG93" s="629"/>
      <c r="AH93" s="629"/>
      <c r="AI93" s="629"/>
      <c r="AJ93" s="629"/>
      <c r="AK93" s="629"/>
      <c r="AL93" s="629"/>
      <c r="AM93" s="629"/>
      <c r="AN93" s="629"/>
      <c r="AO93" s="629"/>
      <c r="AP93" s="629"/>
      <c r="AR93" s="7"/>
    </row>
    <row r="94" spans="2:44" ht="24" customHeight="1">
      <c r="B94" s="6"/>
      <c r="D94" s="628"/>
      <c r="E94" s="628"/>
      <c r="F94" s="628"/>
      <c r="G94" s="628"/>
      <c r="H94" s="628"/>
      <c r="I94" s="628"/>
      <c r="J94" s="628"/>
      <c r="K94" s="628"/>
      <c r="L94" s="628"/>
      <c r="M94" s="628"/>
      <c r="N94" s="628"/>
      <c r="O94" s="628"/>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29"/>
      <c r="AO94" s="629"/>
      <c r="AP94" s="629"/>
      <c r="AR94" s="7"/>
    </row>
    <row r="95" spans="2:44" ht="24" customHeight="1">
      <c r="B95" s="6"/>
      <c r="D95" s="628"/>
      <c r="E95" s="628"/>
      <c r="F95" s="628"/>
      <c r="G95" s="628"/>
      <c r="H95" s="628"/>
      <c r="I95" s="628"/>
      <c r="J95" s="628"/>
      <c r="K95" s="628"/>
      <c r="L95" s="628"/>
      <c r="M95" s="628"/>
      <c r="N95" s="628"/>
      <c r="O95" s="628"/>
      <c r="P95" s="629"/>
      <c r="Q95" s="629"/>
      <c r="R95" s="629"/>
      <c r="S95" s="629"/>
      <c r="T95" s="629"/>
      <c r="U95" s="629"/>
      <c r="V95" s="629"/>
      <c r="W95" s="629"/>
      <c r="X95" s="629"/>
      <c r="Y95" s="629"/>
      <c r="Z95" s="629"/>
      <c r="AA95" s="629"/>
      <c r="AB95" s="629"/>
      <c r="AC95" s="629"/>
      <c r="AD95" s="629"/>
      <c r="AE95" s="629"/>
      <c r="AF95" s="629"/>
      <c r="AG95" s="629"/>
      <c r="AH95" s="629"/>
      <c r="AI95" s="629"/>
      <c r="AJ95" s="629"/>
      <c r="AK95" s="629"/>
      <c r="AL95" s="629"/>
      <c r="AM95" s="629"/>
      <c r="AN95" s="629"/>
      <c r="AO95" s="629"/>
      <c r="AP95" s="629"/>
      <c r="AR95" s="7"/>
    </row>
    <row r="96" spans="2:44" ht="24" customHeight="1">
      <c r="B96" s="6"/>
      <c r="D96" s="628"/>
      <c r="E96" s="628"/>
      <c r="F96" s="628"/>
      <c r="G96" s="628"/>
      <c r="H96" s="628"/>
      <c r="I96" s="628"/>
      <c r="J96" s="628"/>
      <c r="K96" s="628"/>
      <c r="L96" s="628"/>
      <c r="M96" s="628"/>
      <c r="N96" s="628"/>
      <c r="O96" s="628"/>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R96" s="7"/>
    </row>
    <row r="97" spans="2:44" ht="24" customHeight="1">
      <c r="B97" s="6"/>
      <c r="D97" s="628"/>
      <c r="E97" s="628"/>
      <c r="F97" s="628"/>
      <c r="G97" s="628"/>
      <c r="H97" s="628"/>
      <c r="I97" s="628"/>
      <c r="J97" s="628"/>
      <c r="K97" s="628"/>
      <c r="L97" s="628"/>
      <c r="M97" s="628"/>
      <c r="N97" s="628"/>
      <c r="O97" s="628"/>
      <c r="P97" s="629"/>
      <c r="Q97" s="629"/>
      <c r="R97" s="629"/>
      <c r="S97" s="629"/>
      <c r="T97" s="629"/>
      <c r="U97" s="629"/>
      <c r="V97" s="629"/>
      <c r="W97" s="629"/>
      <c r="X97" s="629"/>
      <c r="Y97" s="629"/>
      <c r="Z97" s="629"/>
      <c r="AA97" s="629"/>
      <c r="AB97" s="629"/>
      <c r="AC97" s="629"/>
      <c r="AD97" s="629"/>
      <c r="AE97" s="629"/>
      <c r="AF97" s="629"/>
      <c r="AG97" s="629"/>
      <c r="AH97" s="629"/>
      <c r="AI97" s="629"/>
      <c r="AJ97" s="629"/>
      <c r="AK97" s="629"/>
      <c r="AL97" s="629"/>
      <c r="AM97" s="629"/>
      <c r="AN97" s="629"/>
      <c r="AO97" s="629"/>
      <c r="AP97" s="629"/>
      <c r="AR97" s="7"/>
    </row>
    <row r="98" spans="2:44" ht="24" customHeight="1">
      <c r="B98" s="6"/>
      <c r="D98" s="628"/>
      <c r="E98" s="628"/>
      <c r="F98" s="628"/>
      <c r="G98" s="628"/>
      <c r="H98" s="628"/>
      <c r="I98" s="628"/>
      <c r="J98" s="628"/>
      <c r="K98" s="628"/>
      <c r="L98" s="628"/>
      <c r="M98" s="628"/>
      <c r="N98" s="628"/>
      <c r="O98" s="628"/>
      <c r="P98" s="629"/>
      <c r="Q98" s="629"/>
      <c r="R98" s="629"/>
      <c r="S98" s="629"/>
      <c r="T98" s="629"/>
      <c r="U98" s="629"/>
      <c r="V98" s="629"/>
      <c r="W98" s="629"/>
      <c r="X98" s="629"/>
      <c r="Y98" s="629"/>
      <c r="Z98" s="629"/>
      <c r="AA98" s="629"/>
      <c r="AB98" s="629"/>
      <c r="AC98" s="629"/>
      <c r="AD98" s="629"/>
      <c r="AE98" s="629"/>
      <c r="AF98" s="629"/>
      <c r="AG98" s="629"/>
      <c r="AH98" s="629"/>
      <c r="AI98" s="629"/>
      <c r="AJ98" s="629"/>
      <c r="AK98" s="629"/>
      <c r="AL98" s="629"/>
      <c r="AM98" s="629"/>
      <c r="AN98" s="629"/>
      <c r="AO98" s="629"/>
      <c r="AP98" s="629"/>
      <c r="AR98" s="7"/>
    </row>
    <row r="99" spans="2:44" ht="24" customHeight="1">
      <c r="B99" s="6"/>
      <c r="D99" s="628"/>
      <c r="E99" s="628"/>
      <c r="F99" s="628"/>
      <c r="G99" s="628"/>
      <c r="H99" s="628"/>
      <c r="I99" s="628"/>
      <c r="J99" s="628"/>
      <c r="K99" s="628"/>
      <c r="L99" s="628"/>
      <c r="M99" s="628"/>
      <c r="N99" s="628"/>
      <c r="O99" s="628"/>
      <c r="P99" s="629"/>
      <c r="Q99" s="629"/>
      <c r="R99" s="629"/>
      <c r="S99" s="629"/>
      <c r="T99" s="629"/>
      <c r="U99" s="629"/>
      <c r="V99" s="629"/>
      <c r="W99" s="629"/>
      <c r="X99" s="629"/>
      <c r="Y99" s="629"/>
      <c r="Z99" s="629"/>
      <c r="AA99" s="629"/>
      <c r="AB99" s="629"/>
      <c r="AC99" s="629"/>
      <c r="AD99" s="629"/>
      <c r="AE99" s="629"/>
      <c r="AF99" s="629"/>
      <c r="AG99" s="629"/>
      <c r="AH99" s="629"/>
      <c r="AI99" s="629"/>
      <c r="AJ99" s="629"/>
      <c r="AK99" s="629"/>
      <c r="AL99" s="629"/>
      <c r="AM99" s="629"/>
      <c r="AN99" s="629"/>
      <c r="AO99" s="629"/>
      <c r="AP99" s="629"/>
      <c r="AR99" s="7"/>
    </row>
    <row r="100" spans="2:44" ht="24" customHeight="1">
      <c r="B100" s="6"/>
      <c r="D100" s="628"/>
      <c r="E100" s="628"/>
      <c r="F100" s="628"/>
      <c r="G100" s="628"/>
      <c r="H100" s="628"/>
      <c r="I100" s="628"/>
      <c r="J100" s="628"/>
      <c r="K100" s="628"/>
      <c r="L100" s="628"/>
      <c r="M100" s="628"/>
      <c r="N100" s="628"/>
      <c r="O100" s="628"/>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c r="AL100" s="629"/>
      <c r="AM100" s="629"/>
      <c r="AN100" s="629"/>
      <c r="AO100" s="629"/>
      <c r="AP100" s="629"/>
      <c r="AR100" s="7"/>
    </row>
    <row r="101" spans="2:44" ht="24" customHeight="1">
      <c r="B101" s="6"/>
      <c r="D101" s="628"/>
      <c r="E101" s="628"/>
      <c r="F101" s="628"/>
      <c r="G101" s="628"/>
      <c r="H101" s="628"/>
      <c r="I101" s="628"/>
      <c r="J101" s="628"/>
      <c r="K101" s="628"/>
      <c r="L101" s="628"/>
      <c r="M101" s="628"/>
      <c r="N101" s="628"/>
      <c r="O101" s="628"/>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c r="AO101" s="629"/>
      <c r="AP101" s="629"/>
      <c r="AR101" s="7"/>
    </row>
    <row r="102" spans="2:44" ht="24" customHeight="1">
      <c r="B102" s="6"/>
      <c r="D102" s="628"/>
      <c r="E102" s="628"/>
      <c r="F102" s="628"/>
      <c r="G102" s="628"/>
      <c r="H102" s="628"/>
      <c r="I102" s="628"/>
      <c r="J102" s="628"/>
      <c r="K102" s="628"/>
      <c r="L102" s="628"/>
      <c r="M102" s="628"/>
      <c r="N102" s="628"/>
      <c r="O102" s="628"/>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c r="AL102" s="629"/>
      <c r="AM102" s="629"/>
      <c r="AN102" s="629"/>
      <c r="AO102" s="629"/>
      <c r="AP102" s="629"/>
      <c r="AR102" s="7"/>
    </row>
    <row r="103" spans="2:44" ht="24" customHeight="1">
      <c r="B103" s="6"/>
      <c r="D103" s="628"/>
      <c r="E103" s="628"/>
      <c r="F103" s="628"/>
      <c r="G103" s="628"/>
      <c r="H103" s="628"/>
      <c r="I103" s="628"/>
      <c r="J103" s="628"/>
      <c r="K103" s="628"/>
      <c r="L103" s="628"/>
      <c r="M103" s="628"/>
      <c r="N103" s="628"/>
      <c r="O103" s="628"/>
      <c r="P103" s="629"/>
      <c r="Q103" s="629"/>
      <c r="R103" s="629"/>
      <c r="S103" s="629"/>
      <c r="T103" s="629"/>
      <c r="U103" s="629"/>
      <c r="V103" s="629"/>
      <c r="W103" s="629"/>
      <c r="X103" s="629"/>
      <c r="Y103" s="629"/>
      <c r="Z103" s="629"/>
      <c r="AA103" s="629"/>
      <c r="AB103" s="629"/>
      <c r="AC103" s="629"/>
      <c r="AD103" s="629"/>
      <c r="AE103" s="629"/>
      <c r="AF103" s="629"/>
      <c r="AG103" s="629"/>
      <c r="AH103" s="629"/>
      <c r="AI103" s="629"/>
      <c r="AJ103" s="629"/>
      <c r="AK103" s="629"/>
      <c r="AL103" s="629"/>
      <c r="AM103" s="629"/>
      <c r="AN103" s="629"/>
      <c r="AO103" s="629"/>
      <c r="AP103" s="629"/>
      <c r="AR103" s="7"/>
    </row>
    <row r="104" spans="2:44" ht="24" customHeight="1">
      <c r="B104" s="6"/>
      <c r="D104" s="628"/>
      <c r="E104" s="628"/>
      <c r="F104" s="628"/>
      <c r="G104" s="628"/>
      <c r="H104" s="628"/>
      <c r="I104" s="628"/>
      <c r="J104" s="628"/>
      <c r="K104" s="628"/>
      <c r="L104" s="628"/>
      <c r="M104" s="628"/>
      <c r="N104" s="628"/>
      <c r="O104" s="628"/>
      <c r="P104" s="629"/>
      <c r="Q104" s="629"/>
      <c r="R104" s="629"/>
      <c r="S104" s="629"/>
      <c r="T104" s="629"/>
      <c r="U104" s="629"/>
      <c r="V104" s="629"/>
      <c r="W104" s="629"/>
      <c r="X104" s="629"/>
      <c r="Y104" s="629"/>
      <c r="Z104" s="629"/>
      <c r="AA104" s="629"/>
      <c r="AB104" s="629"/>
      <c r="AC104" s="629"/>
      <c r="AD104" s="629"/>
      <c r="AE104" s="629"/>
      <c r="AF104" s="629"/>
      <c r="AG104" s="629"/>
      <c r="AH104" s="629"/>
      <c r="AI104" s="629"/>
      <c r="AJ104" s="629"/>
      <c r="AK104" s="629"/>
      <c r="AL104" s="629"/>
      <c r="AM104" s="629"/>
      <c r="AN104" s="629"/>
      <c r="AO104" s="629"/>
      <c r="AP104" s="629"/>
      <c r="AR104" s="7"/>
    </row>
    <row r="105" spans="2:44" ht="24" customHeight="1">
      <c r="B105" s="6"/>
      <c r="D105" s="628"/>
      <c r="E105" s="628"/>
      <c r="F105" s="628"/>
      <c r="G105" s="628"/>
      <c r="H105" s="628"/>
      <c r="I105" s="628"/>
      <c r="J105" s="628"/>
      <c r="K105" s="628"/>
      <c r="L105" s="628"/>
      <c r="M105" s="628"/>
      <c r="N105" s="628"/>
      <c r="O105" s="628"/>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R105" s="7"/>
    </row>
    <row r="106" spans="2:44" ht="24" customHeight="1">
      <c r="B106" s="6"/>
      <c r="D106" s="628"/>
      <c r="E106" s="628"/>
      <c r="F106" s="628"/>
      <c r="G106" s="628"/>
      <c r="H106" s="628"/>
      <c r="I106" s="628"/>
      <c r="J106" s="628"/>
      <c r="K106" s="628"/>
      <c r="L106" s="628"/>
      <c r="M106" s="628"/>
      <c r="N106" s="628"/>
      <c r="O106" s="628"/>
      <c r="P106" s="629"/>
      <c r="Q106" s="62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629"/>
      <c r="AP106" s="629"/>
      <c r="AR106" s="7"/>
    </row>
    <row r="107" spans="2:44" ht="24" customHeight="1">
      <c r="B107" s="6"/>
      <c r="D107" s="628"/>
      <c r="E107" s="628"/>
      <c r="F107" s="628"/>
      <c r="G107" s="628"/>
      <c r="H107" s="628"/>
      <c r="I107" s="628"/>
      <c r="J107" s="628"/>
      <c r="K107" s="628"/>
      <c r="L107" s="628"/>
      <c r="M107" s="628"/>
      <c r="N107" s="628"/>
      <c r="O107" s="628"/>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R107" s="7"/>
    </row>
    <row r="108" spans="2:44" ht="24" customHeight="1">
      <c r="B108" s="6"/>
      <c r="D108" s="628"/>
      <c r="E108" s="628"/>
      <c r="F108" s="628"/>
      <c r="G108" s="628"/>
      <c r="H108" s="628"/>
      <c r="I108" s="628"/>
      <c r="J108" s="628"/>
      <c r="K108" s="628"/>
      <c r="L108" s="628"/>
      <c r="M108" s="628"/>
      <c r="N108" s="628"/>
      <c r="O108" s="628"/>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R108" s="7"/>
    </row>
    <row r="109" spans="2:44" ht="24" customHeight="1">
      <c r="B109" s="6"/>
      <c r="D109" s="628"/>
      <c r="E109" s="628"/>
      <c r="F109" s="628"/>
      <c r="G109" s="628"/>
      <c r="H109" s="628"/>
      <c r="I109" s="628"/>
      <c r="J109" s="628"/>
      <c r="K109" s="628"/>
      <c r="L109" s="628"/>
      <c r="M109" s="628"/>
      <c r="N109" s="628"/>
      <c r="O109" s="628"/>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R109" s="7"/>
    </row>
    <row r="110" spans="2:44" ht="24" customHeight="1">
      <c r="B110" s="6"/>
      <c r="D110" s="628"/>
      <c r="E110" s="628"/>
      <c r="F110" s="628"/>
      <c r="G110" s="628"/>
      <c r="H110" s="628"/>
      <c r="I110" s="628"/>
      <c r="J110" s="628"/>
      <c r="K110" s="628"/>
      <c r="L110" s="628"/>
      <c r="M110" s="628"/>
      <c r="N110" s="628"/>
      <c r="O110" s="628"/>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R110" s="7"/>
    </row>
    <row r="111" spans="2:44" ht="24" customHeight="1">
      <c r="B111" s="6"/>
      <c r="D111" s="628"/>
      <c r="E111" s="628"/>
      <c r="F111" s="628"/>
      <c r="G111" s="628"/>
      <c r="H111" s="628"/>
      <c r="I111" s="628"/>
      <c r="J111" s="628"/>
      <c r="K111" s="628"/>
      <c r="L111" s="628"/>
      <c r="M111" s="628"/>
      <c r="N111" s="628"/>
      <c r="O111" s="628"/>
      <c r="P111" s="629"/>
      <c r="Q111" s="629"/>
      <c r="R111" s="629"/>
      <c r="S111" s="629"/>
      <c r="T111" s="629"/>
      <c r="U111" s="629"/>
      <c r="V111" s="629"/>
      <c r="W111" s="629"/>
      <c r="X111" s="629"/>
      <c r="Y111" s="629"/>
      <c r="Z111" s="629"/>
      <c r="AA111" s="629"/>
      <c r="AB111" s="629"/>
      <c r="AC111" s="629"/>
      <c r="AD111" s="629"/>
      <c r="AE111" s="629"/>
      <c r="AF111" s="629"/>
      <c r="AG111" s="629"/>
      <c r="AH111" s="629"/>
      <c r="AI111" s="629"/>
      <c r="AJ111" s="629"/>
      <c r="AK111" s="629"/>
      <c r="AL111" s="629"/>
      <c r="AM111" s="629"/>
      <c r="AN111" s="629"/>
      <c r="AO111" s="629"/>
      <c r="AP111" s="629"/>
      <c r="AR111" s="7"/>
    </row>
    <row r="112" spans="2:44" ht="24" customHeight="1">
      <c r="B112" s="6"/>
      <c r="D112" s="628"/>
      <c r="E112" s="628"/>
      <c r="F112" s="628"/>
      <c r="G112" s="628"/>
      <c r="H112" s="628"/>
      <c r="I112" s="628"/>
      <c r="J112" s="628"/>
      <c r="K112" s="628"/>
      <c r="L112" s="628"/>
      <c r="M112" s="628"/>
      <c r="N112" s="628"/>
      <c r="O112" s="628"/>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R112" s="7"/>
    </row>
    <row r="113" spans="2:44" ht="24" customHeight="1">
      <c r="B113" s="6"/>
      <c r="D113" s="628"/>
      <c r="E113" s="628"/>
      <c r="F113" s="628"/>
      <c r="G113" s="628"/>
      <c r="H113" s="628"/>
      <c r="I113" s="628"/>
      <c r="J113" s="628"/>
      <c r="K113" s="628"/>
      <c r="L113" s="628"/>
      <c r="M113" s="628"/>
      <c r="N113" s="628"/>
      <c r="O113" s="628"/>
      <c r="P113" s="629"/>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c r="AM113" s="629"/>
      <c r="AN113" s="629"/>
      <c r="AO113" s="629"/>
      <c r="AP113" s="629"/>
      <c r="AR113" s="7"/>
    </row>
    <row r="114" spans="2:44" ht="24" customHeight="1">
      <c r="B114" s="6"/>
      <c r="D114" s="628"/>
      <c r="E114" s="628"/>
      <c r="F114" s="628"/>
      <c r="G114" s="628"/>
      <c r="H114" s="628"/>
      <c r="I114" s="628"/>
      <c r="J114" s="628"/>
      <c r="K114" s="628"/>
      <c r="L114" s="628"/>
      <c r="M114" s="628"/>
      <c r="N114" s="628"/>
      <c r="O114" s="628"/>
      <c r="P114" s="629"/>
      <c r="Q114" s="629"/>
      <c r="R114" s="629"/>
      <c r="S114" s="629"/>
      <c r="T114" s="629"/>
      <c r="U114" s="629"/>
      <c r="V114" s="629"/>
      <c r="W114" s="629"/>
      <c r="X114" s="629"/>
      <c r="Y114" s="629"/>
      <c r="Z114" s="629"/>
      <c r="AA114" s="629"/>
      <c r="AB114" s="629"/>
      <c r="AC114" s="629"/>
      <c r="AD114" s="629"/>
      <c r="AE114" s="629"/>
      <c r="AF114" s="629"/>
      <c r="AG114" s="629"/>
      <c r="AH114" s="629"/>
      <c r="AI114" s="629"/>
      <c r="AJ114" s="629"/>
      <c r="AK114" s="629"/>
      <c r="AL114" s="629"/>
      <c r="AM114" s="629"/>
      <c r="AN114" s="629"/>
      <c r="AO114" s="629"/>
      <c r="AP114" s="629"/>
      <c r="AR114" s="7"/>
    </row>
    <row r="115" spans="2:44" ht="24" customHeight="1">
      <c r="B115" s="6"/>
      <c r="D115" s="628"/>
      <c r="E115" s="628"/>
      <c r="F115" s="628"/>
      <c r="G115" s="628"/>
      <c r="H115" s="628"/>
      <c r="I115" s="628"/>
      <c r="J115" s="628"/>
      <c r="K115" s="628"/>
      <c r="L115" s="628"/>
      <c r="M115" s="628"/>
      <c r="N115" s="628"/>
      <c r="O115" s="628"/>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c r="AL115" s="629"/>
      <c r="AM115" s="629"/>
      <c r="AN115" s="629"/>
      <c r="AO115" s="629"/>
      <c r="AP115" s="629"/>
      <c r="AR115" s="7"/>
    </row>
    <row r="116" spans="2:44" ht="24" customHeight="1">
      <c r="B116" s="6"/>
      <c r="D116" s="628"/>
      <c r="E116" s="628"/>
      <c r="F116" s="628"/>
      <c r="G116" s="628"/>
      <c r="H116" s="628"/>
      <c r="I116" s="628"/>
      <c r="J116" s="628"/>
      <c r="K116" s="628"/>
      <c r="L116" s="628"/>
      <c r="M116" s="628"/>
      <c r="N116" s="628"/>
      <c r="O116" s="628"/>
      <c r="P116" s="629"/>
      <c r="Q116" s="629"/>
      <c r="R116" s="629"/>
      <c r="S116" s="629"/>
      <c r="T116" s="629"/>
      <c r="U116" s="629"/>
      <c r="V116" s="629"/>
      <c r="W116" s="629"/>
      <c r="X116" s="629"/>
      <c r="Y116" s="629"/>
      <c r="Z116" s="629"/>
      <c r="AA116" s="629"/>
      <c r="AB116" s="629"/>
      <c r="AC116" s="629"/>
      <c r="AD116" s="629"/>
      <c r="AE116" s="629"/>
      <c r="AF116" s="629"/>
      <c r="AG116" s="629"/>
      <c r="AH116" s="629"/>
      <c r="AI116" s="629"/>
      <c r="AJ116" s="629"/>
      <c r="AK116" s="629"/>
      <c r="AL116" s="629"/>
      <c r="AM116" s="629"/>
      <c r="AN116" s="629"/>
      <c r="AO116" s="629"/>
      <c r="AP116" s="629"/>
      <c r="AR116" s="7"/>
    </row>
    <row r="117" spans="2:44" ht="24" customHeight="1">
      <c r="B117" s="6"/>
      <c r="D117" s="628"/>
      <c r="E117" s="628"/>
      <c r="F117" s="628"/>
      <c r="G117" s="628"/>
      <c r="H117" s="628"/>
      <c r="I117" s="628"/>
      <c r="J117" s="628"/>
      <c r="K117" s="628"/>
      <c r="L117" s="628"/>
      <c r="M117" s="628"/>
      <c r="N117" s="628"/>
      <c r="O117" s="628"/>
      <c r="P117" s="629"/>
      <c r="Q117" s="629"/>
      <c r="R117" s="629"/>
      <c r="S117" s="629"/>
      <c r="T117" s="629"/>
      <c r="U117" s="629"/>
      <c r="V117" s="629"/>
      <c r="W117" s="629"/>
      <c r="X117" s="629"/>
      <c r="Y117" s="629"/>
      <c r="Z117" s="629"/>
      <c r="AA117" s="629"/>
      <c r="AB117" s="629"/>
      <c r="AC117" s="629"/>
      <c r="AD117" s="629"/>
      <c r="AE117" s="629"/>
      <c r="AF117" s="629"/>
      <c r="AG117" s="629"/>
      <c r="AH117" s="629"/>
      <c r="AI117" s="629"/>
      <c r="AJ117" s="629"/>
      <c r="AK117" s="629"/>
      <c r="AL117" s="629"/>
      <c r="AM117" s="629"/>
      <c r="AN117" s="629"/>
      <c r="AO117" s="629"/>
      <c r="AP117" s="629"/>
      <c r="AR117" s="7"/>
    </row>
    <row r="118" spans="2:44" ht="24" customHeight="1">
      <c r="B118" s="6"/>
      <c r="D118" s="628"/>
      <c r="E118" s="628"/>
      <c r="F118" s="628"/>
      <c r="G118" s="628"/>
      <c r="H118" s="628"/>
      <c r="I118" s="628"/>
      <c r="J118" s="628"/>
      <c r="K118" s="628"/>
      <c r="L118" s="628"/>
      <c r="M118" s="628"/>
      <c r="N118" s="628"/>
      <c r="O118" s="628"/>
      <c r="P118" s="629"/>
      <c r="Q118" s="629"/>
      <c r="R118" s="629"/>
      <c r="S118" s="629"/>
      <c r="T118" s="629"/>
      <c r="U118" s="629"/>
      <c r="V118" s="629"/>
      <c r="W118" s="629"/>
      <c r="X118" s="629"/>
      <c r="Y118" s="629"/>
      <c r="Z118" s="629"/>
      <c r="AA118" s="629"/>
      <c r="AB118" s="629"/>
      <c r="AC118" s="629"/>
      <c r="AD118" s="629"/>
      <c r="AE118" s="629"/>
      <c r="AF118" s="629"/>
      <c r="AG118" s="629"/>
      <c r="AH118" s="629"/>
      <c r="AI118" s="629"/>
      <c r="AJ118" s="629"/>
      <c r="AK118" s="629"/>
      <c r="AL118" s="629"/>
      <c r="AM118" s="629"/>
      <c r="AN118" s="629"/>
      <c r="AO118" s="629"/>
      <c r="AP118" s="629"/>
      <c r="AR118" s="7"/>
    </row>
    <row r="119" spans="2:44" ht="24" customHeight="1">
      <c r="B119" s="6"/>
      <c r="D119" s="628"/>
      <c r="E119" s="628"/>
      <c r="F119" s="628"/>
      <c r="G119" s="628"/>
      <c r="H119" s="628"/>
      <c r="I119" s="628"/>
      <c r="J119" s="628"/>
      <c r="K119" s="628"/>
      <c r="L119" s="628"/>
      <c r="M119" s="628"/>
      <c r="N119" s="628"/>
      <c r="O119" s="628"/>
      <c r="P119" s="629"/>
      <c r="Q119" s="629"/>
      <c r="R119" s="629"/>
      <c r="S119" s="629"/>
      <c r="T119" s="629"/>
      <c r="U119" s="629"/>
      <c r="V119" s="629"/>
      <c r="W119" s="629"/>
      <c r="X119" s="629"/>
      <c r="Y119" s="629"/>
      <c r="Z119" s="629"/>
      <c r="AA119" s="629"/>
      <c r="AB119" s="629"/>
      <c r="AC119" s="629"/>
      <c r="AD119" s="629"/>
      <c r="AE119" s="629"/>
      <c r="AF119" s="629"/>
      <c r="AG119" s="629"/>
      <c r="AH119" s="629"/>
      <c r="AI119" s="629"/>
      <c r="AJ119" s="629"/>
      <c r="AK119" s="629"/>
      <c r="AL119" s="629"/>
      <c r="AM119" s="629"/>
      <c r="AN119" s="629"/>
      <c r="AO119" s="629"/>
      <c r="AP119" s="629"/>
      <c r="AR119" s="7"/>
    </row>
    <row r="120" spans="2:44" ht="24" customHeight="1">
      <c r="B120" s="6"/>
      <c r="D120" s="628"/>
      <c r="E120" s="628"/>
      <c r="F120" s="628"/>
      <c r="G120" s="628"/>
      <c r="H120" s="628"/>
      <c r="I120" s="628"/>
      <c r="J120" s="628"/>
      <c r="K120" s="628"/>
      <c r="L120" s="628"/>
      <c r="M120" s="628"/>
      <c r="N120" s="628"/>
      <c r="O120" s="628"/>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c r="AK120" s="629"/>
      <c r="AL120" s="629"/>
      <c r="AM120" s="629"/>
      <c r="AN120" s="629"/>
      <c r="AO120" s="629"/>
      <c r="AP120" s="629"/>
      <c r="AR120" s="7"/>
    </row>
    <row r="121" spans="2:44" ht="24" customHeight="1">
      <c r="B121" s="6"/>
      <c r="D121" s="628"/>
      <c r="E121" s="628"/>
      <c r="F121" s="628"/>
      <c r="G121" s="628"/>
      <c r="H121" s="628"/>
      <c r="I121" s="628"/>
      <c r="J121" s="628"/>
      <c r="K121" s="628"/>
      <c r="L121" s="628"/>
      <c r="M121" s="628"/>
      <c r="N121" s="628"/>
      <c r="O121" s="628"/>
      <c r="P121" s="629"/>
      <c r="Q121" s="629"/>
      <c r="R121" s="629"/>
      <c r="S121" s="629"/>
      <c r="T121" s="629"/>
      <c r="U121" s="629"/>
      <c r="V121" s="629"/>
      <c r="W121" s="629"/>
      <c r="X121" s="629"/>
      <c r="Y121" s="629"/>
      <c r="Z121" s="629"/>
      <c r="AA121" s="629"/>
      <c r="AB121" s="629"/>
      <c r="AC121" s="629"/>
      <c r="AD121" s="629"/>
      <c r="AE121" s="629"/>
      <c r="AF121" s="629"/>
      <c r="AG121" s="629"/>
      <c r="AH121" s="629"/>
      <c r="AI121" s="629"/>
      <c r="AJ121" s="629"/>
      <c r="AK121" s="629"/>
      <c r="AL121" s="629"/>
      <c r="AM121" s="629"/>
      <c r="AN121" s="629"/>
      <c r="AO121" s="629"/>
      <c r="AP121" s="629"/>
      <c r="AR121" s="7"/>
    </row>
    <row r="122" spans="2:44" ht="24" customHeight="1">
      <c r="B122" s="6"/>
      <c r="D122" s="628"/>
      <c r="E122" s="628"/>
      <c r="F122" s="628"/>
      <c r="G122" s="628"/>
      <c r="H122" s="628"/>
      <c r="I122" s="628"/>
      <c r="J122" s="628"/>
      <c r="K122" s="628"/>
      <c r="L122" s="628"/>
      <c r="M122" s="628"/>
      <c r="N122" s="628"/>
      <c r="O122" s="628"/>
      <c r="P122" s="629"/>
      <c r="Q122" s="629"/>
      <c r="R122" s="629"/>
      <c r="S122" s="629"/>
      <c r="T122" s="629"/>
      <c r="U122" s="629"/>
      <c r="V122" s="629"/>
      <c r="W122" s="629"/>
      <c r="X122" s="629"/>
      <c r="Y122" s="629"/>
      <c r="Z122" s="629"/>
      <c r="AA122" s="629"/>
      <c r="AB122" s="629"/>
      <c r="AC122" s="629"/>
      <c r="AD122" s="629"/>
      <c r="AE122" s="629"/>
      <c r="AF122" s="629"/>
      <c r="AG122" s="629"/>
      <c r="AH122" s="629"/>
      <c r="AI122" s="629"/>
      <c r="AJ122" s="629"/>
      <c r="AK122" s="629"/>
      <c r="AL122" s="629"/>
      <c r="AM122" s="629"/>
      <c r="AN122" s="629"/>
      <c r="AO122" s="629"/>
      <c r="AP122" s="629"/>
      <c r="AR122" s="7"/>
    </row>
    <row r="123" spans="2:44" ht="24" customHeight="1">
      <c r="B123" s="6"/>
      <c r="D123" s="628"/>
      <c r="E123" s="628"/>
      <c r="F123" s="628"/>
      <c r="G123" s="628"/>
      <c r="H123" s="628"/>
      <c r="I123" s="628"/>
      <c r="J123" s="628"/>
      <c r="K123" s="628"/>
      <c r="L123" s="628"/>
      <c r="M123" s="628"/>
      <c r="N123" s="628"/>
      <c r="O123" s="628"/>
      <c r="P123" s="629"/>
      <c r="Q123" s="629"/>
      <c r="R123" s="629"/>
      <c r="S123" s="629"/>
      <c r="T123" s="629"/>
      <c r="U123" s="629"/>
      <c r="V123" s="629"/>
      <c r="W123" s="629"/>
      <c r="X123" s="629"/>
      <c r="Y123" s="629"/>
      <c r="Z123" s="629"/>
      <c r="AA123" s="629"/>
      <c r="AB123" s="629"/>
      <c r="AC123" s="629"/>
      <c r="AD123" s="629"/>
      <c r="AE123" s="629"/>
      <c r="AF123" s="629"/>
      <c r="AG123" s="629"/>
      <c r="AH123" s="629"/>
      <c r="AI123" s="629"/>
      <c r="AJ123" s="629"/>
      <c r="AK123" s="629"/>
      <c r="AL123" s="629"/>
      <c r="AM123" s="629"/>
      <c r="AN123" s="629"/>
      <c r="AO123" s="629"/>
      <c r="AP123" s="629"/>
      <c r="AR123" s="7"/>
    </row>
    <row r="124" spans="2:44" ht="24" customHeight="1">
      <c r="B124" s="6"/>
      <c r="D124" s="628"/>
      <c r="E124" s="628"/>
      <c r="F124" s="628"/>
      <c r="G124" s="628"/>
      <c r="H124" s="628"/>
      <c r="I124" s="628"/>
      <c r="J124" s="628"/>
      <c r="K124" s="628"/>
      <c r="L124" s="628"/>
      <c r="M124" s="628"/>
      <c r="N124" s="628"/>
      <c r="O124" s="628"/>
      <c r="P124" s="629"/>
      <c r="Q124" s="629"/>
      <c r="R124" s="629"/>
      <c r="S124" s="629"/>
      <c r="T124" s="629"/>
      <c r="U124" s="629"/>
      <c r="V124" s="629"/>
      <c r="W124" s="629"/>
      <c r="X124" s="629"/>
      <c r="Y124" s="629"/>
      <c r="Z124" s="629"/>
      <c r="AA124" s="629"/>
      <c r="AB124" s="629"/>
      <c r="AC124" s="629"/>
      <c r="AD124" s="629"/>
      <c r="AE124" s="629"/>
      <c r="AF124" s="629"/>
      <c r="AG124" s="629"/>
      <c r="AH124" s="629"/>
      <c r="AI124" s="629"/>
      <c r="AJ124" s="629"/>
      <c r="AK124" s="629"/>
      <c r="AL124" s="629"/>
      <c r="AM124" s="629"/>
      <c r="AN124" s="629"/>
      <c r="AO124" s="629"/>
      <c r="AP124" s="629"/>
      <c r="AR124" s="7"/>
    </row>
    <row r="125" spans="2:44" ht="24" customHeight="1">
      <c r="B125" s="6"/>
      <c r="D125" s="628"/>
      <c r="E125" s="628"/>
      <c r="F125" s="628"/>
      <c r="G125" s="628"/>
      <c r="H125" s="628"/>
      <c r="I125" s="628"/>
      <c r="J125" s="628"/>
      <c r="K125" s="628"/>
      <c r="L125" s="628"/>
      <c r="M125" s="628"/>
      <c r="N125" s="628"/>
      <c r="O125" s="628"/>
      <c r="P125" s="629"/>
      <c r="Q125" s="629"/>
      <c r="R125" s="629"/>
      <c r="S125" s="629"/>
      <c r="T125" s="629"/>
      <c r="U125" s="629"/>
      <c r="V125" s="629"/>
      <c r="W125" s="629"/>
      <c r="X125" s="629"/>
      <c r="Y125" s="629"/>
      <c r="Z125" s="629"/>
      <c r="AA125" s="629"/>
      <c r="AB125" s="629"/>
      <c r="AC125" s="629"/>
      <c r="AD125" s="629"/>
      <c r="AE125" s="629"/>
      <c r="AF125" s="629"/>
      <c r="AG125" s="629"/>
      <c r="AH125" s="629"/>
      <c r="AI125" s="629"/>
      <c r="AJ125" s="629"/>
      <c r="AK125" s="629"/>
      <c r="AL125" s="629"/>
      <c r="AM125" s="629"/>
      <c r="AN125" s="629"/>
      <c r="AO125" s="629"/>
      <c r="AP125" s="629"/>
      <c r="AR125" s="7"/>
    </row>
    <row r="126" spans="2:44" ht="24" customHeight="1">
      <c r="B126" s="6"/>
      <c r="D126" s="628"/>
      <c r="E126" s="628"/>
      <c r="F126" s="628"/>
      <c r="G126" s="628"/>
      <c r="H126" s="628"/>
      <c r="I126" s="628"/>
      <c r="J126" s="628"/>
      <c r="K126" s="628"/>
      <c r="L126" s="628"/>
      <c r="M126" s="628"/>
      <c r="N126" s="628"/>
      <c r="O126" s="628"/>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629"/>
      <c r="AL126" s="629"/>
      <c r="AM126" s="629"/>
      <c r="AN126" s="629"/>
      <c r="AO126" s="629"/>
      <c r="AP126" s="629"/>
      <c r="AR126" s="7"/>
    </row>
    <row r="127" spans="2:44" ht="24" customHeight="1">
      <c r="B127" s="6"/>
      <c r="D127" s="628"/>
      <c r="E127" s="628"/>
      <c r="F127" s="628"/>
      <c r="G127" s="628"/>
      <c r="H127" s="628"/>
      <c r="I127" s="628"/>
      <c r="J127" s="628"/>
      <c r="K127" s="628"/>
      <c r="L127" s="628"/>
      <c r="M127" s="628"/>
      <c r="N127" s="628"/>
      <c r="O127" s="628"/>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R127" s="7"/>
    </row>
    <row r="128" spans="2:44" ht="24" customHeight="1">
      <c r="B128" s="6"/>
      <c r="D128" s="628"/>
      <c r="E128" s="628"/>
      <c r="F128" s="628"/>
      <c r="G128" s="628"/>
      <c r="H128" s="628"/>
      <c r="I128" s="628"/>
      <c r="J128" s="628"/>
      <c r="K128" s="628"/>
      <c r="L128" s="628"/>
      <c r="M128" s="628"/>
      <c r="N128" s="628"/>
      <c r="O128" s="628"/>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29"/>
      <c r="AO128" s="629"/>
      <c r="AP128" s="629"/>
      <c r="AR128" s="7"/>
    </row>
    <row r="129" spans="2:44" ht="24" customHeight="1">
      <c r="B129" s="6"/>
      <c r="D129" s="628"/>
      <c r="E129" s="628"/>
      <c r="F129" s="628"/>
      <c r="G129" s="628"/>
      <c r="H129" s="628"/>
      <c r="I129" s="628"/>
      <c r="J129" s="628"/>
      <c r="K129" s="628"/>
      <c r="L129" s="628"/>
      <c r="M129" s="628"/>
      <c r="N129" s="628"/>
      <c r="O129" s="628"/>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R129" s="7"/>
    </row>
    <row r="130" spans="2:44" ht="24" customHeight="1">
      <c r="B130" s="6"/>
      <c r="D130" s="628"/>
      <c r="E130" s="628"/>
      <c r="F130" s="628"/>
      <c r="G130" s="628"/>
      <c r="H130" s="628"/>
      <c r="I130" s="628"/>
      <c r="J130" s="628"/>
      <c r="K130" s="628"/>
      <c r="L130" s="628"/>
      <c r="M130" s="628"/>
      <c r="N130" s="628"/>
      <c r="O130" s="628"/>
      <c r="P130" s="629"/>
      <c r="Q130" s="629"/>
      <c r="R130" s="629"/>
      <c r="S130" s="629"/>
      <c r="T130" s="629"/>
      <c r="U130" s="629"/>
      <c r="V130" s="629"/>
      <c r="W130" s="629"/>
      <c r="X130" s="629"/>
      <c r="Y130" s="629"/>
      <c r="Z130" s="629"/>
      <c r="AA130" s="629"/>
      <c r="AB130" s="629"/>
      <c r="AC130" s="629"/>
      <c r="AD130" s="629"/>
      <c r="AE130" s="629"/>
      <c r="AF130" s="629"/>
      <c r="AG130" s="629"/>
      <c r="AH130" s="629"/>
      <c r="AI130" s="629"/>
      <c r="AJ130" s="629"/>
      <c r="AK130" s="629"/>
      <c r="AL130" s="629"/>
      <c r="AM130" s="629"/>
      <c r="AN130" s="629"/>
      <c r="AO130" s="629"/>
      <c r="AP130" s="629"/>
      <c r="AR130" s="7"/>
    </row>
    <row r="131" spans="2:44" ht="24" customHeight="1">
      <c r="B131" s="6"/>
      <c r="D131" s="628"/>
      <c r="E131" s="628"/>
      <c r="F131" s="628"/>
      <c r="G131" s="628"/>
      <c r="H131" s="628"/>
      <c r="I131" s="628"/>
      <c r="J131" s="628"/>
      <c r="K131" s="628"/>
      <c r="L131" s="628"/>
      <c r="M131" s="628"/>
      <c r="N131" s="628"/>
      <c r="O131" s="628"/>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R131" s="7"/>
    </row>
    <row r="132" spans="2:44" ht="24" customHeight="1">
      <c r="B132" s="6"/>
      <c r="D132" s="628"/>
      <c r="E132" s="628"/>
      <c r="F132" s="628"/>
      <c r="G132" s="628"/>
      <c r="H132" s="628"/>
      <c r="I132" s="628"/>
      <c r="J132" s="628"/>
      <c r="K132" s="628"/>
      <c r="L132" s="628"/>
      <c r="M132" s="628"/>
      <c r="N132" s="628"/>
      <c r="O132" s="628"/>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R132" s="7"/>
    </row>
    <row r="133" spans="2:44" ht="24" customHeight="1">
      <c r="B133" s="6"/>
      <c r="D133" s="628"/>
      <c r="E133" s="628"/>
      <c r="F133" s="628"/>
      <c r="G133" s="628"/>
      <c r="H133" s="628"/>
      <c r="I133" s="628"/>
      <c r="J133" s="628"/>
      <c r="K133" s="628"/>
      <c r="L133" s="628"/>
      <c r="M133" s="628"/>
      <c r="N133" s="628"/>
      <c r="O133" s="628"/>
      <c r="P133" s="629"/>
      <c r="Q133" s="629"/>
      <c r="R133" s="629"/>
      <c r="S133" s="629"/>
      <c r="T133" s="629"/>
      <c r="U133" s="629"/>
      <c r="V133" s="629"/>
      <c r="W133" s="629"/>
      <c r="X133" s="629"/>
      <c r="Y133" s="629"/>
      <c r="Z133" s="629"/>
      <c r="AA133" s="629"/>
      <c r="AB133" s="629"/>
      <c r="AC133" s="629"/>
      <c r="AD133" s="629"/>
      <c r="AE133" s="629"/>
      <c r="AF133" s="629"/>
      <c r="AG133" s="629"/>
      <c r="AH133" s="629"/>
      <c r="AI133" s="629"/>
      <c r="AJ133" s="629"/>
      <c r="AK133" s="629"/>
      <c r="AL133" s="629"/>
      <c r="AM133" s="629"/>
      <c r="AN133" s="629"/>
      <c r="AO133" s="629"/>
      <c r="AP133" s="629"/>
      <c r="AR133" s="7"/>
    </row>
    <row r="134" spans="2:44" ht="24" customHeight="1">
      <c r="B134" s="6"/>
      <c r="D134" s="628"/>
      <c r="E134" s="628"/>
      <c r="F134" s="628"/>
      <c r="G134" s="628"/>
      <c r="H134" s="628"/>
      <c r="I134" s="628"/>
      <c r="J134" s="628"/>
      <c r="K134" s="628"/>
      <c r="L134" s="628"/>
      <c r="M134" s="628"/>
      <c r="N134" s="628"/>
      <c r="O134" s="628"/>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R134" s="7"/>
    </row>
    <row r="135" spans="2:44" ht="24" customHeight="1">
      <c r="B135" s="6"/>
      <c r="D135" s="628"/>
      <c r="E135" s="628"/>
      <c r="F135" s="628"/>
      <c r="G135" s="628"/>
      <c r="H135" s="628"/>
      <c r="I135" s="628"/>
      <c r="J135" s="628"/>
      <c r="K135" s="628"/>
      <c r="L135" s="628"/>
      <c r="M135" s="628"/>
      <c r="N135" s="628"/>
      <c r="O135" s="628"/>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R135" s="7"/>
    </row>
    <row r="136" spans="2:44" ht="24" customHeight="1">
      <c r="B136" s="6"/>
      <c r="D136" s="628"/>
      <c r="E136" s="628"/>
      <c r="F136" s="628"/>
      <c r="G136" s="628"/>
      <c r="H136" s="628"/>
      <c r="I136" s="628"/>
      <c r="J136" s="628"/>
      <c r="K136" s="628"/>
      <c r="L136" s="628"/>
      <c r="M136" s="628"/>
      <c r="N136" s="628"/>
      <c r="O136" s="628"/>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c r="AL136" s="629"/>
      <c r="AM136" s="629"/>
      <c r="AN136" s="629"/>
      <c r="AO136" s="629"/>
      <c r="AP136" s="629"/>
      <c r="AR136" s="7"/>
    </row>
    <row r="137" spans="2:44" ht="24" customHeight="1">
      <c r="B137" s="6"/>
      <c r="D137" s="628"/>
      <c r="E137" s="628"/>
      <c r="F137" s="628"/>
      <c r="G137" s="628"/>
      <c r="H137" s="628"/>
      <c r="I137" s="628"/>
      <c r="J137" s="628"/>
      <c r="K137" s="628"/>
      <c r="L137" s="628"/>
      <c r="M137" s="628"/>
      <c r="N137" s="628"/>
      <c r="O137" s="628"/>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c r="AL137" s="629"/>
      <c r="AM137" s="629"/>
      <c r="AN137" s="629"/>
      <c r="AO137" s="629"/>
      <c r="AP137" s="629"/>
      <c r="AR137" s="7"/>
    </row>
    <row r="138" spans="2:44" ht="24" customHeight="1">
      <c r="B138" s="6"/>
      <c r="D138" s="628"/>
      <c r="E138" s="628"/>
      <c r="F138" s="628"/>
      <c r="G138" s="628"/>
      <c r="H138" s="628"/>
      <c r="I138" s="628"/>
      <c r="J138" s="628"/>
      <c r="K138" s="628"/>
      <c r="L138" s="628"/>
      <c r="M138" s="628"/>
      <c r="N138" s="628"/>
      <c r="O138" s="628"/>
      <c r="P138" s="629"/>
      <c r="Q138" s="629"/>
      <c r="R138" s="629"/>
      <c r="S138" s="629"/>
      <c r="T138" s="629"/>
      <c r="U138" s="629"/>
      <c r="V138" s="629"/>
      <c r="W138" s="629"/>
      <c r="X138" s="629"/>
      <c r="Y138" s="629"/>
      <c r="Z138" s="629"/>
      <c r="AA138" s="629"/>
      <c r="AB138" s="629"/>
      <c r="AC138" s="629"/>
      <c r="AD138" s="629"/>
      <c r="AE138" s="629"/>
      <c r="AF138" s="629"/>
      <c r="AG138" s="629"/>
      <c r="AH138" s="629"/>
      <c r="AI138" s="629"/>
      <c r="AJ138" s="629"/>
      <c r="AK138" s="629"/>
      <c r="AL138" s="629"/>
      <c r="AM138" s="629"/>
      <c r="AN138" s="629"/>
      <c r="AO138" s="629"/>
      <c r="AP138" s="629"/>
      <c r="AR138" s="7"/>
    </row>
    <row r="139" spans="2:44" ht="24" customHeight="1">
      <c r="B139" s="6"/>
      <c r="D139" s="628"/>
      <c r="E139" s="628"/>
      <c r="F139" s="628"/>
      <c r="G139" s="628"/>
      <c r="H139" s="628"/>
      <c r="I139" s="628"/>
      <c r="J139" s="628"/>
      <c r="K139" s="628"/>
      <c r="L139" s="628"/>
      <c r="M139" s="628"/>
      <c r="N139" s="628"/>
      <c r="O139" s="628"/>
      <c r="P139" s="629"/>
      <c r="Q139" s="629"/>
      <c r="R139" s="629"/>
      <c r="S139" s="629"/>
      <c r="T139" s="629"/>
      <c r="U139" s="629"/>
      <c r="V139" s="629"/>
      <c r="W139" s="629"/>
      <c r="X139" s="629"/>
      <c r="Y139" s="629"/>
      <c r="Z139" s="629"/>
      <c r="AA139" s="629"/>
      <c r="AB139" s="629"/>
      <c r="AC139" s="629"/>
      <c r="AD139" s="629"/>
      <c r="AE139" s="629"/>
      <c r="AF139" s="629"/>
      <c r="AG139" s="629"/>
      <c r="AH139" s="629"/>
      <c r="AI139" s="629"/>
      <c r="AJ139" s="629"/>
      <c r="AK139" s="629"/>
      <c r="AL139" s="629"/>
      <c r="AM139" s="629"/>
      <c r="AN139" s="629"/>
      <c r="AO139" s="629"/>
      <c r="AP139" s="629"/>
      <c r="AR139" s="7"/>
    </row>
    <row r="140" spans="2:44" ht="24" customHeight="1">
      <c r="B140" s="6"/>
      <c r="D140" s="628"/>
      <c r="E140" s="628"/>
      <c r="F140" s="628"/>
      <c r="G140" s="628"/>
      <c r="H140" s="628"/>
      <c r="I140" s="628"/>
      <c r="J140" s="628"/>
      <c r="K140" s="628"/>
      <c r="L140" s="628"/>
      <c r="M140" s="628"/>
      <c r="N140" s="628"/>
      <c r="O140" s="628"/>
      <c r="P140" s="629"/>
      <c r="Q140" s="629"/>
      <c r="R140" s="629"/>
      <c r="S140" s="629"/>
      <c r="T140" s="629"/>
      <c r="U140" s="629"/>
      <c r="V140" s="629"/>
      <c r="W140" s="629"/>
      <c r="X140" s="629"/>
      <c r="Y140" s="629"/>
      <c r="Z140" s="629"/>
      <c r="AA140" s="629"/>
      <c r="AB140" s="629"/>
      <c r="AC140" s="629"/>
      <c r="AD140" s="629"/>
      <c r="AE140" s="629"/>
      <c r="AF140" s="629"/>
      <c r="AG140" s="629"/>
      <c r="AH140" s="629"/>
      <c r="AI140" s="629"/>
      <c r="AJ140" s="629"/>
      <c r="AK140" s="629"/>
      <c r="AL140" s="629"/>
      <c r="AM140" s="629"/>
      <c r="AN140" s="629"/>
      <c r="AO140" s="629"/>
      <c r="AP140" s="629"/>
      <c r="AR140" s="7"/>
    </row>
    <row r="141" spans="2:44" ht="24" customHeight="1">
      <c r="B141" s="6"/>
      <c r="D141" s="628"/>
      <c r="E141" s="628"/>
      <c r="F141" s="628"/>
      <c r="G141" s="628"/>
      <c r="H141" s="628"/>
      <c r="I141" s="628"/>
      <c r="J141" s="628"/>
      <c r="K141" s="628"/>
      <c r="L141" s="628"/>
      <c r="M141" s="628"/>
      <c r="N141" s="628"/>
      <c r="O141" s="628"/>
      <c r="P141" s="629"/>
      <c r="Q141" s="629"/>
      <c r="R141" s="629"/>
      <c r="S141" s="629"/>
      <c r="T141" s="629"/>
      <c r="U141" s="629"/>
      <c r="V141" s="629"/>
      <c r="W141" s="629"/>
      <c r="X141" s="629"/>
      <c r="Y141" s="629"/>
      <c r="Z141" s="629"/>
      <c r="AA141" s="629"/>
      <c r="AB141" s="629"/>
      <c r="AC141" s="629"/>
      <c r="AD141" s="629"/>
      <c r="AE141" s="629"/>
      <c r="AF141" s="629"/>
      <c r="AG141" s="629"/>
      <c r="AH141" s="629"/>
      <c r="AI141" s="629"/>
      <c r="AJ141" s="629"/>
      <c r="AK141" s="629"/>
      <c r="AL141" s="629"/>
      <c r="AM141" s="629"/>
      <c r="AN141" s="629"/>
      <c r="AO141" s="629"/>
      <c r="AP141" s="629"/>
      <c r="AR141" s="7"/>
    </row>
    <row r="142" spans="2:44" ht="24" customHeight="1">
      <c r="B142" s="6"/>
      <c r="D142" s="628"/>
      <c r="E142" s="628"/>
      <c r="F142" s="628"/>
      <c r="G142" s="628"/>
      <c r="H142" s="628"/>
      <c r="I142" s="628"/>
      <c r="J142" s="628"/>
      <c r="K142" s="628"/>
      <c r="L142" s="628"/>
      <c r="M142" s="628"/>
      <c r="N142" s="628"/>
      <c r="O142" s="628"/>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9"/>
      <c r="AL142" s="629"/>
      <c r="AM142" s="629"/>
      <c r="AN142" s="629"/>
      <c r="AO142" s="629"/>
      <c r="AP142" s="629"/>
      <c r="AR142" s="7"/>
    </row>
    <row r="143" spans="2:44" ht="24" customHeight="1">
      <c r="B143" s="6"/>
      <c r="D143" s="628"/>
      <c r="E143" s="628"/>
      <c r="F143" s="628"/>
      <c r="G143" s="628"/>
      <c r="H143" s="628"/>
      <c r="I143" s="628"/>
      <c r="J143" s="628"/>
      <c r="K143" s="628"/>
      <c r="L143" s="628"/>
      <c r="M143" s="628"/>
      <c r="N143" s="628"/>
      <c r="O143" s="628"/>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629"/>
      <c r="AL143" s="629"/>
      <c r="AM143" s="629"/>
      <c r="AN143" s="629"/>
      <c r="AO143" s="629"/>
      <c r="AP143" s="629"/>
      <c r="AR143" s="7"/>
    </row>
    <row r="144" spans="2:44" ht="24" customHeight="1">
      <c r="B144" s="6"/>
      <c r="D144" s="628"/>
      <c r="E144" s="628"/>
      <c r="F144" s="628"/>
      <c r="G144" s="628"/>
      <c r="H144" s="628"/>
      <c r="I144" s="628"/>
      <c r="J144" s="628"/>
      <c r="K144" s="628"/>
      <c r="L144" s="628"/>
      <c r="M144" s="628"/>
      <c r="N144" s="628"/>
      <c r="O144" s="628"/>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29"/>
      <c r="AK144" s="629"/>
      <c r="AL144" s="629"/>
      <c r="AM144" s="629"/>
      <c r="AN144" s="629"/>
      <c r="AO144" s="629"/>
      <c r="AP144" s="629"/>
      <c r="AR144" s="7"/>
    </row>
    <row r="145" spans="2:44" ht="24" customHeight="1">
      <c r="B145" s="6"/>
      <c r="D145" s="628"/>
      <c r="E145" s="628"/>
      <c r="F145" s="628"/>
      <c r="G145" s="628"/>
      <c r="H145" s="628"/>
      <c r="I145" s="628"/>
      <c r="J145" s="628"/>
      <c r="K145" s="628"/>
      <c r="L145" s="628"/>
      <c r="M145" s="628"/>
      <c r="N145" s="628"/>
      <c r="O145" s="628"/>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29"/>
      <c r="AP145" s="629"/>
      <c r="AR145" s="7"/>
    </row>
    <row r="146" spans="2:44" ht="24" customHeight="1">
      <c r="B146" s="6"/>
      <c r="D146" s="628"/>
      <c r="E146" s="628"/>
      <c r="F146" s="628"/>
      <c r="G146" s="628"/>
      <c r="H146" s="628"/>
      <c r="I146" s="628"/>
      <c r="J146" s="628"/>
      <c r="K146" s="628"/>
      <c r="L146" s="628"/>
      <c r="M146" s="628"/>
      <c r="N146" s="628"/>
      <c r="O146" s="628"/>
      <c r="P146" s="629"/>
      <c r="Q146" s="629"/>
      <c r="R146" s="629"/>
      <c r="S146" s="629"/>
      <c r="T146" s="629"/>
      <c r="U146" s="629"/>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R146" s="7"/>
    </row>
    <row r="147" spans="2:44" ht="24" customHeight="1">
      <c r="B147" s="6"/>
      <c r="D147" s="628"/>
      <c r="E147" s="628"/>
      <c r="F147" s="628"/>
      <c r="G147" s="628"/>
      <c r="H147" s="628"/>
      <c r="I147" s="628"/>
      <c r="J147" s="628"/>
      <c r="K147" s="628"/>
      <c r="L147" s="628"/>
      <c r="M147" s="628"/>
      <c r="N147" s="628"/>
      <c r="O147" s="628"/>
      <c r="P147" s="629"/>
      <c r="Q147" s="629"/>
      <c r="R147" s="629"/>
      <c r="S147" s="629"/>
      <c r="T147" s="629"/>
      <c r="U147" s="629"/>
      <c r="V147" s="629"/>
      <c r="W147" s="629"/>
      <c r="X147" s="629"/>
      <c r="Y147" s="629"/>
      <c r="Z147" s="629"/>
      <c r="AA147" s="629"/>
      <c r="AB147" s="629"/>
      <c r="AC147" s="629"/>
      <c r="AD147" s="629"/>
      <c r="AE147" s="629"/>
      <c r="AF147" s="629"/>
      <c r="AG147" s="629"/>
      <c r="AH147" s="629"/>
      <c r="AI147" s="629"/>
      <c r="AJ147" s="629"/>
      <c r="AK147" s="629"/>
      <c r="AL147" s="629"/>
      <c r="AM147" s="629"/>
      <c r="AN147" s="629"/>
      <c r="AO147" s="629"/>
      <c r="AP147" s="629"/>
      <c r="AR147" s="7"/>
    </row>
    <row r="148" spans="2:44" ht="24" customHeight="1">
      <c r="B148" s="6"/>
      <c r="D148" s="628"/>
      <c r="E148" s="628"/>
      <c r="F148" s="628"/>
      <c r="G148" s="628"/>
      <c r="H148" s="628"/>
      <c r="I148" s="628"/>
      <c r="J148" s="628"/>
      <c r="K148" s="628"/>
      <c r="L148" s="628"/>
      <c r="M148" s="628"/>
      <c r="N148" s="628"/>
      <c r="O148" s="628"/>
      <c r="P148" s="629"/>
      <c r="Q148" s="629"/>
      <c r="R148" s="629"/>
      <c r="S148" s="629"/>
      <c r="T148" s="629"/>
      <c r="U148" s="629"/>
      <c r="V148" s="629"/>
      <c r="W148" s="629"/>
      <c r="X148" s="629"/>
      <c r="Y148" s="629"/>
      <c r="Z148" s="629"/>
      <c r="AA148" s="629"/>
      <c r="AB148" s="629"/>
      <c r="AC148" s="629"/>
      <c r="AD148" s="629"/>
      <c r="AE148" s="629"/>
      <c r="AF148" s="629"/>
      <c r="AG148" s="629"/>
      <c r="AH148" s="629"/>
      <c r="AI148" s="629"/>
      <c r="AJ148" s="629"/>
      <c r="AK148" s="629"/>
      <c r="AL148" s="629"/>
      <c r="AM148" s="629"/>
      <c r="AN148" s="629"/>
      <c r="AO148" s="629"/>
      <c r="AP148" s="629"/>
      <c r="AR148" s="7"/>
    </row>
    <row r="149" spans="2:44" ht="24" customHeight="1">
      <c r="B149" s="6"/>
      <c r="D149" s="628"/>
      <c r="E149" s="628"/>
      <c r="F149" s="628"/>
      <c r="G149" s="628"/>
      <c r="H149" s="628"/>
      <c r="I149" s="628"/>
      <c r="J149" s="628"/>
      <c r="K149" s="628"/>
      <c r="L149" s="628"/>
      <c r="M149" s="628"/>
      <c r="N149" s="628"/>
      <c r="O149" s="628"/>
      <c r="P149" s="629"/>
      <c r="Q149" s="629"/>
      <c r="R149" s="629"/>
      <c r="S149" s="629"/>
      <c r="T149" s="629"/>
      <c r="U149" s="629"/>
      <c r="V149" s="629"/>
      <c r="W149" s="629"/>
      <c r="X149" s="629"/>
      <c r="Y149" s="629"/>
      <c r="Z149" s="629"/>
      <c r="AA149" s="629"/>
      <c r="AB149" s="629"/>
      <c r="AC149" s="629"/>
      <c r="AD149" s="629"/>
      <c r="AE149" s="629"/>
      <c r="AF149" s="629"/>
      <c r="AG149" s="629"/>
      <c r="AH149" s="629"/>
      <c r="AI149" s="629"/>
      <c r="AJ149" s="629"/>
      <c r="AK149" s="629"/>
      <c r="AL149" s="629"/>
      <c r="AM149" s="629"/>
      <c r="AN149" s="629"/>
      <c r="AO149" s="629"/>
      <c r="AP149" s="629"/>
      <c r="AR149" s="7"/>
    </row>
    <row r="150" spans="2:44" ht="24" customHeight="1">
      <c r="B150" s="6"/>
      <c r="D150" s="628"/>
      <c r="E150" s="628"/>
      <c r="F150" s="628"/>
      <c r="G150" s="628"/>
      <c r="H150" s="628"/>
      <c r="I150" s="628"/>
      <c r="J150" s="628"/>
      <c r="K150" s="628"/>
      <c r="L150" s="628"/>
      <c r="M150" s="628"/>
      <c r="N150" s="628"/>
      <c r="O150" s="628"/>
      <c r="P150" s="629"/>
      <c r="Q150" s="629"/>
      <c r="R150" s="629"/>
      <c r="S150" s="629"/>
      <c r="T150" s="629"/>
      <c r="U150" s="629"/>
      <c r="V150" s="629"/>
      <c r="W150" s="629"/>
      <c r="X150" s="629"/>
      <c r="Y150" s="629"/>
      <c r="Z150" s="629"/>
      <c r="AA150" s="629"/>
      <c r="AB150" s="629"/>
      <c r="AC150" s="629"/>
      <c r="AD150" s="629"/>
      <c r="AE150" s="629"/>
      <c r="AF150" s="629"/>
      <c r="AG150" s="629"/>
      <c r="AH150" s="629"/>
      <c r="AI150" s="629"/>
      <c r="AJ150" s="629"/>
      <c r="AK150" s="629"/>
      <c r="AL150" s="629"/>
      <c r="AM150" s="629"/>
      <c r="AN150" s="629"/>
      <c r="AO150" s="629"/>
      <c r="AP150" s="629"/>
      <c r="AR150" s="7"/>
    </row>
    <row r="151" spans="2:44" ht="24" customHeight="1">
      <c r="B151" s="6"/>
      <c r="D151" s="628"/>
      <c r="E151" s="628"/>
      <c r="F151" s="628"/>
      <c r="G151" s="628"/>
      <c r="H151" s="628"/>
      <c r="I151" s="628"/>
      <c r="J151" s="628"/>
      <c r="K151" s="628"/>
      <c r="L151" s="628"/>
      <c r="M151" s="628"/>
      <c r="N151" s="628"/>
      <c r="O151" s="628"/>
      <c r="P151" s="629"/>
      <c r="Q151" s="629"/>
      <c r="R151" s="629"/>
      <c r="S151" s="629"/>
      <c r="T151" s="629"/>
      <c r="U151" s="629"/>
      <c r="V151" s="629"/>
      <c r="W151" s="629"/>
      <c r="X151" s="629"/>
      <c r="Y151" s="629"/>
      <c r="Z151" s="629"/>
      <c r="AA151" s="629"/>
      <c r="AB151" s="629"/>
      <c r="AC151" s="629"/>
      <c r="AD151" s="629"/>
      <c r="AE151" s="629"/>
      <c r="AF151" s="629"/>
      <c r="AG151" s="629"/>
      <c r="AH151" s="629"/>
      <c r="AI151" s="629"/>
      <c r="AJ151" s="629"/>
      <c r="AK151" s="629"/>
      <c r="AL151" s="629"/>
      <c r="AM151" s="629"/>
      <c r="AN151" s="629"/>
      <c r="AO151" s="629"/>
      <c r="AP151" s="629"/>
      <c r="AR151" s="7"/>
    </row>
    <row r="152" spans="2:44" ht="24" customHeight="1">
      <c r="B152" s="6"/>
      <c r="D152" s="628"/>
      <c r="E152" s="628"/>
      <c r="F152" s="628"/>
      <c r="G152" s="628"/>
      <c r="H152" s="628"/>
      <c r="I152" s="628"/>
      <c r="J152" s="628"/>
      <c r="K152" s="628"/>
      <c r="L152" s="628"/>
      <c r="M152" s="628"/>
      <c r="N152" s="628"/>
      <c r="O152" s="628"/>
      <c r="P152" s="629"/>
      <c r="Q152" s="629"/>
      <c r="R152" s="629"/>
      <c r="S152" s="629"/>
      <c r="T152" s="629"/>
      <c r="U152" s="629"/>
      <c r="V152" s="629"/>
      <c r="W152" s="629"/>
      <c r="X152" s="629"/>
      <c r="Y152" s="629"/>
      <c r="Z152" s="629"/>
      <c r="AA152" s="629"/>
      <c r="AB152" s="629"/>
      <c r="AC152" s="629"/>
      <c r="AD152" s="629"/>
      <c r="AE152" s="629"/>
      <c r="AF152" s="629"/>
      <c r="AG152" s="629"/>
      <c r="AH152" s="629"/>
      <c r="AI152" s="629"/>
      <c r="AJ152" s="629"/>
      <c r="AK152" s="629"/>
      <c r="AL152" s="629"/>
      <c r="AM152" s="629"/>
      <c r="AN152" s="629"/>
      <c r="AO152" s="629"/>
      <c r="AP152" s="629"/>
      <c r="AR152" s="7"/>
    </row>
    <row r="153" spans="2:44" ht="24" customHeight="1">
      <c r="B153" s="6"/>
      <c r="D153" s="628"/>
      <c r="E153" s="628"/>
      <c r="F153" s="628"/>
      <c r="G153" s="628"/>
      <c r="H153" s="628"/>
      <c r="I153" s="628"/>
      <c r="J153" s="628"/>
      <c r="K153" s="628"/>
      <c r="L153" s="628"/>
      <c r="M153" s="628"/>
      <c r="N153" s="628"/>
      <c r="O153" s="628"/>
      <c r="P153" s="629"/>
      <c r="Q153" s="629"/>
      <c r="R153" s="629"/>
      <c r="S153" s="629"/>
      <c r="T153" s="629"/>
      <c r="U153" s="629"/>
      <c r="V153" s="629"/>
      <c r="W153" s="629"/>
      <c r="X153" s="629"/>
      <c r="Y153" s="629"/>
      <c r="Z153" s="629"/>
      <c r="AA153" s="629"/>
      <c r="AB153" s="629"/>
      <c r="AC153" s="629"/>
      <c r="AD153" s="629"/>
      <c r="AE153" s="629"/>
      <c r="AF153" s="629"/>
      <c r="AG153" s="629"/>
      <c r="AH153" s="629"/>
      <c r="AI153" s="629"/>
      <c r="AJ153" s="629"/>
      <c r="AK153" s="629"/>
      <c r="AL153" s="629"/>
      <c r="AM153" s="629"/>
      <c r="AN153" s="629"/>
      <c r="AO153" s="629"/>
      <c r="AP153" s="629"/>
      <c r="AR153" s="7"/>
    </row>
    <row r="154" spans="2:44" ht="24" customHeight="1">
      <c r="B154" s="6"/>
      <c r="D154" s="628"/>
      <c r="E154" s="628"/>
      <c r="F154" s="628"/>
      <c r="G154" s="628"/>
      <c r="H154" s="628"/>
      <c r="I154" s="628"/>
      <c r="J154" s="628"/>
      <c r="K154" s="628"/>
      <c r="L154" s="628"/>
      <c r="M154" s="628"/>
      <c r="N154" s="628"/>
      <c r="O154" s="628"/>
      <c r="P154" s="629"/>
      <c r="Q154" s="629"/>
      <c r="R154" s="629"/>
      <c r="S154" s="629"/>
      <c r="T154" s="629"/>
      <c r="U154" s="629"/>
      <c r="V154" s="629"/>
      <c r="W154" s="629"/>
      <c r="X154" s="629"/>
      <c r="Y154" s="629"/>
      <c r="Z154" s="629"/>
      <c r="AA154" s="629"/>
      <c r="AB154" s="629"/>
      <c r="AC154" s="629"/>
      <c r="AD154" s="629"/>
      <c r="AE154" s="629"/>
      <c r="AF154" s="629"/>
      <c r="AG154" s="629"/>
      <c r="AH154" s="629"/>
      <c r="AI154" s="629"/>
      <c r="AJ154" s="629"/>
      <c r="AK154" s="629"/>
      <c r="AL154" s="629"/>
      <c r="AM154" s="629"/>
      <c r="AN154" s="629"/>
      <c r="AO154" s="629"/>
      <c r="AP154" s="629"/>
      <c r="AR154" s="7"/>
    </row>
    <row r="155" spans="2:44" ht="24" customHeight="1">
      <c r="B155" s="6"/>
      <c r="D155" s="628"/>
      <c r="E155" s="628"/>
      <c r="F155" s="628"/>
      <c r="G155" s="628"/>
      <c r="H155" s="628"/>
      <c r="I155" s="628"/>
      <c r="J155" s="628"/>
      <c r="K155" s="628"/>
      <c r="L155" s="628"/>
      <c r="M155" s="628"/>
      <c r="N155" s="628"/>
      <c r="O155" s="628"/>
      <c r="P155" s="629"/>
      <c r="Q155" s="629"/>
      <c r="R155" s="629"/>
      <c r="S155" s="629"/>
      <c r="T155" s="629"/>
      <c r="U155" s="629"/>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R155" s="7"/>
    </row>
    <row r="156" spans="2:44" ht="24" customHeight="1">
      <c r="B156" s="6"/>
      <c r="D156" s="628"/>
      <c r="E156" s="628"/>
      <c r="F156" s="628"/>
      <c r="G156" s="628"/>
      <c r="H156" s="628"/>
      <c r="I156" s="628"/>
      <c r="J156" s="628"/>
      <c r="K156" s="628"/>
      <c r="L156" s="628"/>
      <c r="M156" s="628"/>
      <c r="N156" s="628"/>
      <c r="O156" s="628"/>
      <c r="P156" s="629"/>
      <c r="Q156" s="629"/>
      <c r="R156" s="629"/>
      <c r="S156" s="629"/>
      <c r="T156" s="629"/>
      <c r="U156" s="629"/>
      <c r="V156" s="629"/>
      <c r="W156" s="629"/>
      <c r="X156" s="629"/>
      <c r="Y156" s="629"/>
      <c r="Z156" s="629"/>
      <c r="AA156" s="629"/>
      <c r="AB156" s="629"/>
      <c r="AC156" s="629"/>
      <c r="AD156" s="629"/>
      <c r="AE156" s="629"/>
      <c r="AF156" s="629"/>
      <c r="AG156" s="629"/>
      <c r="AH156" s="629"/>
      <c r="AI156" s="629"/>
      <c r="AJ156" s="629"/>
      <c r="AK156" s="629"/>
      <c r="AL156" s="629"/>
      <c r="AM156" s="629"/>
      <c r="AN156" s="629"/>
      <c r="AO156" s="629"/>
      <c r="AP156" s="629"/>
      <c r="AR156" s="7"/>
    </row>
    <row r="157" spans="2:44" ht="24" customHeight="1">
      <c r="B157" s="6"/>
      <c r="D157" s="628"/>
      <c r="E157" s="628"/>
      <c r="F157" s="628"/>
      <c r="G157" s="628"/>
      <c r="H157" s="628"/>
      <c r="I157" s="628"/>
      <c r="J157" s="628"/>
      <c r="K157" s="628"/>
      <c r="L157" s="628"/>
      <c r="M157" s="628"/>
      <c r="N157" s="628"/>
      <c r="O157" s="628"/>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29"/>
      <c r="AO157" s="629"/>
      <c r="AP157" s="629"/>
      <c r="AR157" s="7"/>
    </row>
    <row r="158" spans="2:44" ht="24" customHeight="1">
      <c r="B158" s="6"/>
      <c r="D158" s="628"/>
      <c r="E158" s="628"/>
      <c r="F158" s="628"/>
      <c r="G158" s="628"/>
      <c r="H158" s="628"/>
      <c r="I158" s="628"/>
      <c r="J158" s="628"/>
      <c r="K158" s="628"/>
      <c r="L158" s="628"/>
      <c r="M158" s="628"/>
      <c r="N158" s="628"/>
      <c r="O158" s="628"/>
      <c r="P158" s="629"/>
      <c r="Q158" s="629"/>
      <c r="R158" s="629"/>
      <c r="S158" s="629"/>
      <c r="T158" s="629"/>
      <c r="U158" s="629"/>
      <c r="V158" s="629"/>
      <c r="W158" s="629"/>
      <c r="X158" s="629"/>
      <c r="Y158" s="629"/>
      <c r="Z158" s="629"/>
      <c r="AA158" s="629"/>
      <c r="AB158" s="629"/>
      <c r="AC158" s="629"/>
      <c r="AD158" s="629"/>
      <c r="AE158" s="629"/>
      <c r="AF158" s="629"/>
      <c r="AG158" s="629"/>
      <c r="AH158" s="629"/>
      <c r="AI158" s="629"/>
      <c r="AJ158" s="629"/>
      <c r="AK158" s="629"/>
      <c r="AL158" s="629"/>
      <c r="AM158" s="629"/>
      <c r="AN158" s="629"/>
      <c r="AO158" s="629"/>
      <c r="AP158" s="629"/>
      <c r="AR158" s="7"/>
    </row>
    <row r="159" spans="2:44" ht="24" customHeight="1">
      <c r="B159" s="6"/>
      <c r="D159" s="628"/>
      <c r="E159" s="628"/>
      <c r="F159" s="628"/>
      <c r="G159" s="628"/>
      <c r="H159" s="628"/>
      <c r="I159" s="628"/>
      <c r="J159" s="628"/>
      <c r="K159" s="628"/>
      <c r="L159" s="628"/>
      <c r="M159" s="628"/>
      <c r="N159" s="628"/>
      <c r="O159" s="628"/>
      <c r="P159" s="629"/>
      <c r="Q159" s="629"/>
      <c r="R159" s="629"/>
      <c r="S159" s="629"/>
      <c r="T159" s="629"/>
      <c r="U159" s="629"/>
      <c r="V159" s="629"/>
      <c r="W159" s="629"/>
      <c r="X159" s="629"/>
      <c r="Y159" s="629"/>
      <c r="Z159" s="629"/>
      <c r="AA159" s="629"/>
      <c r="AB159" s="629"/>
      <c r="AC159" s="629"/>
      <c r="AD159" s="629"/>
      <c r="AE159" s="629"/>
      <c r="AF159" s="629"/>
      <c r="AG159" s="629"/>
      <c r="AH159" s="629"/>
      <c r="AI159" s="629"/>
      <c r="AJ159" s="629"/>
      <c r="AK159" s="629"/>
      <c r="AL159" s="629"/>
      <c r="AM159" s="629"/>
      <c r="AN159" s="629"/>
      <c r="AO159" s="629"/>
      <c r="AP159" s="629"/>
      <c r="AR159" s="7"/>
    </row>
    <row r="160" spans="2:44" ht="24" customHeight="1">
      <c r="B160" s="6"/>
      <c r="D160" s="628"/>
      <c r="E160" s="628"/>
      <c r="F160" s="628"/>
      <c r="G160" s="628"/>
      <c r="H160" s="628"/>
      <c r="I160" s="628"/>
      <c r="J160" s="628"/>
      <c r="K160" s="628"/>
      <c r="L160" s="628"/>
      <c r="M160" s="628"/>
      <c r="N160" s="628"/>
      <c r="O160" s="628"/>
      <c r="P160" s="629"/>
      <c r="Q160" s="629"/>
      <c r="R160" s="629"/>
      <c r="S160" s="629"/>
      <c r="T160" s="629"/>
      <c r="U160" s="629"/>
      <c r="V160" s="629"/>
      <c r="W160" s="629"/>
      <c r="X160" s="629"/>
      <c r="Y160" s="629"/>
      <c r="Z160" s="629"/>
      <c r="AA160" s="629"/>
      <c r="AB160" s="629"/>
      <c r="AC160" s="629"/>
      <c r="AD160" s="629"/>
      <c r="AE160" s="629"/>
      <c r="AF160" s="629"/>
      <c r="AG160" s="629"/>
      <c r="AH160" s="629"/>
      <c r="AI160" s="629"/>
      <c r="AJ160" s="629"/>
      <c r="AK160" s="629"/>
      <c r="AL160" s="629"/>
      <c r="AM160" s="629"/>
      <c r="AN160" s="629"/>
      <c r="AO160" s="629"/>
      <c r="AP160" s="629"/>
      <c r="AR160" s="7"/>
    </row>
    <row r="161" spans="2:44" ht="24" customHeight="1">
      <c r="B161" s="6"/>
      <c r="D161" s="628"/>
      <c r="E161" s="628"/>
      <c r="F161" s="628"/>
      <c r="G161" s="628"/>
      <c r="H161" s="628"/>
      <c r="I161" s="628"/>
      <c r="J161" s="628"/>
      <c r="K161" s="628"/>
      <c r="L161" s="628"/>
      <c r="M161" s="628"/>
      <c r="N161" s="628"/>
      <c r="O161" s="628"/>
      <c r="P161" s="629"/>
      <c r="Q161" s="629"/>
      <c r="R161" s="629"/>
      <c r="S161" s="629"/>
      <c r="T161" s="629"/>
      <c r="U161" s="629"/>
      <c r="V161" s="629"/>
      <c r="W161" s="629"/>
      <c r="X161" s="629"/>
      <c r="Y161" s="629"/>
      <c r="Z161" s="629"/>
      <c r="AA161" s="629"/>
      <c r="AB161" s="629"/>
      <c r="AC161" s="629"/>
      <c r="AD161" s="629"/>
      <c r="AE161" s="629"/>
      <c r="AF161" s="629"/>
      <c r="AG161" s="629"/>
      <c r="AH161" s="629"/>
      <c r="AI161" s="629"/>
      <c r="AJ161" s="629"/>
      <c r="AK161" s="629"/>
      <c r="AL161" s="629"/>
      <c r="AM161" s="629"/>
      <c r="AN161" s="629"/>
      <c r="AO161" s="629"/>
      <c r="AP161" s="629"/>
      <c r="AR161" s="7"/>
    </row>
    <row r="162" spans="2:44" ht="24" customHeight="1">
      <c r="B162" s="6"/>
      <c r="D162" s="628"/>
      <c r="E162" s="628"/>
      <c r="F162" s="628"/>
      <c r="G162" s="628"/>
      <c r="H162" s="628"/>
      <c r="I162" s="628"/>
      <c r="J162" s="628"/>
      <c r="K162" s="628"/>
      <c r="L162" s="628"/>
      <c r="M162" s="628"/>
      <c r="N162" s="628"/>
      <c r="O162" s="628"/>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9"/>
      <c r="AL162" s="629"/>
      <c r="AM162" s="629"/>
      <c r="AN162" s="629"/>
      <c r="AO162" s="629"/>
      <c r="AP162" s="629"/>
      <c r="AR162" s="7"/>
    </row>
    <row r="163" spans="2:44" ht="24" customHeight="1">
      <c r="B163" s="6"/>
      <c r="D163" s="628"/>
      <c r="E163" s="628"/>
      <c r="F163" s="628"/>
      <c r="G163" s="628"/>
      <c r="H163" s="628"/>
      <c r="I163" s="628"/>
      <c r="J163" s="628"/>
      <c r="K163" s="628"/>
      <c r="L163" s="628"/>
      <c r="M163" s="628"/>
      <c r="N163" s="628"/>
      <c r="O163" s="628"/>
      <c r="P163" s="629"/>
      <c r="Q163" s="629"/>
      <c r="R163" s="629"/>
      <c r="S163" s="629"/>
      <c r="T163" s="629"/>
      <c r="U163" s="629"/>
      <c r="V163" s="629"/>
      <c r="W163" s="629"/>
      <c r="X163" s="629"/>
      <c r="Y163" s="629"/>
      <c r="Z163" s="629"/>
      <c r="AA163" s="629"/>
      <c r="AB163" s="629"/>
      <c r="AC163" s="629"/>
      <c r="AD163" s="629"/>
      <c r="AE163" s="629"/>
      <c r="AF163" s="629"/>
      <c r="AG163" s="629"/>
      <c r="AH163" s="629"/>
      <c r="AI163" s="629"/>
      <c r="AJ163" s="629"/>
      <c r="AK163" s="629"/>
      <c r="AL163" s="629"/>
      <c r="AM163" s="629"/>
      <c r="AN163" s="629"/>
      <c r="AO163" s="629"/>
      <c r="AP163" s="629"/>
      <c r="AR163" s="7"/>
    </row>
    <row r="164" spans="2:44" ht="24" customHeight="1">
      <c r="B164" s="6"/>
      <c r="D164" s="628"/>
      <c r="E164" s="628"/>
      <c r="F164" s="628"/>
      <c r="G164" s="628"/>
      <c r="H164" s="628"/>
      <c r="I164" s="628"/>
      <c r="J164" s="628"/>
      <c r="K164" s="628"/>
      <c r="L164" s="628"/>
      <c r="M164" s="628"/>
      <c r="N164" s="628"/>
      <c r="O164" s="628"/>
      <c r="P164" s="629"/>
      <c r="Q164" s="629"/>
      <c r="R164" s="629"/>
      <c r="S164" s="629"/>
      <c r="T164" s="629"/>
      <c r="U164" s="629"/>
      <c r="V164" s="629"/>
      <c r="W164" s="629"/>
      <c r="X164" s="629"/>
      <c r="Y164" s="629"/>
      <c r="Z164" s="629"/>
      <c r="AA164" s="629"/>
      <c r="AB164" s="629"/>
      <c r="AC164" s="629"/>
      <c r="AD164" s="629"/>
      <c r="AE164" s="629"/>
      <c r="AF164" s="629"/>
      <c r="AG164" s="629"/>
      <c r="AH164" s="629"/>
      <c r="AI164" s="629"/>
      <c r="AJ164" s="629"/>
      <c r="AK164" s="629"/>
      <c r="AL164" s="629"/>
      <c r="AM164" s="629"/>
      <c r="AN164" s="629"/>
      <c r="AO164" s="629"/>
      <c r="AP164" s="629"/>
      <c r="AR164" s="7"/>
    </row>
    <row r="165" spans="2:44" ht="24" customHeight="1">
      <c r="B165" s="6"/>
      <c r="D165" s="628"/>
      <c r="E165" s="628"/>
      <c r="F165" s="628"/>
      <c r="G165" s="628"/>
      <c r="H165" s="628"/>
      <c r="I165" s="628"/>
      <c r="J165" s="628"/>
      <c r="K165" s="628"/>
      <c r="L165" s="628"/>
      <c r="M165" s="628"/>
      <c r="N165" s="628"/>
      <c r="O165" s="628"/>
      <c r="P165" s="629"/>
      <c r="Q165" s="629"/>
      <c r="R165" s="629"/>
      <c r="S165" s="629"/>
      <c r="T165" s="629"/>
      <c r="U165" s="629"/>
      <c r="V165" s="629"/>
      <c r="W165" s="629"/>
      <c r="X165" s="629"/>
      <c r="Y165" s="629"/>
      <c r="Z165" s="629"/>
      <c r="AA165" s="629"/>
      <c r="AB165" s="629"/>
      <c r="AC165" s="629"/>
      <c r="AD165" s="629"/>
      <c r="AE165" s="629"/>
      <c r="AF165" s="629"/>
      <c r="AG165" s="629"/>
      <c r="AH165" s="629"/>
      <c r="AI165" s="629"/>
      <c r="AJ165" s="629"/>
      <c r="AK165" s="629"/>
      <c r="AL165" s="629"/>
      <c r="AM165" s="629"/>
      <c r="AN165" s="629"/>
      <c r="AO165" s="629"/>
      <c r="AP165" s="629"/>
      <c r="AR165" s="7"/>
    </row>
    <row r="166" spans="2:44" ht="24" customHeight="1">
      <c r="B166" s="6"/>
      <c r="D166" s="628"/>
      <c r="E166" s="628"/>
      <c r="F166" s="628"/>
      <c r="G166" s="628"/>
      <c r="H166" s="628"/>
      <c r="I166" s="628"/>
      <c r="J166" s="628"/>
      <c r="K166" s="628"/>
      <c r="L166" s="628"/>
      <c r="M166" s="628"/>
      <c r="N166" s="628"/>
      <c r="O166" s="628"/>
      <c r="P166" s="629"/>
      <c r="Q166" s="629"/>
      <c r="R166" s="629"/>
      <c r="S166" s="629"/>
      <c r="T166" s="629"/>
      <c r="U166" s="629"/>
      <c r="V166" s="629"/>
      <c r="W166" s="629"/>
      <c r="X166" s="629"/>
      <c r="Y166" s="629"/>
      <c r="Z166" s="629"/>
      <c r="AA166" s="629"/>
      <c r="AB166" s="629"/>
      <c r="AC166" s="629"/>
      <c r="AD166" s="629"/>
      <c r="AE166" s="629"/>
      <c r="AF166" s="629"/>
      <c r="AG166" s="629"/>
      <c r="AH166" s="629"/>
      <c r="AI166" s="629"/>
      <c r="AJ166" s="629"/>
      <c r="AK166" s="629"/>
      <c r="AL166" s="629"/>
      <c r="AM166" s="629"/>
      <c r="AN166" s="629"/>
      <c r="AO166" s="629"/>
      <c r="AP166" s="629"/>
      <c r="AR166" s="7"/>
    </row>
    <row r="167" spans="2:44" ht="24" customHeight="1">
      <c r="B167" s="6"/>
      <c r="D167" s="628"/>
      <c r="E167" s="628"/>
      <c r="F167" s="628"/>
      <c r="G167" s="628"/>
      <c r="H167" s="628"/>
      <c r="I167" s="628"/>
      <c r="J167" s="628"/>
      <c r="K167" s="628"/>
      <c r="L167" s="628"/>
      <c r="M167" s="628"/>
      <c r="N167" s="628"/>
      <c r="O167" s="628"/>
      <c r="P167" s="629"/>
      <c r="Q167" s="629"/>
      <c r="R167" s="629"/>
      <c r="S167" s="629"/>
      <c r="T167" s="629"/>
      <c r="U167" s="629"/>
      <c r="V167" s="629"/>
      <c r="W167" s="629"/>
      <c r="X167" s="629"/>
      <c r="Y167" s="629"/>
      <c r="Z167" s="629"/>
      <c r="AA167" s="629"/>
      <c r="AB167" s="629"/>
      <c r="AC167" s="629"/>
      <c r="AD167" s="629"/>
      <c r="AE167" s="629"/>
      <c r="AF167" s="629"/>
      <c r="AG167" s="629"/>
      <c r="AH167" s="629"/>
      <c r="AI167" s="629"/>
      <c r="AJ167" s="629"/>
      <c r="AK167" s="629"/>
      <c r="AL167" s="629"/>
      <c r="AM167" s="629"/>
      <c r="AN167" s="629"/>
      <c r="AO167" s="629"/>
      <c r="AP167" s="629"/>
      <c r="AR167" s="7"/>
    </row>
    <row r="168" spans="2:44" ht="24" customHeight="1">
      <c r="B168" s="6"/>
      <c r="D168" s="628"/>
      <c r="E168" s="628"/>
      <c r="F168" s="628"/>
      <c r="G168" s="628"/>
      <c r="H168" s="628"/>
      <c r="I168" s="628"/>
      <c r="J168" s="628"/>
      <c r="K168" s="628"/>
      <c r="L168" s="628"/>
      <c r="M168" s="628"/>
      <c r="N168" s="628"/>
      <c r="O168" s="628"/>
      <c r="P168" s="629"/>
      <c r="Q168" s="629"/>
      <c r="R168" s="629"/>
      <c r="S168" s="629"/>
      <c r="T168" s="629"/>
      <c r="U168" s="629"/>
      <c r="V168" s="629"/>
      <c r="W168" s="629"/>
      <c r="X168" s="629"/>
      <c r="Y168" s="629"/>
      <c r="Z168" s="629"/>
      <c r="AA168" s="629"/>
      <c r="AB168" s="629"/>
      <c r="AC168" s="629"/>
      <c r="AD168" s="629"/>
      <c r="AE168" s="629"/>
      <c r="AF168" s="629"/>
      <c r="AG168" s="629"/>
      <c r="AH168" s="629"/>
      <c r="AI168" s="629"/>
      <c r="AJ168" s="629"/>
      <c r="AK168" s="629"/>
      <c r="AL168" s="629"/>
      <c r="AM168" s="629"/>
      <c r="AN168" s="629"/>
      <c r="AO168" s="629"/>
      <c r="AP168" s="629"/>
      <c r="AR168" s="7"/>
    </row>
    <row r="169" spans="2:44" ht="24" customHeight="1">
      <c r="B169" s="6"/>
      <c r="D169" s="628"/>
      <c r="E169" s="628"/>
      <c r="F169" s="628"/>
      <c r="G169" s="628"/>
      <c r="H169" s="628"/>
      <c r="I169" s="628"/>
      <c r="J169" s="628"/>
      <c r="K169" s="628"/>
      <c r="L169" s="628"/>
      <c r="M169" s="628"/>
      <c r="N169" s="628"/>
      <c r="O169" s="628"/>
      <c r="P169" s="629"/>
      <c r="Q169" s="629"/>
      <c r="R169" s="629"/>
      <c r="S169" s="629"/>
      <c r="T169" s="629"/>
      <c r="U169" s="629"/>
      <c r="V169" s="629"/>
      <c r="W169" s="629"/>
      <c r="X169" s="629"/>
      <c r="Y169" s="629"/>
      <c r="Z169" s="629"/>
      <c r="AA169" s="629"/>
      <c r="AB169" s="629"/>
      <c r="AC169" s="629"/>
      <c r="AD169" s="629"/>
      <c r="AE169" s="629"/>
      <c r="AF169" s="629"/>
      <c r="AG169" s="629"/>
      <c r="AH169" s="629"/>
      <c r="AI169" s="629"/>
      <c r="AJ169" s="629"/>
      <c r="AK169" s="629"/>
      <c r="AL169" s="629"/>
      <c r="AM169" s="629"/>
      <c r="AN169" s="629"/>
      <c r="AO169" s="629"/>
      <c r="AP169" s="629"/>
      <c r="AR169" s="7"/>
    </row>
    <row r="170" spans="2:44" ht="24" customHeight="1">
      <c r="B170" s="6"/>
      <c r="D170" s="628"/>
      <c r="E170" s="628"/>
      <c r="F170" s="628"/>
      <c r="G170" s="628"/>
      <c r="H170" s="628"/>
      <c r="I170" s="628"/>
      <c r="J170" s="628"/>
      <c r="K170" s="628"/>
      <c r="L170" s="628"/>
      <c r="M170" s="628"/>
      <c r="N170" s="628"/>
      <c r="O170" s="628"/>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629"/>
      <c r="AL170" s="629"/>
      <c r="AM170" s="629"/>
      <c r="AN170" s="629"/>
      <c r="AO170" s="629"/>
      <c r="AP170" s="629"/>
      <c r="AR170" s="7"/>
    </row>
    <row r="171" spans="2:44" ht="24" customHeight="1">
      <c r="B171" s="6"/>
      <c r="D171" s="628"/>
      <c r="E171" s="628"/>
      <c r="F171" s="628"/>
      <c r="G171" s="628"/>
      <c r="H171" s="628"/>
      <c r="I171" s="628"/>
      <c r="J171" s="628"/>
      <c r="K171" s="628"/>
      <c r="L171" s="628"/>
      <c r="M171" s="628"/>
      <c r="N171" s="628"/>
      <c r="O171" s="628"/>
      <c r="P171" s="629"/>
      <c r="Q171" s="629"/>
      <c r="R171" s="629"/>
      <c r="S171" s="629"/>
      <c r="T171" s="629"/>
      <c r="U171" s="629"/>
      <c r="V171" s="629"/>
      <c r="W171" s="629"/>
      <c r="X171" s="629"/>
      <c r="Y171" s="629"/>
      <c r="Z171" s="629"/>
      <c r="AA171" s="629"/>
      <c r="AB171" s="629"/>
      <c r="AC171" s="629"/>
      <c r="AD171" s="629"/>
      <c r="AE171" s="629"/>
      <c r="AF171" s="629"/>
      <c r="AG171" s="629"/>
      <c r="AH171" s="629"/>
      <c r="AI171" s="629"/>
      <c r="AJ171" s="629"/>
      <c r="AK171" s="629"/>
      <c r="AL171" s="629"/>
      <c r="AM171" s="629"/>
      <c r="AN171" s="629"/>
      <c r="AO171" s="629"/>
      <c r="AP171" s="629"/>
      <c r="AR171" s="7"/>
    </row>
    <row r="172" spans="2:44" ht="24" customHeight="1">
      <c r="B172" s="6"/>
      <c r="D172" s="628"/>
      <c r="E172" s="628"/>
      <c r="F172" s="628"/>
      <c r="G172" s="628"/>
      <c r="H172" s="628"/>
      <c r="I172" s="628"/>
      <c r="J172" s="628"/>
      <c r="K172" s="628"/>
      <c r="L172" s="628"/>
      <c r="M172" s="628"/>
      <c r="N172" s="628"/>
      <c r="O172" s="628"/>
      <c r="P172" s="629"/>
      <c r="Q172" s="629"/>
      <c r="R172" s="629"/>
      <c r="S172" s="629"/>
      <c r="T172" s="629"/>
      <c r="U172" s="629"/>
      <c r="V172" s="629"/>
      <c r="W172" s="629"/>
      <c r="X172" s="629"/>
      <c r="Y172" s="629"/>
      <c r="Z172" s="629"/>
      <c r="AA172" s="629"/>
      <c r="AB172" s="629"/>
      <c r="AC172" s="629"/>
      <c r="AD172" s="629"/>
      <c r="AE172" s="629"/>
      <c r="AF172" s="629"/>
      <c r="AG172" s="629"/>
      <c r="AH172" s="629"/>
      <c r="AI172" s="629"/>
      <c r="AJ172" s="629"/>
      <c r="AK172" s="629"/>
      <c r="AL172" s="629"/>
      <c r="AM172" s="629"/>
      <c r="AN172" s="629"/>
      <c r="AO172" s="629"/>
      <c r="AP172" s="629"/>
      <c r="AR172" s="7"/>
    </row>
    <row r="173" spans="2:44" ht="24" customHeight="1">
      <c r="B173" s="6"/>
      <c r="D173" s="628"/>
      <c r="E173" s="628"/>
      <c r="F173" s="628"/>
      <c r="G173" s="628"/>
      <c r="H173" s="628"/>
      <c r="I173" s="628"/>
      <c r="J173" s="628"/>
      <c r="K173" s="628"/>
      <c r="L173" s="628"/>
      <c r="M173" s="628"/>
      <c r="N173" s="628"/>
      <c r="O173" s="628"/>
      <c r="P173" s="629"/>
      <c r="Q173" s="629"/>
      <c r="R173" s="629"/>
      <c r="S173" s="629"/>
      <c r="T173" s="629"/>
      <c r="U173" s="629"/>
      <c r="V173" s="629"/>
      <c r="W173" s="629"/>
      <c r="X173" s="629"/>
      <c r="Y173" s="629"/>
      <c r="Z173" s="629"/>
      <c r="AA173" s="629"/>
      <c r="AB173" s="629"/>
      <c r="AC173" s="629"/>
      <c r="AD173" s="629"/>
      <c r="AE173" s="629"/>
      <c r="AF173" s="629"/>
      <c r="AG173" s="629"/>
      <c r="AH173" s="629"/>
      <c r="AI173" s="629"/>
      <c r="AJ173" s="629"/>
      <c r="AK173" s="629"/>
      <c r="AL173" s="629"/>
      <c r="AM173" s="629"/>
      <c r="AN173" s="629"/>
      <c r="AO173" s="629"/>
      <c r="AP173" s="629"/>
      <c r="AR173" s="7"/>
    </row>
    <row r="174" spans="2:44" ht="24" customHeight="1">
      <c r="B174" s="6"/>
      <c r="D174" s="628"/>
      <c r="E174" s="628"/>
      <c r="F174" s="628"/>
      <c r="G174" s="628"/>
      <c r="H174" s="628"/>
      <c r="I174" s="628"/>
      <c r="J174" s="628"/>
      <c r="K174" s="628"/>
      <c r="L174" s="628"/>
      <c r="M174" s="628"/>
      <c r="N174" s="628"/>
      <c r="O174" s="628"/>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R174" s="7"/>
    </row>
    <row r="175" spans="2:44" ht="24" customHeight="1">
      <c r="B175" s="6"/>
      <c r="D175" s="628"/>
      <c r="E175" s="628"/>
      <c r="F175" s="628"/>
      <c r="G175" s="628"/>
      <c r="H175" s="628"/>
      <c r="I175" s="628"/>
      <c r="J175" s="628"/>
      <c r="K175" s="628"/>
      <c r="L175" s="628"/>
      <c r="M175" s="628"/>
      <c r="N175" s="628"/>
      <c r="O175" s="628"/>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R175" s="7"/>
    </row>
    <row r="176" spans="2:44" ht="24" customHeight="1">
      <c r="B176" s="6"/>
      <c r="D176" s="628"/>
      <c r="E176" s="628"/>
      <c r="F176" s="628"/>
      <c r="G176" s="628"/>
      <c r="H176" s="628"/>
      <c r="I176" s="628"/>
      <c r="J176" s="628"/>
      <c r="K176" s="628"/>
      <c r="L176" s="628"/>
      <c r="M176" s="628"/>
      <c r="N176" s="628"/>
      <c r="O176" s="628"/>
      <c r="P176" s="629"/>
      <c r="Q176" s="629"/>
      <c r="R176" s="629"/>
      <c r="S176" s="629"/>
      <c r="T176" s="629"/>
      <c r="U176" s="629"/>
      <c r="V176" s="629"/>
      <c r="W176" s="629"/>
      <c r="X176" s="629"/>
      <c r="Y176" s="629"/>
      <c r="Z176" s="629"/>
      <c r="AA176" s="629"/>
      <c r="AB176" s="629"/>
      <c r="AC176" s="629"/>
      <c r="AD176" s="629"/>
      <c r="AE176" s="629"/>
      <c r="AF176" s="629"/>
      <c r="AG176" s="629"/>
      <c r="AH176" s="629"/>
      <c r="AI176" s="629"/>
      <c r="AJ176" s="629"/>
      <c r="AK176" s="629"/>
      <c r="AL176" s="629"/>
      <c r="AM176" s="629"/>
      <c r="AN176" s="629"/>
      <c r="AO176" s="629"/>
      <c r="AP176" s="629"/>
      <c r="AR176" s="7"/>
    </row>
    <row r="177" spans="2:44" ht="24" customHeight="1">
      <c r="B177" s="6"/>
      <c r="D177" s="628"/>
      <c r="E177" s="628"/>
      <c r="F177" s="628"/>
      <c r="G177" s="628"/>
      <c r="H177" s="628"/>
      <c r="I177" s="628"/>
      <c r="J177" s="628"/>
      <c r="K177" s="628"/>
      <c r="L177" s="628"/>
      <c r="M177" s="628"/>
      <c r="N177" s="628"/>
      <c r="O177" s="628"/>
      <c r="P177" s="629"/>
      <c r="Q177" s="629"/>
      <c r="R177" s="629"/>
      <c r="S177" s="629"/>
      <c r="T177" s="629"/>
      <c r="U177" s="629"/>
      <c r="V177" s="629"/>
      <c r="W177" s="629"/>
      <c r="X177" s="629"/>
      <c r="Y177" s="629"/>
      <c r="Z177" s="629"/>
      <c r="AA177" s="629"/>
      <c r="AB177" s="629"/>
      <c r="AC177" s="629"/>
      <c r="AD177" s="629"/>
      <c r="AE177" s="629"/>
      <c r="AF177" s="629"/>
      <c r="AG177" s="629"/>
      <c r="AH177" s="629"/>
      <c r="AI177" s="629"/>
      <c r="AJ177" s="629"/>
      <c r="AK177" s="629"/>
      <c r="AL177" s="629"/>
      <c r="AM177" s="629"/>
      <c r="AN177" s="629"/>
      <c r="AO177" s="629"/>
      <c r="AP177" s="629"/>
      <c r="AR177" s="7"/>
    </row>
    <row r="178" spans="2:44" ht="24" customHeight="1">
      <c r="B178" s="6"/>
      <c r="D178" s="628"/>
      <c r="E178" s="628"/>
      <c r="F178" s="628"/>
      <c r="G178" s="628"/>
      <c r="H178" s="628"/>
      <c r="I178" s="628"/>
      <c r="J178" s="628"/>
      <c r="K178" s="628"/>
      <c r="L178" s="628"/>
      <c r="M178" s="628"/>
      <c r="N178" s="628"/>
      <c r="O178" s="628"/>
      <c r="P178" s="629"/>
      <c r="Q178" s="629"/>
      <c r="R178" s="629"/>
      <c r="S178" s="629"/>
      <c r="T178" s="629"/>
      <c r="U178" s="629"/>
      <c r="V178" s="629"/>
      <c r="W178" s="629"/>
      <c r="X178" s="629"/>
      <c r="Y178" s="629"/>
      <c r="Z178" s="629"/>
      <c r="AA178" s="629"/>
      <c r="AB178" s="629"/>
      <c r="AC178" s="629"/>
      <c r="AD178" s="629"/>
      <c r="AE178" s="629"/>
      <c r="AF178" s="629"/>
      <c r="AG178" s="629"/>
      <c r="AH178" s="629"/>
      <c r="AI178" s="629"/>
      <c r="AJ178" s="629"/>
      <c r="AK178" s="629"/>
      <c r="AL178" s="629"/>
      <c r="AM178" s="629"/>
      <c r="AN178" s="629"/>
      <c r="AO178" s="629"/>
      <c r="AP178" s="629"/>
      <c r="AR178" s="7"/>
    </row>
    <row r="179" spans="2:44" ht="24" customHeight="1">
      <c r="B179" s="6"/>
      <c r="D179" s="628"/>
      <c r="E179" s="628"/>
      <c r="F179" s="628"/>
      <c r="G179" s="628"/>
      <c r="H179" s="628"/>
      <c r="I179" s="628"/>
      <c r="J179" s="628"/>
      <c r="K179" s="628"/>
      <c r="L179" s="628"/>
      <c r="M179" s="628"/>
      <c r="N179" s="628"/>
      <c r="O179" s="628"/>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R179" s="7"/>
    </row>
    <row r="180" spans="2:44" ht="24" customHeight="1">
      <c r="B180" s="6"/>
      <c r="D180" s="628"/>
      <c r="E180" s="628"/>
      <c r="F180" s="628"/>
      <c r="G180" s="628"/>
      <c r="H180" s="628"/>
      <c r="I180" s="628"/>
      <c r="J180" s="628"/>
      <c r="K180" s="628"/>
      <c r="L180" s="628"/>
      <c r="M180" s="628"/>
      <c r="N180" s="628"/>
      <c r="O180" s="628"/>
      <c r="P180" s="629"/>
      <c r="Q180" s="629"/>
      <c r="R180" s="629"/>
      <c r="S180" s="629"/>
      <c r="T180" s="629"/>
      <c r="U180" s="629"/>
      <c r="V180" s="629"/>
      <c r="W180" s="629"/>
      <c r="X180" s="629"/>
      <c r="Y180" s="629"/>
      <c r="Z180" s="629"/>
      <c r="AA180" s="629"/>
      <c r="AB180" s="629"/>
      <c r="AC180" s="629"/>
      <c r="AD180" s="629"/>
      <c r="AE180" s="629"/>
      <c r="AF180" s="629"/>
      <c r="AG180" s="629"/>
      <c r="AH180" s="629"/>
      <c r="AI180" s="629"/>
      <c r="AJ180" s="629"/>
      <c r="AK180" s="629"/>
      <c r="AL180" s="629"/>
      <c r="AM180" s="629"/>
      <c r="AN180" s="629"/>
      <c r="AO180" s="629"/>
      <c r="AP180" s="629"/>
      <c r="AR180" s="7"/>
    </row>
    <row r="181" spans="2:44" ht="24" customHeight="1">
      <c r="B181" s="6"/>
      <c r="D181" s="628"/>
      <c r="E181" s="628"/>
      <c r="F181" s="628"/>
      <c r="G181" s="628"/>
      <c r="H181" s="628"/>
      <c r="I181" s="628"/>
      <c r="J181" s="628"/>
      <c r="K181" s="628"/>
      <c r="L181" s="628"/>
      <c r="M181" s="628"/>
      <c r="N181" s="628"/>
      <c r="O181" s="628"/>
      <c r="P181" s="629"/>
      <c r="Q181" s="629"/>
      <c r="R181" s="629"/>
      <c r="S181" s="629"/>
      <c r="T181" s="629"/>
      <c r="U181" s="629"/>
      <c r="V181" s="629"/>
      <c r="W181" s="629"/>
      <c r="X181" s="629"/>
      <c r="Y181" s="629"/>
      <c r="Z181" s="629"/>
      <c r="AA181" s="629"/>
      <c r="AB181" s="629"/>
      <c r="AC181" s="629"/>
      <c r="AD181" s="629"/>
      <c r="AE181" s="629"/>
      <c r="AF181" s="629"/>
      <c r="AG181" s="629"/>
      <c r="AH181" s="629"/>
      <c r="AI181" s="629"/>
      <c r="AJ181" s="629"/>
      <c r="AK181" s="629"/>
      <c r="AL181" s="629"/>
      <c r="AM181" s="629"/>
      <c r="AN181" s="629"/>
      <c r="AO181" s="629"/>
      <c r="AP181" s="629"/>
      <c r="AR181" s="7"/>
    </row>
    <row r="182" spans="2:44" ht="24" customHeight="1">
      <c r="B182" s="6"/>
      <c r="D182" s="628"/>
      <c r="E182" s="628"/>
      <c r="F182" s="628"/>
      <c r="G182" s="628"/>
      <c r="H182" s="628"/>
      <c r="I182" s="628"/>
      <c r="J182" s="628"/>
      <c r="K182" s="628"/>
      <c r="L182" s="628"/>
      <c r="M182" s="628"/>
      <c r="N182" s="628"/>
      <c r="O182" s="628"/>
      <c r="P182" s="629"/>
      <c r="Q182" s="629"/>
      <c r="R182" s="629"/>
      <c r="S182" s="629"/>
      <c r="T182" s="629"/>
      <c r="U182" s="629"/>
      <c r="V182" s="629"/>
      <c r="W182" s="629"/>
      <c r="X182" s="629"/>
      <c r="Y182" s="629"/>
      <c r="Z182" s="629"/>
      <c r="AA182" s="629"/>
      <c r="AB182" s="629"/>
      <c r="AC182" s="629"/>
      <c r="AD182" s="629"/>
      <c r="AE182" s="629"/>
      <c r="AF182" s="629"/>
      <c r="AG182" s="629"/>
      <c r="AH182" s="629"/>
      <c r="AI182" s="629"/>
      <c r="AJ182" s="629"/>
      <c r="AK182" s="629"/>
      <c r="AL182" s="629"/>
      <c r="AM182" s="629"/>
      <c r="AN182" s="629"/>
      <c r="AO182" s="629"/>
      <c r="AP182" s="629"/>
      <c r="AR182" s="7"/>
    </row>
    <row r="183" spans="2:44" ht="24" customHeight="1">
      <c r="B183" s="6"/>
      <c r="D183" s="628"/>
      <c r="E183" s="628"/>
      <c r="F183" s="628"/>
      <c r="G183" s="628"/>
      <c r="H183" s="628"/>
      <c r="I183" s="628"/>
      <c r="J183" s="628"/>
      <c r="K183" s="628"/>
      <c r="L183" s="628"/>
      <c r="M183" s="628"/>
      <c r="N183" s="628"/>
      <c r="O183" s="628"/>
      <c r="P183" s="629"/>
      <c r="Q183" s="629"/>
      <c r="R183" s="629"/>
      <c r="S183" s="629"/>
      <c r="T183" s="629"/>
      <c r="U183" s="629"/>
      <c r="V183" s="629"/>
      <c r="W183" s="629"/>
      <c r="X183" s="629"/>
      <c r="Y183" s="629"/>
      <c r="Z183" s="629"/>
      <c r="AA183" s="629"/>
      <c r="AB183" s="629"/>
      <c r="AC183" s="629"/>
      <c r="AD183" s="629"/>
      <c r="AE183" s="629"/>
      <c r="AF183" s="629"/>
      <c r="AG183" s="629"/>
      <c r="AH183" s="629"/>
      <c r="AI183" s="629"/>
      <c r="AJ183" s="629"/>
      <c r="AK183" s="629"/>
      <c r="AL183" s="629"/>
      <c r="AM183" s="629"/>
      <c r="AN183" s="629"/>
      <c r="AO183" s="629"/>
      <c r="AP183" s="629"/>
      <c r="AR183" s="7"/>
    </row>
    <row r="184" spans="2:44" ht="24" customHeight="1">
      <c r="B184" s="6"/>
      <c r="D184" s="628"/>
      <c r="E184" s="628"/>
      <c r="F184" s="628"/>
      <c r="G184" s="628"/>
      <c r="H184" s="628"/>
      <c r="I184" s="628"/>
      <c r="J184" s="628"/>
      <c r="K184" s="628"/>
      <c r="L184" s="628"/>
      <c r="M184" s="628"/>
      <c r="N184" s="628"/>
      <c r="O184" s="628"/>
      <c r="P184" s="629"/>
      <c r="Q184" s="629"/>
      <c r="R184" s="629"/>
      <c r="S184" s="629"/>
      <c r="T184" s="629"/>
      <c r="U184" s="629"/>
      <c r="V184" s="629"/>
      <c r="W184" s="629"/>
      <c r="X184" s="629"/>
      <c r="Y184" s="629"/>
      <c r="Z184" s="629"/>
      <c r="AA184" s="629"/>
      <c r="AB184" s="629"/>
      <c r="AC184" s="629"/>
      <c r="AD184" s="629"/>
      <c r="AE184" s="629"/>
      <c r="AF184" s="629"/>
      <c r="AG184" s="629"/>
      <c r="AH184" s="629"/>
      <c r="AI184" s="629"/>
      <c r="AJ184" s="629"/>
      <c r="AK184" s="629"/>
      <c r="AL184" s="629"/>
      <c r="AM184" s="629"/>
      <c r="AN184" s="629"/>
      <c r="AO184" s="629"/>
      <c r="AP184" s="629"/>
      <c r="AR184" s="7"/>
    </row>
    <row r="185" spans="2:44" ht="24" customHeight="1">
      <c r="B185" s="6"/>
      <c r="D185" s="628"/>
      <c r="E185" s="628"/>
      <c r="F185" s="628"/>
      <c r="G185" s="628"/>
      <c r="H185" s="628"/>
      <c r="I185" s="628"/>
      <c r="J185" s="628"/>
      <c r="K185" s="628"/>
      <c r="L185" s="628"/>
      <c r="M185" s="628"/>
      <c r="N185" s="628"/>
      <c r="O185" s="628"/>
      <c r="P185" s="629"/>
      <c r="Q185" s="629"/>
      <c r="R185" s="629"/>
      <c r="S185" s="629"/>
      <c r="T185" s="629"/>
      <c r="U185" s="629"/>
      <c r="V185" s="629"/>
      <c r="W185" s="629"/>
      <c r="X185" s="629"/>
      <c r="Y185" s="629"/>
      <c r="Z185" s="629"/>
      <c r="AA185" s="629"/>
      <c r="AB185" s="629"/>
      <c r="AC185" s="629"/>
      <c r="AD185" s="629"/>
      <c r="AE185" s="629"/>
      <c r="AF185" s="629"/>
      <c r="AG185" s="629"/>
      <c r="AH185" s="629"/>
      <c r="AI185" s="629"/>
      <c r="AJ185" s="629"/>
      <c r="AK185" s="629"/>
      <c r="AL185" s="629"/>
      <c r="AM185" s="629"/>
      <c r="AN185" s="629"/>
      <c r="AO185" s="629"/>
      <c r="AP185" s="629"/>
      <c r="AR185" s="7"/>
    </row>
    <row r="186" spans="2:44" ht="24" customHeight="1">
      <c r="B186" s="6"/>
      <c r="D186" s="628"/>
      <c r="E186" s="628"/>
      <c r="F186" s="628"/>
      <c r="G186" s="628"/>
      <c r="H186" s="628"/>
      <c r="I186" s="628"/>
      <c r="J186" s="628"/>
      <c r="K186" s="628"/>
      <c r="L186" s="628"/>
      <c r="M186" s="628"/>
      <c r="N186" s="628"/>
      <c r="O186" s="628"/>
      <c r="P186" s="629"/>
      <c r="Q186" s="629"/>
      <c r="R186" s="629"/>
      <c r="S186" s="629"/>
      <c r="T186" s="629"/>
      <c r="U186" s="629"/>
      <c r="V186" s="629"/>
      <c r="W186" s="629"/>
      <c r="X186" s="629"/>
      <c r="Y186" s="629"/>
      <c r="Z186" s="629"/>
      <c r="AA186" s="629"/>
      <c r="AB186" s="629"/>
      <c r="AC186" s="629"/>
      <c r="AD186" s="629"/>
      <c r="AE186" s="629"/>
      <c r="AF186" s="629"/>
      <c r="AG186" s="629"/>
      <c r="AH186" s="629"/>
      <c r="AI186" s="629"/>
      <c r="AJ186" s="629"/>
      <c r="AK186" s="629"/>
      <c r="AL186" s="629"/>
      <c r="AM186" s="629"/>
      <c r="AN186" s="629"/>
      <c r="AO186" s="629"/>
      <c r="AP186" s="629"/>
      <c r="AR186" s="7"/>
    </row>
    <row r="187" spans="2:44" ht="24" customHeight="1">
      <c r="B187" s="6"/>
      <c r="D187" s="628"/>
      <c r="E187" s="628"/>
      <c r="F187" s="628"/>
      <c r="G187" s="628"/>
      <c r="H187" s="628"/>
      <c r="I187" s="628"/>
      <c r="J187" s="628"/>
      <c r="K187" s="628"/>
      <c r="L187" s="628"/>
      <c r="M187" s="628"/>
      <c r="N187" s="628"/>
      <c r="O187" s="628"/>
      <c r="P187" s="629"/>
      <c r="Q187" s="629"/>
      <c r="R187" s="629"/>
      <c r="S187" s="629"/>
      <c r="T187" s="629"/>
      <c r="U187" s="629"/>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R187" s="7"/>
    </row>
    <row r="188" spans="2:44" ht="24" customHeight="1">
      <c r="B188" s="6"/>
      <c r="D188" s="628"/>
      <c r="E188" s="628"/>
      <c r="F188" s="628"/>
      <c r="G188" s="628"/>
      <c r="H188" s="628"/>
      <c r="I188" s="628"/>
      <c r="J188" s="628"/>
      <c r="K188" s="628"/>
      <c r="L188" s="628"/>
      <c r="M188" s="628"/>
      <c r="N188" s="628"/>
      <c r="O188" s="628"/>
      <c r="P188" s="629"/>
      <c r="Q188" s="629"/>
      <c r="R188" s="629"/>
      <c r="S188" s="629"/>
      <c r="T188" s="629"/>
      <c r="U188" s="629"/>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R188" s="7"/>
    </row>
    <row r="189" spans="2:44" ht="24" customHeight="1">
      <c r="B189" s="6"/>
      <c r="D189" s="628"/>
      <c r="E189" s="628"/>
      <c r="F189" s="628"/>
      <c r="G189" s="628"/>
      <c r="H189" s="628"/>
      <c r="I189" s="628"/>
      <c r="J189" s="628"/>
      <c r="K189" s="628"/>
      <c r="L189" s="628"/>
      <c r="M189" s="628"/>
      <c r="N189" s="628"/>
      <c r="O189" s="628"/>
      <c r="P189" s="629"/>
      <c r="Q189" s="629"/>
      <c r="R189" s="629"/>
      <c r="S189" s="629"/>
      <c r="T189" s="629"/>
      <c r="U189" s="629"/>
      <c r="V189" s="629"/>
      <c r="W189" s="629"/>
      <c r="X189" s="629"/>
      <c r="Y189" s="629"/>
      <c r="Z189" s="629"/>
      <c r="AA189" s="629"/>
      <c r="AB189" s="629"/>
      <c r="AC189" s="629"/>
      <c r="AD189" s="629"/>
      <c r="AE189" s="629"/>
      <c r="AF189" s="629"/>
      <c r="AG189" s="629"/>
      <c r="AH189" s="629"/>
      <c r="AI189" s="629"/>
      <c r="AJ189" s="629"/>
      <c r="AK189" s="629"/>
      <c r="AL189" s="629"/>
      <c r="AM189" s="629"/>
      <c r="AN189" s="629"/>
      <c r="AO189" s="629"/>
      <c r="AP189" s="629"/>
      <c r="AR189" s="7"/>
    </row>
    <row r="190" spans="2:44" ht="24" customHeight="1">
      <c r="B190" s="6"/>
      <c r="D190" s="628"/>
      <c r="E190" s="628"/>
      <c r="F190" s="628"/>
      <c r="G190" s="628"/>
      <c r="H190" s="628"/>
      <c r="I190" s="628"/>
      <c r="J190" s="628"/>
      <c r="K190" s="628"/>
      <c r="L190" s="628"/>
      <c r="M190" s="628"/>
      <c r="N190" s="628"/>
      <c r="O190" s="628"/>
      <c r="P190" s="629"/>
      <c r="Q190" s="629"/>
      <c r="R190" s="629"/>
      <c r="S190" s="629"/>
      <c r="T190" s="629"/>
      <c r="U190" s="629"/>
      <c r="V190" s="629"/>
      <c r="W190" s="629"/>
      <c r="X190" s="629"/>
      <c r="Y190" s="629"/>
      <c r="Z190" s="629"/>
      <c r="AA190" s="629"/>
      <c r="AB190" s="629"/>
      <c r="AC190" s="629"/>
      <c r="AD190" s="629"/>
      <c r="AE190" s="629"/>
      <c r="AF190" s="629"/>
      <c r="AG190" s="629"/>
      <c r="AH190" s="629"/>
      <c r="AI190" s="629"/>
      <c r="AJ190" s="629"/>
      <c r="AK190" s="629"/>
      <c r="AL190" s="629"/>
      <c r="AM190" s="629"/>
      <c r="AN190" s="629"/>
      <c r="AO190" s="629"/>
      <c r="AP190" s="629"/>
      <c r="AR190" s="7"/>
    </row>
    <row r="191" spans="2:44" ht="24" customHeight="1">
      <c r="B191" s="6"/>
      <c r="D191" s="628"/>
      <c r="E191" s="628"/>
      <c r="F191" s="628"/>
      <c r="G191" s="628"/>
      <c r="H191" s="628"/>
      <c r="I191" s="628"/>
      <c r="J191" s="628"/>
      <c r="K191" s="628"/>
      <c r="L191" s="628"/>
      <c r="M191" s="628"/>
      <c r="N191" s="628"/>
      <c r="O191" s="628"/>
      <c r="P191" s="629"/>
      <c r="Q191" s="629"/>
      <c r="R191" s="629"/>
      <c r="S191" s="629"/>
      <c r="T191" s="629"/>
      <c r="U191" s="629"/>
      <c r="V191" s="629"/>
      <c r="W191" s="629"/>
      <c r="X191" s="629"/>
      <c r="Y191" s="629"/>
      <c r="Z191" s="629"/>
      <c r="AA191" s="629"/>
      <c r="AB191" s="629"/>
      <c r="AC191" s="629"/>
      <c r="AD191" s="629"/>
      <c r="AE191" s="629"/>
      <c r="AF191" s="629"/>
      <c r="AG191" s="629"/>
      <c r="AH191" s="629"/>
      <c r="AI191" s="629"/>
      <c r="AJ191" s="629"/>
      <c r="AK191" s="629"/>
      <c r="AL191" s="629"/>
      <c r="AM191" s="629"/>
      <c r="AN191" s="629"/>
      <c r="AO191" s="629"/>
      <c r="AP191" s="629"/>
      <c r="AR191" s="7"/>
    </row>
    <row r="192" spans="2:44" ht="24" customHeight="1">
      <c r="B192" s="6"/>
      <c r="D192" s="628"/>
      <c r="E192" s="628"/>
      <c r="F192" s="628"/>
      <c r="G192" s="628"/>
      <c r="H192" s="628"/>
      <c r="I192" s="628"/>
      <c r="J192" s="628"/>
      <c r="K192" s="628"/>
      <c r="L192" s="628"/>
      <c r="M192" s="628"/>
      <c r="N192" s="628"/>
      <c r="O192" s="628"/>
      <c r="P192" s="629"/>
      <c r="Q192" s="629"/>
      <c r="R192" s="629"/>
      <c r="S192" s="629"/>
      <c r="T192" s="629"/>
      <c r="U192" s="629"/>
      <c r="V192" s="629"/>
      <c r="W192" s="629"/>
      <c r="X192" s="629"/>
      <c r="Y192" s="629"/>
      <c r="Z192" s="629"/>
      <c r="AA192" s="629"/>
      <c r="AB192" s="629"/>
      <c r="AC192" s="629"/>
      <c r="AD192" s="629"/>
      <c r="AE192" s="629"/>
      <c r="AF192" s="629"/>
      <c r="AG192" s="629"/>
      <c r="AH192" s="629"/>
      <c r="AI192" s="629"/>
      <c r="AJ192" s="629"/>
      <c r="AK192" s="629"/>
      <c r="AL192" s="629"/>
      <c r="AM192" s="629"/>
      <c r="AN192" s="629"/>
      <c r="AO192" s="629"/>
      <c r="AP192" s="629"/>
      <c r="AR192" s="7"/>
    </row>
    <row r="193" spans="2:44" ht="24" customHeight="1">
      <c r="B193" s="6"/>
      <c r="D193" s="628"/>
      <c r="E193" s="628"/>
      <c r="F193" s="628"/>
      <c r="G193" s="628"/>
      <c r="H193" s="628"/>
      <c r="I193" s="628"/>
      <c r="J193" s="628"/>
      <c r="K193" s="628"/>
      <c r="L193" s="628"/>
      <c r="M193" s="628"/>
      <c r="N193" s="628"/>
      <c r="O193" s="628"/>
      <c r="P193" s="629"/>
      <c r="Q193" s="629"/>
      <c r="R193" s="629"/>
      <c r="S193" s="629"/>
      <c r="T193" s="629"/>
      <c r="U193" s="629"/>
      <c r="V193" s="629"/>
      <c r="W193" s="629"/>
      <c r="X193" s="629"/>
      <c r="Y193" s="629"/>
      <c r="Z193" s="629"/>
      <c r="AA193" s="629"/>
      <c r="AB193" s="629"/>
      <c r="AC193" s="629"/>
      <c r="AD193" s="629"/>
      <c r="AE193" s="629"/>
      <c r="AF193" s="629"/>
      <c r="AG193" s="629"/>
      <c r="AH193" s="629"/>
      <c r="AI193" s="629"/>
      <c r="AJ193" s="629"/>
      <c r="AK193" s="629"/>
      <c r="AL193" s="629"/>
      <c r="AM193" s="629"/>
      <c r="AN193" s="629"/>
      <c r="AO193" s="629"/>
      <c r="AP193" s="629"/>
      <c r="AR193" s="7"/>
    </row>
    <row r="194" spans="2:44" ht="24" customHeight="1">
      <c r="B194" s="6"/>
      <c r="D194" s="628"/>
      <c r="E194" s="628"/>
      <c r="F194" s="628"/>
      <c r="G194" s="628"/>
      <c r="H194" s="628"/>
      <c r="I194" s="628"/>
      <c r="J194" s="628"/>
      <c r="K194" s="628"/>
      <c r="L194" s="628"/>
      <c r="M194" s="628"/>
      <c r="N194" s="628"/>
      <c r="O194" s="628"/>
      <c r="P194" s="629"/>
      <c r="Q194" s="629"/>
      <c r="R194" s="629"/>
      <c r="S194" s="629"/>
      <c r="T194" s="629"/>
      <c r="U194" s="629"/>
      <c r="V194" s="629"/>
      <c r="W194" s="629"/>
      <c r="X194" s="629"/>
      <c r="Y194" s="629"/>
      <c r="Z194" s="629"/>
      <c r="AA194" s="629"/>
      <c r="AB194" s="629"/>
      <c r="AC194" s="629"/>
      <c r="AD194" s="629"/>
      <c r="AE194" s="629"/>
      <c r="AF194" s="629"/>
      <c r="AG194" s="629"/>
      <c r="AH194" s="629"/>
      <c r="AI194" s="629"/>
      <c r="AJ194" s="629"/>
      <c r="AK194" s="629"/>
      <c r="AL194" s="629"/>
      <c r="AM194" s="629"/>
      <c r="AN194" s="629"/>
      <c r="AO194" s="629"/>
      <c r="AP194" s="629"/>
      <c r="AR194" s="7"/>
    </row>
    <row r="195" spans="2:44" ht="24" customHeight="1">
      <c r="B195" s="6"/>
      <c r="D195" s="628"/>
      <c r="E195" s="628"/>
      <c r="F195" s="628"/>
      <c r="G195" s="628"/>
      <c r="H195" s="628"/>
      <c r="I195" s="628"/>
      <c r="J195" s="628"/>
      <c r="K195" s="628"/>
      <c r="L195" s="628"/>
      <c r="M195" s="628"/>
      <c r="N195" s="628"/>
      <c r="O195" s="628"/>
      <c r="P195" s="629"/>
      <c r="Q195" s="629"/>
      <c r="R195" s="629"/>
      <c r="S195" s="629"/>
      <c r="T195" s="629"/>
      <c r="U195" s="629"/>
      <c r="V195" s="629"/>
      <c r="W195" s="629"/>
      <c r="X195" s="629"/>
      <c r="Y195" s="629"/>
      <c r="Z195" s="629"/>
      <c r="AA195" s="629"/>
      <c r="AB195" s="629"/>
      <c r="AC195" s="629"/>
      <c r="AD195" s="629"/>
      <c r="AE195" s="629"/>
      <c r="AF195" s="629"/>
      <c r="AG195" s="629"/>
      <c r="AH195" s="629"/>
      <c r="AI195" s="629"/>
      <c r="AJ195" s="629"/>
      <c r="AK195" s="629"/>
      <c r="AL195" s="629"/>
      <c r="AM195" s="629"/>
      <c r="AN195" s="629"/>
      <c r="AO195" s="629"/>
      <c r="AP195" s="629"/>
      <c r="AR195" s="7"/>
    </row>
    <row r="196" spans="2:44" ht="24" customHeight="1">
      <c r="B196" s="6"/>
      <c r="D196" s="628"/>
      <c r="E196" s="628"/>
      <c r="F196" s="628"/>
      <c r="G196" s="628"/>
      <c r="H196" s="628"/>
      <c r="I196" s="628"/>
      <c r="J196" s="628"/>
      <c r="K196" s="628"/>
      <c r="L196" s="628"/>
      <c r="M196" s="628"/>
      <c r="N196" s="628"/>
      <c r="O196" s="628"/>
      <c r="P196" s="629"/>
      <c r="Q196" s="629"/>
      <c r="R196" s="629"/>
      <c r="S196" s="629"/>
      <c r="T196" s="629"/>
      <c r="U196" s="629"/>
      <c r="V196" s="629"/>
      <c r="W196" s="629"/>
      <c r="X196" s="629"/>
      <c r="Y196" s="629"/>
      <c r="Z196" s="629"/>
      <c r="AA196" s="629"/>
      <c r="AB196" s="629"/>
      <c r="AC196" s="629"/>
      <c r="AD196" s="629"/>
      <c r="AE196" s="629"/>
      <c r="AF196" s="629"/>
      <c r="AG196" s="629"/>
      <c r="AH196" s="629"/>
      <c r="AI196" s="629"/>
      <c r="AJ196" s="629"/>
      <c r="AK196" s="629"/>
      <c r="AL196" s="629"/>
      <c r="AM196" s="629"/>
      <c r="AN196" s="629"/>
      <c r="AO196" s="629"/>
      <c r="AP196" s="629"/>
      <c r="AR196" s="7"/>
    </row>
    <row r="197" spans="2:44" ht="24" customHeight="1">
      <c r="B197" s="6"/>
      <c r="D197" s="628"/>
      <c r="E197" s="628"/>
      <c r="F197" s="628"/>
      <c r="G197" s="628"/>
      <c r="H197" s="628"/>
      <c r="I197" s="628"/>
      <c r="J197" s="628"/>
      <c r="K197" s="628"/>
      <c r="L197" s="628"/>
      <c r="M197" s="628"/>
      <c r="N197" s="628"/>
      <c r="O197" s="628"/>
      <c r="P197" s="629"/>
      <c r="Q197" s="629"/>
      <c r="R197" s="629"/>
      <c r="S197" s="629"/>
      <c r="T197" s="629"/>
      <c r="U197" s="629"/>
      <c r="V197" s="629"/>
      <c r="W197" s="629"/>
      <c r="X197" s="629"/>
      <c r="Y197" s="629"/>
      <c r="Z197" s="629"/>
      <c r="AA197" s="629"/>
      <c r="AB197" s="629"/>
      <c r="AC197" s="629"/>
      <c r="AD197" s="629"/>
      <c r="AE197" s="629"/>
      <c r="AF197" s="629"/>
      <c r="AG197" s="629"/>
      <c r="AH197" s="629"/>
      <c r="AI197" s="629"/>
      <c r="AJ197" s="629"/>
      <c r="AK197" s="629"/>
      <c r="AL197" s="629"/>
      <c r="AM197" s="629"/>
      <c r="AN197" s="629"/>
      <c r="AO197" s="629"/>
      <c r="AP197" s="629"/>
      <c r="AR197" s="7"/>
    </row>
    <row r="198" spans="2:44" ht="24" customHeight="1">
      <c r="B198" s="6"/>
      <c r="D198" s="628"/>
      <c r="E198" s="628"/>
      <c r="F198" s="628"/>
      <c r="G198" s="628"/>
      <c r="H198" s="628"/>
      <c r="I198" s="628"/>
      <c r="J198" s="628"/>
      <c r="K198" s="628"/>
      <c r="L198" s="628"/>
      <c r="M198" s="628"/>
      <c r="N198" s="628"/>
      <c r="O198" s="628"/>
      <c r="P198" s="629"/>
      <c r="Q198" s="629"/>
      <c r="R198" s="629"/>
      <c r="S198" s="629"/>
      <c r="T198" s="629"/>
      <c r="U198" s="629"/>
      <c r="V198" s="629"/>
      <c r="W198" s="629"/>
      <c r="X198" s="629"/>
      <c r="Y198" s="629"/>
      <c r="Z198" s="629"/>
      <c r="AA198" s="629"/>
      <c r="AB198" s="629"/>
      <c r="AC198" s="629"/>
      <c r="AD198" s="629"/>
      <c r="AE198" s="629"/>
      <c r="AF198" s="629"/>
      <c r="AG198" s="629"/>
      <c r="AH198" s="629"/>
      <c r="AI198" s="629"/>
      <c r="AJ198" s="629"/>
      <c r="AK198" s="629"/>
      <c r="AL198" s="629"/>
      <c r="AM198" s="629"/>
      <c r="AN198" s="629"/>
      <c r="AO198" s="629"/>
      <c r="AP198" s="629"/>
      <c r="AR198" s="7"/>
    </row>
    <row r="199" spans="2:44" ht="24" customHeight="1">
      <c r="B199" s="6"/>
      <c r="D199" s="628"/>
      <c r="E199" s="628"/>
      <c r="F199" s="628"/>
      <c r="G199" s="628"/>
      <c r="H199" s="628"/>
      <c r="I199" s="628"/>
      <c r="J199" s="628"/>
      <c r="K199" s="628"/>
      <c r="L199" s="628"/>
      <c r="M199" s="628"/>
      <c r="N199" s="628"/>
      <c r="O199" s="628"/>
      <c r="P199" s="629"/>
      <c r="Q199" s="629"/>
      <c r="R199" s="629"/>
      <c r="S199" s="629"/>
      <c r="T199" s="629"/>
      <c r="U199" s="629"/>
      <c r="V199" s="629"/>
      <c r="W199" s="629"/>
      <c r="X199" s="629"/>
      <c r="Y199" s="629"/>
      <c r="Z199" s="629"/>
      <c r="AA199" s="629"/>
      <c r="AB199" s="629"/>
      <c r="AC199" s="629"/>
      <c r="AD199" s="629"/>
      <c r="AE199" s="629"/>
      <c r="AF199" s="629"/>
      <c r="AG199" s="629"/>
      <c r="AH199" s="629"/>
      <c r="AI199" s="629"/>
      <c r="AJ199" s="629"/>
      <c r="AK199" s="629"/>
      <c r="AL199" s="629"/>
      <c r="AM199" s="629"/>
      <c r="AN199" s="629"/>
      <c r="AO199" s="629"/>
      <c r="AP199" s="629"/>
      <c r="AR199" s="7"/>
    </row>
    <row r="200" spans="2:44" ht="24" customHeight="1">
      <c r="B200" s="6"/>
      <c r="D200" s="628"/>
      <c r="E200" s="628"/>
      <c r="F200" s="628"/>
      <c r="G200" s="628"/>
      <c r="H200" s="628"/>
      <c r="I200" s="628"/>
      <c r="J200" s="628"/>
      <c r="K200" s="628"/>
      <c r="L200" s="628"/>
      <c r="M200" s="628"/>
      <c r="N200" s="628"/>
      <c r="O200" s="628"/>
      <c r="P200" s="629"/>
      <c r="Q200" s="629"/>
      <c r="R200" s="629"/>
      <c r="S200" s="629"/>
      <c r="T200" s="629"/>
      <c r="U200" s="629"/>
      <c r="V200" s="629"/>
      <c r="W200" s="629"/>
      <c r="X200" s="629"/>
      <c r="Y200" s="629"/>
      <c r="Z200" s="629"/>
      <c r="AA200" s="629"/>
      <c r="AB200" s="629"/>
      <c r="AC200" s="629"/>
      <c r="AD200" s="629"/>
      <c r="AE200" s="629"/>
      <c r="AF200" s="629"/>
      <c r="AG200" s="629"/>
      <c r="AH200" s="629"/>
      <c r="AI200" s="629"/>
      <c r="AJ200" s="629"/>
      <c r="AK200" s="629"/>
      <c r="AL200" s="629"/>
      <c r="AM200" s="629"/>
      <c r="AN200" s="629"/>
      <c r="AO200" s="629"/>
      <c r="AP200" s="629"/>
      <c r="AR200" s="7"/>
    </row>
    <row r="201" spans="2:44" ht="24" customHeight="1">
      <c r="B201" s="6"/>
      <c r="D201" s="628"/>
      <c r="E201" s="628"/>
      <c r="F201" s="628"/>
      <c r="G201" s="628"/>
      <c r="H201" s="628"/>
      <c r="I201" s="628"/>
      <c r="J201" s="628"/>
      <c r="K201" s="628"/>
      <c r="L201" s="628"/>
      <c r="M201" s="628"/>
      <c r="N201" s="628"/>
      <c r="O201" s="628"/>
      <c r="P201" s="629"/>
      <c r="Q201" s="629"/>
      <c r="R201" s="629"/>
      <c r="S201" s="629"/>
      <c r="T201" s="629"/>
      <c r="U201" s="629"/>
      <c r="V201" s="629"/>
      <c r="W201" s="629"/>
      <c r="X201" s="629"/>
      <c r="Y201" s="629"/>
      <c r="Z201" s="629"/>
      <c r="AA201" s="629"/>
      <c r="AB201" s="629"/>
      <c r="AC201" s="629"/>
      <c r="AD201" s="629"/>
      <c r="AE201" s="629"/>
      <c r="AF201" s="629"/>
      <c r="AG201" s="629"/>
      <c r="AH201" s="629"/>
      <c r="AI201" s="629"/>
      <c r="AJ201" s="629"/>
      <c r="AK201" s="629"/>
      <c r="AL201" s="629"/>
      <c r="AM201" s="629"/>
      <c r="AN201" s="629"/>
      <c r="AO201" s="629"/>
      <c r="AP201" s="629"/>
      <c r="AR201" s="7"/>
    </row>
    <row r="202" spans="2:44" ht="24" customHeight="1">
      <c r="B202" s="6"/>
      <c r="D202" s="628"/>
      <c r="E202" s="628"/>
      <c r="F202" s="628"/>
      <c r="G202" s="628"/>
      <c r="H202" s="628"/>
      <c r="I202" s="628"/>
      <c r="J202" s="628"/>
      <c r="K202" s="628"/>
      <c r="L202" s="628"/>
      <c r="M202" s="628"/>
      <c r="N202" s="628"/>
      <c r="O202" s="628"/>
      <c r="P202" s="629"/>
      <c r="Q202" s="629"/>
      <c r="R202" s="629"/>
      <c r="S202" s="629"/>
      <c r="T202" s="629"/>
      <c r="U202" s="629"/>
      <c r="V202" s="629"/>
      <c r="W202" s="629"/>
      <c r="X202" s="629"/>
      <c r="Y202" s="629"/>
      <c r="Z202" s="629"/>
      <c r="AA202" s="629"/>
      <c r="AB202" s="629"/>
      <c r="AC202" s="629"/>
      <c r="AD202" s="629"/>
      <c r="AE202" s="629"/>
      <c r="AF202" s="629"/>
      <c r="AG202" s="629"/>
      <c r="AH202" s="629"/>
      <c r="AI202" s="629"/>
      <c r="AJ202" s="629"/>
      <c r="AK202" s="629"/>
      <c r="AL202" s="629"/>
      <c r="AM202" s="629"/>
      <c r="AN202" s="629"/>
      <c r="AO202" s="629"/>
      <c r="AP202" s="629"/>
      <c r="AR202" s="7"/>
    </row>
    <row r="203" spans="2:44" ht="24" customHeight="1">
      <c r="B203" s="6"/>
      <c r="D203" s="628"/>
      <c r="E203" s="628"/>
      <c r="F203" s="628"/>
      <c r="G203" s="628"/>
      <c r="H203" s="628"/>
      <c r="I203" s="628"/>
      <c r="J203" s="628"/>
      <c r="K203" s="628"/>
      <c r="L203" s="628"/>
      <c r="M203" s="628"/>
      <c r="N203" s="628"/>
      <c r="O203" s="628"/>
      <c r="P203" s="629"/>
      <c r="Q203" s="629"/>
      <c r="R203" s="629"/>
      <c r="S203" s="629"/>
      <c r="T203" s="629"/>
      <c r="U203" s="629"/>
      <c r="V203" s="629"/>
      <c r="W203" s="629"/>
      <c r="X203" s="629"/>
      <c r="Y203" s="629"/>
      <c r="Z203" s="629"/>
      <c r="AA203" s="629"/>
      <c r="AB203" s="629"/>
      <c r="AC203" s="629"/>
      <c r="AD203" s="629"/>
      <c r="AE203" s="629"/>
      <c r="AF203" s="629"/>
      <c r="AG203" s="629"/>
      <c r="AH203" s="629"/>
      <c r="AI203" s="629"/>
      <c r="AJ203" s="629"/>
      <c r="AK203" s="629"/>
      <c r="AL203" s="629"/>
      <c r="AM203" s="629"/>
      <c r="AN203" s="629"/>
      <c r="AO203" s="629"/>
      <c r="AP203" s="629"/>
      <c r="AR203" s="7"/>
    </row>
    <row r="204" spans="2:44" ht="24" customHeight="1">
      <c r="B204" s="6"/>
      <c r="D204" s="628"/>
      <c r="E204" s="628"/>
      <c r="F204" s="628"/>
      <c r="G204" s="628"/>
      <c r="H204" s="628"/>
      <c r="I204" s="628"/>
      <c r="J204" s="628"/>
      <c r="K204" s="628"/>
      <c r="L204" s="628"/>
      <c r="M204" s="628"/>
      <c r="N204" s="628"/>
      <c r="O204" s="628"/>
      <c r="P204" s="629"/>
      <c r="Q204" s="629"/>
      <c r="R204" s="629"/>
      <c r="S204" s="629"/>
      <c r="T204" s="629"/>
      <c r="U204" s="629"/>
      <c r="V204" s="629"/>
      <c r="W204" s="629"/>
      <c r="X204" s="629"/>
      <c r="Y204" s="629"/>
      <c r="Z204" s="629"/>
      <c r="AA204" s="629"/>
      <c r="AB204" s="629"/>
      <c r="AC204" s="629"/>
      <c r="AD204" s="629"/>
      <c r="AE204" s="629"/>
      <c r="AF204" s="629"/>
      <c r="AG204" s="629"/>
      <c r="AH204" s="629"/>
      <c r="AI204" s="629"/>
      <c r="AJ204" s="629"/>
      <c r="AK204" s="629"/>
      <c r="AL204" s="629"/>
      <c r="AM204" s="629"/>
      <c r="AN204" s="629"/>
      <c r="AO204" s="629"/>
      <c r="AP204" s="629"/>
      <c r="AR204" s="7"/>
    </row>
    <row r="205" spans="2:44" ht="24" customHeight="1">
      <c r="B205" s="6"/>
      <c r="D205" s="628"/>
      <c r="E205" s="628"/>
      <c r="F205" s="628"/>
      <c r="G205" s="628"/>
      <c r="H205" s="628"/>
      <c r="I205" s="628"/>
      <c r="J205" s="628"/>
      <c r="K205" s="628"/>
      <c r="L205" s="628"/>
      <c r="M205" s="628"/>
      <c r="N205" s="628"/>
      <c r="O205" s="628"/>
      <c r="P205" s="629"/>
      <c r="Q205" s="629"/>
      <c r="R205" s="629"/>
      <c r="S205" s="629"/>
      <c r="T205" s="629"/>
      <c r="U205" s="629"/>
      <c r="V205" s="629"/>
      <c r="W205" s="629"/>
      <c r="X205" s="629"/>
      <c r="Y205" s="629"/>
      <c r="Z205" s="629"/>
      <c r="AA205" s="629"/>
      <c r="AB205" s="629"/>
      <c r="AC205" s="629"/>
      <c r="AD205" s="629"/>
      <c r="AE205" s="629"/>
      <c r="AF205" s="629"/>
      <c r="AG205" s="629"/>
      <c r="AH205" s="629"/>
      <c r="AI205" s="629"/>
      <c r="AJ205" s="629"/>
      <c r="AK205" s="629"/>
      <c r="AL205" s="629"/>
      <c r="AM205" s="629"/>
      <c r="AN205" s="629"/>
      <c r="AO205" s="629"/>
      <c r="AP205" s="629"/>
      <c r="AR205" s="7"/>
    </row>
    <row r="206" spans="2:44" ht="24" customHeight="1">
      <c r="B206" s="6"/>
      <c r="D206" s="628"/>
      <c r="E206" s="628"/>
      <c r="F206" s="628"/>
      <c r="G206" s="628"/>
      <c r="H206" s="628"/>
      <c r="I206" s="628"/>
      <c r="J206" s="628"/>
      <c r="K206" s="628"/>
      <c r="L206" s="628"/>
      <c r="M206" s="628"/>
      <c r="N206" s="628"/>
      <c r="O206" s="628"/>
      <c r="P206" s="629"/>
      <c r="Q206" s="629"/>
      <c r="R206" s="629"/>
      <c r="S206" s="629"/>
      <c r="T206" s="629"/>
      <c r="U206" s="629"/>
      <c r="V206" s="629"/>
      <c r="W206" s="629"/>
      <c r="X206" s="629"/>
      <c r="Y206" s="629"/>
      <c r="Z206" s="629"/>
      <c r="AA206" s="629"/>
      <c r="AB206" s="629"/>
      <c r="AC206" s="629"/>
      <c r="AD206" s="629"/>
      <c r="AE206" s="629"/>
      <c r="AF206" s="629"/>
      <c r="AG206" s="629"/>
      <c r="AH206" s="629"/>
      <c r="AI206" s="629"/>
      <c r="AJ206" s="629"/>
      <c r="AK206" s="629"/>
      <c r="AL206" s="629"/>
      <c r="AM206" s="629"/>
      <c r="AN206" s="629"/>
      <c r="AO206" s="629"/>
      <c r="AP206" s="629"/>
      <c r="AR206" s="7"/>
    </row>
    <row r="207" spans="2:44" ht="24" customHeight="1">
      <c r="B207" s="6"/>
      <c r="D207" s="628"/>
      <c r="E207" s="628"/>
      <c r="F207" s="628"/>
      <c r="G207" s="628"/>
      <c r="H207" s="628"/>
      <c r="I207" s="628"/>
      <c r="J207" s="628"/>
      <c r="K207" s="628"/>
      <c r="L207" s="628"/>
      <c r="M207" s="628"/>
      <c r="N207" s="628"/>
      <c r="O207" s="628"/>
      <c r="P207" s="629"/>
      <c r="Q207" s="629"/>
      <c r="R207" s="629"/>
      <c r="S207" s="629"/>
      <c r="T207" s="629"/>
      <c r="U207" s="629"/>
      <c r="V207" s="629"/>
      <c r="W207" s="629"/>
      <c r="X207" s="629"/>
      <c r="Y207" s="629"/>
      <c r="Z207" s="629"/>
      <c r="AA207" s="629"/>
      <c r="AB207" s="629"/>
      <c r="AC207" s="629"/>
      <c r="AD207" s="629"/>
      <c r="AE207" s="629"/>
      <c r="AF207" s="629"/>
      <c r="AG207" s="629"/>
      <c r="AH207" s="629"/>
      <c r="AI207" s="629"/>
      <c r="AJ207" s="629"/>
      <c r="AK207" s="629"/>
      <c r="AL207" s="629"/>
      <c r="AM207" s="629"/>
      <c r="AN207" s="629"/>
      <c r="AO207" s="629"/>
      <c r="AP207" s="629"/>
      <c r="AR207" s="7"/>
    </row>
    <row r="208" spans="2:44" ht="24" customHeight="1">
      <c r="B208" s="6"/>
      <c r="D208" s="628"/>
      <c r="E208" s="628"/>
      <c r="F208" s="628"/>
      <c r="G208" s="628"/>
      <c r="H208" s="628"/>
      <c r="I208" s="628"/>
      <c r="J208" s="628"/>
      <c r="K208" s="628"/>
      <c r="L208" s="628"/>
      <c r="M208" s="628"/>
      <c r="N208" s="628"/>
      <c r="O208" s="628"/>
      <c r="P208" s="629"/>
      <c r="Q208" s="629"/>
      <c r="R208" s="629"/>
      <c r="S208" s="629"/>
      <c r="T208" s="629"/>
      <c r="U208" s="629"/>
      <c r="V208" s="629"/>
      <c r="W208" s="629"/>
      <c r="X208" s="629"/>
      <c r="Y208" s="629"/>
      <c r="Z208" s="629"/>
      <c r="AA208" s="629"/>
      <c r="AB208" s="629"/>
      <c r="AC208" s="629"/>
      <c r="AD208" s="629"/>
      <c r="AE208" s="629"/>
      <c r="AF208" s="629"/>
      <c r="AG208" s="629"/>
      <c r="AH208" s="629"/>
      <c r="AI208" s="629"/>
      <c r="AJ208" s="629"/>
      <c r="AK208" s="629"/>
      <c r="AL208" s="629"/>
      <c r="AM208" s="629"/>
      <c r="AN208" s="629"/>
      <c r="AO208" s="629"/>
      <c r="AP208" s="629"/>
      <c r="AR208" s="7"/>
    </row>
    <row r="209" spans="2:44" ht="24" customHeight="1">
      <c r="B209" s="6"/>
      <c r="D209" s="628"/>
      <c r="E209" s="628"/>
      <c r="F209" s="628"/>
      <c r="G209" s="628"/>
      <c r="H209" s="628"/>
      <c r="I209" s="628"/>
      <c r="J209" s="628"/>
      <c r="K209" s="628"/>
      <c r="L209" s="628"/>
      <c r="M209" s="628"/>
      <c r="N209" s="628"/>
      <c r="O209" s="628"/>
      <c r="P209" s="629"/>
      <c r="Q209" s="629"/>
      <c r="R209" s="629"/>
      <c r="S209" s="629"/>
      <c r="T209" s="629"/>
      <c r="U209" s="629"/>
      <c r="V209" s="629"/>
      <c r="W209" s="629"/>
      <c r="X209" s="629"/>
      <c r="Y209" s="629"/>
      <c r="Z209" s="629"/>
      <c r="AA209" s="629"/>
      <c r="AB209" s="629"/>
      <c r="AC209" s="629"/>
      <c r="AD209" s="629"/>
      <c r="AE209" s="629"/>
      <c r="AF209" s="629"/>
      <c r="AG209" s="629"/>
      <c r="AH209" s="629"/>
      <c r="AI209" s="629"/>
      <c r="AJ209" s="629"/>
      <c r="AK209" s="629"/>
      <c r="AL209" s="629"/>
      <c r="AM209" s="629"/>
      <c r="AN209" s="629"/>
      <c r="AO209" s="629"/>
      <c r="AP209" s="629"/>
      <c r="AR209" s="7"/>
    </row>
    <row r="210" spans="2:44" ht="24" customHeight="1">
      <c r="B210" s="6"/>
      <c r="D210" s="630"/>
      <c r="E210" s="630"/>
      <c r="F210" s="630"/>
      <c r="G210" s="630"/>
      <c r="H210" s="630"/>
      <c r="I210" s="630"/>
      <c r="J210" s="630"/>
      <c r="K210" s="630"/>
      <c r="L210" s="630"/>
      <c r="M210" s="630"/>
      <c r="N210" s="630"/>
      <c r="O210" s="630"/>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31"/>
      <c r="AL210" s="631"/>
      <c r="AM210" s="631"/>
      <c r="AN210" s="631"/>
      <c r="AO210" s="631"/>
      <c r="AP210" s="631"/>
      <c r="AR210" s="7"/>
    </row>
    <row r="211" spans="2:44" ht="24" customHeight="1">
      <c r="B211" s="6"/>
      <c r="D211" s="628"/>
      <c r="E211" s="628"/>
      <c r="F211" s="628"/>
      <c r="G211" s="628"/>
      <c r="H211" s="628"/>
      <c r="I211" s="628"/>
      <c r="J211" s="628"/>
      <c r="K211" s="628"/>
      <c r="L211" s="628"/>
      <c r="M211" s="628"/>
      <c r="N211" s="628"/>
      <c r="O211" s="628"/>
      <c r="P211" s="629"/>
      <c r="Q211" s="629"/>
      <c r="R211" s="629"/>
      <c r="S211" s="629"/>
      <c r="T211" s="629"/>
      <c r="U211" s="629"/>
      <c r="V211" s="629"/>
      <c r="W211" s="629"/>
      <c r="X211" s="629"/>
      <c r="Y211" s="629"/>
      <c r="Z211" s="629"/>
      <c r="AA211" s="629"/>
      <c r="AB211" s="629"/>
      <c r="AC211" s="629"/>
      <c r="AD211" s="629"/>
      <c r="AE211" s="629"/>
      <c r="AF211" s="629"/>
      <c r="AG211" s="629"/>
      <c r="AH211" s="629"/>
      <c r="AI211" s="629"/>
      <c r="AJ211" s="629"/>
      <c r="AK211" s="629"/>
      <c r="AL211" s="629"/>
      <c r="AM211" s="629"/>
      <c r="AN211" s="629"/>
      <c r="AO211" s="629"/>
      <c r="AP211" s="629"/>
      <c r="AR211" s="7"/>
    </row>
    <row r="212" spans="2:44" ht="24" customHeight="1">
      <c r="B212" s="6"/>
      <c r="D212" s="628"/>
      <c r="E212" s="628"/>
      <c r="F212" s="628"/>
      <c r="G212" s="628"/>
      <c r="H212" s="628"/>
      <c r="I212" s="628"/>
      <c r="J212" s="628"/>
      <c r="K212" s="628"/>
      <c r="L212" s="628"/>
      <c r="M212" s="628"/>
      <c r="N212" s="628"/>
      <c r="O212" s="628"/>
      <c r="P212" s="629"/>
      <c r="Q212" s="629"/>
      <c r="R212" s="629"/>
      <c r="S212" s="629"/>
      <c r="T212" s="629"/>
      <c r="U212" s="629"/>
      <c r="V212" s="629"/>
      <c r="W212" s="629"/>
      <c r="X212" s="629"/>
      <c r="Y212" s="629"/>
      <c r="Z212" s="629"/>
      <c r="AA212" s="629"/>
      <c r="AB212" s="629"/>
      <c r="AC212" s="629"/>
      <c r="AD212" s="629"/>
      <c r="AE212" s="629"/>
      <c r="AF212" s="629"/>
      <c r="AG212" s="629"/>
      <c r="AH212" s="629"/>
      <c r="AI212" s="629"/>
      <c r="AJ212" s="629"/>
      <c r="AK212" s="629"/>
      <c r="AL212" s="629"/>
      <c r="AM212" s="629"/>
      <c r="AN212" s="629"/>
      <c r="AO212" s="629"/>
      <c r="AP212" s="629"/>
      <c r="AR212" s="7"/>
    </row>
    <row r="213" spans="2:44" ht="24" customHeight="1">
      <c r="B213" s="6"/>
      <c r="D213" s="628"/>
      <c r="E213" s="628"/>
      <c r="F213" s="628"/>
      <c r="G213" s="628"/>
      <c r="H213" s="628"/>
      <c r="I213" s="628"/>
      <c r="J213" s="628"/>
      <c r="K213" s="628"/>
      <c r="L213" s="628"/>
      <c r="M213" s="628"/>
      <c r="N213" s="628"/>
      <c r="O213" s="628"/>
      <c r="P213" s="629"/>
      <c r="Q213" s="629"/>
      <c r="R213" s="629"/>
      <c r="S213" s="629"/>
      <c r="T213" s="629"/>
      <c r="U213" s="629"/>
      <c r="V213" s="629"/>
      <c r="W213" s="629"/>
      <c r="X213" s="629"/>
      <c r="Y213" s="629"/>
      <c r="Z213" s="629"/>
      <c r="AA213" s="629"/>
      <c r="AB213" s="629"/>
      <c r="AC213" s="629"/>
      <c r="AD213" s="629"/>
      <c r="AE213" s="629"/>
      <c r="AF213" s="629"/>
      <c r="AG213" s="629"/>
      <c r="AH213" s="629"/>
      <c r="AI213" s="629"/>
      <c r="AJ213" s="629"/>
      <c r="AK213" s="629"/>
      <c r="AL213" s="629"/>
      <c r="AM213" s="629"/>
      <c r="AN213" s="629"/>
      <c r="AO213" s="629"/>
      <c r="AP213" s="629"/>
      <c r="AR213" s="7"/>
    </row>
    <row r="214" spans="2:44" ht="24" customHeight="1">
      <c r="B214" s="6"/>
      <c r="D214" s="628"/>
      <c r="E214" s="628"/>
      <c r="F214" s="628"/>
      <c r="G214" s="628"/>
      <c r="H214" s="628"/>
      <c r="I214" s="628"/>
      <c r="J214" s="628"/>
      <c r="K214" s="628"/>
      <c r="L214" s="628"/>
      <c r="M214" s="628"/>
      <c r="N214" s="628"/>
      <c r="O214" s="628"/>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29"/>
      <c r="AP214" s="629"/>
      <c r="AR214" s="7"/>
    </row>
    <row r="215" spans="2:44" ht="24" customHeight="1">
      <c r="B215" s="6"/>
      <c r="D215" s="628"/>
      <c r="E215" s="628"/>
      <c r="F215" s="628"/>
      <c r="G215" s="628"/>
      <c r="H215" s="628"/>
      <c r="I215" s="628"/>
      <c r="J215" s="628"/>
      <c r="K215" s="628"/>
      <c r="L215" s="628"/>
      <c r="M215" s="628"/>
      <c r="N215" s="628"/>
      <c r="O215" s="628"/>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R215" s="7"/>
    </row>
    <row r="216" spans="2:44" ht="24" customHeight="1">
      <c r="B216" s="6"/>
      <c r="D216" s="628"/>
      <c r="E216" s="628"/>
      <c r="F216" s="628"/>
      <c r="G216" s="628"/>
      <c r="H216" s="628"/>
      <c r="I216" s="628"/>
      <c r="J216" s="628"/>
      <c r="K216" s="628"/>
      <c r="L216" s="628"/>
      <c r="M216" s="628"/>
      <c r="N216" s="628"/>
      <c r="O216" s="628"/>
      <c r="P216" s="629"/>
      <c r="Q216" s="629"/>
      <c r="R216" s="629"/>
      <c r="S216" s="629"/>
      <c r="T216" s="629"/>
      <c r="U216" s="629"/>
      <c r="V216" s="629"/>
      <c r="W216" s="629"/>
      <c r="X216" s="629"/>
      <c r="Y216" s="629"/>
      <c r="Z216" s="629"/>
      <c r="AA216" s="629"/>
      <c r="AB216" s="629"/>
      <c r="AC216" s="629"/>
      <c r="AD216" s="629"/>
      <c r="AE216" s="629"/>
      <c r="AF216" s="629"/>
      <c r="AG216" s="629"/>
      <c r="AH216" s="629"/>
      <c r="AI216" s="629"/>
      <c r="AJ216" s="629"/>
      <c r="AK216" s="629"/>
      <c r="AL216" s="629"/>
      <c r="AM216" s="629"/>
      <c r="AN216" s="629"/>
      <c r="AO216" s="629"/>
      <c r="AP216" s="629"/>
      <c r="AR216" s="7"/>
    </row>
    <row r="217" spans="2:44" ht="24" customHeight="1">
      <c r="B217" s="6"/>
      <c r="D217" s="628"/>
      <c r="E217" s="628"/>
      <c r="F217" s="628"/>
      <c r="G217" s="628"/>
      <c r="H217" s="628"/>
      <c r="I217" s="628"/>
      <c r="J217" s="628"/>
      <c r="K217" s="628"/>
      <c r="L217" s="628"/>
      <c r="M217" s="628"/>
      <c r="N217" s="628"/>
      <c r="O217" s="628"/>
      <c r="P217" s="629"/>
      <c r="Q217" s="629"/>
      <c r="R217" s="629"/>
      <c r="S217" s="629"/>
      <c r="T217" s="629"/>
      <c r="U217" s="629"/>
      <c r="V217" s="629"/>
      <c r="W217" s="629"/>
      <c r="X217" s="629"/>
      <c r="Y217" s="629"/>
      <c r="Z217" s="629"/>
      <c r="AA217" s="629"/>
      <c r="AB217" s="629"/>
      <c r="AC217" s="629"/>
      <c r="AD217" s="629"/>
      <c r="AE217" s="629"/>
      <c r="AF217" s="629"/>
      <c r="AG217" s="629"/>
      <c r="AH217" s="629"/>
      <c r="AI217" s="629"/>
      <c r="AJ217" s="629"/>
      <c r="AK217" s="629"/>
      <c r="AL217" s="629"/>
      <c r="AM217" s="629"/>
      <c r="AN217" s="629"/>
      <c r="AO217" s="629"/>
      <c r="AP217" s="629"/>
      <c r="AR217" s="7"/>
    </row>
    <row r="218" spans="2:44" ht="24" customHeight="1">
      <c r="B218" s="6"/>
      <c r="D218" s="632"/>
      <c r="E218" s="633"/>
      <c r="F218" s="633"/>
      <c r="G218" s="633"/>
      <c r="H218" s="633"/>
      <c r="I218" s="633"/>
      <c r="J218" s="633"/>
      <c r="K218" s="633"/>
      <c r="L218" s="633"/>
      <c r="M218" s="633"/>
      <c r="N218" s="633"/>
      <c r="O218" s="634"/>
      <c r="P218" s="635"/>
      <c r="Q218" s="636"/>
      <c r="R218" s="636"/>
      <c r="S218" s="636"/>
      <c r="T218" s="636"/>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7"/>
      <c r="AR218" s="7"/>
    </row>
    <row r="219" spans="2:44" ht="10.5" customHeight="1">
      <c r="B219" s="6"/>
      <c r="AR219" s="7"/>
    </row>
    <row r="220" spans="2:44" ht="3.75" customHeight="1">
      <c r="B220" s="3"/>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8"/>
    </row>
    <row r="221" spans="2:44">
      <c r="AR221" s="9" t="s">
        <v>492</v>
      </c>
    </row>
  </sheetData>
  <sheetProtection algorithmName="SHA-512" hashValue="JILyWzvaG8rzxMz+RT7va49QdIk6jmyY3Hm7e3r4ljoT3u9jeRKnaz386ayMkDKQDRNSwVpMe6nSOPQjlSPIVQ==" saltValue="eph/e5zD4/J4SaPPyi1LIQ==" spinCount="100000" sheet="1" formatCells="0"/>
  <mergeCells count="424">
    <mergeCell ref="D23:O23"/>
    <mergeCell ref="P24:AP24"/>
    <mergeCell ref="P20:AP20"/>
    <mergeCell ref="P23:AP23"/>
    <mergeCell ref="D21:O21"/>
    <mergeCell ref="D19:O19"/>
    <mergeCell ref="D18:O18"/>
    <mergeCell ref="D17:O17"/>
    <mergeCell ref="D24:O24"/>
    <mergeCell ref="D13:O13"/>
    <mergeCell ref="D14:O14"/>
    <mergeCell ref="D8:O8"/>
    <mergeCell ref="P17:AP17"/>
    <mergeCell ref="P18:AP18"/>
    <mergeCell ref="P19:AP19"/>
    <mergeCell ref="P21:AP21"/>
    <mergeCell ref="P22:AP22"/>
    <mergeCell ref="D20:O20"/>
    <mergeCell ref="D22:O22"/>
    <mergeCell ref="P30:AP30"/>
    <mergeCell ref="P34:AP34"/>
    <mergeCell ref="D37:O37"/>
    <mergeCell ref="D35:O35"/>
    <mergeCell ref="D32:O32"/>
    <mergeCell ref="D33:O33"/>
    <mergeCell ref="D34:O34"/>
    <mergeCell ref="G2:I2"/>
    <mergeCell ref="D4:AP4"/>
    <mergeCell ref="D11:O11"/>
    <mergeCell ref="D16:O16"/>
    <mergeCell ref="D12:O12"/>
    <mergeCell ref="P8:AP8"/>
    <mergeCell ref="P9:AP9"/>
    <mergeCell ref="D15:O15"/>
    <mergeCell ref="P12:AP12"/>
    <mergeCell ref="P13:AP13"/>
    <mergeCell ref="P11:AP11"/>
    <mergeCell ref="P15:AP15"/>
    <mergeCell ref="P14:AP14"/>
    <mergeCell ref="P16:AP16"/>
    <mergeCell ref="D9:O9"/>
    <mergeCell ref="P10:AP10"/>
    <mergeCell ref="D10:O10"/>
    <mergeCell ref="P25:AP25"/>
    <mergeCell ref="P31:AP31"/>
    <mergeCell ref="P27:AP27"/>
    <mergeCell ref="P26:AP26"/>
    <mergeCell ref="D41:O41"/>
    <mergeCell ref="P41:AP41"/>
    <mergeCell ref="D39:O39"/>
    <mergeCell ref="P39:AP39"/>
    <mergeCell ref="D40:O40"/>
    <mergeCell ref="P29:AP29"/>
    <mergeCell ref="P28:AP28"/>
    <mergeCell ref="D25:O25"/>
    <mergeCell ref="D27:O27"/>
    <mergeCell ref="D26:O26"/>
    <mergeCell ref="D31:O31"/>
    <mergeCell ref="D29:O29"/>
    <mergeCell ref="D28:O28"/>
    <mergeCell ref="P35:AP35"/>
    <mergeCell ref="P36:AP36"/>
    <mergeCell ref="P32:AP32"/>
    <mergeCell ref="D30:O30"/>
    <mergeCell ref="D38:O38"/>
    <mergeCell ref="P37:AP37"/>
    <mergeCell ref="P38:AP38"/>
    <mergeCell ref="D48:O48"/>
    <mergeCell ref="P48:AP48"/>
    <mergeCell ref="D49:O49"/>
    <mergeCell ref="P49:AP49"/>
    <mergeCell ref="D50:O50"/>
    <mergeCell ref="P50:AP50"/>
    <mergeCell ref="D51:O51"/>
    <mergeCell ref="P51:AP51"/>
    <mergeCell ref="P33:AP33"/>
    <mergeCell ref="D46:O46"/>
    <mergeCell ref="P46:AP46"/>
    <mergeCell ref="D47:O47"/>
    <mergeCell ref="P47:AP47"/>
    <mergeCell ref="D45:O45"/>
    <mergeCell ref="P45:AP45"/>
    <mergeCell ref="P40:AP40"/>
    <mergeCell ref="D36:O36"/>
    <mergeCell ref="D44:O44"/>
    <mergeCell ref="P44:AP44"/>
    <mergeCell ref="D42:O42"/>
    <mergeCell ref="P42:AP42"/>
    <mergeCell ref="D43:O43"/>
    <mergeCell ref="P43:AP43"/>
    <mergeCell ref="D52:O52"/>
    <mergeCell ref="P52:AP52"/>
    <mergeCell ref="D59:O59"/>
    <mergeCell ref="P59:AP59"/>
    <mergeCell ref="D54:O54"/>
    <mergeCell ref="P54:AP54"/>
    <mergeCell ref="D55:O55"/>
    <mergeCell ref="P55:AP55"/>
    <mergeCell ref="D56:O56"/>
    <mergeCell ref="P56:AP56"/>
    <mergeCell ref="D53:O53"/>
    <mergeCell ref="P53:AP53"/>
    <mergeCell ref="D66:O66"/>
    <mergeCell ref="P66:AP66"/>
    <mergeCell ref="D67:O67"/>
    <mergeCell ref="P67:AP67"/>
    <mergeCell ref="D68:O68"/>
    <mergeCell ref="P68:AP68"/>
    <mergeCell ref="D69:O69"/>
    <mergeCell ref="P69:AP69"/>
    <mergeCell ref="D57:O57"/>
    <mergeCell ref="P57:AP57"/>
    <mergeCell ref="D58:O58"/>
    <mergeCell ref="P58:AP58"/>
    <mergeCell ref="D62:O62"/>
    <mergeCell ref="P62:AP62"/>
    <mergeCell ref="D65:O65"/>
    <mergeCell ref="P65:AP65"/>
    <mergeCell ref="D60:O60"/>
    <mergeCell ref="P60:AP60"/>
    <mergeCell ref="D61:O61"/>
    <mergeCell ref="P61:AP61"/>
    <mergeCell ref="D64:O64"/>
    <mergeCell ref="P64:AP64"/>
    <mergeCell ref="D63:O63"/>
    <mergeCell ref="P63:AP63"/>
    <mergeCell ref="D70:O70"/>
    <mergeCell ref="P70:AP70"/>
    <mergeCell ref="D77:O77"/>
    <mergeCell ref="P77:AP77"/>
    <mergeCell ref="D72:O72"/>
    <mergeCell ref="P72:AP72"/>
    <mergeCell ref="D73:O73"/>
    <mergeCell ref="P73:AP73"/>
    <mergeCell ref="D74:O74"/>
    <mergeCell ref="P74:AP74"/>
    <mergeCell ref="D71:O71"/>
    <mergeCell ref="P71:AP71"/>
    <mergeCell ref="D84:O84"/>
    <mergeCell ref="P84:AP84"/>
    <mergeCell ref="D85:O85"/>
    <mergeCell ref="P85:AP85"/>
    <mergeCell ref="D86:O86"/>
    <mergeCell ref="P86:AP86"/>
    <mergeCell ref="D87:O87"/>
    <mergeCell ref="P87:AP87"/>
    <mergeCell ref="D75:O75"/>
    <mergeCell ref="P75:AP75"/>
    <mergeCell ref="D76:O76"/>
    <mergeCell ref="P76:AP76"/>
    <mergeCell ref="D80:O80"/>
    <mergeCell ref="P80:AP80"/>
    <mergeCell ref="D83:O83"/>
    <mergeCell ref="P83:AP83"/>
    <mergeCell ref="D78:O78"/>
    <mergeCell ref="P78:AP78"/>
    <mergeCell ref="D79:O79"/>
    <mergeCell ref="P79:AP79"/>
    <mergeCell ref="D82:O82"/>
    <mergeCell ref="P82:AP82"/>
    <mergeCell ref="D81:O81"/>
    <mergeCell ref="P81:AP81"/>
    <mergeCell ref="D88:O88"/>
    <mergeCell ref="P88:AP88"/>
    <mergeCell ref="D95:O95"/>
    <mergeCell ref="P95:AP95"/>
    <mergeCell ref="D90:O90"/>
    <mergeCell ref="P90:AP90"/>
    <mergeCell ref="D91:O91"/>
    <mergeCell ref="P91:AP91"/>
    <mergeCell ref="D92:O92"/>
    <mergeCell ref="P92:AP92"/>
    <mergeCell ref="D89:O89"/>
    <mergeCell ref="P89:AP89"/>
    <mergeCell ref="D102:O102"/>
    <mergeCell ref="P102:AP102"/>
    <mergeCell ref="D103:O103"/>
    <mergeCell ref="P103:AP103"/>
    <mergeCell ref="D104:O104"/>
    <mergeCell ref="P104:AP104"/>
    <mergeCell ref="D105:O105"/>
    <mergeCell ref="P105:AP105"/>
    <mergeCell ref="D93:O93"/>
    <mergeCell ref="P93:AP93"/>
    <mergeCell ref="D94:O94"/>
    <mergeCell ref="P94:AP94"/>
    <mergeCell ref="D98:O98"/>
    <mergeCell ref="P98:AP98"/>
    <mergeCell ref="D101:O101"/>
    <mergeCell ref="P101:AP101"/>
    <mergeCell ref="D96:O96"/>
    <mergeCell ref="P96:AP96"/>
    <mergeCell ref="D97:O97"/>
    <mergeCell ref="P97:AP97"/>
    <mergeCell ref="D100:O100"/>
    <mergeCell ref="P100:AP100"/>
    <mergeCell ref="D99:O99"/>
    <mergeCell ref="P99:AP99"/>
    <mergeCell ref="D106:O106"/>
    <mergeCell ref="P106:AP106"/>
    <mergeCell ref="D113:O113"/>
    <mergeCell ref="P113:AP113"/>
    <mergeCell ref="D108:O108"/>
    <mergeCell ref="P108:AP108"/>
    <mergeCell ref="D109:O109"/>
    <mergeCell ref="P109:AP109"/>
    <mergeCell ref="D110:O110"/>
    <mergeCell ref="P110:AP110"/>
    <mergeCell ref="D107:O107"/>
    <mergeCell ref="P107:AP107"/>
    <mergeCell ref="D120:O120"/>
    <mergeCell ref="P120:AP120"/>
    <mergeCell ref="D121:O121"/>
    <mergeCell ref="P121:AP121"/>
    <mergeCell ref="D122:O122"/>
    <mergeCell ref="P122:AP122"/>
    <mergeCell ref="D123:O123"/>
    <mergeCell ref="P123:AP123"/>
    <mergeCell ref="D111:O111"/>
    <mergeCell ref="P111:AP111"/>
    <mergeCell ref="D112:O112"/>
    <mergeCell ref="P112:AP112"/>
    <mergeCell ref="D116:O116"/>
    <mergeCell ref="P116:AP116"/>
    <mergeCell ref="D119:O119"/>
    <mergeCell ref="P119:AP119"/>
    <mergeCell ref="D114:O114"/>
    <mergeCell ref="P114:AP114"/>
    <mergeCell ref="D115:O115"/>
    <mergeCell ref="P115:AP115"/>
    <mergeCell ref="D118:O118"/>
    <mergeCell ref="P118:AP118"/>
    <mergeCell ref="D117:O117"/>
    <mergeCell ref="P117:AP117"/>
    <mergeCell ref="D124:O124"/>
    <mergeCell ref="P124:AP124"/>
    <mergeCell ref="D131:O131"/>
    <mergeCell ref="P131:AP131"/>
    <mergeCell ref="D126:O126"/>
    <mergeCell ref="P126:AP126"/>
    <mergeCell ref="D127:O127"/>
    <mergeCell ref="P127:AP127"/>
    <mergeCell ref="D128:O128"/>
    <mergeCell ref="P128:AP128"/>
    <mergeCell ref="D125:O125"/>
    <mergeCell ref="P125:AP125"/>
    <mergeCell ref="D138:O138"/>
    <mergeCell ref="P138:AP138"/>
    <mergeCell ref="D139:O139"/>
    <mergeCell ref="P139:AP139"/>
    <mergeCell ref="D140:O140"/>
    <mergeCell ref="P140:AP140"/>
    <mergeCell ref="D141:O141"/>
    <mergeCell ref="P141:AP141"/>
    <mergeCell ref="D129:O129"/>
    <mergeCell ref="P129:AP129"/>
    <mergeCell ref="D130:O130"/>
    <mergeCell ref="P130:AP130"/>
    <mergeCell ref="D134:O134"/>
    <mergeCell ref="P134:AP134"/>
    <mergeCell ref="D137:O137"/>
    <mergeCell ref="P137:AP137"/>
    <mergeCell ref="D132:O132"/>
    <mergeCell ref="P132:AP132"/>
    <mergeCell ref="D133:O133"/>
    <mergeCell ref="P133:AP133"/>
    <mergeCell ref="D136:O136"/>
    <mergeCell ref="P136:AP136"/>
    <mergeCell ref="D135:O135"/>
    <mergeCell ref="P135:AP135"/>
    <mergeCell ref="D142:O142"/>
    <mergeCell ref="P142:AP142"/>
    <mergeCell ref="D149:O149"/>
    <mergeCell ref="P149:AP149"/>
    <mergeCell ref="D144:O144"/>
    <mergeCell ref="P144:AP144"/>
    <mergeCell ref="D145:O145"/>
    <mergeCell ref="P145:AP145"/>
    <mergeCell ref="D146:O146"/>
    <mergeCell ref="P146:AP146"/>
    <mergeCell ref="D143:O143"/>
    <mergeCell ref="P143:AP143"/>
    <mergeCell ref="D156:O156"/>
    <mergeCell ref="P156:AP156"/>
    <mergeCell ref="D157:O157"/>
    <mergeCell ref="P157:AP157"/>
    <mergeCell ref="D158:O158"/>
    <mergeCell ref="P158:AP158"/>
    <mergeCell ref="D159:O159"/>
    <mergeCell ref="P159:AP159"/>
    <mergeCell ref="D147:O147"/>
    <mergeCell ref="P147:AP147"/>
    <mergeCell ref="D148:O148"/>
    <mergeCell ref="P148:AP148"/>
    <mergeCell ref="D152:O152"/>
    <mergeCell ref="P152:AP152"/>
    <mergeCell ref="D155:O155"/>
    <mergeCell ref="P155:AP155"/>
    <mergeCell ref="D150:O150"/>
    <mergeCell ref="P150:AP150"/>
    <mergeCell ref="D151:O151"/>
    <mergeCell ref="P151:AP151"/>
    <mergeCell ref="D154:O154"/>
    <mergeCell ref="P154:AP154"/>
    <mergeCell ref="D153:O153"/>
    <mergeCell ref="P153:AP153"/>
    <mergeCell ref="D160:O160"/>
    <mergeCell ref="P160:AP160"/>
    <mergeCell ref="D167:O167"/>
    <mergeCell ref="P167:AP167"/>
    <mergeCell ref="D162:O162"/>
    <mergeCell ref="P162:AP162"/>
    <mergeCell ref="D163:O163"/>
    <mergeCell ref="P163:AP163"/>
    <mergeCell ref="D164:O164"/>
    <mergeCell ref="P164:AP164"/>
    <mergeCell ref="D161:O161"/>
    <mergeCell ref="P161:AP161"/>
    <mergeCell ref="D174:O174"/>
    <mergeCell ref="P174:AP174"/>
    <mergeCell ref="D175:O175"/>
    <mergeCell ref="P175:AP175"/>
    <mergeCell ref="D176:O176"/>
    <mergeCell ref="P176:AP176"/>
    <mergeCell ref="D177:O177"/>
    <mergeCell ref="P177:AP177"/>
    <mergeCell ref="D165:O165"/>
    <mergeCell ref="P165:AP165"/>
    <mergeCell ref="D166:O166"/>
    <mergeCell ref="P166:AP166"/>
    <mergeCell ref="D170:O170"/>
    <mergeCell ref="P170:AP170"/>
    <mergeCell ref="D173:O173"/>
    <mergeCell ref="P173:AP173"/>
    <mergeCell ref="D168:O168"/>
    <mergeCell ref="P168:AP168"/>
    <mergeCell ref="D169:O169"/>
    <mergeCell ref="P169:AP169"/>
    <mergeCell ref="D172:O172"/>
    <mergeCell ref="P172:AP172"/>
    <mergeCell ref="D171:O171"/>
    <mergeCell ref="P171:AP171"/>
    <mergeCell ref="D178:O178"/>
    <mergeCell ref="P178:AP178"/>
    <mergeCell ref="D185:O185"/>
    <mergeCell ref="P185:AP185"/>
    <mergeCell ref="D180:O180"/>
    <mergeCell ref="P180:AP180"/>
    <mergeCell ref="D181:O181"/>
    <mergeCell ref="P181:AP181"/>
    <mergeCell ref="D182:O182"/>
    <mergeCell ref="P182:AP182"/>
    <mergeCell ref="D179:O179"/>
    <mergeCell ref="P179:AP179"/>
    <mergeCell ref="D192:O192"/>
    <mergeCell ref="P192:AP192"/>
    <mergeCell ref="D193:O193"/>
    <mergeCell ref="P193:AP193"/>
    <mergeCell ref="D194:O194"/>
    <mergeCell ref="P194:AP194"/>
    <mergeCell ref="D195:O195"/>
    <mergeCell ref="P195:AP195"/>
    <mergeCell ref="D183:O183"/>
    <mergeCell ref="P183:AP183"/>
    <mergeCell ref="D184:O184"/>
    <mergeCell ref="P184:AP184"/>
    <mergeCell ref="D188:O188"/>
    <mergeCell ref="P188:AP188"/>
    <mergeCell ref="D191:O191"/>
    <mergeCell ref="P191:AP191"/>
    <mergeCell ref="D186:O186"/>
    <mergeCell ref="P186:AP186"/>
    <mergeCell ref="D187:O187"/>
    <mergeCell ref="P187:AP187"/>
    <mergeCell ref="D190:O190"/>
    <mergeCell ref="P190:AP190"/>
    <mergeCell ref="D189:O189"/>
    <mergeCell ref="P189:AP189"/>
    <mergeCell ref="D201:O201"/>
    <mergeCell ref="P201:AP201"/>
    <mergeCell ref="D202:O202"/>
    <mergeCell ref="P202:AP202"/>
    <mergeCell ref="D204:O204"/>
    <mergeCell ref="P204:AP204"/>
    <mergeCell ref="D196:O196"/>
    <mergeCell ref="P196:AP196"/>
    <mergeCell ref="D203:O203"/>
    <mergeCell ref="P203:AP203"/>
    <mergeCell ref="D198:O198"/>
    <mergeCell ref="P198:AP198"/>
    <mergeCell ref="D199:O199"/>
    <mergeCell ref="P199:AP199"/>
    <mergeCell ref="D200:O200"/>
    <mergeCell ref="P200:AP200"/>
    <mergeCell ref="D197:O197"/>
    <mergeCell ref="P197:AP197"/>
    <mergeCell ref="P214:AP214"/>
    <mergeCell ref="D215:O215"/>
    <mergeCell ref="D218:O218"/>
    <mergeCell ref="P218:AP218"/>
    <mergeCell ref="D216:O216"/>
    <mergeCell ref="P216:AP216"/>
    <mergeCell ref="D217:O217"/>
    <mergeCell ref="P217:AP217"/>
    <mergeCell ref="P215:AP215"/>
    <mergeCell ref="D214:O214"/>
    <mergeCell ref="D213:O213"/>
    <mergeCell ref="P213:AP213"/>
    <mergeCell ref="D209:O209"/>
    <mergeCell ref="P209:AP209"/>
    <mergeCell ref="D211:O211"/>
    <mergeCell ref="P211:AP211"/>
    <mergeCell ref="D210:O210"/>
    <mergeCell ref="P210:AP210"/>
    <mergeCell ref="D205:O205"/>
    <mergeCell ref="P205:AP205"/>
    <mergeCell ref="D206:O206"/>
    <mergeCell ref="P206:AP206"/>
    <mergeCell ref="D212:O212"/>
    <mergeCell ref="P212:AP212"/>
    <mergeCell ref="D208:O208"/>
    <mergeCell ref="P208:AP208"/>
    <mergeCell ref="D207:O207"/>
    <mergeCell ref="P207:AP207"/>
  </mergeCells>
  <phoneticPr fontId="2"/>
  <conditionalFormatting sqref="D9:O218">
    <cfRule type="expression" dxfId="4" priority="1">
      <formula>AND($AT$12="指定相当",OR($D9="指定地球温暖化対策事業者",$D9="特定テナント等事業者"))</formula>
    </cfRule>
    <cfRule type="expression" dxfId="3" priority="2">
      <formula>AND($AT$12="",OR($D9="指定相当地球温暖化対策事業者",$D9="特定テナント等相当事業者"))</formula>
    </cfRule>
  </conditionalFormatting>
  <dataValidations count="2">
    <dataValidation type="list" allowBlank="1" showInputMessage="1" showErrorMessage="1" promptTitle="注意事項" prompt="このセルでの選択と、≪その1シート≫ページ右上での選択が整合しない場合、セルが赤色になります。修正の上、作成を進めるようお願いします。" sqref="D9:O218" xr:uid="{00000000-0002-0000-0200-000000000000}">
      <formula1>$AT$7:$AT$11</formula1>
    </dataValidation>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218" xr:uid="{00000000-0002-0000-0200-000001000000}"/>
  </dataValidations>
  <pageMargins left="0.47244094488188981" right="0.19685039370078741" top="0.62992125984251968" bottom="0.31496062992125984" header="0.43307086614173229" footer="0.19685039370078741"/>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M30"/>
  <sheetViews>
    <sheetView showGridLines="0" showZeros="0" view="pageBreakPreview" zoomScale="80" zoomScaleNormal="100" zoomScaleSheetLayoutView="80" workbookViewId="0">
      <selection activeCell="R5" sqref="R5:AP5"/>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2.33203125" style="4" customWidth="1"/>
    <col min="46" max="51" width="9" style="4" hidden="1" customWidth="1"/>
    <col min="52" max="16384" width="9" style="4"/>
  </cols>
  <sheetData>
    <row r="1" spans="1:51">
      <c r="A1" s="4" t="s">
        <v>117</v>
      </c>
    </row>
    <row r="2" spans="1:51"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51">
      <c r="B3" s="6"/>
      <c r="AR3" s="7"/>
    </row>
    <row r="4" spans="1:51" ht="18.75" customHeight="1" thickBot="1">
      <c r="B4" s="6"/>
      <c r="D4" s="4" t="s">
        <v>113</v>
      </c>
      <c r="AR4" s="7"/>
    </row>
    <row r="5" spans="1:51" ht="19.5" customHeight="1">
      <c r="B5" s="6"/>
      <c r="D5" s="314"/>
      <c r="E5" s="689" t="s">
        <v>523</v>
      </c>
      <c r="F5" s="689"/>
      <c r="G5" s="689"/>
      <c r="H5" s="689"/>
      <c r="I5" s="689"/>
      <c r="J5" s="689"/>
      <c r="K5" s="689"/>
      <c r="L5" s="689"/>
      <c r="M5" s="689"/>
      <c r="N5" s="689"/>
      <c r="O5" s="689"/>
      <c r="P5" s="689"/>
      <c r="Q5" s="315"/>
      <c r="R5" s="686"/>
      <c r="S5" s="687"/>
      <c r="T5" s="687"/>
      <c r="U5" s="687"/>
      <c r="V5" s="687"/>
      <c r="W5" s="687"/>
      <c r="X5" s="687"/>
      <c r="Y5" s="687"/>
      <c r="Z5" s="687"/>
      <c r="AA5" s="687"/>
      <c r="AB5" s="687"/>
      <c r="AC5" s="687"/>
      <c r="AD5" s="687"/>
      <c r="AE5" s="687"/>
      <c r="AF5" s="687"/>
      <c r="AG5" s="687"/>
      <c r="AH5" s="687"/>
      <c r="AI5" s="687"/>
      <c r="AJ5" s="687"/>
      <c r="AK5" s="687"/>
      <c r="AL5" s="687"/>
      <c r="AM5" s="687"/>
      <c r="AN5" s="687"/>
      <c r="AO5" s="687"/>
      <c r="AP5" s="688"/>
      <c r="AR5" s="7"/>
    </row>
    <row r="6" spans="1:51" ht="19.5" customHeight="1" thickBot="1">
      <c r="B6" s="6"/>
      <c r="D6" s="316"/>
      <c r="E6" s="696" t="s">
        <v>524</v>
      </c>
      <c r="F6" s="696"/>
      <c r="G6" s="696"/>
      <c r="H6" s="696"/>
      <c r="I6" s="696"/>
      <c r="J6" s="696"/>
      <c r="K6" s="696"/>
      <c r="L6" s="696"/>
      <c r="M6" s="696"/>
      <c r="N6" s="696"/>
      <c r="O6" s="696"/>
      <c r="P6" s="696"/>
      <c r="Q6" s="317"/>
      <c r="R6" s="697"/>
      <c r="S6" s="698"/>
      <c r="T6" s="698"/>
      <c r="U6" s="698"/>
      <c r="V6" s="698"/>
      <c r="W6" s="698"/>
      <c r="X6" s="698"/>
      <c r="Y6" s="698"/>
      <c r="Z6" s="698"/>
      <c r="AA6" s="698"/>
      <c r="AB6" s="698"/>
      <c r="AC6" s="698"/>
      <c r="AD6" s="698"/>
      <c r="AE6" s="698"/>
      <c r="AF6" s="698"/>
      <c r="AG6" s="698"/>
      <c r="AH6" s="698"/>
      <c r="AI6" s="698"/>
      <c r="AJ6" s="698"/>
      <c r="AK6" s="698"/>
      <c r="AL6" s="698"/>
      <c r="AM6" s="698"/>
      <c r="AN6" s="698"/>
      <c r="AO6" s="698"/>
      <c r="AP6" s="699"/>
      <c r="AR6" s="7"/>
    </row>
    <row r="7" spans="1:51" ht="15" customHeight="1">
      <c r="B7" s="6"/>
      <c r="D7" s="55"/>
      <c r="E7" s="55"/>
      <c r="F7" s="5"/>
      <c r="G7" s="5"/>
      <c r="H7" s="5"/>
      <c r="I7" s="5"/>
      <c r="J7" s="5"/>
      <c r="K7" s="5"/>
      <c r="L7" s="5"/>
      <c r="M7" s="5"/>
      <c r="N7" s="5"/>
      <c r="O7" s="5"/>
      <c r="P7" s="5"/>
      <c r="Q7" s="5"/>
      <c r="R7" s="5"/>
      <c r="AR7" s="7"/>
    </row>
    <row r="8" spans="1:51" ht="18" customHeight="1" thickBot="1">
      <c r="B8" s="6"/>
      <c r="D8" s="4" t="s">
        <v>115</v>
      </c>
      <c r="AR8" s="7"/>
    </row>
    <row r="9" spans="1:51" ht="25.5" hidden="1" customHeight="1">
      <c r="B9" s="6"/>
      <c r="D9" s="656" t="s">
        <v>138</v>
      </c>
      <c r="E9" s="657"/>
      <c r="F9" s="318"/>
      <c r="G9" s="693">
        <v>39448</v>
      </c>
      <c r="H9" s="693"/>
      <c r="I9" s="693"/>
      <c r="J9" s="693"/>
      <c r="K9" s="693"/>
      <c r="L9" s="319" t="s">
        <v>114</v>
      </c>
      <c r="M9" s="693">
        <v>40999</v>
      </c>
      <c r="N9" s="693"/>
      <c r="O9" s="693"/>
      <c r="P9" s="693"/>
      <c r="Q9" s="693"/>
      <c r="R9" s="320"/>
      <c r="S9" s="5"/>
      <c r="T9" s="5"/>
      <c r="U9" s="5"/>
      <c r="V9" s="5"/>
      <c r="W9" s="5"/>
      <c r="X9" s="5"/>
      <c r="Y9" s="5"/>
      <c r="Z9" s="5"/>
      <c r="AA9" s="5"/>
      <c r="AB9" s="5"/>
      <c r="AC9" s="5"/>
      <c r="AD9" s="5"/>
      <c r="AE9" s="5"/>
      <c r="AF9" s="5"/>
      <c r="AG9" s="5"/>
      <c r="AH9" s="5"/>
      <c r="AI9" s="5"/>
      <c r="AJ9" s="5"/>
      <c r="AK9" s="5"/>
      <c r="AL9" s="5"/>
      <c r="AM9" s="5"/>
      <c r="AN9" s="5"/>
      <c r="AO9" s="5"/>
      <c r="AP9" s="5"/>
      <c r="AQ9" s="5"/>
      <c r="AR9" s="321"/>
      <c r="AV9" s="322"/>
    </row>
    <row r="10" spans="1:51" ht="19.5" customHeight="1">
      <c r="B10" s="6"/>
      <c r="D10" s="656" t="s">
        <v>761</v>
      </c>
      <c r="E10" s="657"/>
      <c r="F10" s="657"/>
      <c r="G10" s="323"/>
      <c r="H10" s="666" t="s">
        <v>116</v>
      </c>
      <c r="I10" s="666"/>
      <c r="J10" s="666"/>
      <c r="K10" s="666"/>
      <c r="L10" s="666"/>
      <c r="M10" s="666"/>
      <c r="N10" s="666"/>
      <c r="O10" s="666"/>
      <c r="P10" s="324"/>
      <c r="Q10" s="667" t="s">
        <v>146</v>
      </c>
      <c r="R10" s="668"/>
      <c r="S10" s="668"/>
      <c r="T10" s="668"/>
      <c r="U10" s="668"/>
      <c r="V10" s="668"/>
      <c r="W10" s="701"/>
      <c r="X10" s="701"/>
      <c r="Y10" s="701"/>
      <c r="Z10" s="701"/>
      <c r="AA10" s="701"/>
      <c r="AB10" s="701"/>
      <c r="AC10" s="701"/>
      <c r="AD10" s="701"/>
      <c r="AE10" s="701"/>
      <c r="AF10" s="701"/>
      <c r="AG10" s="701"/>
      <c r="AH10" s="701"/>
      <c r="AI10" s="701"/>
      <c r="AJ10" s="701"/>
      <c r="AK10" s="701"/>
      <c r="AL10" s="701"/>
      <c r="AM10" s="701"/>
      <c r="AN10" s="701"/>
      <c r="AO10" s="701"/>
      <c r="AP10" s="702"/>
      <c r="AQ10" s="5"/>
      <c r="AR10" s="321"/>
      <c r="AS10" s="325"/>
      <c r="AU10" s="325">
        <v>0</v>
      </c>
      <c r="AV10" s="325"/>
      <c r="AW10" s="325"/>
      <c r="AX10" s="325"/>
      <c r="AY10" s="325"/>
    </row>
    <row r="11" spans="1:51" ht="19.5" customHeight="1">
      <c r="B11" s="6"/>
      <c r="D11" s="658"/>
      <c r="E11" s="659"/>
      <c r="F11" s="659"/>
      <c r="G11" s="694"/>
      <c r="H11" s="663" t="s">
        <v>20</v>
      </c>
      <c r="I11" s="663"/>
      <c r="J11" s="663"/>
      <c r="K11" s="663"/>
      <c r="L11" s="663"/>
      <c r="M11" s="663"/>
      <c r="N11" s="663"/>
      <c r="O11" s="663"/>
      <c r="P11" s="38"/>
      <c r="Q11" s="669" t="s">
        <v>160</v>
      </c>
      <c r="R11" s="670"/>
      <c r="S11" s="670"/>
      <c r="T11" s="670"/>
      <c r="U11" s="670"/>
      <c r="V11" s="670"/>
      <c r="W11" s="654"/>
      <c r="X11" s="654"/>
      <c r="Y11" s="654"/>
      <c r="Z11" s="654"/>
      <c r="AA11" s="654"/>
      <c r="AB11" s="654"/>
      <c r="AC11" s="654"/>
      <c r="AD11" s="654"/>
      <c r="AE11" s="654"/>
      <c r="AF11" s="654"/>
      <c r="AG11" s="654"/>
      <c r="AH11" s="654"/>
      <c r="AI11" s="654"/>
      <c r="AJ11" s="654"/>
      <c r="AK11" s="654"/>
      <c r="AL11" s="654"/>
      <c r="AM11" s="654"/>
      <c r="AN11" s="654"/>
      <c r="AO11" s="654"/>
      <c r="AP11" s="655"/>
      <c r="AQ11" s="5"/>
      <c r="AR11" s="321"/>
    </row>
    <row r="12" spans="1:51" ht="19.5" customHeight="1">
      <c r="B12" s="6"/>
      <c r="D12" s="658"/>
      <c r="E12" s="659"/>
      <c r="F12" s="659"/>
      <c r="G12" s="700"/>
      <c r="H12" s="665"/>
      <c r="I12" s="665"/>
      <c r="J12" s="665"/>
      <c r="K12" s="665"/>
      <c r="L12" s="665"/>
      <c r="M12" s="665"/>
      <c r="N12" s="665"/>
      <c r="O12" s="665"/>
      <c r="P12" s="7"/>
      <c r="Q12" s="669" t="s">
        <v>139</v>
      </c>
      <c r="R12" s="670"/>
      <c r="S12" s="670"/>
      <c r="T12" s="670"/>
      <c r="U12" s="670"/>
      <c r="V12" s="670"/>
      <c r="W12" s="654"/>
      <c r="X12" s="654"/>
      <c r="Y12" s="654"/>
      <c r="Z12" s="654"/>
      <c r="AA12" s="654"/>
      <c r="AB12" s="654"/>
      <c r="AC12" s="654"/>
      <c r="AD12" s="654"/>
      <c r="AE12" s="654"/>
      <c r="AF12" s="654"/>
      <c r="AG12" s="654"/>
      <c r="AH12" s="654"/>
      <c r="AI12" s="654"/>
      <c r="AJ12" s="654"/>
      <c r="AK12" s="654"/>
      <c r="AL12" s="654"/>
      <c r="AM12" s="654"/>
      <c r="AN12" s="654"/>
      <c r="AO12" s="654"/>
      <c r="AP12" s="655"/>
      <c r="AQ12" s="5"/>
      <c r="AR12" s="321"/>
    </row>
    <row r="13" spans="1:51" ht="19.5" customHeight="1">
      <c r="B13" s="6"/>
      <c r="D13" s="658"/>
      <c r="E13" s="659"/>
      <c r="F13" s="659"/>
      <c r="G13" s="700"/>
      <c r="H13" s="665"/>
      <c r="I13" s="665"/>
      <c r="J13" s="665"/>
      <c r="K13" s="665"/>
      <c r="L13" s="665"/>
      <c r="M13" s="665"/>
      <c r="N13" s="665"/>
      <c r="O13" s="665"/>
      <c r="P13" s="7"/>
      <c r="Q13" s="669" t="s">
        <v>525</v>
      </c>
      <c r="R13" s="670"/>
      <c r="S13" s="670"/>
      <c r="T13" s="670"/>
      <c r="U13" s="670"/>
      <c r="V13" s="670"/>
      <c r="W13" s="654"/>
      <c r="X13" s="654"/>
      <c r="Y13" s="654"/>
      <c r="Z13" s="654"/>
      <c r="AA13" s="654"/>
      <c r="AB13" s="654"/>
      <c r="AC13" s="654"/>
      <c r="AD13" s="654"/>
      <c r="AE13" s="654"/>
      <c r="AF13" s="654"/>
      <c r="AG13" s="654"/>
      <c r="AH13" s="654"/>
      <c r="AI13" s="654"/>
      <c r="AJ13" s="654"/>
      <c r="AK13" s="654"/>
      <c r="AL13" s="654"/>
      <c r="AM13" s="654"/>
      <c r="AN13" s="654"/>
      <c r="AO13" s="654"/>
      <c r="AP13" s="655"/>
      <c r="AQ13" s="5"/>
      <c r="AR13" s="321"/>
    </row>
    <row r="14" spans="1:51" ht="19.5" customHeight="1">
      <c r="B14" s="6"/>
      <c r="D14" s="658"/>
      <c r="E14" s="659"/>
      <c r="F14" s="659"/>
      <c r="G14" s="695"/>
      <c r="H14" s="664"/>
      <c r="I14" s="664"/>
      <c r="J14" s="664"/>
      <c r="K14" s="664"/>
      <c r="L14" s="664"/>
      <c r="M14" s="664"/>
      <c r="N14" s="664"/>
      <c r="O14" s="664"/>
      <c r="P14" s="8"/>
      <c r="Q14" s="669" t="s">
        <v>140</v>
      </c>
      <c r="R14" s="670"/>
      <c r="S14" s="670"/>
      <c r="T14" s="670"/>
      <c r="U14" s="670"/>
      <c r="V14" s="670"/>
      <c r="W14" s="654"/>
      <c r="X14" s="654"/>
      <c r="Y14" s="654"/>
      <c r="Z14" s="654"/>
      <c r="AA14" s="654"/>
      <c r="AB14" s="654"/>
      <c r="AC14" s="654"/>
      <c r="AD14" s="654"/>
      <c r="AE14" s="654"/>
      <c r="AF14" s="654"/>
      <c r="AG14" s="654"/>
      <c r="AH14" s="654"/>
      <c r="AI14" s="654"/>
      <c r="AJ14" s="654"/>
      <c r="AK14" s="654"/>
      <c r="AL14" s="654"/>
      <c r="AM14" s="654"/>
      <c r="AN14" s="654"/>
      <c r="AO14" s="654"/>
      <c r="AP14" s="655"/>
      <c r="AQ14" s="5"/>
      <c r="AR14" s="321"/>
    </row>
    <row r="15" spans="1:51" ht="19.5" customHeight="1">
      <c r="B15" s="6"/>
      <c r="D15" s="658"/>
      <c r="E15" s="659"/>
      <c r="F15" s="659"/>
      <c r="G15" s="694"/>
      <c r="H15" s="663" t="s">
        <v>21</v>
      </c>
      <c r="I15" s="663"/>
      <c r="J15" s="663"/>
      <c r="K15" s="663"/>
      <c r="L15" s="663"/>
      <c r="M15" s="663"/>
      <c r="N15" s="663"/>
      <c r="O15" s="663"/>
      <c r="P15" s="38"/>
      <c r="Q15" s="669" t="s">
        <v>141</v>
      </c>
      <c r="R15" s="670"/>
      <c r="S15" s="670"/>
      <c r="T15" s="670"/>
      <c r="U15" s="670"/>
      <c r="V15" s="670"/>
      <c r="W15" s="654"/>
      <c r="X15" s="654"/>
      <c r="Y15" s="654"/>
      <c r="Z15" s="654"/>
      <c r="AA15" s="654"/>
      <c r="AB15" s="654"/>
      <c r="AC15" s="654"/>
      <c r="AD15" s="654"/>
      <c r="AE15" s="654"/>
      <c r="AF15" s="654"/>
      <c r="AG15" s="654"/>
      <c r="AH15" s="654"/>
      <c r="AI15" s="654"/>
      <c r="AJ15" s="654"/>
      <c r="AK15" s="654"/>
      <c r="AL15" s="654"/>
      <c r="AM15" s="654"/>
      <c r="AN15" s="654"/>
      <c r="AO15" s="654"/>
      <c r="AP15" s="655"/>
      <c r="AQ15" s="5"/>
      <c r="AR15" s="321"/>
    </row>
    <row r="16" spans="1:51" ht="19.5" customHeight="1">
      <c r="B16" s="6"/>
      <c r="D16" s="658"/>
      <c r="E16" s="659"/>
      <c r="F16" s="659"/>
      <c r="G16" s="695"/>
      <c r="H16" s="664"/>
      <c r="I16" s="664"/>
      <c r="J16" s="664"/>
      <c r="K16" s="664"/>
      <c r="L16" s="664"/>
      <c r="M16" s="664"/>
      <c r="N16" s="664"/>
      <c r="O16" s="664"/>
      <c r="P16" s="8"/>
      <c r="Q16" s="669" t="s">
        <v>142</v>
      </c>
      <c r="R16" s="670"/>
      <c r="S16" s="670"/>
      <c r="T16" s="670"/>
      <c r="U16" s="670"/>
      <c r="V16" s="670"/>
      <c r="W16" s="654"/>
      <c r="X16" s="654"/>
      <c r="Y16" s="654"/>
      <c r="Z16" s="654"/>
      <c r="AA16" s="654"/>
      <c r="AB16" s="654"/>
      <c r="AC16" s="654"/>
      <c r="AD16" s="654"/>
      <c r="AE16" s="654"/>
      <c r="AF16" s="654"/>
      <c r="AG16" s="654"/>
      <c r="AH16" s="654"/>
      <c r="AI16" s="654"/>
      <c r="AJ16" s="654"/>
      <c r="AK16" s="654"/>
      <c r="AL16" s="654"/>
      <c r="AM16" s="654"/>
      <c r="AN16" s="654"/>
      <c r="AO16" s="654"/>
      <c r="AP16" s="655"/>
      <c r="AQ16" s="5"/>
      <c r="AR16" s="321"/>
    </row>
    <row r="17" spans="2:65" ht="19.5" customHeight="1" thickBot="1">
      <c r="B17" s="6"/>
      <c r="D17" s="660"/>
      <c r="E17" s="661"/>
      <c r="F17" s="661"/>
      <c r="G17" s="327"/>
      <c r="H17" s="662" t="s">
        <v>22</v>
      </c>
      <c r="I17" s="662"/>
      <c r="J17" s="662"/>
      <c r="K17" s="662"/>
      <c r="L17" s="662"/>
      <c r="M17" s="662"/>
      <c r="N17" s="662"/>
      <c r="O17" s="662"/>
      <c r="P17" s="328"/>
      <c r="Q17" s="671" t="s">
        <v>146</v>
      </c>
      <c r="R17" s="672"/>
      <c r="S17" s="672"/>
      <c r="T17" s="672"/>
      <c r="U17" s="672"/>
      <c r="V17" s="672"/>
      <c r="W17" s="673"/>
      <c r="X17" s="673"/>
      <c r="Y17" s="673"/>
      <c r="Z17" s="673"/>
      <c r="AA17" s="673"/>
      <c r="AB17" s="673"/>
      <c r="AC17" s="673"/>
      <c r="AD17" s="673"/>
      <c r="AE17" s="673"/>
      <c r="AF17" s="673"/>
      <c r="AG17" s="673"/>
      <c r="AH17" s="673"/>
      <c r="AI17" s="673"/>
      <c r="AJ17" s="673"/>
      <c r="AK17" s="673"/>
      <c r="AL17" s="673"/>
      <c r="AM17" s="673"/>
      <c r="AN17" s="673"/>
      <c r="AO17" s="673"/>
      <c r="AP17" s="674"/>
      <c r="AQ17" s="5"/>
      <c r="AR17" s="321"/>
    </row>
    <row r="18" spans="2:65" ht="6.75" customHeight="1">
      <c r="B18" s="6"/>
      <c r="D18" s="55"/>
      <c r="E18" s="55"/>
      <c r="F18" s="56"/>
      <c r="G18" s="56"/>
      <c r="H18" s="56"/>
      <c r="I18" s="56"/>
      <c r="J18" s="56"/>
      <c r="K18" s="5"/>
      <c r="L18" s="5"/>
      <c r="M18" s="5"/>
      <c r="N18" s="5"/>
      <c r="O18" s="5"/>
      <c r="P18" s="5"/>
      <c r="Q18" s="5"/>
      <c r="AR18" s="7"/>
    </row>
    <row r="19" spans="2:65" ht="21" customHeight="1" thickBot="1">
      <c r="B19" s="6"/>
      <c r="D19" s="4" t="s">
        <v>46</v>
      </c>
      <c r="AR19" s="7"/>
    </row>
    <row r="20" spans="2:65" ht="25.5" customHeight="1" thickBot="1">
      <c r="B20" s="6"/>
      <c r="D20" s="682" t="s">
        <v>153</v>
      </c>
      <c r="E20" s="679"/>
      <c r="F20" s="679"/>
      <c r="G20" s="679"/>
      <c r="H20" s="679"/>
      <c r="I20" s="679"/>
      <c r="J20" s="679"/>
      <c r="K20" s="679"/>
      <c r="L20" s="679"/>
      <c r="M20" s="679"/>
      <c r="N20" s="684"/>
      <c r="O20" s="685"/>
      <c r="P20" s="685"/>
      <c r="Q20" s="685"/>
      <c r="R20" s="679" t="s">
        <v>143</v>
      </c>
      <c r="S20" s="679"/>
      <c r="T20" s="679"/>
      <c r="U20" s="682" t="s">
        <v>344</v>
      </c>
      <c r="V20" s="679"/>
      <c r="W20" s="679"/>
      <c r="X20" s="679"/>
      <c r="Y20" s="679"/>
      <c r="Z20" s="679"/>
      <c r="AA20" s="679"/>
      <c r="AB20" s="679"/>
      <c r="AC20" s="679"/>
      <c r="AD20" s="679"/>
      <c r="AE20" s="679"/>
      <c r="AF20" s="683"/>
      <c r="AG20" s="681"/>
      <c r="AH20" s="680"/>
      <c r="AI20" s="680"/>
      <c r="AJ20" s="297" t="s">
        <v>127</v>
      </c>
      <c r="AK20" s="680"/>
      <c r="AL20" s="680"/>
      <c r="AM20" s="297" t="s">
        <v>128</v>
      </c>
      <c r="AN20" s="680"/>
      <c r="AO20" s="680"/>
      <c r="AP20" s="329" t="s">
        <v>129</v>
      </c>
      <c r="AR20" s="7"/>
      <c r="BI20" s="102"/>
      <c r="BJ20" s="102"/>
      <c r="BK20" s="102"/>
      <c r="BL20" s="102"/>
      <c r="BM20" s="102"/>
    </row>
    <row r="21" spans="2:65" ht="25.5" customHeight="1" thickBot="1">
      <c r="B21" s="6"/>
      <c r="D21" s="682" t="s">
        <v>154</v>
      </c>
      <c r="E21" s="679"/>
      <c r="F21" s="679"/>
      <c r="G21" s="679"/>
      <c r="H21" s="679"/>
      <c r="I21" s="679"/>
      <c r="J21" s="679"/>
      <c r="K21" s="679"/>
      <c r="L21" s="679"/>
      <c r="M21" s="679"/>
      <c r="N21" s="684"/>
      <c r="O21" s="685"/>
      <c r="P21" s="685"/>
      <c r="Q21" s="685"/>
      <c r="R21" s="679" t="s">
        <v>143</v>
      </c>
      <c r="S21" s="679"/>
      <c r="T21" s="684"/>
      <c r="AR21" s="7"/>
    </row>
    <row r="22" spans="2:65" ht="12" customHeight="1">
      <c r="B22" s="6"/>
      <c r="AF22" s="675"/>
      <c r="AG22" s="675"/>
      <c r="AJ22" s="675"/>
      <c r="AK22" s="675"/>
      <c r="AR22" s="7"/>
    </row>
    <row r="23" spans="2:65" ht="18" customHeight="1" thickBot="1">
      <c r="B23" s="6"/>
      <c r="D23" s="4" t="s">
        <v>47</v>
      </c>
      <c r="AR23" s="7"/>
    </row>
    <row r="24" spans="2:65" ht="68.25" customHeight="1" thickBot="1">
      <c r="B24" s="6"/>
      <c r="C24" s="330"/>
      <c r="D24" s="690"/>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2"/>
      <c r="AR24" s="7"/>
    </row>
    <row r="25" spans="2:65">
      <c r="AS25" s="6"/>
    </row>
    <row r="26" spans="2:65" ht="28.5" customHeight="1" thickBot="1">
      <c r="B26" s="6"/>
      <c r="D26" s="33" t="s">
        <v>48</v>
      </c>
      <c r="AR26" s="7"/>
    </row>
    <row r="27" spans="2:65" ht="274.5" customHeight="1" thickBot="1">
      <c r="B27" s="6"/>
      <c r="D27" s="676"/>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8"/>
      <c r="AR27" s="7"/>
    </row>
    <row r="28" spans="2:65" ht="12" customHeight="1">
      <c r="B28" s="6"/>
      <c r="AR28" s="7"/>
    </row>
    <row r="29" spans="2:65" ht="3" customHeight="1">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8"/>
    </row>
    <row r="30" spans="2:65" ht="12" customHeight="1">
      <c r="D30" s="9"/>
      <c r="P30" s="675"/>
      <c r="Q30" s="675"/>
      <c r="R30" s="675"/>
      <c r="Y30" s="57">
        <f>その1!U21</f>
        <v>0</v>
      </c>
      <c r="Z30" s="57"/>
      <c r="AA30" s="57"/>
      <c r="AB30" s="57"/>
      <c r="AC30" s="57"/>
      <c r="AD30" s="57"/>
      <c r="AE30" s="57"/>
      <c r="AF30" s="57"/>
      <c r="AG30" s="57"/>
      <c r="AH30" s="57"/>
      <c r="AI30" s="57"/>
      <c r="AJ30" s="57"/>
      <c r="AK30" s="57"/>
      <c r="AL30" s="57"/>
      <c r="AM30" s="57"/>
      <c r="AN30" s="57"/>
      <c r="AO30" s="57"/>
      <c r="AP30" s="57"/>
      <c r="AQ30" s="1" t="s">
        <v>491</v>
      </c>
      <c r="AR30" s="1"/>
    </row>
  </sheetData>
  <sheetProtection algorithmName="SHA-512" hashValue="y+giFNLstu93pF27zkKu9VQua3j833dAHzGOHATnDvY86FfrXxQJV8nm6/QoZSsMrAUf9p2n9WvT+vIHW56okQ==" saltValue="k95wcdNIABkPC6WjMDOUIQ==" spinCount="100000" sheet="1" formatCells="0"/>
  <mergeCells count="45">
    <mergeCell ref="R5:AP5"/>
    <mergeCell ref="E5:P5"/>
    <mergeCell ref="R21:T21"/>
    <mergeCell ref="D24:AP24"/>
    <mergeCell ref="G9:K9"/>
    <mergeCell ref="M9:Q9"/>
    <mergeCell ref="AN20:AO20"/>
    <mergeCell ref="O21:Q21"/>
    <mergeCell ref="G15:G16"/>
    <mergeCell ref="E6:P6"/>
    <mergeCell ref="D9:E9"/>
    <mergeCell ref="R6:AP6"/>
    <mergeCell ref="G11:G14"/>
    <mergeCell ref="Q14:V14"/>
    <mergeCell ref="W10:AP10"/>
    <mergeCell ref="W11:AP11"/>
    <mergeCell ref="W16:AP16"/>
    <mergeCell ref="W17:AP17"/>
    <mergeCell ref="P30:R30"/>
    <mergeCell ref="AF22:AG22"/>
    <mergeCell ref="AJ22:AK22"/>
    <mergeCell ref="D27:AP27"/>
    <mergeCell ref="R20:T20"/>
    <mergeCell ref="AK20:AL20"/>
    <mergeCell ref="AG20:AI20"/>
    <mergeCell ref="U20:AF20"/>
    <mergeCell ref="D21:N21"/>
    <mergeCell ref="D20:N20"/>
    <mergeCell ref="O20:Q20"/>
    <mergeCell ref="W12:AP12"/>
    <mergeCell ref="W13:AP13"/>
    <mergeCell ref="W14:AP14"/>
    <mergeCell ref="D10:F17"/>
    <mergeCell ref="H17:O17"/>
    <mergeCell ref="H15:O16"/>
    <mergeCell ref="H11:O14"/>
    <mergeCell ref="H10:O10"/>
    <mergeCell ref="Q10:V10"/>
    <mergeCell ref="Q11:V11"/>
    <mergeCell ref="Q12:V12"/>
    <mergeCell ref="Q13:V13"/>
    <mergeCell ref="Q15:V15"/>
    <mergeCell ref="Q16:V16"/>
    <mergeCell ref="Q17:V17"/>
    <mergeCell ref="W15:AP15"/>
  </mergeCells>
  <phoneticPr fontId="2"/>
  <conditionalFormatting sqref="G9:K9">
    <cfRule type="cellIs" dxfId="2" priority="2" stopIfTrue="1" operator="equal">
      <formula>0</formula>
    </cfRule>
  </conditionalFormatting>
  <conditionalFormatting sqref="M9:Q9">
    <cfRule type="cellIs" dxfId="1" priority="1" stopIfTrue="1" operator="equal">
      <formula>0</formula>
    </cfRule>
  </conditionalFormatting>
  <dataValidations count="5">
    <dataValidation type="whole" allowBlank="1" showInputMessage="1" showErrorMessage="1" sqref="AN20:AO20" xr:uid="{00000000-0002-0000-0300-000000000000}">
      <formula1>1</formula1>
      <formula2>31</formula2>
    </dataValidation>
    <dataValidation type="whole" allowBlank="1" showInputMessage="1" showErrorMessage="1" sqref="AK20:AL20" xr:uid="{00000000-0002-0000-0300-000001000000}">
      <formula1>1</formula1>
      <formula2>12</formula2>
    </dataValidation>
    <dataValidation type="whole" operator="greaterThanOrEqual" allowBlank="1" showInputMessage="1" showErrorMessage="1" error="西暦で入力してください。" sqref="O20:Q21" xr:uid="{00000000-0002-0000-0300-000002000000}">
      <formula1>2009</formula1>
    </dataValidation>
    <dataValidation type="whole" operator="greaterThanOrEqual" allowBlank="1" showInputMessage="1" showErrorMessage="1" error="西暦で入力してください。" sqref="AG20:AI20" xr:uid="{00000000-0002-0000-0300-000003000000}">
      <formula1>0</formula1>
    </dataValidation>
    <dataValidation allowBlank="1" showInputMessage="1" showErrorMessage="1" promptTitle="改行する場合は、「Altキー＋Enterキー」を使用してください" prompt="文章のレイアウトをスペースキーで調整しないでください。" sqref="D27:AP27 D24:AP24" xr:uid="{00000000-0002-0000-0300-000004000000}"/>
  </dataValidations>
  <pageMargins left="0.47244094488188981" right="0.19685039370078741" top="0.62992125984251968" bottom="0.31496062992125984" header="0.43307086614173229"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btnClear">
              <controlPr defaultSize="0" print="0" autoFill="0" autoPict="0" macro="[0]!btnClear_Click">
                <anchor moveWithCells="1" sizeWithCells="1">
                  <from>
                    <xdr:col>45</xdr:col>
                    <xdr:colOff>0</xdr:colOff>
                    <xdr:row>8</xdr:row>
                    <xdr:rowOff>0</xdr:rowOff>
                  </from>
                  <to>
                    <xdr:col>45</xdr:col>
                    <xdr:colOff>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Y41"/>
  <sheetViews>
    <sheetView showGridLines="0" view="pageBreakPreview" zoomScale="80" zoomScaleNormal="100" zoomScaleSheetLayoutView="80" workbookViewId="0">
      <selection activeCell="P7" sqref="P7:AP7"/>
    </sheetView>
  </sheetViews>
  <sheetFormatPr defaultColWidth="9" defaultRowHeight="12"/>
  <cols>
    <col min="1" max="1" width="2.33203125" style="4" customWidth="1"/>
    <col min="2" max="2" width="0.6640625" style="4" customWidth="1"/>
    <col min="3" max="13" width="2.33203125" style="4" customWidth="1"/>
    <col min="14" max="14" width="3.33203125" style="4" customWidth="1"/>
    <col min="15" max="42" width="2.33203125" style="4" customWidth="1"/>
    <col min="43" max="43" width="2.109375" style="4" customWidth="1"/>
    <col min="44" max="44" width="0.6640625" style="4" customWidth="1"/>
    <col min="45" max="45" width="2.33203125" style="4" customWidth="1"/>
    <col min="46" max="51" width="2.109375" style="4" hidden="1" customWidth="1"/>
    <col min="52" max="16384" width="9" style="4"/>
  </cols>
  <sheetData>
    <row r="1" spans="1:44" ht="12" customHeight="1">
      <c r="A1" s="4" t="s">
        <v>118</v>
      </c>
      <c r="AG1" s="58"/>
      <c r="AH1" s="58"/>
      <c r="AI1" s="58"/>
      <c r="AJ1" s="58"/>
      <c r="AK1" s="58"/>
      <c r="AL1" s="58"/>
      <c r="AM1" s="58"/>
      <c r="AN1" s="58"/>
      <c r="AO1" s="58"/>
      <c r="AP1" s="58"/>
      <c r="AQ1" s="58"/>
      <c r="AR1" s="58"/>
    </row>
    <row r="2" spans="1:44"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31"/>
      <c r="AH2" s="331"/>
      <c r="AI2" s="331"/>
      <c r="AJ2" s="331"/>
      <c r="AK2" s="331"/>
      <c r="AL2" s="331"/>
      <c r="AM2" s="331"/>
      <c r="AN2" s="331"/>
      <c r="AO2" s="331"/>
      <c r="AP2" s="331"/>
      <c r="AQ2" s="331"/>
      <c r="AR2" s="332"/>
    </row>
    <row r="3" spans="1:44" ht="12" customHeight="1">
      <c r="B3" s="6"/>
      <c r="AG3" s="58"/>
      <c r="AH3" s="58"/>
      <c r="AI3" s="58"/>
      <c r="AJ3" s="58"/>
      <c r="AK3" s="58"/>
      <c r="AL3" s="58"/>
      <c r="AM3" s="58"/>
      <c r="AN3" s="58"/>
      <c r="AO3" s="58"/>
      <c r="AP3" s="58"/>
      <c r="AQ3" s="58"/>
      <c r="AR3" s="59"/>
    </row>
    <row r="4" spans="1:44" s="33" customFormat="1" ht="13.5" customHeight="1">
      <c r="B4" s="333"/>
      <c r="D4" s="33" t="s">
        <v>364</v>
      </c>
      <c r="AR4" s="334"/>
    </row>
    <row r="5" spans="1:44" s="33" customFormat="1" ht="13.5" customHeight="1" thickBot="1">
      <c r="B5" s="333"/>
      <c r="D5" s="33" t="s">
        <v>312</v>
      </c>
      <c r="AR5" s="334"/>
    </row>
    <row r="6" spans="1:44" ht="25.5" customHeight="1" thickBot="1">
      <c r="B6" s="6"/>
      <c r="D6" s="335"/>
      <c r="E6" s="767" t="s">
        <v>54</v>
      </c>
      <c r="F6" s="767"/>
      <c r="G6" s="336"/>
      <c r="H6" s="777">
        <v>2025</v>
      </c>
      <c r="I6" s="679"/>
      <c r="J6" s="679"/>
      <c r="K6" s="679"/>
      <c r="L6" s="778" t="s">
        <v>151</v>
      </c>
      <c r="M6" s="780"/>
      <c r="N6" s="780"/>
      <c r="O6" s="781"/>
      <c r="P6" s="679">
        <v>2029</v>
      </c>
      <c r="Q6" s="679"/>
      <c r="R6" s="679"/>
      <c r="S6" s="679"/>
      <c r="T6" s="778" t="s">
        <v>155</v>
      </c>
      <c r="U6" s="780"/>
      <c r="V6" s="780"/>
      <c r="W6" s="785"/>
      <c r="AG6" s="5"/>
      <c r="AR6" s="7"/>
    </row>
    <row r="7" spans="1:44" s="33" customFormat="1" ht="44.25" customHeight="1">
      <c r="B7" s="333"/>
      <c r="D7" s="337"/>
      <c r="E7" s="733" t="s">
        <v>55</v>
      </c>
      <c r="F7" s="733"/>
      <c r="G7" s="338"/>
      <c r="H7" s="339"/>
      <c r="I7" s="771" t="s">
        <v>57</v>
      </c>
      <c r="J7" s="771"/>
      <c r="K7" s="771"/>
      <c r="L7" s="771"/>
      <c r="M7" s="771"/>
      <c r="N7" s="771"/>
      <c r="O7" s="295"/>
      <c r="P7" s="782"/>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4"/>
      <c r="AR7" s="334"/>
    </row>
    <row r="8" spans="1:44" s="33" customFormat="1" ht="44.25" customHeight="1" thickBot="1">
      <c r="B8" s="333"/>
      <c r="D8" s="60"/>
      <c r="E8" s="768"/>
      <c r="F8" s="768"/>
      <c r="G8" s="61"/>
      <c r="H8" s="340"/>
      <c r="I8" s="734" t="s">
        <v>58</v>
      </c>
      <c r="J8" s="734"/>
      <c r="K8" s="734"/>
      <c r="L8" s="734"/>
      <c r="M8" s="734"/>
      <c r="N8" s="734"/>
      <c r="O8" s="341"/>
      <c r="P8" s="716"/>
      <c r="Q8" s="673"/>
      <c r="R8" s="673"/>
      <c r="S8" s="673"/>
      <c r="T8" s="673"/>
      <c r="U8" s="673"/>
      <c r="V8" s="673"/>
      <c r="W8" s="673"/>
      <c r="X8" s="673"/>
      <c r="Y8" s="673"/>
      <c r="Z8" s="673"/>
      <c r="AA8" s="673"/>
      <c r="AB8" s="673"/>
      <c r="AC8" s="673"/>
      <c r="AD8" s="673"/>
      <c r="AE8" s="673"/>
      <c r="AF8" s="673"/>
      <c r="AG8" s="673"/>
      <c r="AH8" s="673"/>
      <c r="AI8" s="673"/>
      <c r="AJ8" s="724"/>
      <c r="AK8" s="724"/>
      <c r="AL8" s="724"/>
      <c r="AM8" s="724"/>
      <c r="AN8" s="724"/>
      <c r="AO8" s="724"/>
      <c r="AP8" s="725"/>
      <c r="AR8" s="334"/>
    </row>
    <row r="9" spans="1:44" ht="25.5" customHeight="1">
      <c r="B9" s="6"/>
      <c r="D9" s="342"/>
      <c r="E9" s="733" t="s">
        <v>56</v>
      </c>
      <c r="F9" s="769"/>
      <c r="H9" s="62"/>
      <c r="I9" s="788" t="s">
        <v>51</v>
      </c>
      <c r="J9" s="788"/>
      <c r="K9" s="788"/>
      <c r="L9" s="788"/>
      <c r="M9" s="788"/>
      <c r="N9" s="788"/>
      <c r="O9" s="8"/>
      <c r="P9" s="732" t="str">
        <f>IF(その1!G4="","",IF(その1!G4=2025,その4!AG29,IF(HLOOKUP(その1!G4-1,その4!M28:AK29,2,FALSE)=0,"",HLOOKUP(その1!G4-1,その4!M28:AK29,2,FALSE))))</f>
        <v/>
      </c>
      <c r="Q9" s="732"/>
      <c r="R9" s="732"/>
      <c r="S9" s="732"/>
      <c r="T9" s="732"/>
      <c r="U9" s="732"/>
      <c r="V9" s="732"/>
      <c r="W9" s="730" t="s">
        <v>169</v>
      </c>
      <c r="X9" s="730"/>
      <c r="Y9" s="730"/>
      <c r="Z9" s="730"/>
      <c r="AA9" s="731"/>
      <c r="AB9" s="63"/>
      <c r="AC9" s="733" t="s">
        <v>52</v>
      </c>
      <c r="AD9" s="733"/>
      <c r="AE9" s="733"/>
      <c r="AF9" s="733"/>
      <c r="AG9" s="733"/>
      <c r="AH9" s="733"/>
      <c r="AI9" s="343"/>
      <c r="AJ9" s="735" t="str">
        <f>IF(その4!N15="","",その4!N15)</f>
        <v/>
      </c>
      <c r="AK9" s="736"/>
      <c r="AL9" s="736"/>
      <c r="AM9" s="736"/>
      <c r="AN9" s="736"/>
      <c r="AO9" s="736"/>
      <c r="AP9" s="737"/>
      <c r="AR9" s="7"/>
    </row>
    <row r="10" spans="1:44" ht="30" customHeight="1" thickBot="1">
      <c r="B10" s="6"/>
      <c r="D10" s="65"/>
      <c r="E10" s="770"/>
      <c r="F10" s="770"/>
      <c r="G10" s="344"/>
      <c r="H10" s="345"/>
      <c r="I10" s="768" t="s">
        <v>762</v>
      </c>
      <c r="J10" s="773"/>
      <c r="K10" s="773"/>
      <c r="L10" s="773"/>
      <c r="M10" s="773"/>
      <c r="N10" s="773"/>
      <c r="O10" s="328"/>
      <c r="P10" s="726">
        <f>IF(その4!AL34="","",その4!AL34)</f>
        <v>0</v>
      </c>
      <c r="Q10" s="726"/>
      <c r="R10" s="726"/>
      <c r="S10" s="726"/>
      <c r="T10" s="726"/>
      <c r="U10" s="726"/>
      <c r="V10" s="726"/>
      <c r="W10" s="786" t="s">
        <v>70</v>
      </c>
      <c r="X10" s="786"/>
      <c r="Y10" s="786"/>
      <c r="Z10" s="786"/>
      <c r="AA10" s="787"/>
      <c r="AB10" s="66"/>
      <c r="AC10" s="734" t="s">
        <v>53</v>
      </c>
      <c r="AD10" s="734"/>
      <c r="AE10" s="734"/>
      <c r="AF10" s="734"/>
      <c r="AG10" s="734"/>
      <c r="AH10" s="734"/>
      <c r="AI10" s="341"/>
      <c r="AJ10" s="738" t="str">
        <f>IF(OR(その4!AL29=0,その4!AL35=0),"",その4!AL35/その4!AL29)</f>
        <v/>
      </c>
      <c r="AK10" s="739"/>
      <c r="AL10" s="739"/>
      <c r="AM10" s="739"/>
      <c r="AN10" s="739"/>
      <c r="AO10" s="739"/>
      <c r="AP10" s="740"/>
      <c r="AR10" s="7"/>
    </row>
    <row r="11" spans="1:44" s="33" customFormat="1" ht="19.5" customHeight="1" thickBot="1">
      <c r="B11" s="333"/>
      <c r="C11" s="254"/>
      <c r="D11" s="254" t="s">
        <v>737</v>
      </c>
      <c r="E11" s="254"/>
      <c r="F11" s="254"/>
      <c r="G11" s="254"/>
      <c r="H11" s="254"/>
      <c r="I11" s="254"/>
      <c r="J11" s="254"/>
      <c r="K11" s="254"/>
      <c r="L11" s="254"/>
      <c r="M11" s="254"/>
      <c r="N11" s="254"/>
      <c r="O11" s="254"/>
      <c r="P11" s="254"/>
      <c r="Q11" s="254"/>
      <c r="AR11" s="334"/>
    </row>
    <row r="12" spans="1:44" s="33" customFormat="1" ht="25.5" customHeight="1" thickBot="1">
      <c r="B12" s="333"/>
      <c r="D12" s="335"/>
      <c r="E12" s="772" t="s">
        <v>661</v>
      </c>
      <c r="F12" s="772"/>
      <c r="G12" s="336"/>
      <c r="H12" s="777">
        <f>P6+1</f>
        <v>2030</v>
      </c>
      <c r="I12" s="679"/>
      <c r="J12" s="679"/>
      <c r="K12" s="679"/>
      <c r="L12" s="778" t="s">
        <v>151</v>
      </c>
      <c r="M12" s="728"/>
      <c r="N12" s="728"/>
      <c r="O12" s="779"/>
      <c r="P12" s="685"/>
      <c r="Q12" s="685"/>
      <c r="R12" s="685"/>
      <c r="S12" s="685"/>
      <c r="T12" s="727" t="s">
        <v>155</v>
      </c>
      <c r="U12" s="728"/>
      <c r="V12" s="728"/>
      <c r="W12" s="729"/>
      <c r="AO12" s="4"/>
      <c r="AP12" s="4"/>
      <c r="AQ12" s="4"/>
      <c r="AR12" s="7"/>
    </row>
    <row r="13" spans="1:44" s="33" customFormat="1" ht="39.75" customHeight="1">
      <c r="B13" s="333"/>
      <c r="D13" s="337"/>
      <c r="E13" s="689" t="s">
        <v>55</v>
      </c>
      <c r="F13" s="689"/>
      <c r="G13" s="338"/>
      <c r="H13" s="339"/>
      <c r="I13" s="771" t="s">
        <v>57</v>
      </c>
      <c r="J13" s="771"/>
      <c r="K13" s="771"/>
      <c r="L13" s="771"/>
      <c r="M13" s="771"/>
      <c r="N13" s="771"/>
      <c r="O13" s="295"/>
      <c r="P13" s="711"/>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3"/>
      <c r="AR13" s="334"/>
    </row>
    <row r="14" spans="1:44" s="33" customFormat="1" ht="39.75" customHeight="1" thickBot="1">
      <c r="B14" s="333"/>
      <c r="C14" s="346"/>
      <c r="D14" s="60"/>
      <c r="E14" s="773"/>
      <c r="F14" s="773"/>
      <c r="G14" s="61"/>
      <c r="H14" s="340"/>
      <c r="I14" s="734" t="s">
        <v>58</v>
      </c>
      <c r="J14" s="734"/>
      <c r="K14" s="734"/>
      <c r="L14" s="734"/>
      <c r="M14" s="734"/>
      <c r="N14" s="734"/>
      <c r="O14" s="341"/>
      <c r="P14" s="716"/>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8"/>
      <c r="AQ14" s="347"/>
      <c r="AR14" s="334"/>
    </row>
    <row r="15" spans="1:44" s="33" customFormat="1" ht="12" customHeight="1">
      <c r="B15" s="333"/>
      <c r="D15" s="55"/>
      <c r="E15" s="55"/>
      <c r="F15" s="55"/>
      <c r="G15" s="55"/>
      <c r="H15" s="55"/>
      <c r="I15" s="5"/>
      <c r="J15" s="5"/>
      <c r="K15" s="5"/>
      <c r="L15" s="5"/>
      <c r="M15" s="4"/>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R15" s="334"/>
    </row>
    <row r="16" spans="1:44" ht="18" customHeight="1">
      <c r="B16" s="6"/>
      <c r="D16" s="4" t="s">
        <v>365</v>
      </c>
      <c r="AR16" s="7"/>
    </row>
    <row r="17" spans="2:45" ht="18" customHeight="1" thickBot="1">
      <c r="B17" s="6"/>
      <c r="D17" s="4" t="s">
        <v>119</v>
      </c>
      <c r="AP17" s="67" t="s">
        <v>71</v>
      </c>
      <c r="AR17" s="7"/>
      <c r="AS17" s="5"/>
    </row>
    <row r="18" spans="2:45" ht="25.5" customHeight="1" thickBot="1">
      <c r="B18" s="6"/>
      <c r="D18" s="757"/>
      <c r="E18" s="758"/>
      <c r="F18" s="758"/>
      <c r="G18" s="758"/>
      <c r="H18" s="758"/>
      <c r="I18" s="758"/>
      <c r="J18" s="758"/>
      <c r="K18" s="758"/>
      <c r="L18" s="759"/>
      <c r="M18" s="719">
        <v>2025</v>
      </c>
      <c r="N18" s="720"/>
      <c r="O18" s="720"/>
      <c r="P18" s="720"/>
      <c r="Q18" s="714" t="s">
        <v>63</v>
      </c>
      <c r="R18" s="722"/>
      <c r="S18" s="719">
        <f>M18+1</f>
        <v>2026</v>
      </c>
      <c r="T18" s="720"/>
      <c r="U18" s="721"/>
      <c r="V18" s="721"/>
      <c r="W18" s="714" t="s">
        <v>63</v>
      </c>
      <c r="X18" s="722"/>
      <c r="Y18" s="719">
        <f>S18+1</f>
        <v>2027</v>
      </c>
      <c r="Z18" s="720"/>
      <c r="AA18" s="721"/>
      <c r="AB18" s="721"/>
      <c r="AC18" s="714" t="s">
        <v>63</v>
      </c>
      <c r="AD18" s="722"/>
      <c r="AE18" s="719">
        <f>Y18+1</f>
        <v>2028</v>
      </c>
      <c r="AF18" s="720"/>
      <c r="AG18" s="721"/>
      <c r="AH18" s="721"/>
      <c r="AI18" s="714" t="s">
        <v>63</v>
      </c>
      <c r="AJ18" s="722"/>
      <c r="AK18" s="719">
        <f>AE18+1</f>
        <v>2029</v>
      </c>
      <c r="AL18" s="720"/>
      <c r="AM18" s="721"/>
      <c r="AN18" s="721"/>
      <c r="AO18" s="714" t="s">
        <v>63</v>
      </c>
      <c r="AP18" s="715"/>
      <c r="AR18" s="7"/>
    </row>
    <row r="19" spans="2:45" ht="25.5" customHeight="1" thickTop="1">
      <c r="B19" s="6"/>
      <c r="D19" s="774" t="s">
        <v>547</v>
      </c>
      <c r="E19" s="775"/>
      <c r="F19" s="775"/>
      <c r="G19" s="775"/>
      <c r="H19" s="775"/>
      <c r="I19" s="775"/>
      <c r="J19" s="775"/>
      <c r="K19" s="775"/>
      <c r="L19" s="776"/>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23"/>
      <c r="AR19" s="7"/>
    </row>
    <row r="20" spans="2:45" ht="25.5" customHeight="1">
      <c r="B20" s="6"/>
      <c r="D20" s="555" t="s">
        <v>150</v>
      </c>
      <c r="E20" s="556"/>
      <c r="F20" s="764" t="s">
        <v>736</v>
      </c>
      <c r="G20" s="765"/>
      <c r="H20" s="765"/>
      <c r="I20" s="765"/>
      <c r="J20" s="765"/>
      <c r="K20" s="765"/>
      <c r="L20" s="766"/>
      <c r="M20" s="710"/>
      <c r="N20" s="710"/>
      <c r="O20" s="710"/>
      <c r="P20" s="710"/>
      <c r="Q20" s="710"/>
      <c r="R20" s="710"/>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9"/>
      <c r="AR20" s="7"/>
    </row>
    <row r="21" spans="2:45" ht="25.5" customHeight="1">
      <c r="B21" s="6"/>
      <c r="D21" s="555"/>
      <c r="E21" s="556"/>
      <c r="F21" s="741" t="s">
        <v>2</v>
      </c>
      <c r="G21" s="550"/>
      <c r="H21" s="550"/>
      <c r="I21" s="550"/>
      <c r="J21" s="550"/>
      <c r="K21" s="550"/>
      <c r="L21" s="742"/>
      <c r="M21" s="707"/>
      <c r="N21" s="707"/>
      <c r="O21" s="707"/>
      <c r="P21" s="707"/>
      <c r="Q21" s="707"/>
      <c r="R21" s="707"/>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8"/>
      <c r="AR21" s="7"/>
    </row>
    <row r="22" spans="2:45" ht="25.5" customHeight="1">
      <c r="B22" s="6"/>
      <c r="D22" s="555"/>
      <c r="E22" s="556"/>
      <c r="F22" s="741" t="s">
        <v>4</v>
      </c>
      <c r="G22" s="550"/>
      <c r="H22" s="550"/>
      <c r="I22" s="550"/>
      <c r="J22" s="550"/>
      <c r="K22" s="550"/>
      <c r="L22" s="742"/>
      <c r="M22" s="707"/>
      <c r="N22" s="707"/>
      <c r="O22" s="707"/>
      <c r="P22" s="707"/>
      <c r="Q22" s="707"/>
      <c r="R22" s="707"/>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8"/>
      <c r="AR22" s="7"/>
    </row>
    <row r="23" spans="2:45" ht="25.5" customHeight="1">
      <c r="B23" s="6"/>
      <c r="D23" s="555"/>
      <c r="E23" s="556"/>
      <c r="F23" s="741" t="s">
        <v>0</v>
      </c>
      <c r="G23" s="550"/>
      <c r="H23" s="550"/>
      <c r="I23" s="550"/>
      <c r="J23" s="550"/>
      <c r="K23" s="550"/>
      <c r="L23" s="742"/>
      <c r="M23" s="707"/>
      <c r="N23" s="707"/>
      <c r="O23" s="707"/>
      <c r="P23" s="707"/>
      <c r="Q23" s="707"/>
      <c r="R23" s="707"/>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8"/>
      <c r="AR23" s="7"/>
    </row>
    <row r="24" spans="2:45" ht="25.5" customHeight="1">
      <c r="B24" s="6"/>
      <c r="D24" s="555"/>
      <c r="E24" s="556"/>
      <c r="F24" s="741" t="s">
        <v>3</v>
      </c>
      <c r="G24" s="550"/>
      <c r="H24" s="550"/>
      <c r="I24" s="550"/>
      <c r="J24" s="550"/>
      <c r="K24" s="550"/>
      <c r="L24" s="742"/>
      <c r="M24" s="707"/>
      <c r="N24" s="707"/>
      <c r="O24" s="707"/>
      <c r="P24" s="707"/>
      <c r="Q24" s="707"/>
      <c r="R24" s="707"/>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8"/>
      <c r="AR24" s="7"/>
    </row>
    <row r="25" spans="2:45" ht="25.5" customHeight="1">
      <c r="B25" s="6"/>
      <c r="D25" s="555"/>
      <c r="E25" s="556"/>
      <c r="F25" s="741" t="s">
        <v>764</v>
      </c>
      <c r="G25" s="550"/>
      <c r="H25" s="550"/>
      <c r="I25" s="550"/>
      <c r="J25" s="550"/>
      <c r="K25" s="550"/>
      <c r="L25" s="742"/>
      <c r="M25" s="707"/>
      <c r="N25" s="707"/>
      <c r="O25" s="707"/>
      <c r="P25" s="707"/>
      <c r="Q25" s="707"/>
      <c r="R25" s="707"/>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8"/>
      <c r="AR25" s="7"/>
    </row>
    <row r="26" spans="2:45" ht="25.5" customHeight="1">
      <c r="B26" s="6"/>
      <c r="D26" s="555"/>
      <c r="E26" s="556"/>
      <c r="F26" s="741" t="s">
        <v>345</v>
      </c>
      <c r="G26" s="550"/>
      <c r="H26" s="550"/>
      <c r="I26" s="550"/>
      <c r="J26" s="550"/>
      <c r="K26" s="550"/>
      <c r="L26" s="742"/>
      <c r="M26" s="707"/>
      <c r="N26" s="707"/>
      <c r="O26" s="707"/>
      <c r="P26" s="707"/>
      <c r="Q26" s="707"/>
      <c r="R26" s="707"/>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8"/>
      <c r="AR26" s="7"/>
    </row>
    <row r="27" spans="2:45" ht="25.5" customHeight="1" thickBot="1">
      <c r="B27" s="6"/>
      <c r="D27" s="761"/>
      <c r="E27" s="762"/>
      <c r="F27" s="754" t="s">
        <v>1</v>
      </c>
      <c r="G27" s="755"/>
      <c r="H27" s="755"/>
      <c r="I27" s="755"/>
      <c r="J27" s="755"/>
      <c r="K27" s="755"/>
      <c r="L27" s="756"/>
      <c r="M27" s="763"/>
      <c r="N27" s="763"/>
      <c r="O27" s="763"/>
      <c r="P27" s="763"/>
      <c r="Q27" s="763"/>
      <c r="R27" s="763"/>
      <c r="S27" s="705"/>
      <c r="T27" s="705"/>
      <c r="U27" s="705"/>
      <c r="V27" s="705"/>
      <c r="W27" s="705"/>
      <c r="X27" s="705"/>
      <c r="Y27" s="705"/>
      <c r="Z27" s="705"/>
      <c r="AA27" s="705"/>
      <c r="AB27" s="705"/>
      <c r="AC27" s="705"/>
      <c r="AD27" s="705"/>
      <c r="AE27" s="705"/>
      <c r="AF27" s="705"/>
      <c r="AG27" s="705"/>
      <c r="AH27" s="705"/>
      <c r="AI27" s="705"/>
      <c r="AJ27" s="705"/>
      <c r="AK27" s="705"/>
      <c r="AL27" s="705"/>
      <c r="AM27" s="705"/>
      <c r="AN27" s="705"/>
      <c r="AO27" s="705"/>
      <c r="AP27" s="753"/>
      <c r="AR27" s="7"/>
    </row>
    <row r="28" spans="2:45" ht="25.5" customHeight="1" thickTop="1" thickBot="1">
      <c r="B28" s="6"/>
      <c r="D28" s="53"/>
      <c r="E28" s="662" t="s">
        <v>72</v>
      </c>
      <c r="F28" s="662"/>
      <c r="G28" s="662"/>
      <c r="H28" s="662"/>
      <c r="I28" s="662"/>
      <c r="J28" s="662"/>
      <c r="K28" s="662"/>
      <c r="L28" s="54"/>
      <c r="M28" s="746" t="str">
        <f>IF(M19="","",SUM(M19:R27))</f>
        <v/>
      </c>
      <c r="N28" s="746"/>
      <c r="O28" s="746"/>
      <c r="P28" s="746"/>
      <c r="Q28" s="746"/>
      <c r="R28" s="746"/>
      <c r="S28" s="746" t="str">
        <f>IF(S19="","",SUM(S19:X27))</f>
        <v/>
      </c>
      <c r="T28" s="746"/>
      <c r="U28" s="746"/>
      <c r="V28" s="746"/>
      <c r="W28" s="746"/>
      <c r="X28" s="746"/>
      <c r="Y28" s="746" t="str">
        <f>IF(Y19="","",SUM(Y19:AD27))</f>
        <v/>
      </c>
      <c r="Z28" s="746"/>
      <c r="AA28" s="746"/>
      <c r="AB28" s="746"/>
      <c r="AC28" s="746"/>
      <c r="AD28" s="746"/>
      <c r="AE28" s="746" t="str">
        <f>IF(AE19="","",SUM(AE19:AJ27))</f>
        <v/>
      </c>
      <c r="AF28" s="746"/>
      <c r="AG28" s="746"/>
      <c r="AH28" s="746"/>
      <c r="AI28" s="746"/>
      <c r="AJ28" s="746"/>
      <c r="AK28" s="746" t="str">
        <f>IF(AK19="","",SUM(AK19:AP27))</f>
        <v/>
      </c>
      <c r="AL28" s="746"/>
      <c r="AM28" s="746"/>
      <c r="AN28" s="746"/>
      <c r="AO28" s="746"/>
      <c r="AP28" s="748"/>
      <c r="AR28" s="7"/>
    </row>
    <row r="29" spans="2:45" ht="15.75" customHeight="1">
      <c r="B29" s="6"/>
      <c r="E29" s="326"/>
      <c r="F29" s="326"/>
      <c r="G29" s="326"/>
      <c r="H29" s="326"/>
      <c r="I29" s="326"/>
      <c r="J29" s="326"/>
      <c r="K29" s="326"/>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R29" s="7"/>
    </row>
    <row r="30" spans="2:45" ht="15" customHeight="1" thickBot="1">
      <c r="B30" s="6"/>
      <c r="D30" s="255" t="s">
        <v>765</v>
      </c>
      <c r="E30" s="326"/>
      <c r="F30" s="326"/>
      <c r="G30" s="326"/>
      <c r="H30" s="326"/>
      <c r="I30" s="326"/>
      <c r="J30" s="326"/>
      <c r="K30" s="326"/>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R30" s="7"/>
    </row>
    <row r="31" spans="2:45" ht="25.5" customHeight="1">
      <c r="B31" s="6"/>
      <c r="D31" s="749"/>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8"/>
      <c r="AR31" s="7"/>
    </row>
    <row r="32" spans="2:45" ht="25.5" customHeight="1" thickBot="1">
      <c r="B32" s="6"/>
      <c r="D32" s="750"/>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2"/>
      <c r="AR32" s="7"/>
    </row>
    <row r="33" spans="2:45" ht="15.75" customHeight="1">
      <c r="B33" s="6"/>
      <c r="E33" s="326"/>
      <c r="F33" s="326"/>
      <c r="G33" s="326"/>
      <c r="H33" s="326"/>
      <c r="I33" s="326"/>
      <c r="J33" s="326"/>
      <c r="K33" s="326"/>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R33" s="7"/>
    </row>
    <row r="34" spans="2:45" ht="18" customHeight="1" thickBot="1">
      <c r="B34" s="6"/>
      <c r="D34" s="255" t="s">
        <v>766</v>
      </c>
      <c r="AP34" s="67" t="s">
        <v>5</v>
      </c>
      <c r="AR34" s="7"/>
      <c r="AS34" s="5"/>
    </row>
    <row r="35" spans="2:45" ht="25.5" customHeight="1" thickBot="1">
      <c r="B35" s="6"/>
      <c r="D35" s="757"/>
      <c r="E35" s="758"/>
      <c r="F35" s="758"/>
      <c r="G35" s="758"/>
      <c r="H35" s="758"/>
      <c r="I35" s="758"/>
      <c r="J35" s="758"/>
      <c r="K35" s="758"/>
      <c r="L35" s="759"/>
      <c r="M35" s="719">
        <v>2025</v>
      </c>
      <c r="N35" s="720"/>
      <c r="O35" s="720"/>
      <c r="P35" s="720"/>
      <c r="Q35" s="714" t="s">
        <v>63</v>
      </c>
      <c r="R35" s="722"/>
      <c r="S35" s="719">
        <f>M35+1</f>
        <v>2026</v>
      </c>
      <c r="T35" s="720"/>
      <c r="U35" s="721"/>
      <c r="V35" s="721"/>
      <c r="W35" s="714" t="s">
        <v>63</v>
      </c>
      <c r="X35" s="722"/>
      <c r="Y35" s="719">
        <f>S35+1</f>
        <v>2027</v>
      </c>
      <c r="Z35" s="720"/>
      <c r="AA35" s="721"/>
      <c r="AB35" s="721"/>
      <c r="AC35" s="714" t="s">
        <v>63</v>
      </c>
      <c r="AD35" s="722"/>
      <c r="AE35" s="719">
        <f>Y35+1</f>
        <v>2028</v>
      </c>
      <c r="AF35" s="720"/>
      <c r="AG35" s="721"/>
      <c r="AH35" s="721"/>
      <c r="AI35" s="714" t="s">
        <v>63</v>
      </c>
      <c r="AJ35" s="722"/>
      <c r="AK35" s="719">
        <f>AE35+1</f>
        <v>2029</v>
      </c>
      <c r="AL35" s="720"/>
      <c r="AM35" s="721"/>
      <c r="AN35" s="721"/>
      <c r="AO35" s="714" t="s">
        <v>63</v>
      </c>
      <c r="AP35" s="715"/>
      <c r="AR35" s="7"/>
    </row>
    <row r="36" spans="2:45" ht="36" customHeight="1" thickTop="1" thickBot="1">
      <c r="B36" s="6"/>
      <c r="D36" s="348"/>
      <c r="E36" s="760" t="s">
        <v>44</v>
      </c>
      <c r="F36" s="760"/>
      <c r="G36" s="760"/>
      <c r="H36" s="760"/>
      <c r="I36" s="760"/>
      <c r="J36" s="760"/>
      <c r="K36" s="760"/>
      <c r="L36" s="349"/>
      <c r="M36" s="743" t="str">
        <f>IF(OR(その1!$AC$26="",M19=""),"",M19*1000/その1!$AC$26)</f>
        <v/>
      </c>
      <c r="N36" s="744"/>
      <c r="O36" s="744"/>
      <c r="P36" s="744"/>
      <c r="Q36" s="744"/>
      <c r="R36" s="747"/>
      <c r="S36" s="743" t="str">
        <f>IF(OR(その1!$AC$26="",S19=""),"",S19*1000/その1!$AC$26)</f>
        <v/>
      </c>
      <c r="T36" s="744"/>
      <c r="U36" s="744"/>
      <c r="V36" s="744"/>
      <c r="W36" s="744"/>
      <c r="X36" s="747"/>
      <c r="Y36" s="743" t="str">
        <f>IF(OR(その1!$AC$26="",Y19=""),"",Y19*1000/その1!$AC$26)</f>
        <v/>
      </c>
      <c r="Z36" s="744"/>
      <c r="AA36" s="744"/>
      <c r="AB36" s="744"/>
      <c r="AC36" s="744"/>
      <c r="AD36" s="747"/>
      <c r="AE36" s="743" t="str">
        <f>IF(OR(その1!$AC$26="",AE19=""),"",AE19*1000/その1!$AC$26)</f>
        <v/>
      </c>
      <c r="AF36" s="744"/>
      <c r="AG36" s="744"/>
      <c r="AH36" s="744"/>
      <c r="AI36" s="744"/>
      <c r="AJ36" s="747"/>
      <c r="AK36" s="743" t="str">
        <f>IF(OR(その1!$AC$26="",AK19=""),"",AK19*1000/その1!$AC$26)</f>
        <v/>
      </c>
      <c r="AL36" s="744"/>
      <c r="AM36" s="744"/>
      <c r="AN36" s="744"/>
      <c r="AO36" s="744"/>
      <c r="AP36" s="745"/>
      <c r="AR36" s="7"/>
    </row>
    <row r="37" spans="2:45" ht="12" customHeight="1">
      <c r="B37" s="6"/>
      <c r="AR37" s="7"/>
    </row>
    <row r="38" spans="2:45" ht="3" customHeight="1">
      <c r="B38" s="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8"/>
    </row>
    <row r="39" spans="2:45" ht="12" customHeight="1">
      <c r="D39" s="9"/>
      <c r="P39" s="675"/>
      <c r="Q39" s="675"/>
      <c r="R39" s="675"/>
      <c r="Y39" s="57"/>
      <c r="Z39" s="57"/>
      <c r="AA39" s="57"/>
      <c r="AB39" s="57"/>
      <c r="AC39" s="57"/>
      <c r="AD39" s="57"/>
      <c r="AE39" s="57"/>
      <c r="AF39" s="57"/>
      <c r="AG39" s="57"/>
      <c r="AH39" s="57"/>
      <c r="AI39" s="57"/>
      <c r="AJ39" s="57"/>
      <c r="AK39" s="57"/>
      <c r="AL39" s="57"/>
      <c r="AM39" s="57"/>
      <c r="AN39" s="57"/>
      <c r="AO39" s="57"/>
      <c r="AP39" s="57"/>
      <c r="AQ39" s="1" t="s">
        <v>491</v>
      </c>
      <c r="AR39" s="1"/>
    </row>
    <row r="40" spans="2:45" ht="12" customHeight="1"/>
    <row r="41" spans="2:45" ht="12" customHeight="1"/>
  </sheetData>
  <sheetProtection algorithmName="SHA-512" hashValue="nXcy0kuoEk/rvP9kFdPI2uX1Rl+bPnaNxqmVB0+qtAZwYnb0feA20rIfRWDHzK4k87aeQS+iywKUd6JRqdG++A==" saltValue="S49k3JSxk3Grbkfh0HR6/w==" spinCount="100000" sheet="1" formatCells="0"/>
  <mergeCells count="122">
    <mergeCell ref="E6:F6"/>
    <mergeCell ref="E7:F8"/>
    <mergeCell ref="E9:F10"/>
    <mergeCell ref="I7:N7"/>
    <mergeCell ref="E12:F12"/>
    <mergeCell ref="I13:N13"/>
    <mergeCell ref="E13:F14"/>
    <mergeCell ref="I10:N10"/>
    <mergeCell ref="D19:L19"/>
    <mergeCell ref="M19:R19"/>
    <mergeCell ref="I14:N14"/>
    <mergeCell ref="D18:L18"/>
    <mergeCell ref="Q18:R18"/>
    <mergeCell ref="M18:P18"/>
    <mergeCell ref="H12:K12"/>
    <mergeCell ref="P12:S12"/>
    <mergeCell ref="L12:O12"/>
    <mergeCell ref="L6:O6"/>
    <mergeCell ref="P7:AP7"/>
    <mergeCell ref="H6:K6"/>
    <mergeCell ref="T6:W6"/>
    <mergeCell ref="W10:AA10"/>
    <mergeCell ref="I9:N9"/>
    <mergeCell ref="I8:N8"/>
    <mergeCell ref="P39:R39"/>
    <mergeCell ref="Q35:R35"/>
    <mergeCell ref="S35:V35"/>
    <mergeCell ref="M36:R36"/>
    <mergeCell ref="S36:X36"/>
    <mergeCell ref="M35:P35"/>
    <mergeCell ref="F25:L25"/>
    <mergeCell ref="F27:L27"/>
    <mergeCell ref="D35:L35"/>
    <mergeCell ref="S25:X25"/>
    <mergeCell ref="S27:X27"/>
    <mergeCell ref="E28:K28"/>
    <mergeCell ref="E36:K36"/>
    <mergeCell ref="M28:R28"/>
    <mergeCell ref="D20:E27"/>
    <mergeCell ref="M27:R27"/>
    <mergeCell ref="M22:R22"/>
    <mergeCell ref="F24:L24"/>
    <mergeCell ref="F20:L20"/>
    <mergeCell ref="M24:R24"/>
    <mergeCell ref="S24:X24"/>
    <mergeCell ref="F26:L26"/>
    <mergeCell ref="M26:R26"/>
    <mergeCell ref="F22:L22"/>
    <mergeCell ref="F21:L21"/>
    <mergeCell ref="Y25:AD25"/>
    <mergeCell ref="AK26:AP26"/>
    <mergeCell ref="F23:L23"/>
    <mergeCell ref="AK23:AP23"/>
    <mergeCell ref="AK22:AP22"/>
    <mergeCell ref="M23:R23"/>
    <mergeCell ref="AK36:AP36"/>
    <mergeCell ref="S28:X28"/>
    <mergeCell ref="Y28:AD28"/>
    <mergeCell ref="AE28:AJ28"/>
    <mergeCell ref="AE36:AJ36"/>
    <mergeCell ref="AI35:AJ35"/>
    <mergeCell ref="W35:X35"/>
    <mergeCell ref="Y36:AD36"/>
    <mergeCell ref="AC35:AD35"/>
    <mergeCell ref="Y35:AB35"/>
    <mergeCell ref="AE35:AH35"/>
    <mergeCell ref="AK35:AN35"/>
    <mergeCell ref="AK28:AP28"/>
    <mergeCell ref="AO35:AP35"/>
    <mergeCell ref="D31:AP32"/>
    <mergeCell ref="AE25:AJ25"/>
    <mergeCell ref="AK27:AP27"/>
    <mergeCell ref="P8:AP8"/>
    <mergeCell ref="P10:V10"/>
    <mergeCell ref="T12:W12"/>
    <mergeCell ref="W9:AA9"/>
    <mergeCell ref="P9:V9"/>
    <mergeCell ref="AC9:AH9"/>
    <mergeCell ref="AC10:AH10"/>
    <mergeCell ref="AJ9:AP9"/>
    <mergeCell ref="AJ10:AP10"/>
    <mergeCell ref="AK25:AP25"/>
    <mergeCell ref="AK21:AP21"/>
    <mergeCell ref="AE23:AJ23"/>
    <mergeCell ref="AK20:AP20"/>
    <mergeCell ref="Y22:AD22"/>
    <mergeCell ref="AE22:AJ22"/>
    <mergeCell ref="M20:R20"/>
    <mergeCell ref="AE27:AJ27"/>
    <mergeCell ref="P6:S6"/>
    <mergeCell ref="AK24:AP24"/>
    <mergeCell ref="P13:AP13"/>
    <mergeCell ref="AO18:AP18"/>
    <mergeCell ref="P14:AP14"/>
    <mergeCell ref="Y18:AB18"/>
    <mergeCell ref="Y19:AD19"/>
    <mergeCell ref="S19:X19"/>
    <mergeCell ref="W18:X18"/>
    <mergeCell ref="S18:V18"/>
    <mergeCell ref="AE18:AH18"/>
    <mergeCell ref="AK18:AN18"/>
    <mergeCell ref="AK19:AP19"/>
    <mergeCell ref="AC18:AD18"/>
    <mergeCell ref="AI18:AJ18"/>
    <mergeCell ref="Y20:AD20"/>
    <mergeCell ref="AE19:AJ19"/>
    <mergeCell ref="AE20:AJ20"/>
    <mergeCell ref="Y27:AD27"/>
    <mergeCell ref="AE21:AJ21"/>
    <mergeCell ref="S20:X20"/>
    <mergeCell ref="M21:R21"/>
    <mergeCell ref="M25:R25"/>
    <mergeCell ref="Y26:AD26"/>
    <mergeCell ref="AE26:AJ26"/>
    <mergeCell ref="S21:X21"/>
    <mergeCell ref="S23:X23"/>
    <mergeCell ref="S22:X22"/>
    <mergeCell ref="Y21:AD21"/>
    <mergeCell ref="Y23:AD23"/>
    <mergeCell ref="AE24:AJ24"/>
    <mergeCell ref="Y24:AD24"/>
    <mergeCell ref="S26:X26"/>
  </mergeCells>
  <phoneticPr fontId="2"/>
  <dataValidations xWindow="351" yWindow="307" count="4">
    <dataValidation type="whole" operator="greaterThanOrEqual" allowBlank="1" showInputMessage="1" showErrorMessage="1" errorTitle="無効な値です。" error="特定温室効果ガスの値は、整数値で入力してください。" promptTitle="注意事項" prompt="特定温室効果ガスはこちらの欄に記入いただきますが、別紙「その他ガス排出量算定報告書」で報告した数値についても漏れなく下欄に入力してください。" sqref="M19:AP19" xr:uid="{00000000-0002-0000-0400-000000000000}">
      <formula1>0</formula1>
    </dataValidation>
    <dataValidation allowBlank="1" showInputMessage="1" showErrorMessage="1" promptTitle="改行する場合は、「Altキー＋Enterキー」を使用してください" prompt="文章のレイアウトをスペースキーで調整しないでください。" sqref="P7:AP8 P13:AP14" xr:uid="{00000000-0002-0000-0400-000001000000}"/>
    <dataValidation allowBlank="1" showInputMessage="1" showErrorMessage="1" promptTitle="注意事項" prompt="他のファイルからコピー貼り付けをする際は、_x000a_値貼り付けをしてください。_x000a_" sqref="M36:R36" xr:uid="{00000000-0002-0000-0400-000002000000}"/>
    <dataValidation type="decimal" operator="greaterThan" allowBlank="1" showErrorMessage="1" errorTitle="無効な値です。" error="その他ガス排出量の値を入力してください。" promptTitle="注意事項" prompt="特定温室効果ガスはこちらの欄に記入いただきますが、別紙「その他ガス排出量算定報告書」で報告した数値についても漏れなく下欄に入力してください。" sqref="M20:AP27" xr:uid="{00000000-0002-0000-0400-000003000000}">
      <formula1>0</formula1>
    </dataValidation>
  </dataValidations>
  <pageMargins left="0.47244094488188981" right="0.19685039370078741" top="0.62992125984251968" bottom="0.31496062992125984" header="0.43307086614173229" footer="0.19685039370078741"/>
  <pageSetup paperSize="9" orientation="portrait" r:id="rId1"/>
  <headerFooter alignWithMargins="0"/>
  <colBreaks count="1" manualBreakCount="1">
    <brk id="12" min="2" max="33" man="1"/>
  </colBreaks>
  <ignoredErrors>
    <ignoredError sqref="N36:AP36"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Y46"/>
  <sheetViews>
    <sheetView showGridLines="0" view="pageBreakPreview" zoomScale="80" zoomScaleNormal="100" zoomScaleSheetLayoutView="80" workbookViewId="0">
      <selection activeCell="G6" sqref="G6:AP6"/>
    </sheetView>
  </sheetViews>
  <sheetFormatPr defaultColWidth="9" defaultRowHeight="12"/>
  <cols>
    <col min="1" max="1" width="2.33203125" style="4" customWidth="1"/>
    <col min="2" max="2" width="0.6640625" style="4" customWidth="1"/>
    <col min="3" max="43" width="2.33203125" style="4" customWidth="1"/>
    <col min="44" max="44" width="0.6640625" style="4" customWidth="1"/>
    <col min="45" max="45" width="2.33203125" style="4" customWidth="1"/>
    <col min="46" max="51" width="9" style="4" hidden="1" customWidth="1"/>
    <col min="52" max="52" width="9" style="4" customWidth="1"/>
    <col min="53" max="16384" width="9" style="4"/>
  </cols>
  <sheetData>
    <row r="1" spans="1:48" ht="12" customHeight="1">
      <c r="A1" s="4" t="s">
        <v>73</v>
      </c>
      <c r="AG1" s="58"/>
      <c r="AH1" s="58"/>
      <c r="AI1" s="58"/>
      <c r="AJ1" s="58"/>
      <c r="AK1" s="58"/>
      <c r="AL1" s="58"/>
      <c r="AM1" s="58"/>
      <c r="AN1" s="58"/>
      <c r="AO1" s="58"/>
      <c r="AP1" s="58"/>
      <c r="AQ1" s="58"/>
      <c r="AR1" s="58"/>
      <c r="AS1" s="58"/>
      <c r="AT1" s="58"/>
      <c r="AU1" s="58"/>
      <c r="AV1" s="58"/>
    </row>
    <row r="2" spans="1:48"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31"/>
      <c r="AH2" s="331"/>
      <c r="AI2" s="331"/>
      <c r="AJ2" s="331"/>
      <c r="AK2" s="331"/>
      <c r="AL2" s="331"/>
      <c r="AM2" s="331"/>
      <c r="AN2" s="331"/>
      <c r="AO2" s="331"/>
      <c r="AP2" s="331"/>
      <c r="AQ2" s="331"/>
      <c r="AR2" s="332"/>
      <c r="AS2" s="58"/>
      <c r="AT2" s="58"/>
      <c r="AU2" s="58"/>
      <c r="AV2" s="58"/>
    </row>
    <row r="3" spans="1:48" ht="12" customHeight="1">
      <c r="B3" s="6"/>
      <c r="AG3" s="58"/>
      <c r="AH3" s="58"/>
      <c r="AI3" s="58"/>
      <c r="AJ3" s="58"/>
      <c r="AK3" s="58"/>
      <c r="AL3" s="58"/>
      <c r="AM3" s="58"/>
      <c r="AN3" s="58"/>
      <c r="AO3" s="58"/>
      <c r="AP3" s="58"/>
      <c r="AQ3" s="58"/>
      <c r="AR3" s="59"/>
      <c r="AS3" s="58"/>
      <c r="AT3" s="58"/>
      <c r="AU3" s="58"/>
      <c r="AV3" s="58"/>
    </row>
    <row r="4" spans="1:48" ht="18" customHeight="1">
      <c r="B4" s="6"/>
      <c r="D4" s="4" t="s">
        <v>37</v>
      </c>
      <c r="AR4" s="7"/>
    </row>
    <row r="5" spans="1:48" ht="16.5" customHeight="1" thickBot="1">
      <c r="B5" s="6"/>
      <c r="D5" s="4" t="s">
        <v>38</v>
      </c>
      <c r="AR5" s="7"/>
    </row>
    <row r="6" spans="1:48" ht="27" customHeight="1">
      <c r="B6" s="6"/>
      <c r="D6" s="351"/>
      <c r="E6" s="352"/>
      <c r="F6" s="353"/>
      <c r="G6" s="823" t="s">
        <v>604</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4"/>
      <c r="AR6" s="7"/>
    </row>
    <row r="7" spans="1:48" ht="27" customHeight="1">
      <c r="B7" s="6"/>
      <c r="D7" s="354"/>
      <c r="E7" s="355"/>
      <c r="F7" s="356"/>
      <c r="G7" s="821" t="s">
        <v>605</v>
      </c>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2"/>
      <c r="AR7" s="7"/>
    </row>
    <row r="8" spans="1:48" ht="27" customHeight="1" thickBot="1">
      <c r="B8" s="6"/>
      <c r="D8" s="357"/>
      <c r="E8" s="358"/>
      <c r="F8" s="359"/>
      <c r="G8" s="868" t="s">
        <v>22</v>
      </c>
      <c r="H8" s="868"/>
      <c r="I8" s="868"/>
      <c r="J8" s="868"/>
      <c r="K8" s="868"/>
      <c r="L8" s="868"/>
      <c r="M8" s="869"/>
      <c r="N8" s="864" t="s">
        <v>662</v>
      </c>
      <c r="O8" s="865"/>
      <c r="P8" s="865"/>
      <c r="Q8" s="865"/>
      <c r="R8" s="865"/>
      <c r="S8" s="360" t="s">
        <v>663</v>
      </c>
      <c r="T8" s="698"/>
      <c r="U8" s="698"/>
      <c r="V8" s="698"/>
      <c r="W8" s="698"/>
      <c r="X8" s="698"/>
      <c r="Y8" s="698"/>
      <c r="Z8" s="698"/>
      <c r="AA8" s="698"/>
      <c r="AB8" s="698"/>
      <c r="AC8" s="698"/>
      <c r="AD8" s="698"/>
      <c r="AE8" s="698"/>
      <c r="AF8" s="698"/>
      <c r="AG8" s="698"/>
      <c r="AH8" s="698"/>
      <c r="AI8" s="698"/>
      <c r="AJ8" s="698"/>
      <c r="AK8" s="698"/>
      <c r="AL8" s="698"/>
      <c r="AM8" s="698"/>
      <c r="AN8" s="698"/>
      <c r="AO8" s="698"/>
      <c r="AP8" s="350" t="s">
        <v>120</v>
      </c>
      <c r="AR8" s="7"/>
    </row>
    <row r="9" spans="1:48" ht="6" customHeight="1">
      <c r="B9" s="6"/>
      <c r="AJ9" s="9"/>
      <c r="AK9" s="5"/>
      <c r="AL9" s="5"/>
      <c r="AM9" s="5"/>
      <c r="AN9" s="5"/>
      <c r="AR9" s="7"/>
    </row>
    <row r="10" spans="1:48" ht="16.5" customHeight="1" thickBot="1">
      <c r="B10" s="6"/>
      <c r="D10" s="4" t="s">
        <v>39</v>
      </c>
      <c r="AP10" s="67"/>
      <c r="AR10" s="7"/>
    </row>
    <row r="11" spans="1:48" ht="16.5" customHeight="1">
      <c r="B11" s="6"/>
      <c r="D11" s="831"/>
      <c r="E11" s="832"/>
      <c r="F11" s="832"/>
      <c r="G11" s="832"/>
      <c r="H11" s="832"/>
      <c r="I11" s="832"/>
      <c r="J11" s="832"/>
      <c r="K11" s="832"/>
      <c r="L11" s="832"/>
      <c r="M11" s="735">
        <v>2025</v>
      </c>
      <c r="N11" s="736"/>
      <c r="O11" s="736"/>
      <c r="P11" s="295" t="s">
        <v>346</v>
      </c>
      <c r="Q11" s="361"/>
      <c r="R11" s="735">
        <f>M11+1</f>
        <v>2026</v>
      </c>
      <c r="S11" s="736"/>
      <c r="T11" s="736"/>
      <c r="U11" s="295" t="s">
        <v>346</v>
      </c>
      <c r="V11" s="361"/>
      <c r="W11" s="735">
        <f>R11+1</f>
        <v>2027</v>
      </c>
      <c r="X11" s="736"/>
      <c r="Y11" s="736"/>
      <c r="Z11" s="295" t="s">
        <v>346</v>
      </c>
      <c r="AA11" s="361"/>
      <c r="AB11" s="735">
        <f>W11+1</f>
        <v>2028</v>
      </c>
      <c r="AC11" s="736"/>
      <c r="AD11" s="736"/>
      <c r="AE11" s="295" t="s">
        <v>346</v>
      </c>
      <c r="AF11" s="361"/>
      <c r="AG11" s="735">
        <f>AB11+1</f>
        <v>2029</v>
      </c>
      <c r="AH11" s="736"/>
      <c r="AI11" s="736"/>
      <c r="AJ11" s="797" t="s">
        <v>64</v>
      </c>
      <c r="AK11" s="835"/>
      <c r="AR11" s="7"/>
      <c r="AT11" s="224"/>
    </row>
    <row r="12" spans="1:48" ht="25.5" customHeight="1" thickBot="1">
      <c r="B12" s="6"/>
      <c r="D12" s="66"/>
      <c r="E12" s="734" t="s">
        <v>157</v>
      </c>
      <c r="F12" s="734"/>
      <c r="G12" s="734"/>
      <c r="H12" s="734"/>
      <c r="I12" s="734"/>
      <c r="J12" s="734"/>
      <c r="K12" s="734"/>
      <c r="L12" s="74"/>
      <c r="M12" s="825"/>
      <c r="N12" s="826"/>
      <c r="O12" s="826"/>
      <c r="P12" s="826"/>
      <c r="Q12" s="827"/>
      <c r="R12" s="825"/>
      <c r="S12" s="826"/>
      <c r="T12" s="826"/>
      <c r="U12" s="826"/>
      <c r="V12" s="827"/>
      <c r="W12" s="825"/>
      <c r="X12" s="826"/>
      <c r="Y12" s="826"/>
      <c r="Z12" s="826"/>
      <c r="AA12" s="827"/>
      <c r="AB12" s="825"/>
      <c r="AC12" s="826"/>
      <c r="AD12" s="826"/>
      <c r="AE12" s="826"/>
      <c r="AF12" s="827"/>
      <c r="AG12" s="825"/>
      <c r="AH12" s="826"/>
      <c r="AI12" s="826"/>
      <c r="AJ12" s="826"/>
      <c r="AK12" s="836"/>
      <c r="AR12" s="7"/>
      <c r="AT12" s="225" t="s">
        <v>347</v>
      </c>
    </row>
    <row r="13" spans="1:48" ht="6" customHeight="1">
      <c r="B13" s="6"/>
      <c r="AJ13" s="9"/>
      <c r="AK13" s="5"/>
      <c r="AL13" s="5"/>
      <c r="AM13" s="5"/>
      <c r="AN13" s="5"/>
      <c r="AR13" s="7"/>
    </row>
    <row r="14" spans="1:48" ht="16.5" customHeight="1" thickBot="1">
      <c r="B14" s="6"/>
      <c r="D14" s="4" t="s">
        <v>40</v>
      </c>
      <c r="AP14" s="67"/>
      <c r="AR14" s="7"/>
    </row>
    <row r="15" spans="1:48" ht="25.5" customHeight="1" thickBot="1">
      <c r="B15" s="6"/>
      <c r="D15" s="829" t="s">
        <v>152</v>
      </c>
      <c r="E15" s="830"/>
      <c r="F15" s="830"/>
      <c r="G15" s="830"/>
      <c r="H15" s="830"/>
      <c r="I15" s="830"/>
      <c r="J15" s="830"/>
      <c r="K15" s="830"/>
      <c r="L15" s="830"/>
      <c r="M15" s="830"/>
      <c r="N15" s="799"/>
      <c r="O15" s="800"/>
      <c r="P15" s="800"/>
      <c r="Q15" s="800"/>
      <c r="R15" s="800"/>
      <c r="S15" s="801"/>
      <c r="AR15" s="7"/>
      <c r="AT15" s="34" t="s">
        <v>327</v>
      </c>
      <c r="AU15" s="38" t="s">
        <v>338</v>
      </c>
    </row>
    <row r="16" spans="1:48" ht="6" customHeight="1">
      <c r="B16" s="6"/>
      <c r="AR16" s="7"/>
      <c r="AT16" s="6" t="s">
        <v>328</v>
      </c>
      <c r="AU16" s="7"/>
    </row>
    <row r="17" spans="2:47" ht="16.5" customHeight="1" thickBot="1">
      <c r="B17" s="6"/>
      <c r="D17" s="4" t="s">
        <v>41</v>
      </c>
      <c r="AP17" s="67"/>
      <c r="AR17" s="7"/>
      <c r="AT17" s="3" t="s">
        <v>329</v>
      </c>
      <c r="AU17" s="8"/>
    </row>
    <row r="18" spans="2:47" ht="25.5" customHeight="1" thickBot="1">
      <c r="B18" s="6"/>
      <c r="D18" s="682" t="str">
        <f>IF(その2!O21="","",IF(その2!O21&lt;=2025,2025,その2!O21))</f>
        <v/>
      </c>
      <c r="E18" s="679"/>
      <c r="F18" s="679"/>
      <c r="G18" s="679"/>
      <c r="H18" s="679" t="s">
        <v>151</v>
      </c>
      <c r="I18" s="679"/>
      <c r="J18" s="679"/>
      <c r="K18" s="679"/>
      <c r="L18" s="679" t="str">
        <f>IF(D18="","",2029)</f>
        <v/>
      </c>
      <c r="M18" s="679"/>
      <c r="N18" s="679"/>
      <c r="O18" s="679"/>
      <c r="P18" s="833" t="s">
        <v>121</v>
      </c>
      <c r="Q18" s="833"/>
      <c r="R18" s="833"/>
      <c r="S18" s="834"/>
      <c r="V18" s="675"/>
      <c r="W18" s="675"/>
      <c r="X18" s="675"/>
      <c r="Y18" s="675"/>
      <c r="Z18" s="675"/>
      <c r="AA18" s="675"/>
      <c r="AB18" s="675"/>
      <c r="AC18" s="675"/>
      <c r="AD18" s="675"/>
      <c r="AE18" s="675"/>
      <c r="AF18" s="675"/>
      <c r="AG18" s="675"/>
      <c r="AH18" s="866"/>
      <c r="AI18" s="866"/>
      <c r="AJ18" s="866"/>
      <c r="AK18" s="866"/>
      <c r="AL18" s="866"/>
      <c r="AM18" s="866"/>
      <c r="AN18" s="866"/>
      <c r="AR18" s="7"/>
    </row>
    <row r="19" spans="2:47" ht="6" customHeight="1">
      <c r="B19" s="6"/>
      <c r="AJ19" s="9"/>
      <c r="AK19" s="5"/>
      <c r="AL19" s="5"/>
      <c r="AM19" s="5"/>
      <c r="AN19" s="5"/>
      <c r="AR19" s="7"/>
    </row>
    <row r="20" spans="2:47" ht="16.5" customHeight="1" thickBot="1">
      <c r="B20" s="6"/>
      <c r="D20" s="4" t="s">
        <v>42</v>
      </c>
      <c r="AP20" s="67"/>
      <c r="AR20" s="7"/>
    </row>
    <row r="21" spans="2:47" ht="16.5" customHeight="1">
      <c r="B21" s="6"/>
      <c r="D21" s="831"/>
      <c r="E21" s="832"/>
      <c r="F21" s="832"/>
      <c r="G21" s="832"/>
      <c r="H21" s="832"/>
      <c r="I21" s="832"/>
      <c r="J21" s="832"/>
      <c r="K21" s="832"/>
      <c r="L21" s="832"/>
      <c r="M21" s="795">
        <v>2025</v>
      </c>
      <c r="N21" s="796"/>
      <c r="O21" s="796"/>
      <c r="P21" s="797" t="s">
        <v>333</v>
      </c>
      <c r="Q21" s="798"/>
      <c r="R21" s="795">
        <v>2026</v>
      </c>
      <c r="S21" s="796"/>
      <c r="T21" s="796"/>
      <c r="U21" s="797" t="s">
        <v>333</v>
      </c>
      <c r="V21" s="798"/>
      <c r="W21" s="795">
        <v>2027</v>
      </c>
      <c r="X21" s="796"/>
      <c r="Y21" s="796"/>
      <c r="Z21" s="797" t="s">
        <v>333</v>
      </c>
      <c r="AA21" s="798"/>
      <c r="AB21" s="795">
        <v>2028</v>
      </c>
      <c r="AC21" s="796"/>
      <c r="AD21" s="796"/>
      <c r="AE21" s="797" t="s">
        <v>333</v>
      </c>
      <c r="AF21" s="798"/>
      <c r="AG21" s="795">
        <v>2029</v>
      </c>
      <c r="AH21" s="796"/>
      <c r="AI21" s="796"/>
      <c r="AJ21" s="797" t="s">
        <v>333</v>
      </c>
      <c r="AK21" s="835"/>
      <c r="AP21" s="67"/>
      <c r="AR21" s="7"/>
    </row>
    <row r="22" spans="2:47" ht="25.5" customHeight="1">
      <c r="B22" s="6"/>
      <c r="D22" s="48"/>
      <c r="E22" s="817" t="s">
        <v>75</v>
      </c>
      <c r="F22" s="817"/>
      <c r="G22" s="817"/>
      <c r="H22" s="817"/>
      <c r="I22" s="817"/>
      <c r="J22" s="817"/>
      <c r="K22" s="817"/>
      <c r="L22" s="49"/>
      <c r="M22" s="628"/>
      <c r="N22" s="628"/>
      <c r="O22" s="628"/>
      <c r="P22" s="628"/>
      <c r="Q22" s="628"/>
      <c r="R22" s="632"/>
      <c r="S22" s="633"/>
      <c r="T22" s="633"/>
      <c r="U22" s="633"/>
      <c r="V22" s="634"/>
      <c r="W22" s="632"/>
      <c r="X22" s="633"/>
      <c r="Y22" s="633"/>
      <c r="Z22" s="633"/>
      <c r="AA22" s="634"/>
      <c r="AB22" s="632"/>
      <c r="AC22" s="633"/>
      <c r="AD22" s="633"/>
      <c r="AE22" s="633"/>
      <c r="AF22" s="634"/>
      <c r="AG22" s="632"/>
      <c r="AH22" s="633"/>
      <c r="AI22" s="633"/>
      <c r="AJ22" s="633"/>
      <c r="AK22" s="867"/>
      <c r="AR22" s="7"/>
    </row>
    <row r="23" spans="2:47" ht="25.5" customHeight="1">
      <c r="B23" s="6"/>
      <c r="D23" s="48"/>
      <c r="E23" s="817" t="s">
        <v>74</v>
      </c>
      <c r="F23" s="817"/>
      <c r="G23" s="817"/>
      <c r="H23" s="817"/>
      <c r="I23" s="817"/>
      <c r="J23" s="817"/>
      <c r="K23" s="817"/>
      <c r="L23" s="49"/>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870"/>
      <c r="AR23" s="7"/>
    </row>
    <row r="24" spans="2:47" ht="25.5" customHeight="1" thickBot="1">
      <c r="B24" s="6"/>
      <c r="D24" s="250"/>
      <c r="E24" s="828" t="s">
        <v>526</v>
      </c>
      <c r="F24" s="828"/>
      <c r="G24" s="828"/>
      <c r="H24" s="828"/>
      <c r="I24" s="828"/>
      <c r="J24" s="828"/>
      <c r="K24" s="828"/>
      <c r="L24" s="251"/>
      <c r="M24" s="805"/>
      <c r="N24" s="806"/>
      <c r="O24" s="806"/>
      <c r="P24" s="806"/>
      <c r="Q24" s="807"/>
      <c r="R24" s="802"/>
      <c r="S24" s="803"/>
      <c r="T24" s="803"/>
      <c r="U24" s="803"/>
      <c r="V24" s="804"/>
      <c r="W24" s="802"/>
      <c r="X24" s="803"/>
      <c r="Y24" s="803"/>
      <c r="Z24" s="803"/>
      <c r="AA24" s="804"/>
      <c r="AB24" s="802"/>
      <c r="AC24" s="803"/>
      <c r="AD24" s="803"/>
      <c r="AE24" s="803"/>
      <c r="AF24" s="804"/>
      <c r="AG24" s="802"/>
      <c r="AH24" s="803"/>
      <c r="AI24" s="803"/>
      <c r="AJ24" s="803"/>
      <c r="AK24" s="871"/>
      <c r="AL24" s="362"/>
      <c r="AR24" s="7"/>
    </row>
    <row r="25" spans="2:47" ht="25.5" customHeight="1" thickTop="1" thickBot="1">
      <c r="B25" s="6"/>
      <c r="D25" s="252"/>
      <c r="E25" s="813" t="s">
        <v>528</v>
      </c>
      <c r="F25" s="813"/>
      <c r="G25" s="813"/>
      <c r="H25" s="813"/>
      <c r="I25" s="813"/>
      <c r="J25" s="813"/>
      <c r="K25" s="813"/>
      <c r="L25" s="253"/>
      <c r="M25" s="814"/>
      <c r="N25" s="815"/>
      <c r="O25" s="815"/>
      <c r="P25" s="815"/>
      <c r="Q25" s="816"/>
      <c r="R25" s="814"/>
      <c r="S25" s="815"/>
      <c r="T25" s="815"/>
      <c r="U25" s="815"/>
      <c r="V25" s="816"/>
      <c r="W25" s="814"/>
      <c r="X25" s="815"/>
      <c r="Y25" s="815"/>
      <c r="Z25" s="815"/>
      <c r="AA25" s="816"/>
      <c r="AB25" s="814"/>
      <c r="AC25" s="815"/>
      <c r="AD25" s="815"/>
      <c r="AE25" s="815"/>
      <c r="AF25" s="816"/>
      <c r="AG25" s="814"/>
      <c r="AH25" s="815"/>
      <c r="AI25" s="815"/>
      <c r="AJ25" s="815"/>
      <c r="AK25" s="856"/>
      <c r="AR25" s="7"/>
    </row>
    <row r="26" spans="2:47" ht="6" customHeight="1">
      <c r="B26" s="6"/>
      <c r="AR26" s="7"/>
    </row>
    <row r="27" spans="2:47" ht="16.5" customHeight="1" thickBot="1">
      <c r="B27" s="6"/>
      <c r="D27" s="4" t="s">
        <v>43</v>
      </c>
      <c r="AP27" s="9" t="s">
        <v>49</v>
      </c>
      <c r="AR27" s="7"/>
    </row>
    <row r="28" spans="2:47" ht="30" customHeight="1" thickBot="1">
      <c r="B28" s="6"/>
      <c r="D28" s="757"/>
      <c r="E28" s="758"/>
      <c r="F28" s="758"/>
      <c r="G28" s="758"/>
      <c r="H28" s="758"/>
      <c r="I28" s="758"/>
      <c r="J28" s="758"/>
      <c r="K28" s="758"/>
      <c r="L28" s="759"/>
      <c r="M28" s="719">
        <v>2025</v>
      </c>
      <c r="N28" s="794"/>
      <c r="O28" s="794"/>
      <c r="P28" s="808" t="s">
        <v>337</v>
      </c>
      <c r="Q28" s="809"/>
      <c r="R28" s="719">
        <f>M28+1</f>
        <v>2026</v>
      </c>
      <c r="S28" s="794"/>
      <c r="T28" s="794"/>
      <c r="U28" s="808" t="s">
        <v>337</v>
      </c>
      <c r="V28" s="809"/>
      <c r="W28" s="719">
        <f>R28+1</f>
        <v>2027</v>
      </c>
      <c r="X28" s="794"/>
      <c r="Y28" s="794"/>
      <c r="Z28" s="808" t="s">
        <v>337</v>
      </c>
      <c r="AA28" s="809"/>
      <c r="AB28" s="719">
        <f>W28+1</f>
        <v>2028</v>
      </c>
      <c r="AC28" s="794"/>
      <c r="AD28" s="794"/>
      <c r="AE28" s="808" t="s">
        <v>337</v>
      </c>
      <c r="AF28" s="809"/>
      <c r="AG28" s="719">
        <f>AB28+1</f>
        <v>2029</v>
      </c>
      <c r="AH28" s="794"/>
      <c r="AI28" s="794"/>
      <c r="AJ28" s="808" t="s">
        <v>337</v>
      </c>
      <c r="AK28" s="809"/>
      <c r="AL28" s="810" t="s">
        <v>122</v>
      </c>
      <c r="AM28" s="811"/>
      <c r="AN28" s="811"/>
      <c r="AO28" s="811"/>
      <c r="AP28" s="812"/>
      <c r="AR28" s="7"/>
    </row>
    <row r="29" spans="2:47" ht="27.75" customHeight="1" thickTop="1">
      <c r="B29" s="6"/>
      <c r="D29" s="837" t="s">
        <v>314</v>
      </c>
      <c r="E29" s="838"/>
      <c r="F29" s="68"/>
      <c r="G29" s="858" t="s">
        <v>65</v>
      </c>
      <c r="H29" s="858"/>
      <c r="I29" s="858"/>
      <c r="J29" s="858"/>
      <c r="K29" s="858"/>
      <c r="L29" s="69"/>
      <c r="M29" s="846"/>
      <c r="N29" s="847"/>
      <c r="O29" s="847"/>
      <c r="P29" s="847"/>
      <c r="Q29" s="847"/>
      <c r="R29" s="846"/>
      <c r="S29" s="847"/>
      <c r="T29" s="847"/>
      <c r="U29" s="847"/>
      <c r="V29" s="847"/>
      <c r="W29" s="846"/>
      <c r="X29" s="847"/>
      <c r="Y29" s="847"/>
      <c r="Z29" s="847"/>
      <c r="AA29" s="847"/>
      <c r="AB29" s="846"/>
      <c r="AC29" s="847"/>
      <c r="AD29" s="847"/>
      <c r="AE29" s="847"/>
      <c r="AF29" s="847"/>
      <c r="AG29" s="846"/>
      <c r="AH29" s="847"/>
      <c r="AI29" s="847"/>
      <c r="AJ29" s="847"/>
      <c r="AK29" s="847"/>
      <c r="AL29" s="880">
        <f>SUM(M29:AK29)</f>
        <v>0</v>
      </c>
      <c r="AM29" s="881"/>
      <c r="AN29" s="881"/>
      <c r="AO29" s="881"/>
      <c r="AP29" s="882"/>
      <c r="AR29" s="7"/>
    </row>
    <row r="30" spans="2:47" ht="27.75" customHeight="1">
      <c r="B30" s="6"/>
      <c r="D30" s="839"/>
      <c r="E30" s="840"/>
      <c r="F30" s="34"/>
      <c r="G30" s="792" t="s">
        <v>527</v>
      </c>
      <c r="H30" s="793"/>
      <c r="I30" s="793"/>
      <c r="J30" s="793"/>
      <c r="K30" s="793"/>
      <c r="L30" s="363"/>
      <c r="M30" s="848">
        <f>IF(AND(M23="○",M25="○"),(M31-IF(M32="○",2,0)-IF(M33="○",3,0))/100*(3/5),IF(AND(M24="○",M25="○"),(M31-IF(M32="○",2,0)-IF(M33="○",3,0))/100*(4/5),(M31-IF(M32="○",2,0)-IF(M33="○",3,0))/100))</f>
        <v>0</v>
      </c>
      <c r="N30" s="849"/>
      <c r="O30" s="849"/>
      <c r="P30" s="849"/>
      <c r="Q30" s="850"/>
      <c r="R30" s="848">
        <f>IF(AND(R23="○",R25="○"),(R31-IF(R32="○",2,0)-IF(R33="○",3,0))/100*(3/5),IF(AND(R24="○",R25="○"),(R31-IF(R32="○",2,0)-IF(R33="○",3,0))/100*(4/5),(R31-IF(R32="○",2,0)-IF(R33="○",3,0))/100))</f>
        <v>0</v>
      </c>
      <c r="S30" s="849"/>
      <c r="T30" s="849"/>
      <c r="U30" s="849"/>
      <c r="V30" s="850"/>
      <c r="W30" s="848">
        <f>IF(AND(W23="○",W25="○"),(W31-IF(W32="○",2,0)-IF(W33="○",3,0))/100*(3/5),IF(AND(W24="○",W25="○"),(W31-IF(W32="○",2,0)-IF(W33="○",3,0))/100*(4/5),(W31-IF(W32="○",2,0)-IF(W33="○",3,0))/100))</f>
        <v>0</v>
      </c>
      <c r="X30" s="849"/>
      <c r="Y30" s="849"/>
      <c r="Z30" s="849"/>
      <c r="AA30" s="850"/>
      <c r="AB30" s="848">
        <f>IF(AND(AB23="○",AB25="○"),(AB31-IF(AB32="○",2,0)-IF(AB33="○",3,0))/100*(3/5),IF(AND(AB24="○",AB25="○"),(AB31-IF(AB32="○",2,0)-IF(AB33="○",3,0))/100*(4/5),(AB31-IF(AB32="○",2,0)-IF(AB33="○",3,0))/100))</f>
        <v>0</v>
      </c>
      <c r="AC30" s="849"/>
      <c r="AD30" s="849"/>
      <c r="AE30" s="849"/>
      <c r="AF30" s="850"/>
      <c r="AG30" s="848">
        <f>IF(AND(AG23="○",AG25="○"),(AG31-IF(AG32="○",2,0)-IF(AG33="○",3,0))/100*(3/5),IF(AND(AG24="○",AG25="○"),(AG31-IF(AG32="○",2,0)-IF(AG33="○",3,0))/100*(4/5),(AG31-IF(AG32="○",2,0)-IF(AG33="○",3,0))/100))</f>
        <v>0</v>
      </c>
      <c r="AH30" s="849"/>
      <c r="AI30" s="849"/>
      <c r="AJ30" s="849"/>
      <c r="AK30" s="850"/>
      <c r="AL30" s="883"/>
      <c r="AM30" s="884"/>
      <c r="AN30" s="884"/>
      <c r="AO30" s="884"/>
      <c r="AP30" s="885"/>
      <c r="AR30" s="7"/>
    </row>
    <row r="31" spans="2:47" ht="27.75" customHeight="1">
      <c r="B31" s="6"/>
      <c r="D31" s="839"/>
      <c r="E31" s="840"/>
      <c r="F31" s="854"/>
      <c r="G31" s="859" t="s">
        <v>756</v>
      </c>
      <c r="H31" s="860"/>
      <c r="I31" s="860"/>
      <c r="J31" s="860"/>
      <c r="K31" s="860"/>
      <c r="L31" s="861"/>
      <c r="M31" s="862"/>
      <c r="N31" s="863"/>
      <c r="O31" s="863"/>
      <c r="P31" s="863"/>
      <c r="Q31" s="364" t="s">
        <v>588</v>
      </c>
      <c r="R31" s="862"/>
      <c r="S31" s="863"/>
      <c r="T31" s="863"/>
      <c r="U31" s="863"/>
      <c r="V31" s="364" t="s">
        <v>588</v>
      </c>
      <c r="W31" s="862"/>
      <c r="X31" s="863"/>
      <c r="Y31" s="863"/>
      <c r="Z31" s="863"/>
      <c r="AA31" s="364" t="s">
        <v>588</v>
      </c>
      <c r="AB31" s="862"/>
      <c r="AC31" s="863"/>
      <c r="AD31" s="863"/>
      <c r="AE31" s="863"/>
      <c r="AF31" s="364" t="s">
        <v>588</v>
      </c>
      <c r="AG31" s="862"/>
      <c r="AH31" s="863"/>
      <c r="AI31" s="863"/>
      <c r="AJ31" s="863"/>
      <c r="AK31" s="364" t="s">
        <v>588</v>
      </c>
      <c r="AL31" s="886"/>
      <c r="AM31" s="887"/>
      <c r="AN31" s="887"/>
      <c r="AO31" s="887"/>
      <c r="AP31" s="888"/>
      <c r="AR31" s="7"/>
    </row>
    <row r="32" spans="2:47" ht="27.75" customHeight="1">
      <c r="B32" s="6"/>
      <c r="D32" s="839"/>
      <c r="E32" s="840"/>
      <c r="F32" s="854"/>
      <c r="G32" s="859" t="s">
        <v>757</v>
      </c>
      <c r="H32" s="860"/>
      <c r="I32" s="860"/>
      <c r="J32" s="860"/>
      <c r="K32" s="860"/>
      <c r="L32" s="861"/>
      <c r="M32" s="862"/>
      <c r="N32" s="863"/>
      <c r="O32" s="863"/>
      <c r="P32" s="863"/>
      <c r="Q32" s="892"/>
      <c r="R32" s="862"/>
      <c r="S32" s="863"/>
      <c r="T32" s="863"/>
      <c r="U32" s="863"/>
      <c r="V32" s="892"/>
      <c r="W32" s="862"/>
      <c r="X32" s="863"/>
      <c r="Y32" s="863"/>
      <c r="Z32" s="863"/>
      <c r="AA32" s="892"/>
      <c r="AB32" s="862"/>
      <c r="AC32" s="863"/>
      <c r="AD32" s="863"/>
      <c r="AE32" s="863"/>
      <c r="AF32" s="892"/>
      <c r="AG32" s="862"/>
      <c r="AH32" s="863"/>
      <c r="AI32" s="863"/>
      <c r="AJ32" s="863"/>
      <c r="AK32" s="892"/>
      <c r="AL32" s="886"/>
      <c r="AM32" s="887"/>
      <c r="AN32" s="887"/>
      <c r="AO32" s="887"/>
      <c r="AP32" s="888"/>
      <c r="AR32" s="7"/>
    </row>
    <row r="33" spans="2:51" ht="34.5" customHeight="1" thickBot="1">
      <c r="B33" s="6"/>
      <c r="D33" s="839"/>
      <c r="E33" s="840"/>
      <c r="F33" s="855"/>
      <c r="G33" s="859" t="s">
        <v>758</v>
      </c>
      <c r="H33" s="860"/>
      <c r="I33" s="860"/>
      <c r="J33" s="860"/>
      <c r="K33" s="860"/>
      <c r="L33" s="861"/>
      <c r="M33" s="818"/>
      <c r="N33" s="819"/>
      <c r="O33" s="819"/>
      <c r="P33" s="819"/>
      <c r="Q33" s="820"/>
      <c r="R33" s="818"/>
      <c r="S33" s="819"/>
      <c r="T33" s="819"/>
      <c r="U33" s="819"/>
      <c r="V33" s="820"/>
      <c r="W33" s="818"/>
      <c r="X33" s="819"/>
      <c r="Y33" s="819"/>
      <c r="Z33" s="819"/>
      <c r="AA33" s="820"/>
      <c r="AB33" s="818"/>
      <c r="AC33" s="819"/>
      <c r="AD33" s="819"/>
      <c r="AE33" s="819"/>
      <c r="AF33" s="820"/>
      <c r="AG33" s="818"/>
      <c r="AH33" s="819"/>
      <c r="AI33" s="819"/>
      <c r="AJ33" s="819"/>
      <c r="AK33" s="820"/>
      <c r="AL33" s="889"/>
      <c r="AM33" s="890"/>
      <c r="AN33" s="890"/>
      <c r="AO33" s="890"/>
      <c r="AP33" s="891"/>
      <c r="AR33" s="7"/>
    </row>
    <row r="34" spans="2:51" ht="27.75" customHeight="1" thickTop="1">
      <c r="B34" s="6"/>
      <c r="D34" s="839"/>
      <c r="E34" s="840"/>
      <c r="F34" s="68"/>
      <c r="G34" s="858" t="s">
        <v>759</v>
      </c>
      <c r="H34" s="858"/>
      <c r="I34" s="858"/>
      <c r="J34" s="858"/>
      <c r="K34" s="858"/>
      <c r="L34" s="69"/>
      <c r="M34" s="851"/>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3"/>
      <c r="AL34" s="880">
        <f>IF(OR(AL29=0,AL35=0),0,AL29-AL35)</f>
        <v>0</v>
      </c>
      <c r="AM34" s="881"/>
      <c r="AN34" s="881"/>
      <c r="AO34" s="881"/>
      <c r="AP34" s="882"/>
      <c r="AR34" s="7"/>
    </row>
    <row r="35" spans="2:51" ht="27.75" customHeight="1" thickBot="1">
      <c r="B35" s="6"/>
      <c r="D35" s="841"/>
      <c r="E35" s="842"/>
      <c r="F35" s="72"/>
      <c r="G35" s="857" t="s">
        <v>339</v>
      </c>
      <c r="H35" s="857"/>
      <c r="I35" s="857"/>
      <c r="J35" s="857"/>
      <c r="K35" s="857"/>
      <c r="L35" s="73"/>
      <c r="M35" s="843"/>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5"/>
      <c r="AL35" s="789">
        <f>IF(SUMPRODUCT(M29:AK29,M30:AK30)=0,0,INT(M29*M30)+INT(R29*R30)+INT(W29*W30)+INT(AB29*AB30)+INT(AG29*AG30))</f>
        <v>0</v>
      </c>
      <c r="AM35" s="790"/>
      <c r="AN35" s="790"/>
      <c r="AO35" s="790"/>
      <c r="AP35" s="791"/>
      <c r="AR35" s="7"/>
    </row>
    <row r="36" spans="2:51" ht="27.75" customHeight="1" thickTop="1">
      <c r="B36" s="6"/>
      <c r="D36" s="837" t="s">
        <v>313</v>
      </c>
      <c r="E36" s="838"/>
      <c r="F36" s="68"/>
      <c r="G36" s="906" t="s">
        <v>66</v>
      </c>
      <c r="H36" s="906"/>
      <c r="I36" s="906"/>
      <c r="J36" s="906"/>
      <c r="K36" s="906"/>
      <c r="L36" s="69"/>
      <c r="M36" s="877" t="str">
        <f>IF(M28&lt;その2!$O$21,"",IF(ISERROR(HLOOKUP(M28,その3!$M$18:$AP$19,2,FALSE)),"",IF(HLOOKUP(M28,その3!$M$18:$AP$19,2,FALSE)="","",HLOOKUP(M28,その3!$M$18:$AP$19,2,FALSE))))</f>
        <v/>
      </c>
      <c r="N36" s="878"/>
      <c r="O36" s="878"/>
      <c r="P36" s="878"/>
      <c r="Q36" s="878"/>
      <c r="R36" s="877" t="str">
        <f>IF(R28&lt;その2!$O$21,"",IF(ISERROR(HLOOKUP(R28,その3!$M$18:$AP$19,2,FALSE)),"",IF(HLOOKUP(R28,その3!$M$18:$AP$19,2,FALSE)="","",HLOOKUP(R28,その3!$M$18:$AP$19,2,FALSE))))</f>
        <v/>
      </c>
      <c r="S36" s="878"/>
      <c r="T36" s="878"/>
      <c r="U36" s="878"/>
      <c r="V36" s="878"/>
      <c r="W36" s="877" t="str">
        <f>IF(W28&lt;その2!$O$21,"",IF(ISERROR(HLOOKUP(W28,その3!$M$18:$AP$19,2,FALSE)),"",IF(HLOOKUP(W28,その3!$M$18:$AP$19,2,FALSE)="","",HLOOKUP(W28,その3!$M$18:$AP$19,2,FALSE))))</f>
        <v/>
      </c>
      <c r="X36" s="878"/>
      <c r="Y36" s="878"/>
      <c r="Z36" s="878"/>
      <c r="AA36" s="878"/>
      <c r="AB36" s="877" t="str">
        <f>IF(AB28&lt;その2!$O$21,0,IF(ISERROR(HLOOKUP(AB28,その3!$M$18:$AP$19,2,FALSE)),"",IF(HLOOKUP(AB28,その3!$M$18:$AP$19,2,FALSE)="","",HLOOKUP(AB28,その3!$M$18:$AP$19,2,FALSE))))</f>
        <v/>
      </c>
      <c r="AC36" s="878"/>
      <c r="AD36" s="878"/>
      <c r="AE36" s="878"/>
      <c r="AF36" s="878"/>
      <c r="AG36" s="877" t="str">
        <f>IF(AG28&lt;その2!$O$21,0,IF(ISERROR(HLOOKUP(AG28,その3!$M$18:$AP$19,2,FALSE)),"",IF(HLOOKUP(AG28,その3!$M$18:$AP$19,2,FALSE)="","",HLOOKUP(AG28,その3!$M$18:$AP$19,2,FALSE))))</f>
        <v/>
      </c>
      <c r="AH36" s="878"/>
      <c r="AI36" s="878"/>
      <c r="AJ36" s="878"/>
      <c r="AK36" s="878"/>
      <c r="AL36" s="877" t="str">
        <f>IF(AND(M36="",R36="",W36="",AB36="",AG36=""),"",SUM(M36:AK36))</f>
        <v/>
      </c>
      <c r="AM36" s="878"/>
      <c r="AN36" s="878"/>
      <c r="AO36" s="878"/>
      <c r="AP36" s="879"/>
      <c r="AR36" s="7"/>
    </row>
    <row r="37" spans="2:51" ht="27.75" customHeight="1" thickBot="1">
      <c r="B37" s="6"/>
      <c r="D37" s="904"/>
      <c r="E37" s="905"/>
      <c r="F37" s="365"/>
      <c r="G37" s="734" t="s">
        <v>760</v>
      </c>
      <c r="H37" s="734"/>
      <c r="I37" s="734"/>
      <c r="J37" s="734"/>
      <c r="K37" s="734"/>
      <c r="L37" s="74"/>
      <c r="M37" s="875" t="str">
        <f>IF(OR(M29="",M36=""),"",M29-M36)</f>
        <v/>
      </c>
      <c r="N37" s="876"/>
      <c r="O37" s="876"/>
      <c r="P37" s="876"/>
      <c r="Q37" s="876"/>
      <c r="R37" s="875" t="str">
        <f>IF(OR(R29="",R36=""),"",R29-R36)</f>
        <v/>
      </c>
      <c r="S37" s="876"/>
      <c r="T37" s="876"/>
      <c r="U37" s="876"/>
      <c r="V37" s="876"/>
      <c r="W37" s="875" t="str">
        <f>IF(OR(W29="",W36=""),"",W29-W36)</f>
        <v/>
      </c>
      <c r="X37" s="876"/>
      <c r="Y37" s="876"/>
      <c r="Z37" s="876"/>
      <c r="AA37" s="876"/>
      <c r="AB37" s="875" t="str">
        <f>IF(OR(AB29="",AB36=""),"",AB29-AB36)</f>
        <v/>
      </c>
      <c r="AC37" s="876"/>
      <c r="AD37" s="876"/>
      <c r="AE37" s="876"/>
      <c r="AF37" s="876"/>
      <c r="AG37" s="875" t="str">
        <f>IF(OR(AG29="",AG36=""),"",AG29-AG36)</f>
        <v/>
      </c>
      <c r="AH37" s="876"/>
      <c r="AI37" s="876"/>
      <c r="AJ37" s="876"/>
      <c r="AK37" s="876"/>
      <c r="AL37" s="872">
        <f>SUM(M37:AK37)</f>
        <v>0</v>
      </c>
      <c r="AM37" s="873"/>
      <c r="AN37" s="873"/>
      <c r="AO37" s="873"/>
      <c r="AP37" s="874"/>
      <c r="AR37" s="7"/>
    </row>
    <row r="38" spans="2:51" ht="6" customHeight="1">
      <c r="B38" s="6"/>
      <c r="AR38" s="7"/>
    </row>
    <row r="39" spans="2:51" ht="16.5" customHeight="1" thickBot="1">
      <c r="B39" s="6"/>
      <c r="D39" s="4" t="s">
        <v>348</v>
      </c>
      <c r="AR39" s="7"/>
    </row>
    <row r="40" spans="2:51" ht="25.5" customHeight="1">
      <c r="B40" s="6"/>
      <c r="D40" s="897"/>
      <c r="E40" s="899" t="s">
        <v>349</v>
      </c>
      <c r="F40" s="899"/>
      <c r="G40" s="899"/>
      <c r="H40" s="899"/>
      <c r="I40" s="899"/>
      <c r="J40" s="899"/>
      <c r="K40" s="899"/>
      <c r="L40" s="900"/>
      <c r="M40" s="366"/>
      <c r="N40" s="733" t="s">
        <v>350</v>
      </c>
      <c r="O40" s="899"/>
      <c r="P40" s="899"/>
      <c r="Q40" s="899"/>
      <c r="R40" s="899"/>
      <c r="S40" s="899"/>
      <c r="T40" s="899"/>
      <c r="U40" s="899"/>
      <c r="V40" s="367"/>
      <c r="W40" s="366"/>
      <c r="X40" s="733" t="s">
        <v>351</v>
      </c>
      <c r="Y40" s="899"/>
      <c r="Z40" s="899"/>
      <c r="AA40" s="899"/>
      <c r="AB40" s="899"/>
      <c r="AC40" s="899"/>
      <c r="AD40" s="899"/>
      <c r="AE40" s="899"/>
      <c r="AF40" s="367"/>
      <c r="AG40" s="366"/>
      <c r="AH40" s="733" t="s">
        <v>352</v>
      </c>
      <c r="AI40" s="899"/>
      <c r="AJ40" s="899"/>
      <c r="AK40" s="899"/>
      <c r="AL40" s="899"/>
      <c r="AM40" s="899"/>
      <c r="AN40" s="899"/>
      <c r="AO40" s="899"/>
      <c r="AP40" s="368"/>
      <c r="AR40" s="7"/>
      <c r="AT40" s="236" t="b">
        <v>0</v>
      </c>
      <c r="AU40" s="236" t="str">
        <f>IF(AT40,1,"")</f>
        <v/>
      </c>
      <c r="AV40" s="236" t="b">
        <v>0</v>
      </c>
      <c r="AW40" s="236" t="str">
        <f>IF(AV40,1,"")</f>
        <v/>
      </c>
      <c r="AX40" s="236" t="b">
        <v>0</v>
      </c>
      <c r="AY40" s="4" t="str">
        <f>IF(AX40,1,"")</f>
        <v/>
      </c>
    </row>
    <row r="41" spans="2:51" ht="25.5" customHeight="1">
      <c r="B41" s="6"/>
      <c r="D41" s="898"/>
      <c r="E41" s="664"/>
      <c r="F41" s="664"/>
      <c r="G41" s="664"/>
      <c r="H41" s="664"/>
      <c r="I41" s="664"/>
      <c r="J41" s="664"/>
      <c r="K41" s="664"/>
      <c r="L41" s="901"/>
      <c r="M41" s="369"/>
      <c r="N41" s="550" t="s">
        <v>353</v>
      </c>
      <c r="O41" s="902"/>
      <c r="P41" s="902"/>
      <c r="Q41" s="902"/>
      <c r="R41" s="902"/>
      <c r="S41" s="902"/>
      <c r="T41" s="902"/>
      <c r="U41" s="902"/>
      <c r="V41" s="370"/>
      <c r="W41" s="369"/>
      <c r="X41" s="817" t="s">
        <v>538</v>
      </c>
      <c r="Y41" s="903"/>
      <c r="Z41" s="903"/>
      <c r="AA41" s="903"/>
      <c r="AB41" s="903"/>
      <c r="AC41" s="903"/>
      <c r="AD41" s="903"/>
      <c r="AE41" s="903"/>
      <c r="AF41" s="370"/>
      <c r="AG41" s="369"/>
      <c r="AH41" s="550" t="s">
        <v>158</v>
      </c>
      <c r="AI41" s="902"/>
      <c r="AJ41" s="902"/>
      <c r="AK41" s="902"/>
      <c r="AL41" s="902"/>
      <c r="AM41" s="902"/>
      <c r="AN41" s="902"/>
      <c r="AO41" s="902"/>
      <c r="AP41" s="371"/>
      <c r="AR41" s="7"/>
      <c r="AT41" s="236" t="b">
        <v>0</v>
      </c>
      <c r="AU41" s="236" t="str">
        <f>IF(AT41,1,"")</f>
        <v/>
      </c>
      <c r="AV41" s="236" t="b">
        <v>0</v>
      </c>
      <c r="AW41" s="236" t="str">
        <f>IF(AV41,1,"")</f>
        <v/>
      </c>
      <c r="AX41" s="236" t="b">
        <v>0</v>
      </c>
      <c r="AY41" s="4" t="str">
        <f>IF(AX41,1,"")</f>
        <v/>
      </c>
    </row>
    <row r="42" spans="2:51" ht="122.25" customHeight="1" thickBot="1">
      <c r="B42" s="6"/>
      <c r="D42" s="372"/>
      <c r="E42" s="662" t="s">
        <v>354</v>
      </c>
      <c r="F42" s="662"/>
      <c r="G42" s="662"/>
      <c r="H42" s="662"/>
      <c r="I42" s="662"/>
      <c r="J42" s="662"/>
      <c r="K42" s="662"/>
      <c r="L42" s="373"/>
      <c r="M42" s="893"/>
      <c r="N42" s="894"/>
      <c r="O42" s="894"/>
      <c r="P42" s="894"/>
      <c r="Q42" s="894"/>
      <c r="R42" s="894"/>
      <c r="S42" s="894"/>
      <c r="T42" s="894"/>
      <c r="U42" s="894"/>
      <c r="V42" s="894"/>
      <c r="W42" s="894"/>
      <c r="X42" s="894"/>
      <c r="Y42" s="894"/>
      <c r="Z42" s="894"/>
      <c r="AA42" s="894"/>
      <c r="AB42" s="894"/>
      <c r="AC42" s="894"/>
      <c r="AD42" s="894"/>
      <c r="AE42" s="894"/>
      <c r="AF42" s="894"/>
      <c r="AG42" s="895"/>
      <c r="AH42" s="895"/>
      <c r="AI42" s="895"/>
      <c r="AJ42" s="895"/>
      <c r="AK42" s="895"/>
      <c r="AL42" s="895"/>
      <c r="AM42" s="895"/>
      <c r="AN42" s="895"/>
      <c r="AO42" s="895"/>
      <c r="AP42" s="896"/>
      <c r="AR42" s="7"/>
    </row>
    <row r="43" spans="2:51" ht="12" customHeight="1">
      <c r="B43" s="6"/>
      <c r="AR43" s="7"/>
    </row>
    <row r="44" spans="2:51" ht="3" customHeight="1">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8"/>
    </row>
    <row r="45" spans="2:51" ht="12" customHeight="1">
      <c r="D45" s="9"/>
      <c r="P45" s="675"/>
      <c r="Q45" s="675"/>
      <c r="R45" s="675"/>
      <c r="Y45" s="57"/>
      <c r="Z45" s="57"/>
      <c r="AA45" s="57"/>
      <c r="AB45" s="57"/>
      <c r="AC45" s="57"/>
      <c r="AD45" s="57"/>
      <c r="AE45" s="57"/>
      <c r="AF45" s="57"/>
      <c r="AG45" s="57"/>
      <c r="AH45" s="57"/>
      <c r="AI45" s="57"/>
      <c r="AJ45" s="57"/>
      <c r="AK45" s="57"/>
      <c r="AL45" s="57"/>
      <c r="AM45" s="57"/>
      <c r="AN45" s="57"/>
      <c r="AO45" s="57"/>
      <c r="AP45" s="57"/>
      <c r="AQ45" s="1" t="s">
        <v>491</v>
      </c>
      <c r="AR45" s="1"/>
    </row>
    <row r="46" spans="2:51">
      <c r="AP46" s="67"/>
    </row>
  </sheetData>
  <sheetProtection algorithmName="SHA-512" hashValue="jApEdaoSeoovlVj9vDbXrnZciHYqUycUImQRay83zyap+IIXeooc3QL2CwOQKgChAOvFA7qlsG8X6u1iViY0aQ==" saltValue="pxGY0aJ5lEHUuak3xz8mCQ==" spinCount="100000" sheet="1" formatCells="0"/>
  <mergeCells count="144">
    <mergeCell ref="AB32:AF32"/>
    <mergeCell ref="AG32:AK32"/>
    <mergeCell ref="M33:Q33"/>
    <mergeCell ref="E42:K42"/>
    <mergeCell ref="M42:AP42"/>
    <mergeCell ref="D40:D41"/>
    <mergeCell ref="E40:K41"/>
    <mergeCell ref="L40:L41"/>
    <mergeCell ref="N40:U40"/>
    <mergeCell ref="X40:AE40"/>
    <mergeCell ref="AH40:AO40"/>
    <mergeCell ref="N41:U41"/>
    <mergeCell ref="X41:AE41"/>
    <mergeCell ref="AH41:AO41"/>
    <mergeCell ref="G37:K37"/>
    <mergeCell ref="D36:E37"/>
    <mergeCell ref="AB37:AF37"/>
    <mergeCell ref="G36:K36"/>
    <mergeCell ref="R37:V37"/>
    <mergeCell ref="W37:AA37"/>
    <mergeCell ref="M36:Q36"/>
    <mergeCell ref="R36:V36"/>
    <mergeCell ref="W36:AA36"/>
    <mergeCell ref="AB36:AF36"/>
    <mergeCell ref="AG24:AK24"/>
    <mergeCell ref="P28:Q28"/>
    <mergeCell ref="U28:V28"/>
    <mergeCell ref="P45:R45"/>
    <mergeCell ref="AL37:AP37"/>
    <mergeCell ref="AG37:AK37"/>
    <mergeCell ref="M37:Q37"/>
    <mergeCell ref="AL36:AP36"/>
    <mergeCell ref="AG36:AK36"/>
    <mergeCell ref="AG29:AK29"/>
    <mergeCell ref="R30:V30"/>
    <mergeCell ref="AL29:AP29"/>
    <mergeCell ref="AG30:AK30"/>
    <mergeCell ref="AL30:AP30"/>
    <mergeCell ref="AB29:AF29"/>
    <mergeCell ref="W29:AA29"/>
    <mergeCell ref="AB30:AF30"/>
    <mergeCell ref="AL31:AP31"/>
    <mergeCell ref="AL33:AP33"/>
    <mergeCell ref="AL32:AP32"/>
    <mergeCell ref="AL34:AP34"/>
    <mergeCell ref="M32:Q32"/>
    <mergeCell ref="R32:V32"/>
    <mergeCell ref="W32:AA32"/>
    <mergeCell ref="W31:Z31"/>
    <mergeCell ref="AB31:AE31"/>
    <mergeCell ref="M30:Q30"/>
    <mergeCell ref="AG31:AJ31"/>
    <mergeCell ref="N8:R8"/>
    <mergeCell ref="E12:K12"/>
    <mergeCell ref="D11:L11"/>
    <mergeCell ref="AH18:AN18"/>
    <mergeCell ref="AA18:AG18"/>
    <mergeCell ref="U21:V21"/>
    <mergeCell ref="AG22:AK22"/>
    <mergeCell ref="W22:AA22"/>
    <mergeCell ref="AB22:AF22"/>
    <mergeCell ref="G8:M8"/>
    <mergeCell ref="H18:K18"/>
    <mergeCell ref="AB21:AD21"/>
    <mergeCell ref="AE21:AF21"/>
    <mergeCell ref="AG21:AI21"/>
    <mergeCell ref="AJ21:AK21"/>
    <mergeCell ref="G31:L31"/>
    <mergeCell ref="W23:AA23"/>
    <mergeCell ref="AB23:AF23"/>
    <mergeCell ref="AG23:AK23"/>
    <mergeCell ref="D28:L28"/>
    <mergeCell ref="W28:Y28"/>
    <mergeCell ref="D29:E35"/>
    <mergeCell ref="M35:AK35"/>
    <mergeCell ref="M29:Q29"/>
    <mergeCell ref="R29:V29"/>
    <mergeCell ref="W30:AA30"/>
    <mergeCell ref="M34:AK34"/>
    <mergeCell ref="F31:F33"/>
    <mergeCell ref="AB25:AF25"/>
    <mergeCell ref="AG25:AK25"/>
    <mergeCell ref="AG28:AI28"/>
    <mergeCell ref="AJ28:AK28"/>
    <mergeCell ref="G35:K35"/>
    <mergeCell ref="G34:K34"/>
    <mergeCell ref="Z28:AA28"/>
    <mergeCell ref="AB28:AD28"/>
    <mergeCell ref="G32:L32"/>
    <mergeCell ref="R33:V33"/>
    <mergeCell ref="W33:AA33"/>
    <mergeCell ref="AB33:AF33"/>
    <mergeCell ref="G29:K29"/>
    <mergeCell ref="G33:L33"/>
    <mergeCell ref="M31:P31"/>
    <mergeCell ref="R31:U31"/>
    <mergeCell ref="AG33:AK33"/>
    <mergeCell ref="G7:AP7"/>
    <mergeCell ref="G6:AP6"/>
    <mergeCell ref="W12:AA12"/>
    <mergeCell ref="AB12:AF12"/>
    <mergeCell ref="R11:T11"/>
    <mergeCell ref="W11:Y11"/>
    <mergeCell ref="AB11:AD11"/>
    <mergeCell ref="E24:K24"/>
    <mergeCell ref="D15:M15"/>
    <mergeCell ref="D21:L21"/>
    <mergeCell ref="M22:Q22"/>
    <mergeCell ref="M21:O21"/>
    <mergeCell ref="R21:T21"/>
    <mergeCell ref="D18:G18"/>
    <mergeCell ref="P18:S18"/>
    <mergeCell ref="M11:O11"/>
    <mergeCell ref="E23:K23"/>
    <mergeCell ref="V18:Z18"/>
    <mergeCell ref="AG11:AI11"/>
    <mergeCell ref="AJ11:AK11"/>
    <mergeCell ref="AG12:AK12"/>
    <mergeCell ref="M12:Q12"/>
    <mergeCell ref="R12:V12"/>
    <mergeCell ref="T8:AO8"/>
    <mergeCell ref="AL35:AP35"/>
    <mergeCell ref="G30:K30"/>
    <mergeCell ref="R28:T28"/>
    <mergeCell ref="L18:O18"/>
    <mergeCell ref="W21:Y21"/>
    <mergeCell ref="Z21:AA21"/>
    <mergeCell ref="N15:S15"/>
    <mergeCell ref="W24:AA24"/>
    <mergeCell ref="AB24:AF24"/>
    <mergeCell ref="M24:Q24"/>
    <mergeCell ref="R24:V24"/>
    <mergeCell ref="M28:O28"/>
    <mergeCell ref="AE28:AF28"/>
    <mergeCell ref="R22:V22"/>
    <mergeCell ref="M23:Q23"/>
    <mergeCell ref="R23:V23"/>
    <mergeCell ref="AL28:AP28"/>
    <mergeCell ref="P21:Q21"/>
    <mergeCell ref="E25:K25"/>
    <mergeCell ref="M25:Q25"/>
    <mergeCell ref="R25:V25"/>
    <mergeCell ref="W25:AA25"/>
    <mergeCell ref="E22:K22"/>
  </mergeCells>
  <phoneticPr fontId="2"/>
  <dataValidations xWindow="344" yWindow="606" count="8">
    <dataValidation type="list" allowBlank="1" showInputMessage="1" showErrorMessage="1" sqref="N15:S15" xr:uid="{00000000-0002-0000-0500-000000000000}">
      <formula1>$AT$14:$AT$17</formula1>
    </dataValidation>
    <dataValidation type="list" allowBlank="1" showInputMessage="1" showErrorMessage="1" promptTitle="注意事項" prompt="削減義務率減少を申請している場合は、プルダウンリストで○を選択してください。" sqref="M25:AK25" xr:uid="{00000000-0002-0000-0500-000001000000}">
      <formula1>$AU$14:$AU$15</formula1>
    </dataValidation>
    <dataValidation type="list" allowBlank="1" showInputMessage="1" showErrorMessage="1" promptTitle="注意事項" prompt="Diamond（削減義務率の緩和無し）を申請している場合は、プルダウンリストで○を選択してください。" sqref="M22:AK22" xr:uid="{00000000-0002-0000-0500-000002000000}">
      <formula1>$AU$14:$AU$15</formula1>
    </dataValidation>
    <dataValidation type="whole" operator="greaterThan" allowBlank="1" showInputMessage="1" showErrorMessage="1" errorTitle="無効な値です。" error="基準排出量は整数値を入力してください。" promptTitle="注意事項" prompt="各年度の基準排出量の値を入力してください。特定地球温暖化対策事業所に指定される前の年度については入力しないでください。" sqref="M29:AK29" xr:uid="{00000000-0002-0000-0500-000003000000}">
      <formula1>0</formula1>
    </dataValidation>
    <dataValidation type="list" allowBlank="1" showErrorMessage="1" sqref="AB12:AF12 M12:Q12 R12:V12 W12:AA12 AG12:AK12" xr:uid="{00000000-0002-0000-0500-000004000000}">
      <formula1>$AT$11:$AT$12</formula1>
    </dataValidation>
    <dataValidation type="list" allowBlank="1" showInputMessage="1" showErrorMessage="1" sqref="M32:AK33" xr:uid="{00000000-0002-0000-0500-000005000000}">
      <formula1>$AT$11:$AT$12</formula1>
    </dataValidation>
    <dataValidation type="list" allowBlank="1" showInputMessage="1" showErrorMessage="1" promptTitle="注意事項" prompt="Silver（削減義務率が4/5）を申請している場合は、プルダウンリストで○を選択してください。" sqref="M24:AK24" xr:uid="{00000000-0002-0000-0500-000007000000}">
      <formula1>$AU$14:$AU$15</formula1>
    </dataValidation>
    <dataValidation type="list" allowBlank="1" showInputMessage="1" showErrorMessage="1" promptTitle="注意事項" prompt="Gold（削減義務率が3/5）を申請している場合は、プルダウンリストで○を選択してください。" sqref="M23:AK23" xr:uid="{00000000-0002-0000-0500-000008000000}">
      <formula1>$AU$14:$AU$15</formula1>
    </dataValidation>
  </dataValidations>
  <printOptions horizontalCentered="1"/>
  <pageMargins left="0.47244094488188981" right="0.19685039370078741" top="0.62992125984251968" bottom="0.31496062992125984" header="0.43307086614173229" footer="0.19685039370078741"/>
  <pageSetup paperSize="9" scale="90" orientation="portrait" r:id="rId1"/>
  <headerFooter alignWithMargins="0"/>
  <ignoredErrors>
    <ignoredError sqref="N30:Q30 S30:V30 X30:AA30 AC30:AF30 AH30:AK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8" r:id="rId4" name="Option Button 18">
              <controlPr defaultSize="0" autoFill="0" autoLine="0" autoPict="0">
                <anchor moveWithCells="1">
                  <from>
                    <xdr:col>3</xdr:col>
                    <xdr:colOff>76200</xdr:colOff>
                    <xdr:row>5</xdr:row>
                    <xdr:rowOff>76200</xdr:rowOff>
                  </from>
                  <to>
                    <xdr:col>5</xdr:col>
                    <xdr:colOff>30480</xdr:colOff>
                    <xdr:row>5</xdr:row>
                    <xdr:rowOff>297180</xdr:rowOff>
                  </to>
                </anchor>
              </controlPr>
            </control>
          </mc:Choice>
        </mc:AlternateContent>
        <mc:AlternateContent xmlns:mc="http://schemas.openxmlformats.org/markup-compatibility/2006">
          <mc:Choice Requires="x14">
            <control shapeId="40979" r:id="rId5" name="Option Button 19">
              <controlPr defaultSize="0" autoFill="0" autoLine="0" autoPict="0">
                <anchor moveWithCells="1">
                  <from>
                    <xdr:col>3</xdr:col>
                    <xdr:colOff>76200</xdr:colOff>
                    <xdr:row>6</xdr:row>
                    <xdr:rowOff>76200</xdr:rowOff>
                  </from>
                  <to>
                    <xdr:col>5</xdr:col>
                    <xdr:colOff>30480</xdr:colOff>
                    <xdr:row>6</xdr:row>
                    <xdr:rowOff>297180</xdr:rowOff>
                  </to>
                </anchor>
              </controlPr>
            </control>
          </mc:Choice>
        </mc:AlternateContent>
        <mc:AlternateContent xmlns:mc="http://schemas.openxmlformats.org/markup-compatibility/2006">
          <mc:Choice Requires="x14">
            <control shapeId="40980" r:id="rId6" name="Option Button 20">
              <controlPr defaultSize="0" autoFill="0" autoLine="0" autoPict="0">
                <anchor moveWithCells="1">
                  <from>
                    <xdr:col>3</xdr:col>
                    <xdr:colOff>76200</xdr:colOff>
                    <xdr:row>7</xdr:row>
                    <xdr:rowOff>68580</xdr:rowOff>
                  </from>
                  <to>
                    <xdr:col>5</xdr:col>
                    <xdr:colOff>30480</xdr:colOff>
                    <xdr:row>7</xdr:row>
                    <xdr:rowOff>297180</xdr:rowOff>
                  </to>
                </anchor>
              </controlPr>
            </control>
          </mc:Choice>
        </mc:AlternateContent>
        <mc:AlternateContent xmlns:mc="http://schemas.openxmlformats.org/markup-compatibility/2006">
          <mc:Choice Requires="x14">
            <control shapeId="40991" r:id="rId7" name="Check Box 31">
              <controlPr locked="0" defaultSize="0" autoFill="0" autoLine="0" autoPict="0">
                <anchor moveWithCells="1">
                  <from>
                    <xdr:col>21</xdr:col>
                    <xdr:colOff>182880</xdr:colOff>
                    <xdr:row>39</xdr:row>
                    <xdr:rowOff>68580</xdr:rowOff>
                  </from>
                  <to>
                    <xdr:col>23</xdr:col>
                    <xdr:colOff>144780</xdr:colOff>
                    <xdr:row>39</xdr:row>
                    <xdr:rowOff>297180</xdr:rowOff>
                  </to>
                </anchor>
              </controlPr>
            </control>
          </mc:Choice>
        </mc:AlternateContent>
        <mc:AlternateContent xmlns:mc="http://schemas.openxmlformats.org/markup-compatibility/2006">
          <mc:Choice Requires="x14">
            <control shapeId="40992" r:id="rId8" name="Check Box 32">
              <controlPr locked="0" defaultSize="0" autoFill="0" autoLine="0" autoPict="0">
                <anchor moveWithCells="1">
                  <from>
                    <xdr:col>21</xdr:col>
                    <xdr:colOff>182880</xdr:colOff>
                    <xdr:row>40</xdr:row>
                    <xdr:rowOff>68580</xdr:rowOff>
                  </from>
                  <to>
                    <xdr:col>23</xdr:col>
                    <xdr:colOff>144780</xdr:colOff>
                    <xdr:row>40</xdr:row>
                    <xdr:rowOff>297180</xdr:rowOff>
                  </to>
                </anchor>
              </controlPr>
            </control>
          </mc:Choice>
        </mc:AlternateContent>
        <mc:AlternateContent xmlns:mc="http://schemas.openxmlformats.org/markup-compatibility/2006">
          <mc:Choice Requires="x14">
            <control shapeId="40993" r:id="rId9" name="Check Box 33">
              <controlPr locked="0" defaultSize="0" autoFill="0" autoLine="0" autoPict="0">
                <anchor moveWithCells="1">
                  <from>
                    <xdr:col>31</xdr:col>
                    <xdr:colOff>182880</xdr:colOff>
                    <xdr:row>39</xdr:row>
                    <xdr:rowOff>68580</xdr:rowOff>
                  </from>
                  <to>
                    <xdr:col>33</xdr:col>
                    <xdr:colOff>144780</xdr:colOff>
                    <xdr:row>39</xdr:row>
                    <xdr:rowOff>297180</xdr:rowOff>
                  </to>
                </anchor>
              </controlPr>
            </control>
          </mc:Choice>
        </mc:AlternateContent>
        <mc:AlternateContent xmlns:mc="http://schemas.openxmlformats.org/markup-compatibility/2006">
          <mc:Choice Requires="x14">
            <control shapeId="40994" r:id="rId10" name="Check Box 34">
              <controlPr locked="0" defaultSize="0" autoFill="0" autoLine="0" autoPict="0">
                <anchor moveWithCells="1">
                  <from>
                    <xdr:col>11</xdr:col>
                    <xdr:colOff>182880</xdr:colOff>
                    <xdr:row>39</xdr:row>
                    <xdr:rowOff>68580</xdr:rowOff>
                  </from>
                  <to>
                    <xdr:col>13</xdr:col>
                    <xdr:colOff>144780</xdr:colOff>
                    <xdr:row>39</xdr:row>
                    <xdr:rowOff>297180</xdr:rowOff>
                  </to>
                </anchor>
              </controlPr>
            </control>
          </mc:Choice>
        </mc:AlternateContent>
        <mc:AlternateContent xmlns:mc="http://schemas.openxmlformats.org/markup-compatibility/2006">
          <mc:Choice Requires="x14">
            <control shapeId="40995" r:id="rId11" name="Check Box 35">
              <controlPr locked="0" defaultSize="0" autoFill="0" autoLine="0" autoPict="0">
                <anchor moveWithCells="1">
                  <from>
                    <xdr:col>11</xdr:col>
                    <xdr:colOff>182880</xdr:colOff>
                    <xdr:row>40</xdr:row>
                    <xdr:rowOff>68580</xdr:rowOff>
                  </from>
                  <to>
                    <xdr:col>13</xdr:col>
                    <xdr:colOff>144780</xdr:colOff>
                    <xdr:row>40</xdr:row>
                    <xdr:rowOff>297180</xdr:rowOff>
                  </to>
                </anchor>
              </controlPr>
            </control>
          </mc:Choice>
        </mc:AlternateContent>
        <mc:AlternateContent xmlns:mc="http://schemas.openxmlformats.org/markup-compatibility/2006">
          <mc:Choice Requires="x14">
            <control shapeId="41006" r:id="rId12" name="Check Box 46">
              <controlPr locked="0" defaultSize="0" autoFill="0" autoLine="0" autoPict="0">
                <anchor moveWithCells="1">
                  <from>
                    <xdr:col>31</xdr:col>
                    <xdr:colOff>182880</xdr:colOff>
                    <xdr:row>40</xdr:row>
                    <xdr:rowOff>68580</xdr:rowOff>
                  </from>
                  <to>
                    <xdr:col>33</xdr:col>
                    <xdr:colOff>144780</xdr:colOff>
                    <xdr:row>40</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_01"/>
  <dimension ref="A1:W293"/>
  <sheetViews>
    <sheetView showGridLines="0" showZeros="0" view="pageBreakPreview" zoomScale="80" zoomScaleNormal="75" zoomScaleSheetLayoutView="80" workbookViewId="0">
      <selection activeCell="E9" sqref="E9"/>
    </sheetView>
  </sheetViews>
  <sheetFormatPr defaultColWidth="9" defaultRowHeight="13.2"/>
  <cols>
    <col min="1" max="1" width="2.33203125" style="10" customWidth="1"/>
    <col min="2" max="2" width="0.6640625" style="10" customWidth="1"/>
    <col min="3" max="3" width="2.33203125" style="10" customWidth="1"/>
    <col min="4" max="4" width="4.6640625" style="10" customWidth="1"/>
    <col min="5" max="5" width="20.6640625" style="10" customWidth="1"/>
    <col min="6" max="6" width="33.109375" style="10" customWidth="1"/>
    <col min="7" max="7" width="15.88671875" style="10" customWidth="1"/>
    <col min="8" max="8" width="56.109375" style="10" customWidth="1"/>
    <col min="9" max="9" width="2.33203125" style="10" customWidth="1"/>
    <col min="10" max="10" width="0.6640625" style="10" customWidth="1"/>
    <col min="11" max="11" width="2.33203125" style="10" customWidth="1"/>
    <col min="12" max="13" width="3.6640625" style="10" customWidth="1"/>
    <col min="14" max="14" width="43.88671875" style="10" customWidth="1"/>
    <col min="15" max="17" width="3.6640625" style="10" customWidth="1"/>
    <col min="18" max="18" width="8.44140625" style="10" customWidth="1"/>
    <col min="19" max="19" width="4.44140625" style="10" customWidth="1"/>
    <col min="20" max="20" width="8.109375" style="10" customWidth="1"/>
    <col min="21" max="21" width="10.44140625" style="10" customWidth="1"/>
    <col min="22" max="22" width="3.6640625" style="10" customWidth="1"/>
    <col min="23" max="23" width="8.88671875" style="10" customWidth="1"/>
    <col min="24" max="44" width="9" style="10"/>
    <col min="45" max="50" width="0" style="10" hidden="1" customWidth="1"/>
    <col min="51" max="16384" width="9" style="10"/>
  </cols>
  <sheetData>
    <row r="1" spans="1:14" ht="12" customHeight="1">
      <c r="A1" s="33" t="s">
        <v>76</v>
      </c>
    </row>
    <row r="2" spans="1:14" ht="3" customHeight="1">
      <c r="B2" s="22"/>
      <c r="C2" s="24"/>
      <c r="D2" s="24"/>
      <c r="E2" s="24"/>
      <c r="F2" s="24"/>
      <c r="G2" s="24"/>
      <c r="H2" s="24"/>
      <c r="I2" s="24"/>
      <c r="J2" s="25"/>
    </row>
    <row r="3" spans="1:14" ht="12" customHeight="1">
      <c r="B3" s="23"/>
      <c r="J3" s="30"/>
    </row>
    <row r="4" spans="1:14" ht="12" customHeight="1" thickBot="1">
      <c r="B4" s="23"/>
      <c r="D4" s="4" t="s">
        <v>366</v>
      </c>
      <c r="E4" s="11"/>
      <c r="F4" s="11"/>
      <c r="G4" s="4"/>
      <c r="H4" s="4"/>
      <c r="I4" s="4"/>
      <c r="J4" s="7"/>
    </row>
    <row r="5" spans="1:14" ht="15" customHeight="1">
      <c r="B5" s="23"/>
      <c r="D5" s="911" t="s">
        <v>135</v>
      </c>
      <c r="E5" s="907" t="s">
        <v>68</v>
      </c>
      <c r="F5" s="907" t="s">
        <v>77</v>
      </c>
      <c r="G5" s="907" t="s">
        <v>67</v>
      </c>
      <c r="H5" s="909" t="s">
        <v>69</v>
      </c>
      <c r="I5" s="4"/>
      <c r="J5" s="7"/>
    </row>
    <row r="6" spans="1:14" ht="27" customHeight="1" thickBot="1">
      <c r="B6" s="23"/>
      <c r="D6" s="912"/>
      <c r="E6" s="908"/>
      <c r="F6" s="908"/>
      <c r="G6" s="908"/>
      <c r="H6" s="910"/>
      <c r="I6" s="4"/>
      <c r="J6" s="7"/>
    </row>
    <row r="7" spans="1:14" ht="0.6" customHeight="1" thickTop="1">
      <c r="B7" s="23"/>
      <c r="D7" s="12"/>
      <c r="E7" s="78"/>
      <c r="F7" s="137"/>
      <c r="G7" s="135"/>
      <c r="H7" s="127"/>
      <c r="I7" s="4"/>
      <c r="J7" s="7"/>
    </row>
    <row r="8" spans="1:14" ht="30" customHeight="1">
      <c r="B8" s="23"/>
      <c r="D8" s="13"/>
      <c r="E8" s="186" t="s">
        <v>343</v>
      </c>
      <c r="F8" s="219"/>
      <c r="G8" s="220"/>
      <c r="H8" s="221"/>
      <c r="I8" s="4"/>
      <c r="J8" s="7"/>
      <c r="K8" s="14"/>
      <c r="N8" s="261"/>
    </row>
    <row r="9" spans="1:14" ht="30" customHeight="1">
      <c r="B9" s="23"/>
      <c r="D9" s="13">
        <v>1</v>
      </c>
      <c r="E9" s="79"/>
      <c r="F9" s="138"/>
      <c r="G9" s="136"/>
      <c r="H9" s="244"/>
      <c r="I9" s="4"/>
      <c r="J9" s="7"/>
      <c r="K9" s="14"/>
    </row>
    <row r="10" spans="1:14" ht="30" customHeight="1">
      <c r="B10" s="23"/>
      <c r="D10" s="13">
        <v>2</v>
      </c>
      <c r="E10" s="79"/>
      <c r="F10" s="138"/>
      <c r="G10" s="136"/>
      <c r="H10" s="244"/>
      <c r="I10" s="4"/>
      <c r="J10" s="7"/>
    </row>
    <row r="11" spans="1:14" ht="30" customHeight="1">
      <c r="B11" s="23"/>
      <c r="D11" s="13">
        <v>3</v>
      </c>
      <c r="E11" s="79"/>
      <c r="F11" s="138"/>
      <c r="G11" s="136"/>
      <c r="H11" s="244"/>
      <c r="I11" s="4"/>
      <c r="J11" s="7"/>
    </row>
    <row r="12" spans="1:14" ht="30" customHeight="1">
      <c r="B12" s="23"/>
      <c r="D12" s="13">
        <v>4</v>
      </c>
      <c r="E12" s="79"/>
      <c r="F12" s="138"/>
      <c r="G12" s="136"/>
      <c r="H12" s="244"/>
      <c r="I12" s="4"/>
      <c r="J12" s="7"/>
      <c r="K12" s="15"/>
    </row>
    <row r="13" spans="1:14" ht="30" customHeight="1">
      <c r="B13" s="23"/>
      <c r="D13" s="13">
        <v>5</v>
      </c>
      <c r="E13" s="79"/>
      <c r="F13" s="138"/>
      <c r="G13" s="136"/>
      <c r="H13" s="244"/>
      <c r="I13" s="4"/>
      <c r="J13" s="7"/>
    </row>
    <row r="14" spans="1:14" ht="30" customHeight="1">
      <c r="B14" s="23"/>
      <c r="D14" s="13">
        <v>6</v>
      </c>
      <c r="E14" s="79"/>
      <c r="F14" s="138"/>
      <c r="G14" s="136"/>
      <c r="H14" s="244"/>
      <c r="I14" s="4"/>
      <c r="J14" s="7"/>
      <c r="K14" s="16"/>
      <c r="L14" s="15"/>
    </row>
    <row r="15" spans="1:14" ht="30" customHeight="1">
      <c r="B15" s="23"/>
      <c r="D15" s="13">
        <v>7</v>
      </c>
      <c r="E15" s="79"/>
      <c r="F15" s="138"/>
      <c r="G15" s="136"/>
      <c r="H15" s="244"/>
      <c r="I15" s="4"/>
      <c r="J15" s="7"/>
      <c r="K15" s="17"/>
      <c r="L15" s="18"/>
    </row>
    <row r="16" spans="1:14" ht="30" customHeight="1">
      <c r="B16" s="23"/>
      <c r="D16" s="13">
        <v>8</v>
      </c>
      <c r="E16" s="79"/>
      <c r="F16" s="138"/>
      <c r="G16" s="136"/>
      <c r="H16" s="244"/>
      <c r="I16" s="4"/>
      <c r="J16" s="7"/>
      <c r="K16" s="17"/>
      <c r="L16" s="18"/>
    </row>
    <row r="17" spans="2:12" ht="30" customHeight="1">
      <c r="B17" s="23"/>
      <c r="D17" s="13">
        <v>9</v>
      </c>
      <c r="E17" s="79"/>
      <c r="F17" s="138"/>
      <c r="G17" s="136"/>
      <c r="H17" s="244"/>
      <c r="I17" s="4"/>
      <c r="J17" s="7"/>
      <c r="K17" s="17"/>
      <c r="L17" s="18"/>
    </row>
    <row r="18" spans="2:12" ht="30" customHeight="1">
      <c r="B18" s="23"/>
      <c r="D18" s="13">
        <v>10</v>
      </c>
      <c r="E18" s="79"/>
      <c r="F18" s="138"/>
      <c r="G18" s="136"/>
      <c r="H18" s="244"/>
      <c r="I18" s="4"/>
      <c r="J18" s="7"/>
      <c r="K18" s="17"/>
      <c r="L18" s="18"/>
    </row>
    <row r="19" spans="2:12" ht="30" customHeight="1">
      <c r="B19" s="23"/>
      <c r="D19" s="13">
        <v>11</v>
      </c>
      <c r="E19" s="79"/>
      <c r="F19" s="138"/>
      <c r="G19" s="136"/>
      <c r="H19" s="244"/>
      <c r="I19" s="4"/>
      <c r="J19" s="7"/>
      <c r="K19" s="17"/>
      <c r="L19" s="18"/>
    </row>
    <row r="20" spans="2:12" ht="30" customHeight="1">
      <c r="B20" s="23"/>
      <c r="D20" s="13">
        <v>12</v>
      </c>
      <c r="E20" s="79"/>
      <c r="F20" s="138"/>
      <c r="G20" s="136"/>
      <c r="H20" s="244"/>
      <c r="I20" s="4"/>
      <c r="J20" s="7"/>
      <c r="K20" s="17"/>
      <c r="L20" s="18"/>
    </row>
    <row r="21" spans="2:12" ht="30" customHeight="1">
      <c r="B21" s="23"/>
      <c r="D21" s="13">
        <v>13</v>
      </c>
      <c r="E21" s="79"/>
      <c r="F21" s="139"/>
      <c r="G21" s="136"/>
      <c r="H21" s="244"/>
      <c r="I21" s="4"/>
      <c r="J21" s="7"/>
      <c r="K21" s="11"/>
    </row>
    <row r="22" spans="2:12" ht="29.25" customHeight="1">
      <c r="B22" s="23"/>
      <c r="D22" s="13">
        <v>14</v>
      </c>
      <c r="E22" s="79"/>
      <c r="F22" s="138"/>
      <c r="G22" s="136"/>
      <c r="H22" s="244"/>
      <c r="I22" s="4"/>
      <c r="J22" s="7"/>
      <c r="K22" s="11"/>
    </row>
    <row r="23" spans="2:12" ht="29.25" customHeight="1">
      <c r="B23" s="23"/>
      <c r="D23" s="13">
        <v>15</v>
      </c>
      <c r="E23" s="79"/>
      <c r="F23" s="139"/>
      <c r="G23" s="245"/>
      <c r="H23" s="247"/>
      <c r="I23" s="4"/>
      <c r="J23" s="7"/>
      <c r="K23" s="11"/>
    </row>
    <row r="24" spans="2:12" ht="29.25" customHeight="1" thickBot="1">
      <c r="B24" s="23"/>
      <c r="D24" s="294">
        <v>16</v>
      </c>
      <c r="E24" s="79"/>
      <c r="F24" s="138"/>
      <c r="G24" s="136"/>
      <c r="H24" s="244"/>
      <c r="I24" s="4"/>
      <c r="J24" s="7"/>
      <c r="K24" s="11"/>
    </row>
    <row r="25" spans="2:12" ht="29.25" customHeight="1">
      <c r="B25" s="23"/>
      <c r="D25" s="293">
        <v>17</v>
      </c>
      <c r="E25" s="79"/>
      <c r="F25" s="138"/>
      <c r="G25" s="136"/>
      <c r="H25" s="244"/>
      <c r="I25" s="4"/>
      <c r="J25" s="7"/>
      <c r="K25" s="11"/>
    </row>
    <row r="26" spans="2:12" ht="29.25" customHeight="1">
      <c r="B26" s="23"/>
      <c r="D26" s="13">
        <v>18</v>
      </c>
      <c r="E26" s="79"/>
      <c r="F26" s="138"/>
      <c r="G26" s="136"/>
      <c r="H26" s="244"/>
      <c r="I26" s="4"/>
      <c r="J26" s="7"/>
      <c r="K26" s="11"/>
    </row>
    <row r="27" spans="2:12" ht="29.25" customHeight="1">
      <c r="B27" s="23"/>
      <c r="D27" s="13">
        <v>19</v>
      </c>
      <c r="E27" s="79"/>
      <c r="F27" s="138"/>
      <c r="G27" s="136"/>
      <c r="H27" s="244"/>
      <c r="I27" s="4"/>
      <c r="J27" s="7"/>
      <c r="K27" s="11"/>
    </row>
    <row r="28" spans="2:12" ht="29.25" hidden="1" customHeight="1">
      <c r="B28" s="23"/>
      <c r="D28" s="13">
        <v>20</v>
      </c>
      <c r="E28" s="79"/>
      <c r="F28" s="138"/>
      <c r="G28" s="136"/>
      <c r="H28" s="244"/>
      <c r="I28" s="4"/>
      <c r="J28" s="7"/>
      <c r="K28" s="11"/>
    </row>
    <row r="29" spans="2:12" ht="29.25" hidden="1" customHeight="1">
      <c r="B29" s="23"/>
      <c r="D29" s="13">
        <v>21</v>
      </c>
      <c r="E29" s="79"/>
      <c r="F29" s="138"/>
      <c r="G29" s="136"/>
      <c r="H29" s="244"/>
      <c r="I29" s="4"/>
      <c r="J29" s="7"/>
      <c r="K29" s="11"/>
    </row>
    <row r="30" spans="2:12" ht="29.25" hidden="1" customHeight="1">
      <c r="B30" s="23"/>
      <c r="D30" s="13">
        <v>22</v>
      </c>
      <c r="E30" s="79"/>
      <c r="F30" s="138"/>
      <c r="G30" s="136"/>
      <c r="H30" s="244"/>
      <c r="I30" s="4"/>
      <c r="J30" s="7"/>
      <c r="K30" s="11"/>
    </row>
    <row r="31" spans="2:12" ht="29.25" hidden="1" customHeight="1">
      <c r="B31" s="23"/>
      <c r="D31" s="13">
        <v>23</v>
      </c>
      <c r="E31" s="79"/>
      <c r="F31" s="138"/>
      <c r="G31" s="136"/>
      <c r="H31" s="244"/>
      <c r="I31" s="4"/>
      <c r="J31" s="7"/>
      <c r="K31" s="11"/>
    </row>
    <row r="32" spans="2:12" ht="29.25" hidden="1" customHeight="1">
      <c r="B32" s="23"/>
      <c r="D32" s="13">
        <v>24</v>
      </c>
      <c r="E32" s="79"/>
      <c r="F32" s="138"/>
      <c r="G32" s="136"/>
      <c r="H32" s="244"/>
      <c r="I32" s="4"/>
      <c r="J32" s="7"/>
      <c r="K32" s="11"/>
    </row>
    <row r="33" spans="2:11" ht="29.25" hidden="1" customHeight="1">
      <c r="B33" s="23"/>
      <c r="D33" s="13">
        <v>25</v>
      </c>
      <c r="E33" s="79"/>
      <c r="F33" s="138"/>
      <c r="G33" s="136"/>
      <c r="H33" s="244"/>
      <c r="I33" s="4"/>
      <c r="J33" s="7"/>
      <c r="K33" s="11"/>
    </row>
    <row r="34" spans="2:11" ht="29.25" hidden="1" customHeight="1">
      <c r="B34" s="23"/>
      <c r="D34" s="13">
        <v>26</v>
      </c>
      <c r="E34" s="79"/>
      <c r="F34" s="138"/>
      <c r="G34" s="136"/>
      <c r="H34" s="244"/>
      <c r="I34" s="4"/>
      <c r="J34" s="7"/>
      <c r="K34" s="11"/>
    </row>
    <row r="35" spans="2:11" ht="29.25" hidden="1" customHeight="1">
      <c r="B35" s="23"/>
      <c r="D35" s="13">
        <v>27</v>
      </c>
      <c r="E35" s="79"/>
      <c r="F35" s="138"/>
      <c r="G35" s="136"/>
      <c r="H35" s="244"/>
      <c r="I35" s="4"/>
      <c r="J35" s="7"/>
      <c r="K35" s="11"/>
    </row>
    <row r="36" spans="2:11" ht="29.25" hidden="1" customHeight="1">
      <c r="B36" s="23"/>
      <c r="D36" s="13">
        <v>28</v>
      </c>
      <c r="E36" s="79"/>
      <c r="F36" s="139"/>
      <c r="G36" s="136"/>
      <c r="H36" s="244"/>
      <c r="I36" s="4"/>
      <c r="J36" s="7"/>
      <c r="K36" s="11"/>
    </row>
    <row r="37" spans="2:11" ht="29.25" hidden="1" customHeight="1">
      <c r="B37" s="23"/>
      <c r="D37" s="13">
        <v>29</v>
      </c>
      <c r="E37" s="79"/>
      <c r="F37" s="138"/>
      <c r="G37" s="136"/>
      <c r="H37" s="244"/>
      <c r="I37" s="4"/>
      <c r="J37" s="7"/>
      <c r="K37" s="11"/>
    </row>
    <row r="38" spans="2:11" ht="29.25" hidden="1" customHeight="1">
      <c r="B38" s="23"/>
      <c r="D38" s="13">
        <v>30</v>
      </c>
      <c r="E38" s="79"/>
      <c r="F38" s="138"/>
      <c r="G38" s="136"/>
      <c r="H38" s="244"/>
      <c r="I38" s="4"/>
      <c r="J38" s="7"/>
      <c r="K38" s="11"/>
    </row>
    <row r="39" spans="2:11" ht="29.25" hidden="1" customHeight="1">
      <c r="B39" s="23"/>
      <c r="D39" s="13">
        <v>31</v>
      </c>
      <c r="E39" s="79"/>
      <c r="F39" s="138"/>
      <c r="G39" s="136"/>
      <c r="H39" s="244"/>
      <c r="I39" s="4"/>
      <c r="J39" s="7"/>
      <c r="K39" s="11"/>
    </row>
    <row r="40" spans="2:11" ht="29.25" hidden="1" customHeight="1">
      <c r="B40" s="23"/>
      <c r="D40" s="13">
        <v>32</v>
      </c>
      <c r="E40" s="79"/>
      <c r="F40" s="138"/>
      <c r="G40" s="136"/>
      <c r="H40" s="244"/>
      <c r="I40" s="4"/>
      <c r="J40" s="7"/>
      <c r="K40" s="11"/>
    </row>
    <row r="41" spans="2:11" ht="29.25" hidden="1" customHeight="1">
      <c r="B41" s="23"/>
      <c r="D41" s="13">
        <v>33</v>
      </c>
      <c r="E41" s="79"/>
      <c r="F41" s="138"/>
      <c r="G41" s="136"/>
      <c r="H41" s="244"/>
      <c r="I41" s="4"/>
      <c r="J41" s="7"/>
      <c r="K41" s="11"/>
    </row>
    <row r="42" spans="2:11" ht="29.25" hidden="1" customHeight="1">
      <c r="B42" s="23"/>
      <c r="D42" s="13">
        <v>34</v>
      </c>
      <c r="E42" s="79"/>
      <c r="F42" s="138"/>
      <c r="G42" s="136"/>
      <c r="H42" s="244"/>
      <c r="I42" s="4"/>
      <c r="J42" s="7"/>
      <c r="K42" s="11"/>
    </row>
    <row r="43" spans="2:11" ht="29.25" hidden="1" customHeight="1">
      <c r="B43" s="23"/>
      <c r="D43" s="13">
        <v>35</v>
      </c>
      <c r="E43" s="79"/>
      <c r="F43" s="138"/>
      <c r="G43" s="136"/>
      <c r="H43" s="244"/>
      <c r="I43" s="4"/>
      <c r="J43" s="7"/>
      <c r="K43" s="11"/>
    </row>
    <row r="44" spans="2:11" ht="29.25" hidden="1" customHeight="1">
      <c r="B44" s="23"/>
      <c r="D44" s="13">
        <v>36</v>
      </c>
      <c r="E44" s="79"/>
      <c r="F44" s="138"/>
      <c r="G44" s="136"/>
      <c r="H44" s="244"/>
      <c r="I44" s="4"/>
      <c r="J44" s="7"/>
      <c r="K44" s="11"/>
    </row>
    <row r="45" spans="2:11" ht="29.25" hidden="1" customHeight="1">
      <c r="B45" s="23"/>
      <c r="D45" s="13">
        <v>37</v>
      </c>
      <c r="E45" s="79"/>
      <c r="F45" s="138"/>
      <c r="G45" s="136"/>
      <c r="H45" s="244"/>
      <c r="I45" s="4"/>
      <c r="J45" s="7"/>
      <c r="K45" s="11"/>
    </row>
    <row r="46" spans="2:11" ht="29.25" hidden="1" customHeight="1">
      <c r="B46" s="23"/>
      <c r="D46" s="13">
        <v>38</v>
      </c>
      <c r="E46" s="79"/>
      <c r="F46" s="138"/>
      <c r="G46" s="136"/>
      <c r="H46" s="244"/>
      <c r="I46" s="4"/>
      <c r="J46" s="7"/>
      <c r="K46" s="11"/>
    </row>
    <row r="47" spans="2:11" ht="29.25" hidden="1" customHeight="1">
      <c r="B47" s="23"/>
      <c r="D47" s="13">
        <v>39</v>
      </c>
      <c r="E47" s="79"/>
      <c r="F47" s="138"/>
      <c r="G47" s="136"/>
      <c r="H47" s="244"/>
      <c r="I47" s="4"/>
      <c r="J47" s="7"/>
      <c r="K47" s="11"/>
    </row>
    <row r="48" spans="2:11" ht="29.25" hidden="1" customHeight="1">
      <c r="B48" s="23"/>
      <c r="D48" s="13">
        <v>40</v>
      </c>
      <c r="E48" s="79"/>
      <c r="F48" s="138"/>
      <c r="G48" s="136"/>
      <c r="H48" s="244"/>
      <c r="I48" s="4"/>
      <c r="J48" s="7"/>
      <c r="K48" s="11"/>
    </row>
    <row r="49" spans="2:11" ht="29.25" hidden="1" customHeight="1">
      <c r="B49" s="23"/>
      <c r="D49" s="13">
        <v>41</v>
      </c>
      <c r="E49" s="79"/>
      <c r="F49" s="138"/>
      <c r="G49" s="136"/>
      <c r="H49" s="244"/>
      <c r="I49" s="4"/>
      <c r="J49" s="7"/>
      <c r="K49" s="11"/>
    </row>
    <row r="50" spans="2:11" ht="29.25" hidden="1" customHeight="1">
      <c r="B50" s="23"/>
      <c r="D50" s="13">
        <v>42</v>
      </c>
      <c r="E50" s="79"/>
      <c r="F50" s="138"/>
      <c r="G50" s="136"/>
      <c r="H50" s="244"/>
      <c r="I50" s="4"/>
      <c r="J50" s="7"/>
      <c r="K50" s="11"/>
    </row>
    <row r="51" spans="2:11" ht="29.25" hidden="1" customHeight="1">
      <c r="B51" s="23"/>
      <c r="D51" s="13">
        <v>43</v>
      </c>
      <c r="E51" s="79"/>
      <c r="F51" s="138"/>
      <c r="G51" s="136"/>
      <c r="H51" s="244"/>
      <c r="I51" s="4"/>
      <c r="J51" s="7"/>
      <c r="K51" s="11"/>
    </row>
    <row r="52" spans="2:11" ht="29.25" hidden="1" customHeight="1">
      <c r="B52" s="23"/>
      <c r="D52" s="13">
        <v>44</v>
      </c>
      <c r="E52" s="79"/>
      <c r="F52" s="138"/>
      <c r="G52" s="136"/>
      <c r="H52" s="244"/>
      <c r="I52" s="4"/>
      <c r="J52" s="7"/>
      <c r="K52" s="11"/>
    </row>
    <row r="53" spans="2:11" ht="29.25" hidden="1" customHeight="1">
      <c r="B53" s="23"/>
      <c r="D53" s="13">
        <v>45</v>
      </c>
      <c r="E53" s="79"/>
      <c r="F53" s="138"/>
      <c r="G53" s="136"/>
      <c r="H53" s="244"/>
      <c r="I53" s="4"/>
      <c r="J53" s="7"/>
      <c r="K53" s="11"/>
    </row>
    <row r="54" spans="2:11" ht="29.25" hidden="1" customHeight="1">
      <c r="B54" s="23"/>
      <c r="D54" s="13">
        <v>46</v>
      </c>
      <c r="E54" s="79"/>
      <c r="F54" s="138"/>
      <c r="G54" s="136"/>
      <c r="H54" s="244"/>
      <c r="I54" s="4"/>
      <c r="J54" s="7"/>
      <c r="K54" s="11"/>
    </row>
    <row r="55" spans="2:11" ht="29.25" hidden="1" customHeight="1">
      <c r="B55" s="23"/>
      <c r="D55" s="13">
        <v>47</v>
      </c>
      <c r="E55" s="79"/>
      <c r="F55" s="138"/>
      <c r="G55" s="136"/>
      <c r="H55" s="244"/>
      <c r="I55" s="4"/>
      <c r="J55" s="7"/>
      <c r="K55" s="11"/>
    </row>
    <row r="56" spans="2:11" ht="29.25" hidden="1" customHeight="1">
      <c r="B56" s="23"/>
      <c r="D56" s="13">
        <v>48</v>
      </c>
      <c r="E56" s="79"/>
      <c r="F56" s="138"/>
      <c r="G56" s="136"/>
      <c r="H56" s="244"/>
      <c r="I56" s="4"/>
      <c r="J56" s="7"/>
      <c r="K56" s="11"/>
    </row>
    <row r="57" spans="2:11" ht="29.25" hidden="1" customHeight="1">
      <c r="B57" s="23"/>
      <c r="D57" s="13">
        <v>49</v>
      </c>
      <c r="E57" s="79"/>
      <c r="F57" s="138"/>
      <c r="G57" s="136"/>
      <c r="H57" s="244"/>
      <c r="I57" s="4"/>
      <c r="J57" s="7"/>
      <c r="K57" s="11"/>
    </row>
    <row r="58" spans="2:11" ht="29.25" hidden="1" customHeight="1">
      <c r="B58" s="23"/>
      <c r="D58" s="13">
        <v>50</v>
      </c>
      <c r="E58" s="79"/>
      <c r="F58" s="138"/>
      <c r="G58" s="136"/>
      <c r="H58" s="244"/>
      <c r="I58" s="4"/>
      <c r="J58" s="7"/>
      <c r="K58" s="11"/>
    </row>
    <row r="59" spans="2:11" ht="29.25" hidden="1" customHeight="1">
      <c r="B59" s="23"/>
      <c r="D59" s="13">
        <v>51</v>
      </c>
      <c r="E59" s="79"/>
      <c r="F59" s="138"/>
      <c r="G59" s="136"/>
      <c r="H59" s="244"/>
      <c r="I59" s="4"/>
      <c r="J59" s="7"/>
      <c r="K59" s="11"/>
    </row>
    <row r="60" spans="2:11" ht="29.25" hidden="1" customHeight="1">
      <c r="B60" s="23"/>
      <c r="D60" s="13">
        <v>52</v>
      </c>
      <c r="E60" s="79"/>
      <c r="F60" s="138"/>
      <c r="G60" s="136"/>
      <c r="H60" s="244"/>
      <c r="I60" s="4"/>
      <c r="J60" s="7"/>
      <c r="K60" s="11"/>
    </row>
    <row r="61" spans="2:11" ht="29.25" hidden="1" customHeight="1">
      <c r="B61" s="23"/>
      <c r="D61" s="13">
        <v>53</v>
      </c>
      <c r="E61" s="79"/>
      <c r="F61" s="138"/>
      <c r="G61" s="136"/>
      <c r="H61" s="244"/>
      <c r="I61" s="4"/>
      <c r="J61" s="7"/>
      <c r="K61" s="11"/>
    </row>
    <row r="62" spans="2:11" ht="29.25" hidden="1" customHeight="1">
      <c r="B62" s="23"/>
      <c r="D62" s="13">
        <v>54</v>
      </c>
      <c r="E62" s="79"/>
      <c r="F62" s="138"/>
      <c r="G62" s="136"/>
      <c r="H62" s="244"/>
      <c r="I62" s="4"/>
      <c r="J62" s="7"/>
      <c r="K62" s="11"/>
    </row>
    <row r="63" spans="2:11" ht="29.25" hidden="1" customHeight="1">
      <c r="B63" s="23"/>
      <c r="D63" s="13">
        <v>55</v>
      </c>
      <c r="E63" s="79"/>
      <c r="F63" s="138"/>
      <c r="G63" s="136"/>
      <c r="H63" s="244"/>
      <c r="I63" s="4"/>
      <c r="J63" s="7"/>
      <c r="K63" s="11"/>
    </row>
    <row r="64" spans="2:11" ht="29.25" hidden="1" customHeight="1">
      <c r="B64" s="23"/>
      <c r="D64" s="13">
        <v>56</v>
      </c>
      <c r="E64" s="79"/>
      <c r="F64" s="138"/>
      <c r="G64" s="136"/>
      <c r="H64" s="244"/>
      <c r="I64" s="4"/>
      <c r="J64" s="7"/>
      <c r="K64" s="11"/>
    </row>
    <row r="65" spans="2:11" ht="29.25" hidden="1" customHeight="1">
      <c r="B65" s="23"/>
      <c r="D65" s="13">
        <v>57</v>
      </c>
      <c r="E65" s="79"/>
      <c r="F65" s="138"/>
      <c r="G65" s="136"/>
      <c r="H65" s="244"/>
      <c r="I65" s="4"/>
      <c r="J65" s="7"/>
      <c r="K65" s="11"/>
    </row>
    <row r="66" spans="2:11" ht="29.25" hidden="1" customHeight="1">
      <c r="B66" s="23"/>
      <c r="D66" s="13">
        <v>58</v>
      </c>
      <c r="E66" s="79"/>
      <c r="F66" s="138"/>
      <c r="G66" s="136"/>
      <c r="H66" s="244"/>
      <c r="I66" s="4"/>
      <c r="J66" s="7"/>
      <c r="K66" s="11"/>
    </row>
    <row r="67" spans="2:11" ht="29.25" hidden="1" customHeight="1">
      <c r="B67" s="23"/>
      <c r="D67" s="13">
        <v>59</v>
      </c>
      <c r="E67" s="79"/>
      <c r="F67" s="138"/>
      <c r="G67" s="136"/>
      <c r="H67" s="244"/>
      <c r="I67" s="4"/>
      <c r="J67" s="7"/>
      <c r="K67" s="11"/>
    </row>
    <row r="68" spans="2:11" ht="29.25" hidden="1" customHeight="1">
      <c r="B68" s="23"/>
      <c r="D68" s="13">
        <v>60</v>
      </c>
      <c r="E68" s="79"/>
      <c r="F68" s="138"/>
      <c r="G68" s="136"/>
      <c r="H68" s="244"/>
      <c r="I68" s="4"/>
      <c r="J68" s="7"/>
      <c r="K68" s="11"/>
    </row>
    <row r="69" spans="2:11" ht="29.25" hidden="1" customHeight="1">
      <c r="B69" s="23"/>
      <c r="D69" s="13">
        <v>61</v>
      </c>
      <c r="E69" s="79"/>
      <c r="F69" s="138"/>
      <c r="G69" s="136"/>
      <c r="H69" s="244"/>
      <c r="I69" s="4"/>
      <c r="J69" s="7"/>
      <c r="K69" s="11"/>
    </row>
    <row r="70" spans="2:11" ht="29.25" hidden="1" customHeight="1">
      <c r="B70" s="23"/>
      <c r="D70" s="13">
        <v>62</v>
      </c>
      <c r="E70" s="79"/>
      <c r="F70" s="138"/>
      <c r="G70" s="136"/>
      <c r="H70" s="244"/>
      <c r="I70" s="4"/>
      <c r="J70" s="7"/>
      <c r="K70" s="11"/>
    </row>
    <row r="71" spans="2:11" ht="29.25" hidden="1" customHeight="1">
      <c r="B71" s="23"/>
      <c r="D71" s="13">
        <v>63</v>
      </c>
      <c r="E71" s="79"/>
      <c r="F71" s="138"/>
      <c r="G71" s="136"/>
      <c r="H71" s="244"/>
      <c r="I71" s="4"/>
      <c r="J71" s="7"/>
      <c r="K71" s="11"/>
    </row>
    <row r="72" spans="2:11" ht="29.25" hidden="1" customHeight="1">
      <c r="B72" s="23"/>
      <c r="D72" s="13">
        <v>64</v>
      </c>
      <c r="E72" s="79"/>
      <c r="F72" s="138"/>
      <c r="G72" s="136"/>
      <c r="H72" s="244"/>
      <c r="I72" s="4"/>
      <c r="J72" s="7"/>
      <c r="K72" s="11"/>
    </row>
    <row r="73" spans="2:11" ht="29.25" hidden="1" customHeight="1">
      <c r="B73" s="23"/>
      <c r="D73" s="13">
        <v>65</v>
      </c>
      <c r="E73" s="79"/>
      <c r="F73" s="138"/>
      <c r="G73" s="136"/>
      <c r="H73" s="244"/>
      <c r="I73" s="4"/>
      <c r="J73" s="7"/>
      <c r="K73" s="11"/>
    </row>
    <row r="74" spans="2:11" ht="29.25" hidden="1" customHeight="1">
      <c r="B74" s="23"/>
      <c r="D74" s="13">
        <v>66</v>
      </c>
      <c r="E74" s="79"/>
      <c r="F74" s="138"/>
      <c r="G74" s="136"/>
      <c r="H74" s="244"/>
      <c r="I74" s="4"/>
      <c r="J74" s="7"/>
      <c r="K74" s="11"/>
    </row>
    <row r="75" spans="2:11" ht="29.25" hidden="1" customHeight="1">
      <c r="B75" s="23"/>
      <c r="D75" s="13">
        <v>67</v>
      </c>
      <c r="E75" s="79"/>
      <c r="F75" s="138"/>
      <c r="G75" s="136"/>
      <c r="H75" s="244"/>
      <c r="I75" s="4"/>
      <c r="J75" s="7"/>
      <c r="K75" s="11"/>
    </row>
    <row r="76" spans="2:11" ht="29.25" hidden="1" customHeight="1">
      <c r="B76" s="23"/>
      <c r="D76" s="13">
        <v>68</v>
      </c>
      <c r="E76" s="79"/>
      <c r="F76" s="138"/>
      <c r="G76" s="136"/>
      <c r="H76" s="244"/>
      <c r="I76" s="4"/>
      <c r="J76" s="7"/>
      <c r="K76" s="11"/>
    </row>
    <row r="77" spans="2:11" ht="29.25" hidden="1" customHeight="1">
      <c r="B77" s="23"/>
      <c r="D77" s="13">
        <v>69</v>
      </c>
      <c r="E77" s="79"/>
      <c r="F77" s="138"/>
      <c r="G77" s="136"/>
      <c r="H77" s="244"/>
      <c r="I77" s="4"/>
      <c r="J77" s="7"/>
      <c r="K77" s="11"/>
    </row>
    <row r="78" spans="2:11" ht="29.25" hidden="1" customHeight="1">
      <c r="B78" s="23"/>
      <c r="D78" s="13">
        <v>70</v>
      </c>
      <c r="E78" s="79"/>
      <c r="F78" s="138"/>
      <c r="G78" s="136"/>
      <c r="H78" s="244"/>
      <c r="I78" s="4"/>
      <c r="J78" s="7"/>
      <c r="K78" s="11"/>
    </row>
    <row r="79" spans="2:11" ht="29.25" customHeight="1">
      <c r="B79" s="23"/>
      <c r="D79" s="21"/>
      <c r="E79" s="186" t="s">
        <v>494</v>
      </c>
      <c r="F79" s="219"/>
      <c r="G79" s="222"/>
      <c r="H79" s="223"/>
      <c r="I79" s="4"/>
      <c r="J79" s="7"/>
      <c r="K79" s="11"/>
    </row>
    <row r="80" spans="2:11" ht="29.25" customHeight="1">
      <c r="B80" s="23"/>
      <c r="D80" s="21">
        <v>71</v>
      </c>
      <c r="E80" s="79"/>
      <c r="F80" s="138"/>
      <c r="G80" s="136"/>
      <c r="H80" s="244"/>
      <c r="I80" s="4"/>
      <c r="J80" s="7"/>
      <c r="K80" s="11"/>
    </row>
    <row r="81" spans="2:11" ht="29.25" customHeight="1">
      <c r="B81" s="23"/>
      <c r="D81" s="21">
        <v>72</v>
      </c>
      <c r="E81" s="79"/>
      <c r="F81" s="138"/>
      <c r="G81" s="136"/>
      <c r="H81" s="244"/>
      <c r="I81" s="4"/>
      <c r="J81" s="7"/>
      <c r="K81" s="11"/>
    </row>
    <row r="82" spans="2:11" ht="29.25" hidden="1" customHeight="1">
      <c r="B82" s="23"/>
      <c r="D82" s="21">
        <v>73</v>
      </c>
      <c r="E82" s="79"/>
      <c r="F82" s="139"/>
      <c r="G82" s="136"/>
      <c r="H82" s="244"/>
      <c r="I82" s="4"/>
      <c r="J82" s="7"/>
      <c r="K82" s="11"/>
    </row>
    <row r="83" spans="2:11" ht="29.25" hidden="1" customHeight="1">
      <c r="B83" s="23"/>
      <c r="D83" s="21">
        <v>74</v>
      </c>
      <c r="E83" s="79"/>
      <c r="F83" s="138"/>
      <c r="G83" s="136"/>
      <c r="H83" s="244"/>
      <c r="I83" s="4"/>
      <c r="J83" s="7"/>
      <c r="K83" s="11"/>
    </row>
    <row r="84" spans="2:11" ht="29.25" hidden="1" customHeight="1">
      <c r="B84" s="23"/>
      <c r="D84" s="21">
        <v>75</v>
      </c>
      <c r="E84" s="79"/>
      <c r="F84" s="138"/>
      <c r="G84" s="136"/>
      <c r="H84" s="244"/>
      <c r="I84" s="4"/>
      <c r="J84" s="7"/>
      <c r="K84" s="11"/>
    </row>
    <row r="85" spans="2:11" ht="29.25" hidden="1" customHeight="1">
      <c r="B85" s="23"/>
      <c r="D85" s="21">
        <v>76</v>
      </c>
      <c r="E85" s="79"/>
      <c r="F85" s="138"/>
      <c r="G85" s="136"/>
      <c r="H85" s="244"/>
      <c r="I85" s="4"/>
      <c r="J85" s="7"/>
      <c r="K85" s="11"/>
    </row>
    <row r="86" spans="2:11" ht="29.25" hidden="1" customHeight="1">
      <c r="B86" s="23"/>
      <c r="D86" s="21">
        <v>77</v>
      </c>
      <c r="E86" s="79"/>
      <c r="F86" s="138"/>
      <c r="G86" s="136"/>
      <c r="H86" s="244"/>
      <c r="I86" s="4"/>
      <c r="J86" s="7"/>
      <c r="K86" s="11"/>
    </row>
    <row r="87" spans="2:11" ht="29.25" hidden="1" customHeight="1">
      <c r="B87" s="23"/>
      <c r="D87" s="21">
        <v>78</v>
      </c>
      <c r="E87" s="79"/>
      <c r="F87" s="138"/>
      <c r="G87" s="136"/>
      <c r="H87" s="244"/>
      <c r="I87" s="4"/>
      <c r="J87" s="7"/>
      <c r="K87" s="11"/>
    </row>
    <row r="88" spans="2:11" ht="29.25" hidden="1" customHeight="1">
      <c r="B88" s="23"/>
      <c r="D88" s="21">
        <v>79</v>
      </c>
      <c r="E88" s="79"/>
      <c r="F88" s="138"/>
      <c r="G88" s="136"/>
      <c r="H88" s="244"/>
      <c r="I88" s="4"/>
      <c r="J88" s="7"/>
      <c r="K88" s="11"/>
    </row>
    <row r="89" spans="2:11" ht="29.25" hidden="1" customHeight="1">
      <c r="B89" s="23"/>
      <c r="D89" s="21">
        <v>80</v>
      </c>
      <c r="E89" s="79"/>
      <c r="F89" s="138"/>
      <c r="G89" s="136"/>
      <c r="H89" s="244"/>
      <c r="I89" s="4"/>
      <c r="J89" s="7"/>
      <c r="K89" s="11"/>
    </row>
    <row r="90" spans="2:11" ht="29.25" customHeight="1">
      <c r="B90" s="23"/>
      <c r="D90" s="21"/>
      <c r="E90" s="186" t="s">
        <v>355</v>
      </c>
      <c r="F90" s="219"/>
      <c r="G90" s="222"/>
      <c r="H90" s="223"/>
      <c r="I90" s="4"/>
      <c r="J90" s="7"/>
      <c r="K90" s="11"/>
    </row>
    <row r="91" spans="2:11" ht="29.25" customHeight="1">
      <c r="B91" s="23"/>
      <c r="D91" s="21">
        <v>81</v>
      </c>
      <c r="E91" s="79"/>
      <c r="F91" s="138"/>
      <c r="G91" s="136"/>
      <c r="H91" s="244"/>
      <c r="I91" s="4"/>
      <c r="J91" s="7"/>
      <c r="K91" s="11"/>
    </row>
    <row r="92" spans="2:11" ht="29.25" customHeight="1">
      <c r="B92" s="23"/>
      <c r="D92" s="21">
        <v>82</v>
      </c>
      <c r="E92" s="79"/>
      <c r="F92" s="138"/>
      <c r="G92" s="136"/>
      <c r="H92" s="244"/>
      <c r="I92" s="4"/>
      <c r="J92" s="7"/>
      <c r="K92" s="11"/>
    </row>
    <row r="93" spans="2:11" ht="29.25" hidden="1" customHeight="1">
      <c r="B93" s="23"/>
      <c r="D93" s="21">
        <v>83</v>
      </c>
      <c r="E93" s="79"/>
      <c r="F93" s="138"/>
      <c r="G93" s="136"/>
      <c r="H93" s="244"/>
      <c r="I93" s="4"/>
      <c r="J93" s="7"/>
      <c r="K93" s="11"/>
    </row>
    <row r="94" spans="2:11" ht="29.25" hidden="1" customHeight="1">
      <c r="B94" s="23"/>
      <c r="D94" s="21">
        <v>84</v>
      </c>
      <c r="E94" s="79"/>
      <c r="F94" s="138"/>
      <c r="G94" s="136"/>
      <c r="H94" s="244"/>
      <c r="I94" s="4"/>
      <c r="J94" s="7"/>
      <c r="K94" s="11"/>
    </row>
    <row r="95" spans="2:11" ht="29.25" hidden="1" customHeight="1">
      <c r="B95" s="23"/>
      <c r="D95" s="21">
        <v>85</v>
      </c>
      <c r="E95" s="79"/>
      <c r="F95" s="138"/>
      <c r="G95" s="136"/>
      <c r="H95" s="244"/>
      <c r="I95" s="4"/>
      <c r="J95" s="7"/>
      <c r="K95" s="11"/>
    </row>
    <row r="96" spans="2:11" ht="29.25" hidden="1" customHeight="1">
      <c r="B96" s="23"/>
      <c r="D96" s="21">
        <v>86</v>
      </c>
      <c r="E96" s="79"/>
      <c r="F96" s="138"/>
      <c r="G96" s="136"/>
      <c r="H96" s="244"/>
      <c r="I96" s="4"/>
      <c r="J96" s="7"/>
      <c r="K96" s="11"/>
    </row>
    <row r="97" spans="2:11" ht="29.25" hidden="1" customHeight="1">
      <c r="B97" s="23"/>
      <c r="D97" s="21">
        <v>87</v>
      </c>
      <c r="E97" s="79"/>
      <c r="F97" s="139"/>
      <c r="G97" s="245"/>
      <c r="H97" s="244"/>
      <c r="I97" s="4"/>
      <c r="J97" s="7"/>
      <c r="K97" s="11"/>
    </row>
    <row r="98" spans="2:11" ht="29.25" hidden="1" customHeight="1">
      <c r="B98" s="23"/>
      <c r="D98" s="21">
        <v>88</v>
      </c>
      <c r="E98" s="79"/>
      <c r="F98" s="138"/>
      <c r="G98" s="136"/>
      <c r="H98" s="244"/>
      <c r="I98" s="4"/>
      <c r="J98" s="7"/>
      <c r="K98" s="11"/>
    </row>
    <row r="99" spans="2:11" ht="29.25" hidden="1" customHeight="1">
      <c r="B99" s="23"/>
      <c r="D99" s="21">
        <v>89</v>
      </c>
      <c r="E99" s="79"/>
      <c r="F99" s="138"/>
      <c r="G99" s="136"/>
      <c r="H99" s="244"/>
      <c r="I99" s="4"/>
      <c r="J99" s="7"/>
      <c r="K99" s="11"/>
    </row>
    <row r="100" spans="2:11" ht="29.25" hidden="1" customHeight="1">
      <c r="B100" s="23"/>
      <c r="D100" s="21">
        <v>90</v>
      </c>
      <c r="E100" s="79"/>
      <c r="F100" s="138"/>
      <c r="G100" s="136"/>
      <c r="H100" s="244"/>
      <c r="I100" s="4"/>
      <c r="J100" s="7"/>
      <c r="K100" s="11"/>
    </row>
    <row r="101" spans="2:11" ht="29.25" customHeight="1">
      <c r="B101" s="23"/>
      <c r="D101" s="21"/>
      <c r="E101" s="186" t="s">
        <v>342</v>
      </c>
      <c r="F101" s="219"/>
      <c r="G101" s="222"/>
      <c r="H101" s="223"/>
      <c r="I101" s="4"/>
      <c r="J101" s="7"/>
      <c r="K101" s="11"/>
    </row>
    <row r="102" spans="2:11" ht="29.25" customHeight="1">
      <c r="B102" s="23"/>
      <c r="D102" s="21">
        <v>91</v>
      </c>
      <c r="E102" s="79"/>
      <c r="F102" s="138"/>
      <c r="G102" s="136"/>
      <c r="H102" s="244"/>
      <c r="I102" s="4"/>
      <c r="J102" s="7"/>
      <c r="K102" s="11"/>
    </row>
    <row r="103" spans="2:11" ht="29.25" customHeight="1" thickBot="1">
      <c r="B103" s="23"/>
      <c r="D103" s="21">
        <v>92</v>
      </c>
      <c r="E103" s="79"/>
      <c r="F103" s="138"/>
      <c r="G103" s="136"/>
      <c r="H103" s="244"/>
      <c r="I103" s="4"/>
      <c r="J103" s="7"/>
      <c r="K103" s="11"/>
    </row>
    <row r="104" spans="2:11" ht="29.25" hidden="1" customHeight="1">
      <c r="B104" s="23"/>
      <c r="D104" s="21">
        <v>93</v>
      </c>
      <c r="E104" s="79"/>
      <c r="F104" s="138"/>
      <c r="G104" s="136"/>
      <c r="H104" s="244"/>
      <c r="I104" s="4"/>
      <c r="J104" s="7"/>
      <c r="K104" s="11"/>
    </row>
    <row r="105" spans="2:11" ht="29.25" hidden="1" customHeight="1">
      <c r="B105" s="23"/>
      <c r="D105" s="21">
        <v>94</v>
      </c>
      <c r="E105" s="79"/>
      <c r="F105" s="138"/>
      <c r="G105" s="136"/>
      <c r="H105" s="244"/>
      <c r="I105" s="4"/>
      <c r="J105" s="7"/>
      <c r="K105" s="11"/>
    </row>
    <row r="106" spans="2:11" ht="29.25" hidden="1" customHeight="1">
      <c r="B106" s="23"/>
      <c r="D106" s="21">
        <v>95</v>
      </c>
      <c r="E106" s="79"/>
      <c r="F106" s="138"/>
      <c r="G106" s="136"/>
      <c r="H106" s="244"/>
      <c r="I106" s="4"/>
      <c r="J106" s="7"/>
      <c r="K106" s="11"/>
    </row>
    <row r="107" spans="2:11" ht="29.25" hidden="1" customHeight="1">
      <c r="B107" s="23"/>
      <c r="D107" s="21">
        <v>96</v>
      </c>
      <c r="E107" s="79"/>
      <c r="F107" s="138"/>
      <c r="G107" s="136"/>
      <c r="H107" s="244"/>
      <c r="I107" s="4"/>
      <c r="J107" s="7"/>
      <c r="K107" s="11"/>
    </row>
    <row r="108" spans="2:11" ht="29.25" hidden="1" customHeight="1">
      <c r="B108" s="23"/>
      <c r="D108" s="21">
        <v>97</v>
      </c>
      <c r="E108" s="79"/>
      <c r="F108" s="138"/>
      <c r="G108" s="136"/>
      <c r="H108" s="244"/>
      <c r="I108" s="4"/>
      <c r="J108" s="7"/>
      <c r="K108" s="11"/>
    </row>
    <row r="109" spans="2:11" ht="29.25" hidden="1" customHeight="1">
      <c r="B109" s="23"/>
      <c r="D109" s="21">
        <v>98</v>
      </c>
      <c r="E109" s="79"/>
      <c r="F109" s="138"/>
      <c r="G109" s="136"/>
      <c r="H109" s="244"/>
      <c r="I109" s="4"/>
      <c r="J109" s="7"/>
      <c r="K109" s="11"/>
    </row>
    <row r="110" spans="2:11" ht="29.25" hidden="1" customHeight="1">
      <c r="B110" s="23"/>
      <c r="D110" s="21">
        <v>99</v>
      </c>
      <c r="E110" s="79"/>
      <c r="F110" s="138"/>
      <c r="G110" s="136"/>
      <c r="H110" s="244"/>
      <c r="I110" s="4"/>
      <c r="J110" s="7"/>
      <c r="K110" s="11"/>
    </row>
    <row r="111" spans="2:11" ht="29.25" hidden="1" customHeight="1" thickBot="1">
      <c r="B111" s="23"/>
      <c r="D111" s="21">
        <v>100</v>
      </c>
      <c r="E111" s="79"/>
      <c r="F111" s="138"/>
      <c r="G111" s="246"/>
      <c r="H111" s="244"/>
      <c r="I111" s="4"/>
      <c r="J111" s="7"/>
      <c r="K111" s="11"/>
    </row>
    <row r="112" spans="2:11" s="4" customFormat="1" ht="12" customHeight="1">
      <c r="B112" s="6"/>
      <c r="D112" s="117"/>
      <c r="E112" s="117"/>
      <c r="F112" s="117"/>
      <c r="G112" s="117"/>
      <c r="H112" s="117"/>
      <c r="J112" s="7"/>
    </row>
    <row r="113" spans="2:23" s="4" customFormat="1" ht="3" customHeight="1">
      <c r="B113" s="3"/>
      <c r="C113" s="2"/>
      <c r="D113" s="2"/>
      <c r="E113" s="2"/>
      <c r="F113" s="2"/>
      <c r="G113" s="2"/>
      <c r="H113" s="2"/>
      <c r="I113" s="2"/>
      <c r="J113" s="8"/>
    </row>
    <row r="114" spans="2:23" s="4" customFormat="1" ht="12" customHeight="1">
      <c r="D114" s="9"/>
      <c r="I114" s="1" t="s">
        <v>491</v>
      </c>
      <c r="J114" s="1"/>
      <c r="L114" s="57"/>
      <c r="M114" s="57"/>
      <c r="N114" s="57"/>
      <c r="O114" s="57"/>
      <c r="P114" s="57"/>
      <c r="Q114" s="57"/>
      <c r="R114" s="57"/>
      <c r="S114" s="57"/>
      <c r="T114" s="57"/>
      <c r="U114" s="57"/>
    </row>
    <row r="115" spans="2:23" hidden="1">
      <c r="L115"/>
      <c r="M115"/>
      <c r="N115"/>
      <c r="O115"/>
      <c r="P115"/>
      <c r="Q115"/>
      <c r="R115"/>
      <c r="S115"/>
      <c r="T115"/>
      <c r="U115"/>
      <c r="V115"/>
      <c r="W115"/>
    </row>
    <row r="116" spans="2:23" hidden="1">
      <c r="E116" s="10" t="s">
        <v>574</v>
      </c>
      <c r="L116"/>
      <c r="M116"/>
      <c r="N116"/>
      <c r="O116"/>
      <c r="P116"/>
      <c r="Q116"/>
      <c r="R116"/>
      <c r="S116"/>
      <c r="T116"/>
      <c r="U116"/>
      <c r="V116"/>
      <c r="W116"/>
    </row>
    <row r="117" spans="2:23" hidden="1">
      <c r="E117" s="10" t="s">
        <v>551</v>
      </c>
      <c r="L117"/>
      <c r="M117"/>
      <c r="N117"/>
      <c r="O117"/>
      <c r="P117"/>
      <c r="Q117"/>
      <c r="R117"/>
      <c r="S117"/>
      <c r="T117"/>
      <c r="U117"/>
      <c r="V117"/>
      <c r="W117"/>
    </row>
    <row r="118" spans="2:23" hidden="1">
      <c r="E118" s="10" t="s">
        <v>552</v>
      </c>
      <c r="L118"/>
      <c r="M118"/>
      <c r="N118"/>
      <c r="O118"/>
      <c r="P118"/>
      <c r="Q118"/>
      <c r="R118"/>
      <c r="S118"/>
      <c r="T118"/>
      <c r="U118"/>
      <c r="V118"/>
      <c r="W118"/>
    </row>
    <row r="119" spans="2:23" hidden="1">
      <c r="E119" s="10" t="s">
        <v>553</v>
      </c>
      <c r="L119"/>
      <c r="M119"/>
      <c r="N119"/>
      <c r="O119"/>
      <c r="P119"/>
      <c r="Q119"/>
      <c r="R119"/>
      <c r="S119"/>
      <c r="T119"/>
      <c r="U119"/>
      <c r="V119"/>
      <c r="W119"/>
    </row>
    <row r="120" spans="2:23" hidden="1">
      <c r="E120" s="10" t="s">
        <v>554</v>
      </c>
      <c r="L120"/>
      <c r="M120"/>
      <c r="N120"/>
      <c r="O120"/>
      <c r="P120"/>
      <c r="Q120"/>
      <c r="R120"/>
      <c r="S120"/>
      <c r="T120"/>
      <c r="U120"/>
      <c r="V120"/>
      <c r="W120"/>
    </row>
    <row r="121" spans="2:23" hidden="1">
      <c r="E121" s="10" t="s">
        <v>555</v>
      </c>
      <c r="L121"/>
      <c r="M121"/>
      <c r="N121"/>
      <c r="O121"/>
      <c r="P121"/>
      <c r="Q121"/>
      <c r="R121"/>
      <c r="S121"/>
      <c r="T121"/>
      <c r="U121"/>
      <c r="V121"/>
      <c r="W121"/>
    </row>
    <row r="122" spans="2:23" hidden="1">
      <c r="E122" s="10" t="s">
        <v>556</v>
      </c>
      <c r="L122"/>
      <c r="M122"/>
      <c r="N122"/>
      <c r="O122"/>
      <c r="P122"/>
      <c r="Q122"/>
      <c r="R122"/>
      <c r="S122"/>
      <c r="T122"/>
      <c r="U122"/>
      <c r="V122"/>
      <c r="W122"/>
    </row>
    <row r="123" spans="2:23" hidden="1">
      <c r="E123" s="10" t="s">
        <v>557</v>
      </c>
      <c r="L123"/>
      <c r="M123"/>
      <c r="N123"/>
      <c r="O123"/>
      <c r="P123"/>
      <c r="Q123"/>
      <c r="R123"/>
      <c r="S123"/>
      <c r="T123"/>
      <c r="U123"/>
      <c r="V123"/>
      <c r="W123"/>
    </row>
    <row r="124" spans="2:23" hidden="1">
      <c r="E124" s="10" t="s">
        <v>558</v>
      </c>
      <c r="L124"/>
      <c r="M124"/>
      <c r="N124"/>
      <c r="O124"/>
      <c r="P124"/>
      <c r="Q124"/>
      <c r="R124"/>
      <c r="S124"/>
      <c r="T124"/>
      <c r="U124"/>
      <c r="V124"/>
      <c r="W124"/>
    </row>
    <row r="125" spans="2:23" hidden="1">
      <c r="E125" s="10" t="s">
        <v>559</v>
      </c>
      <c r="L125"/>
      <c r="M125"/>
      <c r="N125"/>
      <c r="O125"/>
      <c r="P125"/>
      <c r="Q125"/>
      <c r="R125"/>
      <c r="S125"/>
      <c r="T125"/>
      <c r="U125"/>
      <c r="V125"/>
      <c r="W125"/>
    </row>
    <row r="126" spans="2:23" hidden="1">
      <c r="E126" s="10" t="s">
        <v>560</v>
      </c>
      <c r="L126"/>
      <c r="M126"/>
      <c r="N126"/>
      <c r="O126"/>
      <c r="P126"/>
      <c r="Q126"/>
      <c r="R126"/>
      <c r="S126"/>
      <c r="T126"/>
      <c r="U126"/>
      <c r="V126"/>
      <c r="W126"/>
    </row>
    <row r="127" spans="2:23" hidden="1">
      <c r="E127" s="10" t="s">
        <v>561</v>
      </c>
      <c r="L127"/>
      <c r="M127"/>
      <c r="N127"/>
      <c r="O127"/>
      <c r="P127"/>
      <c r="Q127"/>
      <c r="R127"/>
      <c r="S127"/>
      <c r="T127"/>
      <c r="U127"/>
      <c r="V127"/>
      <c r="W127"/>
    </row>
    <row r="128" spans="2:23" hidden="1">
      <c r="E128" s="10" t="s">
        <v>562</v>
      </c>
      <c r="L128"/>
      <c r="M128"/>
      <c r="N128"/>
      <c r="O128"/>
      <c r="P128"/>
      <c r="Q128"/>
      <c r="R128"/>
      <c r="S128"/>
      <c r="T128"/>
      <c r="U128"/>
      <c r="V128"/>
      <c r="W128"/>
    </row>
    <row r="129" spans="5:23" hidden="1">
      <c r="E129" s="10" t="s">
        <v>563</v>
      </c>
      <c r="L129"/>
      <c r="M129"/>
      <c r="N129"/>
      <c r="O129"/>
      <c r="P129"/>
      <c r="Q129"/>
      <c r="R129"/>
      <c r="S129"/>
      <c r="T129"/>
      <c r="U129"/>
      <c r="V129"/>
      <c r="W129"/>
    </row>
    <row r="130" spans="5:23" hidden="1">
      <c r="E130" s="10" t="s">
        <v>564</v>
      </c>
      <c r="L130"/>
      <c r="M130"/>
      <c r="N130"/>
      <c r="O130"/>
      <c r="P130"/>
      <c r="Q130"/>
      <c r="R130"/>
      <c r="S130"/>
      <c r="T130"/>
      <c r="U130"/>
      <c r="V130"/>
      <c r="W130"/>
    </row>
    <row r="131" spans="5:23" hidden="1">
      <c r="E131" s="10" t="s">
        <v>565</v>
      </c>
      <c r="L131"/>
      <c r="M131"/>
      <c r="N131"/>
      <c r="O131"/>
      <c r="P131"/>
      <c r="Q131"/>
      <c r="R131"/>
      <c r="S131"/>
      <c r="T131"/>
      <c r="U131"/>
      <c r="V131"/>
      <c r="W131"/>
    </row>
    <row r="132" spans="5:23" hidden="1">
      <c r="E132" s="10" t="s">
        <v>566</v>
      </c>
      <c r="L132"/>
      <c r="M132"/>
      <c r="N132"/>
      <c r="O132"/>
      <c r="P132"/>
      <c r="Q132"/>
      <c r="R132"/>
      <c r="S132"/>
      <c r="T132"/>
      <c r="U132"/>
      <c r="V132"/>
      <c r="W132"/>
    </row>
    <row r="133" spans="5:23" hidden="1">
      <c r="E133" s="10" t="s">
        <v>567</v>
      </c>
      <c r="L133"/>
      <c r="M133"/>
      <c r="N133"/>
      <c r="O133"/>
      <c r="P133"/>
      <c r="Q133"/>
      <c r="R133"/>
      <c r="S133"/>
      <c r="T133"/>
      <c r="U133"/>
      <c r="V133"/>
      <c r="W133"/>
    </row>
    <row r="134" spans="5:23" hidden="1">
      <c r="E134" s="10" t="s">
        <v>568</v>
      </c>
      <c r="L134"/>
      <c r="M134"/>
      <c r="N134"/>
      <c r="O134"/>
      <c r="P134"/>
      <c r="Q134"/>
      <c r="R134"/>
      <c r="S134"/>
      <c r="T134"/>
      <c r="U134"/>
      <c r="V134"/>
      <c r="W134"/>
    </row>
    <row r="135" spans="5:23" hidden="1">
      <c r="E135" s="10" t="s">
        <v>569</v>
      </c>
      <c r="L135"/>
      <c r="M135"/>
      <c r="N135"/>
      <c r="O135"/>
      <c r="P135"/>
      <c r="Q135"/>
      <c r="R135"/>
      <c r="S135"/>
      <c r="T135"/>
      <c r="U135"/>
      <c r="V135"/>
      <c r="W135"/>
    </row>
    <row r="136" spans="5:23" hidden="1">
      <c r="E136" s="10" t="s">
        <v>570</v>
      </c>
      <c r="L136"/>
      <c r="M136"/>
      <c r="N136"/>
      <c r="O136"/>
      <c r="P136"/>
      <c r="Q136"/>
      <c r="R136"/>
      <c r="S136"/>
      <c r="T136"/>
      <c r="U136"/>
      <c r="V136"/>
      <c r="W136"/>
    </row>
    <row r="137" spans="5:23" hidden="1">
      <c r="E137" s="10" t="s">
        <v>571</v>
      </c>
      <c r="L137"/>
      <c r="M137"/>
      <c r="N137"/>
      <c r="O137"/>
      <c r="P137"/>
      <c r="Q137"/>
      <c r="R137"/>
      <c r="S137"/>
      <c r="T137"/>
      <c r="U137"/>
      <c r="V137"/>
      <c r="W137"/>
    </row>
    <row r="138" spans="5:23" hidden="1">
      <c r="E138" s="10" t="s">
        <v>572</v>
      </c>
      <c r="L138"/>
      <c r="M138"/>
      <c r="N138"/>
      <c r="O138"/>
      <c r="P138"/>
      <c r="Q138"/>
      <c r="R138"/>
      <c r="S138"/>
      <c r="T138"/>
      <c r="U138"/>
      <c r="V138"/>
      <c r="W138"/>
    </row>
    <row r="139" spans="5:23" hidden="1">
      <c r="E139" s="10" t="s">
        <v>573</v>
      </c>
      <c r="L139"/>
      <c r="M139"/>
      <c r="N139"/>
      <c r="O139"/>
      <c r="P139"/>
      <c r="Q139"/>
      <c r="R139"/>
      <c r="S139"/>
      <c r="T139"/>
      <c r="U139"/>
      <c r="V139"/>
      <c r="W139"/>
    </row>
    <row r="140" spans="5:23" hidden="1">
      <c r="L140"/>
      <c r="M140"/>
      <c r="N140"/>
      <c r="O140"/>
      <c r="P140"/>
      <c r="Q140"/>
      <c r="R140"/>
      <c r="S140"/>
      <c r="T140"/>
      <c r="U140"/>
      <c r="V140"/>
      <c r="W140"/>
    </row>
    <row r="141" spans="5:23" hidden="1">
      <c r="E141" s="10" t="s">
        <v>575</v>
      </c>
      <c r="L141"/>
      <c r="M141"/>
      <c r="N141"/>
      <c r="O141"/>
      <c r="P141"/>
      <c r="Q141"/>
      <c r="R141"/>
      <c r="S141"/>
      <c r="T141"/>
      <c r="U141"/>
      <c r="V141"/>
      <c r="W141"/>
    </row>
    <row r="142" spans="5:23" hidden="1">
      <c r="E142" s="10" t="s">
        <v>576</v>
      </c>
      <c r="L142"/>
      <c r="M142"/>
      <c r="N142"/>
      <c r="O142"/>
      <c r="P142"/>
      <c r="Q142"/>
      <c r="R142"/>
      <c r="S142"/>
      <c r="T142"/>
      <c r="U142"/>
      <c r="V142"/>
      <c r="W142"/>
    </row>
    <row r="143" spans="5:23" hidden="1">
      <c r="E143" s="10" t="s">
        <v>577</v>
      </c>
      <c r="L143"/>
      <c r="M143"/>
      <c r="N143"/>
      <c r="O143"/>
      <c r="P143"/>
      <c r="Q143"/>
      <c r="R143"/>
      <c r="S143"/>
      <c r="T143"/>
      <c r="U143"/>
      <c r="V143"/>
      <c r="W143"/>
    </row>
    <row r="144" spans="5:23" hidden="1">
      <c r="E144" s="10" t="s">
        <v>592</v>
      </c>
      <c r="L144"/>
      <c r="M144"/>
      <c r="N144"/>
      <c r="O144"/>
      <c r="P144"/>
      <c r="Q144"/>
      <c r="R144"/>
      <c r="S144"/>
      <c r="T144"/>
      <c r="U144"/>
      <c r="V144"/>
      <c r="W144"/>
    </row>
    <row r="145" spans="5:23" hidden="1">
      <c r="E145" s="10" t="s">
        <v>578</v>
      </c>
      <c r="L145"/>
      <c r="M145"/>
      <c r="N145"/>
      <c r="O145"/>
      <c r="P145"/>
      <c r="Q145"/>
      <c r="R145"/>
      <c r="S145"/>
      <c r="T145"/>
      <c r="U145"/>
      <c r="V145"/>
      <c r="W145"/>
    </row>
    <row r="146" spans="5:23" hidden="1">
      <c r="L146"/>
      <c r="M146"/>
      <c r="N146"/>
      <c r="O146"/>
      <c r="P146"/>
      <c r="Q146"/>
      <c r="R146"/>
      <c r="S146"/>
      <c r="T146"/>
      <c r="U146"/>
      <c r="V146"/>
      <c r="W146"/>
    </row>
    <row r="147" spans="5:23" hidden="1">
      <c r="E147" s="10" t="s">
        <v>579</v>
      </c>
      <c r="L147"/>
      <c r="M147"/>
      <c r="N147"/>
      <c r="O147"/>
      <c r="P147"/>
      <c r="Q147"/>
      <c r="R147"/>
      <c r="S147"/>
      <c r="T147"/>
      <c r="U147"/>
      <c r="V147"/>
      <c r="W147"/>
    </row>
    <row r="148" spans="5:23" hidden="1">
      <c r="E148" s="10" t="s">
        <v>580</v>
      </c>
      <c r="L148"/>
      <c r="M148"/>
      <c r="N148"/>
      <c r="O148"/>
      <c r="P148"/>
      <c r="Q148"/>
      <c r="R148"/>
      <c r="S148"/>
      <c r="T148"/>
      <c r="U148"/>
      <c r="V148"/>
      <c r="W148"/>
    </row>
    <row r="149" spans="5:23" hidden="1">
      <c r="L149"/>
      <c r="M149"/>
      <c r="N149"/>
      <c r="O149"/>
      <c r="P149"/>
      <c r="Q149"/>
      <c r="R149"/>
      <c r="S149"/>
      <c r="T149"/>
      <c r="U149"/>
      <c r="V149"/>
      <c r="W149"/>
    </row>
    <row r="150" spans="5:23" hidden="1">
      <c r="E150" s="10" t="s">
        <v>581</v>
      </c>
      <c r="L150"/>
      <c r="M150"/>
      <c r="N150"/>
      <c r="O150"/>
      <c r="P150"/>
      <c r="Q150"/>
      <c r="R150"/>
      <c r="S150"/>
      <c r="T150"/>
      <c r="U150"/>
      <c r="V150"/>
      <c r="W150"/>
    </row>
    <row r="151" spans="5:23" hidden="1">
      <c r="E151" s="10" t="s">
        <v>582</v>
      </c>
      <c r="L151"/>
      <c r="M151"/>
      <c r="N151"/>
      <c r="O151"/>
      <c r="P151"/>
      <c r="Q151"/>
      <c r="R151"/>
      <c r="S151"/>
      <c r="T151"/>
      <c r="U151"/>
      <c r="V151"/>
      <c r="W151"/>
    </row>
    <row r="152" spans="5:23" hidden="1">
      <c r="L152"/>
      <c r="M152"/>
      <c r="N152"/>
      <c r="O152"/>
      <c r="P152"/>
      <c r="Q152"/>
      <c r="R152"/>
      <c r="S152"/>
      <c r="T152"/>
      <c r="U152"/>
      <c r="V152"/>
      <c r="W152"/>
    </row>
    <row r="153" spans="5:23">
      <c r="L153"/>
      <c r="M153"/>
      <c r="N153"/>
      <c r="O153"/>
      <c r="P153"/>
      <c r="Q153"/>
      <c r="R153"/>
      <c r="S153"/>
      <c r="T153"/>
      <c r="U153"/>
      <c r="V153"/>
      <c r="W153"/>
    </row>
    <row r="154" spans="5:23">
      <c r="L154"/>
      <c r="M154"/>
      <c r="N154"/>
      <c r="O154"/>
      <c r="P154"/>
      <c r="Q154"/>
      <c r="R154"/>
      <c r="S154"/>
      <c r="T154"/>
      <c r="U154"/>
      <c r="V154"/>
      <c r="W154"/>
    </row>
    <row r="155" spans="5:23">
      <c r="L155"/>
      <c r="M155"/>
      <c r="N155"/>
      <c r="O155"/>
      <c r="P155"/>
      <c r="Q155"/>
      <c r="R155"/>
      <c r="S155"/>
      <c r="T155"/>
      <c r="U155"/>
      <c r="V155"/>
      <c r="W155"/>
    </row>
    <row r="156" spans="5:23">
      <c r="L156"/>
      <c r="M156"/>
      <c r="N156"/>
      <c r="O156"/>
      <c r="P156"/>
      <c r="Q156"/>
      <c r="R156"/>
      <c r="S156"/>
      <c r="T156"/>
      <c r="U156"/>
      <c r="V156"/>
      <c r="W156"/>
    </row>
    <row r="157" spans="5:23">
      <c r="L157"/>
      <c r="M157"/>
      <c r="N157"/>
      <c r="O157"/>
      <c r="P157"/>
      <c r="Q157"/>
      <c r="R157"/>
      <c r="S157"/>
      <c r="T157"/>
      <c r="U157"/>
      <c r="V157"/>
      <c r="W157"/>
    </row>
    <row r="158" spans="5:23">
      <c r="L158"/>
      <c r="M158"/>
      <c r="N158"/>
      <c r="O158"/>
      <c r="P158"/>
      <c r="Q158"/>
      <c r="R158"/>
      <c r="S158"/>
      <c r="T158"/>
      <c r="U158"/>
      <c r="V158"/>
      <c r="W158"/>
    </row>
    <row r="159" spans="5:23">
      <c r="L159"/>
      <c r="M159"/>
      <c r="N159"/>
      <c r="O159"/>
      <c r="P159"/>
      <c r="Q159"/>
      <c r="R159"/>
      <c r="S159"/>
      <c r="T159"/>
      <c r="U159"/>
      <c r="V159"/>
      <c r="W159"/>
    </row>
    <row r="160" spans="5:23">
      <c r="L160"/>
      <c r="M160"/>
      <c r="N160"/>
      <c r="O160"/>
      <c r="P160"/>
      <c r="Q160"/>
      <c r="R160"/>
      <c r="S160"/>
      <c r="T160"/>
      <c r="U160"/>
      <c r="V160"/>
      <c r="W160"/>
    </row>
    <row r="161" spans="12:23">
      <c r="L161"/>
      <c r="M161"/>
      <c r="N161"/>
      <c r="O161"/>
      <c r="P161"/>
      <c r="Q161"/>
      <c r="R161"/>
      <c r="S161"/>
      <c r="T161"/>
      <c r="U161"/>
      <c r="V161"/>
      <c r="W161"/>
    </row>
    <row r="162" spans="12:23">
      <c r="L162"/>
      <c r="M162"/>
      <c r="N162"/>
      <c r="O162"/>
      <c r="P162"/>
      <c r="Q162"/>
      <c r="R162"/>
      <c r="S162"/>
      <c r="T162"/>
      <c r="U162"/>
      <c r="V162"/>
      <c r="W162"/>
    </row>
    <row r="163" spans="12:23">
      <c r="L163"/>
      <c r="M163"/>
      <c r="N163"/>
      <c r="O163"/>
      <c r="P163"/>
      <c r="Q163"/>
      <c r="R163"/>
      <c r="S163"/>
      <c r="T163"/>
      <c r="U163"/>
      <c r="V163"/>
      <c r="W163"/>
    </row>
    <row r="164" spans="12:23">
      <c r="L164"/>
      <c r="M164"/>
      <c r="N164"/>
      <c r="O164"/>
      <c r="P164"/>
      <c r="Q164"/>
      <c r="R164"/>
      <c r="S164"/>
      <c r="T164"/>
      <c r="U164"/>
      <c r="V164"/>
      <c r="W164"/>
    </row>
    <row r="165" spans="12:23">
      <c r="L165"/>
      <c r="M165"/>
      <c r="N165"/>
      <c r="O165"/>
      <c r="P165"/>
      <c r="Q165"/>
      <c r="R165"/>
      <c r="S165"/>
      <c r="T165"/>
      <c r="U165"/>
      <c r="V165"/>
      <c r="W165"/>
    </row>
    <row r="166" spans="12:23">
      <c r="L166"/>
      <c r="M166"/>
      <c r="N166"/>
      <c r="O166"/>
      <c r="P166"/>
      <c r="Q166"/>
      <c r="R166"/>
      <c r="S166"/>
      <c r="T166"/>
      <c r="U166"/>
      <c r="V166"/>
      <c r="W166"/>
    </row>
    <row r="167" spans="12:23">
      <c r="L167"/>
      <c r="M167"/>
      <c r="N167"/>
      <c r="O167"/>
      <c r="P167"/>
      <c r="Q167"/>
      <c r="R167"/>
      <c r="S167"/>
      <c r="T167"/>
      <c r="U167"/>
      <c r="V167"/>
      <c r="W167"/>
    </row>
    <row r="168" spans="12:23">
      <c r="L168" s="75"/>
      <c r="M168" s="76"/>
      <c r="N168" s="76"/>
      <c r="O168" s="75"/>
      <c r="P168" s="75"/>
      <c r="Q168" s="76"/>
      <c r="R168" s="76"/>
      <c r="S168" s="75"/>
      <c r="T168" s="75"/>
      <c r="U168" s="75"/>
    </row>
    <row r="169" spans="12:23">
      <c r="L169" s="75"/>
      <c r="M169" s="76"/>
      <c r="N169" s="76"/>
      <c r="O169" s="75"/>
      <c r="P169" s="75"/>
      <c r="Q169" s="76"/>
      <c r="R169" s="76"/>
      <c r="S169" s="75"/>
      <c r="T169" s="75"/>
      <c r="U169" s="75"/>
    </row>
    <row r="170" spans="12:23">
      <c r="L170" s="75"/>
      <c r="M170" s="76"/>
      <c r="N170" s="76"/>
      <c r="O170" s="75"/>
      <c r="P170" s="75"/>
      <c r="Q170" s="76"/>
      <c r="R170" s="76"/>
      <c r="S170" s="75"/>
      <c r="T170" s="75"/>
      <c r="U170" s="75"/>
    </row>
    <row r="171" spans="12:23">
      <c r="L171" s="75"/>
      <c r="M171" s="76"/>
      <c r="N171" s="76"/>
      <c r="O171" s="75"/>
      <c r="P171" s="75"/>
      <c r="Q171" s="76"/>
      <c r="R171" s="76"/>
      <c r="S171" s="75"/>
      <c r="T171" s="75"/>
      <c r="U171" s="75"/>
    </row>
    <row r="172" spans="12:23">
      <c r="L172" s="75"/>
      <c r="M172" s="76"/>
      <c r="N172" s="76"/>
      <c r="O172" s="75"/>
      <c r="P172" s="75"/>
      <c r="Q172" s="76"/>
      <c r="R172" s="76"/>
      <c r="S172" s="75"/>
      <c r="T172" s="75"/>
      <c r="U172" s="75"/>
    </row>
    <row r="173" spans="12:23">
      <c r="L173" s="75"/>
      <c r="M173" s="76"/>
      <c r="N173" s="76"/>
      <c r="O173" s="75"/>
      <c r="P173" s="75"/>
      <c r="Q173" s="76"/>
      <c r="R173" s="76"/>
      <c r="S173" s="75"/>
      <c r="T173" s="75"/>
      <c r="U173" s="75"/>
    </row>
    <row r="174" spans="12:23">
      <c r="L174" s="75"/>
      <c r="M174" s="76"/>
      <c r="N174" s="76"/>
      <c r="O174" s="75"/>
      <c r="P174" s="75"/>
      <c r="Q174" s="76"/>
      <c r="R174" s="76"/>
      <c r="S174" s="75"/>
      <c r="T174" s="75"/>
      <c r="U174" s="75"/>
    </row>
    <row r="175" spans="12:23">
      <c r="L175" s="75"/>
      <c r="M175" s="76"/>
      <c r="N175" s="76"/>
      <c r="O175" s="75"/>
      <c r="P175" s="75"/>
      <c r="Q175" s="76"/>
      <c r="R175" s="76"/>
      <c r="S175" s="75"/>
      <c r="T175" s="75"/>
      <c r="U175" s="75"/>
    </row>
    <row r="176" spans="12:23">
      <c r="L176" s="75"/>
      <c r="M176" s="76"/>
      <c r="N176" s="76"/>
      <c r="O176" s="75"/>
      <c r="P176" s="75"/>
      <c r="Q176" s="76"/>
      <c r="R176" s="76"/>
      <c r="S176" s="75"/>
      <c r="T176" s="75"/>
      <c r="U176" s="75"/>
    </row>
    <row r="177" spans="12:21">
      <c r="L177" s="75"/>
      <c r="M177" s="76"/>
      <c r="N177" s="76"/>
      <c r="O177" s="75"/>
      <c r="P177" s="75"/>
      <c r="Q177" s="76"/>
      <c r="R177" s="76"/>
      <c r="S177" s="75"/>
      <c r="T177" s="75"/>
      <c r="U177" s="75"/>
    </row>
    <row r="178" spans="12:21">
      <c r="L178" s="75"/>
      <c r="M178" s="76"/>
      <c r="N178" s="76"/>
      <c r="O178" s="75"/>
      <c r="P178" s="75"/>
      <c r="Q178" s="76"/>
      <c r="R178" s="76"/>
      <c r="S178" s="75"/>
      <c r="T178" s="75"/>
      <c r="U178" s="75"/>
    </row>
    <row r="179" spans="12:21">
      <c r="L179" s="75"/>
      <c r="M179" s="76"/>
      <c r="N179" s="76"/>
      <c r="O179" s="75"/>
      <c r="P179" s="75"/>
      <c r="Q179" s="76"/>
      <c r="R179" s="76"/>
      <c r="S179" s="75"/>
      <c r="T179" s="75"/>
      <c r="U179" s="75"/>
    </row>
    <row r="180" spans="12:21">
      <c r="L180" s="75"/>
      <c r="M180" s="76"/>
      <c r="N180" s="76"/>
      <c r="O180" s="75"/>
      <c r="P180" s="75"/>
      <c r="Q180" s="76"/>
      <c r="R180" s="76"/>
      <c r="S180" s="75"/>
      <c r="T180" s="75"/>
      <c r="U180" s="75"/>
    </row>
    <row r="181" spans="12:21">
      <c r="L181" s="75"/>
      <c r="M181" s="76"/>
      <c r="N181" s="76"/>
      <c r="O181" s="75"/>
      <c r="P181" s="75"/>
      <c r="Q181" s="76"/>
      <c r="R181" s="76"/>
      <c r="S181" s="75"/>
      <c r="T181" s="75"/>
      <c r="U181" s="75"/>
    </row>
    <row r="182" spans="12:21">
      <c r="L182" s="75"/>
      <c r="M182" s="76"/>
      <c r="N182" s="76"/>
      <c r="O182" s="75"/>
      <c r="P182" s="75"/>
      <c r="Q182" s="76"/>
      <c r="R182" s="76"/>
      <c r="S182" s="75"/>
      <c r="T182" s="75"/>
      <c r="U182" s="75"/>
    </row>
    <row r="183" spans="12:21">
      <c r="L183" s="75"/>
      <c r="M183" s="76"/>
      <c r="N183" s="76"/>
      <c r="O183" s="75"/>
      <c r="P183" s="75"/>
      <c r="Q183" s="76"/>
      <c r="R183" s="76"/>
      <c r="S183" s="75"/>
      <c r="T183" s="75"/>
      <c r="U183" s="75"/>
    </row>
    <row r="184" spans="12:21">
      <c r="L184" s="75"/>
      <c r="M184" s="76"/>
      <c r="N184" s="76"/>
      <c r="O184" s="75"/>
      <c r="P184" s="75"/>
      <c r="Q184" s="76"/>
      <c r="R184" s="76"/>
      <c r="S184" s="75"/>
      <c r="T184" s="75"/>
      <c r="U184" s="75"/>
    </row>
    <row r="185" spans="12:21">
      <c r="L185" s="75"/>
      <c r="M185" s="76"/>
      <c r="N185" s="76"/>
      <c r="O185" s="75"/>
      <c r="P185" s="75"/>
      <c r="Q185" s="76"/>
      <c r="R185" s="76"/>
      <c r="S185" s="75"/>
      <c r="T185" s="75"/>
      <c r="U185" s="75"/>
    </row>
    <row r="186" spans="12:21">
      <c r="L186" s="75"/>
      <c r="M186" s="76"/>
      <c r="N186" s="76"/>
      <c r="O186" s="75"/>
      <c r="P186" s="75"/>
      <c r="Q186" s="76"/>
      <c r="R186" s="76"/>
      <c r="S186" s="75"/>
      <c r="T186" s="75"/>
      <c r="U186" s="75"/>
    </row>
    <row r="187" spans="12:21">
      <c r="L187" s="75"/>
      <c r="M187" s="76"/>
      <c r="N187" s="76"/>
      <c r="O187" s="75"/>
      <c r="P187" s="75"/>
      <c r="Q187" s="76"/>
      <c r="R187" s="76"/>
      <c r="S187" s="75"/>
      <c r="T187" s="75"/>
      <c r="U187" s="75"/>
    </row>
    <row r="188" spans="12:21">
      <c r="L188" s="75"/>
      <c r="M188" s="76"/>
      <c r="N188" s="76"/>
      <c r="O188" s="75"/>
      <c r="P188" s="75"/>
      <c r="Q188" s="76"/>
      <c r="R188" s="76"/>
      <c r="S188" s="75"/>
      <c r="T188" s="75"/>
      <c r="U188" s="75"/>
    </row>
    <row r="189" spans="12:21">
      <c r="L189" s="75"/>
      <c r="M189" s="76"/>
      <c r="N189" s="76"/>
      <c r="O189" s="75"/>
      <c r="P189" s="75"/>
      <c r="Q189" s="76"/>
      <c r="R189" s="76"/>
      <c r="S189" s="75"/>
      <c r="T189" s="75"/>
      <c r="U189" s="75"/>
    </row>
    <row r="190" spans="12:21">
      <c r="L190" s="75"/>
      <c r="M190" s="76"/>
      <c r="N190" s="76"/>
      <c r="O190" s="75"/>
      <c r="P190" s="75"/>
      <c r="Q190" s="76"/>
      <c r="R190" s="76"/>
      <c r="S190" s="75"/>
      <c r="T190" s="75"/>
      <c r="U190" s="75"/>
    </row>
    <row r="191" spans="12:21">
      <c r="L191" s="75"/>
      <c r="M191" s="76"/>
      <c r="N191" s="76"/>
      <c r="O191" s="75"/>
      <c r="P191" s="75"/>
      <c r="Q191" s="76"/>
      <c r="R191" s="76"/>
      <c r="S191" s="75"/>
      <c r="T191" s="75"/>
      <c r="U191" s="75"/>
    </row>
    <row r="192" spans="12:21">
      <c r="L192" s="75"/>
      <c r="M192" s="76"/>
      <c r="N192" s="76"/>
      <c r="O192" s="75"/>
      <c r="P192" s="75"/>
      <c r="Q192" s="76"/>
      <c r="R192" s="76"/>
      <c r="S192" s="75"/>
      <c r="T192" s="75"/>
      <c r="U192" s="75"/>
    </row>
    <row r="193" spans="12:21">
      <c r="L193" s="75"/>
      <c r="M193" s="76"/>
      <c r="N193" s="76"/>
      <c r="O193" s="75"/>
      <c r="P193" s="75"/>
      <c r="Q193" s="76"/>
      <c r="R193" s="76"/>
      <c r="S193" s="75"/>
      <c r="T193" s="75"/>
      <c r="U193" s="75"/>
    </row>
    <row r="194" spans="12:21">
      <c r="L194" s="75"/>
      <c r="M194" s="76"/>
      <c r="N194" s="76"/>
      <c r="O194" s="75"/>
      <c r="P194" s="75"/>
      <c r="Q194" s="76"/>
      <c r="R194" s="76"/>
      <c r="S194" s="75"/>
      <c r="T194" s="75"/>
      <c r="U194" s="75"/>
    </row>
    <row r="195" spans="12:21">
      <c r="L195" s="75"/>
      <c r="M195" s="76"/>
      <c r="N195" s="76"/>
      <c r="O195" s="75"/>
      <c r="P195" s="75"/>
      <c r="Q195" s="76"/>
      <c r="R195" s="76"/>
      <c r="S195" s="75"/>
      <c r="T195" s="75"/>
      <c r="U195" s="75"/>
    </row>
    <row r="196" spans="12:21">
      <c r="L196" s="75"/>
      <c r="M196" s="76"/>
      <c r="N196" s="76"/>
      <c r="O196" s="75"/>
      <c r="P196" s="75"/>
      <c r="Q196" s="76"/>
      <c r="R196" s="76"/>
      <c r="S196" s="75"/>
      <c r="T196" s="75"/>
      <c r="U196" s="75"/>
    </row>
    <row r="197" spans="12:21">
      <c r="L197" s="75"/>
      <c r="M197" s="76"/>
      <c r="N197" s="76"/>
      <c r="O197" s="75"/>
      <c r="P197" s="75"/>
      <c r="Q197" s="76"/>
      <c r="R197" s="76"/>
      <c r="S197" s="75"/>
      <c r="T197" s="75"/>
      <c r="U197" s="75"/>
    </row>
    <row r="198" spans="12:21">
      <c r="L198" s="75"/>
      <c r="M198" s="76"/>
      <c r="N198" s="76"/>
      <c r="O198" s="75"/>
      <c r="P198" s="75"/>
      <c r="Q198" s="76"/>
      <c r="R198" s="76"/>
      <c r="S198" s="75"/>
      <c r="T198" s="75"/>
      <c r="U198" s="75"/>
    </row>
    <row r="199" spans="12:21">
      <c r="L199" s="75"/>
      <c r="M199" s="76"/>
      <c r="N199" s="76"/>
      <c r="O199" s="75"/>
      <c r="P199" s="75"/>
      <c r="Q199" s="76"/>
      <c r="R199" s="76"/>
      <c r="S199" s="75"/>
      <c r="T199" s="75"/>
      <c r="U199" s="75"/>
    </row>
    <row r="200" spans="12:21">
      <c r="L200" s="75"/>
      <c r="M200" s="76"/>
      <c r="N200" s="76"/>
      <c r="O200" s="75"/>
      <c r="P200" s="75"/>
      <c r="Q200" s="76"/>
      <c r="R200" s="76"/>
      <c r="S200" s="75"/>
      <c r="T200" s="75"/>
      <c r="U200" s="75"/>
    </row>
    <row r="201" spans="12:21">
      <c r="S201" s="75"/>
    </row>
    <row r="202" spans="12:21">
      <c r="S202" s="75"/>
      <c r="T202" s="75"/>
      <c r="U202" s="75"/>
    </row>
    <row r="203" spans="12:21">
      <c r="T203" s="75"/>
      <c r="U203" s="75"/>
    </row>
    <row r="204" spans="12:21">
      <c r="S204" s="75"/>
      <c r="T204" s="75"/>
      <c r="U204" s="75"/>
    </row>
    <row r="205" spans="12:21">
      <c r="S205" s="75"/>
      <c r="T205" s="75"/>
      <c r="U205" s="75"/>
    </row>
    <row r="206" spans="12:21">
      <c r="S206" s="75"/>
      <c r="T206" s="75"/>
      <c r="U206" s="75"/>
    </row>
    <row r="207" spans="12:21">
      <c r="S207" s="75"/>
      <c r="T207" s="75"/>
      <c r="U207" s="75"/>
    </row>
    <row r="208" spans="12:21">
      <c r="S208" s="75"/>
      <c r="T208" s="75"/>
      <c r="U208" s="75"/>
    </row>
    <row r="209" spans="12:21">
      <c r="S209" s="75"/>
      <c r="T209" s="75"/>
      <c r="U209" s="75"/>
    </row>
    <row r="210" spans="12:21">
      <c r="S210" s="75"/>
      <c r="T210" s="75"/>
      <c r="U210" s="75"/>
    </row>
    <row r="211" spans="12:21">
      <c r="S211" s="75"/>
      <c r="T211" s="75"/>
      <c r="U211" s="75"/>
    </row>
    <row r="212" spans="12:21">
      <c r="S212" s="75"/>
      <c r="T212" s="75"/>
      <c r="U212" s="75"/>
    </row>
    <row r="213" spans="12:21">
      <c r="S213" s="75"/>
      <c r="T213" s="75"/>
      <c r="U213" s="75"/>
    </row>
    <row r="214" spans="12:21">
      <c r="S214" s="75"/>
      <c r="T214" s="75"/>
      <c r="U214" s="75"/>
    </row>
    <row r="215" spans="12:21">
      <c r="S215" s="75"/>
      <c r="T215" s="75"/>
      <c r="U215" s="75"/>
    </row>
    <row r="216" spans="12:21">
      <c r="S216" s="75"/>
      <c r="T216" s="75"/>
      <c r="U216" s="75"/>
    </row>
    <row r="217" spans="12:21">
      <c r="S217" s="75"/>
      <c r="T217" s="75"/>
      <c r="U217" s="75"/>
    </row>
    <row r="218" spans="12:21">
      <c r="S218" s="75"/>
      <c r="T218" s="75"/>
      <c r="U218" s="75"/>
    </row>
    <row r="219" spans="12:21">
      <c r="S219" s="75"/>
      <c r="T219" s="75"/>
      <c r="U219" s="75"/>
    </row>
    <row r="220" spans="12:21">
      <c r="S220" s="75"/>
      <c r="T220" s="75"/>
      <c r="U220" s="75"/>
    </row>
    <row r="221" spans="12:21">
      <c r="S221" s="75"/>
      <c r="T221" s="75"/>
      <c r="U221" s="75"/>
    </row>
    <row r="222" spans="12:21">
      <c r="S222" s="75"/>
      <c r="T222" s="75"/>
      <c r="U222" s="75"/>
    </row>
    <row r="223" spans="12:21">
      <c r="L223" s="75"/>
      <c r="M223" s="76"/>
      <c r="N223" s="76"/>
      <c r="O223" s="75"/>
      <c r="P223" s="75"/>
      <c r="Q223" s="76"/>
      <c r="R223" s="76"/>
      <c r="S223" s="75"/>
      <c r="T223" s="75"/>
      <c r="U223" s="75"/>
    </row>
    <row r="224" spans="12:21">
      <c r="L224" s="75"/>
      <c r="M224" s="76"/>
      <c r="N224" s="76"/>
      <c r="O224" s="75"/>
      <c r="P224" s="75"/>
      <c r="Q224" s="76"/>
      <c r="R224" s="76"/>
      <c r="S224" s="75"/>
      <c r="T224" s="75"/>
      <c r="U224" s="75"/>
    </row>
    <row r="225" spans="12:21">
      <c r="L225" s="75"/>
      <c r="M225" s="76"/>
      <c r="N225" s="76"/>
      <c r="O225" s="75"/>
      <c r="P225" s="75"/>
      <c r="Q225" s="76"/>
      <c r="R225" s="76"/>
      <c r="S225" s="75"/>
      <c r="T225" s="75"/>
      <c r="U225" s="75"/>
    </row>
    <row r="226" spans="12:21">
      <c r="L226" s="75"/>
      <c r="M226" s="76"/>
      <c r="N226" s="76"/>
      <c r="O226" s="75"/>
      <c r="P226" s="75"/>
      <c r="Q226" s="76"/>
      <c r="R226" s="76"/>
      <c r="S226" s="75"/>
      <c r="T226" s="75"/>
      <c r="U226" s="75"/>
    </row>
    <row r="227" spans="12:21">
      <c r="L227" s="75"/>
      <c r="M227" s="76"/>
      <c r="N227" s="76"/>
      <c r="O227" s="75"/>
      <c r="P227" s="75"/>
      <c r="Q227" s="76"/>
      <c r="R227" s="76"/>
      <c r="S227" s="75"/>
      <c r="T227" s="75"/>
      <c r="U227" s="75"/>
    </row>
    <row r="228" spans="12:21">
      <c r="L228" s="75"/>
      <c r="M228" s="76"/>
      <c r="N228" s="76"/>
      <c r="O228" s="75"/>
      <c r="P228" s="75"/>
      <c r="Q228" s="76"/>
      <c r="R228" s="76"/>
      <c r="S228" s="75"/>
      <c r="T228" s="75"/>
      <c r="U228" s="75"/>
    </row>
    <row r="229" spans="12:21">
      <c r="L229" s="75"/>
      <c r="M229" s="76"/>
      <c r="N229" s="76"/>
      <c r="O229" s="75"/>
      <c r="P229" s="75"/>
      <c r="Q229" s="76"/>
      <c r="R229" s="76"/>
      <c r="S229" s="75"/>
      <c r="T229" s="75"/>
      <c r="U229" s="75"/>
    </row>
    <row r="230" spans="12:21">
      <c r="L230" s="75"/>
      <c r="M230" s="76"/>
      <c r="N230" s="76"/>
      <c r="O230" s="75"/>
      <c r="P230" s="75"/>
      <c r="Q230" s="76"/>
      <c r="R230" s="76"/>
      <c r="S230" s="75"/>
      <c r="T230" s="75"/>
      <c r="U230" s="75"/>
    </row>
    <row r="231" spans="12:21">
      <c r="L231" s="75"/>
      <c r="M231" s="76"/>
      <c r="N231" s="76"/>
      <c r="O231" s="75"/>
      <c r="P231" s="75"/>
      <c r="Q231" s="76"/>
      <c r="R231" s="76"/>
      <c r="S231" s="75"/>
      <c r="T231" s="77"/>
      <c r="U231" s="77"/>
    </row>
    <row r="232" spans="12:21">
      <c r="L232" s="75"/>
      <c r="M232" s="76"/>
      <c r="N232" s="76"/>
      <c r="O232" s="75"/>
      <c r="P232" s="75"/>
      <c r="Q232" s="76"/>
      <c r="R232" s="76"/>
      <c r="S232" s="75"/>
      <c r="T232" s="75"/>
      <c r="U232" s="75"/>
    </row>
    <row r="233" spans="12:21">
      <c r="L233" s="75"/>
      <c r="M233" s="76"/>
      <c r="N233" s="76"/>
      <c r="O233" s="75"/>
      <c r="P233" s="75"/>
      <c r="Q233" s="76"/>
      <c r="R233" s="76"/>
      <c r="S233" s="77"/>
      <c r="T233" s="75"/>
      <c r="U233" s="75"/>
    </row>
    <row r="234" spans="12:21">
      <c r="L234" s="75"/>
      <c r="M234" s="76"/>
      <c r="N234" s="76"/>
      <c r="O234" s="75"/>
      <c r="P234" s="75"/>
      <c r="Q234" s="76"/>
      <c r="R234" s="76"/>
      <c r="S234" s="75"/>
      <c r="T234" s="75"/>
      <c r="U234" s="75"/>
    </row>
    <row r="235" spans="12:21">
      <c r="L235" s="75"/>
      <c r="M235" s="76"/>
      <c r="N235" s="76"/>
      <c r="O235" s="75"/>
      <c r="P235" s="75"/>
      <c r="Q235" s="76"/>
      <c r="R235" s="76"/>
      <c r="S235" s="75"/>
      <c r="T235" s="75"/>
      <c r="U235" s="75"/>
    </row>
    <row r="236" spans="12:21">
      <c r="L236" s="75"/>
      <c r="M236" s="76"/>
      <c r="N236" s="76"/>
      <c r="O236" s="75"/>
      <c r="P236" s="75"/>
      <c r="Q236" s="76"/>
      <c r="R236" s="76"/>
      <c r="S236" s="75"/>
      <c r="T236" s="75"/>
      <c r="U236" s="75"/>
    </row>
    <row r="237" spans="12:21">
      <c r="L237" s="75"/>
      <c r="M237" s="76"/>
      <c r="N237" s="76"/>
      <c r="O237" s="75"/>
      <c r="P237" s="75"/>
      <c r="Q237" s="76"/>
      <c r="R237" s="76"/>
      <c r="S237" s="75"/>
      <c r="T237" s="75"/>
      <c r="U237" s="75"/>
    </row>
    <row r="238" spans="12:21">
      <c r="L238" s="75"/>
      <c r="M238" s="76"/>
      <c r="N238" s="76"/>
      <c r="O238" s="75"/>
      <c r="P238" s="75"/>
      <c r="Q238" s="76"/>
      <c r="R238" s="76"/>
      <c r="S238" s="75"/>
      <c r="T238" s="75"/>
      <c r="U238" s="75"/>
    </row>
    <row r="239" spans="12:21">
      <c r="L239" s="75"/>
      <c r="M239" s="76"/>
      <c r="N239" s="76"/>
      <c r="O239" s="75"/>
      <c r="P239" s="75"/>
      <c r="Q239" s="76"/>
      <c r="R239" s="76"/>
      <c r="S239" s="75"/>
      <c r="T239" s="75"/>
      <c r="U239" s="75"/>
    </row>
    <row r="240" spans="12:21">
      <c r="L240" s="75"/>
      <c r="M240" s="76"/>
      <c r="N240" s="76"/>
      <c r="O240" s="75"/>
      <c r="P240" s="75"/>
      <c r="Q240" s="76"/>
      <c r="R240" s="76"/>
      <c r="S240" s="75"/>
      <c r="T240" s="75"/>
      <c r="U240" s="75"/>
    </row>
    <row r="241" spans="12:21">
      <c r="L241" s="75"/>
      <c r="M241" s="76"/>
      <c r="N241" s="76"/>
      <c r="O241" s="75"/>
      <c r="P241" s="75"/>
      <c r="Q241" s="76"/>
      <c r="R241" s="76"/>
      <c r="S241" s="75"/>
      <c r="T241" s="75"/>
      <c r="U241" s="75"/>
    </row>
    <row r="242" spans="12:21">
      <c r="L242" s="75"/>
      <c r="M242" s="76"/>
      <c r="N242" s="76"/>
      <c r="O242" s="75"/>
      <c r="P242" s="75"/>
      <c r="Q242" s="76"/>
      <c r="R242" s="76"/>
      <c r="S242" s="75"/>
      <c r="T242" s="75"/>
      <c r="U242" s="75"/>
    </row>
    <row r="243" spans="12:21">
      <c r="L243" s="75"/>
      <c r="M243" s="76"/>
      <c r="N243" s="76"/>
      <c r="O243" s="75"/>
      <c r="P243" s="75"/>
      <c r="Q243" s="76"/>
      <c r="R243" s="76"/>
      <c r="S243" s="75"/>
      <c r="T243" s="75"/>
      <c r="U243" s="75"/>
    </row>
    <row r="244" spans="12:21">
      <c r="L244" s="75"/>
      <c r="M244" s="76"/>
      <c r="N244" s="76"/>
      <c r="O244" s="75"/>
      <c r="P244" s="75"/>
      <c r="Q244" s="76"/>
      <c r="R244" s="76"/>
      <c r="S244" s="75"/>
      <c r="T244" s="75"/>
      <c r="U244" s="75"/>
    </row>
    <row r="245" spans="12:21">
      <c r="L245" s="75"/>
      <c r="M245" s="76"/>
      <c r="N245" s="76"/>
      <c r="O245" s="75"/>
      <c r="P245" s="75"/>
      <c r="Q245" s="76"/>
      <c r="R245" s="76"/>
      <c r="S245" s="75"/>
      <c r="T245" s="75"/>
      <c r="U245" s="75"/>
    </row>
    <row r="246" spans="12:21">
      <c r="L246" s="75"/>
      <c r="M246" s="76"/>
      <c r="N246" s="76"/>
      <c r="O246" s="75"/>
      <c r="P246" s="75"/>
      <c r="Q246" s="76"/>
      <c r="R246" s="76"/>
      <c r="S246" s="75"/>
      <c r="T246" s="75"/>
      <c r="U246" s="75"/>
    </row>
    <row r="247" spans="12:21">
      <c r="L247" s="75"/>
      <c r="M247" s="76"/>
      <c r="N247" s="76"/>
      <c r="O247" s="75"/>
      <c r="P247" s="75"/>
      <c r="Q247" s="76"/>
      <c r="R247" s="76"/>
      <c r="S247" s="75"/>
      <c r="T247" s="75"/>
      <c r="U247" s="75"/>
    </row>
    <row r="248" spans="12:21">
      <c r="L248" s="75"/>
      <c r="M248" s="76"/>
      <c r="N248" s="76"/>
      <c r="O248" s="75"/>
      <c r="P248" s="75"/>
      <c r="Q248" s="76"/>
      <c r="R248" s="76"/>
      <c r="S248" s="75"/>
      <c r="T248" s="75"/>
      <c r="U248" s="75"/>
    </row>
    <row r="249" spans="12:21">
      <c r="L249" s="75"/>
      <c r="M249" s="76"/>
      <c r="N249" s="76"/>
      <c r="O249" s="75"/>
      <c r="P249" s="75"/>
      <c r="Q249" s="76"/>
      <c r="R249" s="76"/>
      <c r="S249" s="75"/>
      <c r="T249" s="75"/>
      <c r="U249" s="75"/>
    </row>
    <row r="250" spans="12:21">
      <c r="L250" s="75"/>
      <c r="M250" s="76"/>
      <c r="N250" s="76"/>
      <c r="O250" s="75"/>
      <c r="P250" s="75"/>
      <c r="Q250" s="76"/>
      <c r="R250" s="76"/>
      <c r="S250" s="75"/>
      <c r="T250" s="75"/>
      <c r="U250" s="75"/>
    </row>
    <row r="251" spans="12:21">
      <c r="L251" s="75"/>
      <c r="M251" s="76"/>
      <c r="N251" s="76"/>
      <c r="O251" s="75"/>
      <c r="P251" s="75"/>
      <c r="Q251" s="76"/>
      <c r="R251" s="76"/>
      <c r="S251" s="75"/>
      <c r="T251" s="75"/>
      <c r="U251" s="75"/>
    </row>
    <row r="252" spans="12:21">
      <c r="L252" s="75"/>
      <c r="M252" s="76"/>
      <c r="N252" s="76"/>
      <c r="O252" s="75"/>
      <c r="P252" s="75"/>
      <c r="Q252" s="76"/>
      <c r="R252" s="76"/>
      <c r="S252" s="75"/>
      <c r="T252" s="75"/>
      <c r="U252" s="75"/>
    </row>
    <row r="253" spans="12:21">
      <c r="L253" s="75"/>
      <c r="M253" s="76"/>
      <c r="N253" s="76"/>
      <c r="O253" s="75"/>
      <c r="P253" s="75"/>
      <c r="Q253" s="76"/>
      <c r="R253" s="76"/>
      <c r="S253" s="75"/>
      <c r="T253" s="75"/>
      <c r="U253" s="75"/>
    </row>
    <row r="254" spans="12:21">
      <c r="L254" s="75"/>
      <c r="M254" s="76"/>
      <c r="N254" s="76"/>
      <c r="O254" s="75"/>
      <c r="P254" s="75"/>
      <c r="Q254" s="76"/>
      <c r="R254" s="76"/>
      <c r="S254" s="75"/>
      <c r="T254" s="75"/>
      <c r="U254" s="75"/>
    </row>
    <row r="255" spans="12:21">
      <c r="L255" s="75"/>
      <c r="M255" s="76"/>
      <c r="N255" s="76"/>
      <c r="O255" s="75"/>
      <c r="P255" s="75"/>
      <c r="Q255" s="76"/>
      <c r="R255" s="76"/>
      <c r="S255" s="75"/>
      <c r="T255" s="75"/>
      <c r="U255" s="75"/>
    </row>
    <row r="256" spans="12:21">
      <c r="L256" s="75"/>
      <c r="M256" s="76"/>
      <c r="N256" s="76"/>
      <c r="O256" s="75"/>
      <c r="P256" s="75"/>
      <c r="Q256" s="76"/>
      <c r="R256" s="76"/>
      <c r="S256" s="75"/>
      <c r="T256" s="75"/>
      <c r="U256" s="75"/>
    </row>
    <row r="257" spans="12:21">
      <c r="L257" s="75"/>
      <c r="M257" s="76"/>
      <c r="N257" s="76"/>
      <c r="O257" s="75"/>
      <c r="P257" s="75"/>
      <c r="Q257" s="76"/>
      <c r="R257" s="76"/>
      <c r="S257" s="75"/>
      <c r="T257" s="75"/>
      <c r="U257" s="75"/>
    </row>
    <row r="258" spans="12:21">
      <c r="L258" s="75"/>
      <c r="M258" s="76"/>
      <c r="N258" s="76"/>
      <c r="O258" s="75"/>
      <c r="P258" s="75"/>
      <c r="Q258" s="76"/>
      <c r="R258" s="76"/>
      <c r="S258" s="75"/>
      <c r="T258" s="75"/>
      <c r="U258" s="75"/>
    </row>
    <row r="259" spans="12:21">
      <c r="L259" s="75"/>
      <c r="M259" s="76"/>
      <c r="N259" s="76"/>
      <c r="O259" s="75"/>
      <c r="P259" s="75"/>
      <c r="Q259" s="76"/>
      <c r="R259" s="76"/>
      <c r="S259" s="75"/>
      <c r="T259" s="75"/>
      <c r="U259" s="75"/>
    </row>
    <row r="260" spans="12:21">
      <c r="L260" s="75"/>
      <c r="M260" s="76"/>
      <c r="N260" s="76"/>
      <c r="O260" s="75"/>
      <c r="P260" s="75"/>
      <c r="Q260" s="76"/>
      <c r="R260" s="76"/>
      <c r="S260" s="75"/>
      <c r="T260" s="75"/>
      <c r="U260" s="75"/>
    </row>
    <row r="261" spans="12:21">
      <c r="L261" s="75"/>
      <c r="M261" s="76"/>
      <c r="N261" s="76"/>
      <c r="O261" s="75"/>
      <c r="P261" s="75"/>
      <c r="Q261" s="76"/>
      <c r="R261" s="76"/>
      <c r="S261" s="75"/>
      <c r="T261" s="75"/>
      <c r="U261" s="75"/>
    </row>
    <row r="262" spans="12:21">
      <c r="L262" s="75"/>
      <c r="M262" s="76"/>
      <c r="N262" s="76"/>
      <c r="O262" s="75"/>
      <c r="P262" s="75"/>
      <c r="Q262" s="76"/>
      <c r="R262" s="76"/>
      <c r="S262" s="75"/>
      <c r="T262" s="75"/>
      <c r="U262" s="75"/>
    </row>
    <row r="263" spans="12:21">
      <c r="L263" s="75"/>
      <c r="M263" s="76"/>
      <c r="N263" s="76"/>
      <c r="O263" s="75"/>
      <c r="P263" s="75"/>
      <c r="Q263" s="76"/>
      <c r="R263" s="76"/>
      <c r="S263" s="75"/>
      <c r="T263" s="75"/>
      <c r="U263" s="75"/>
    </row>
    <row r="264" spans="12:21">
      <c r="L264" s="75"/>
      <c r="M264" s="76"/>
      <c r="N264" s="76"/>
      <c r="O264" s="75"/>
      <c r="P264" s="75"/>
      <c r="Q264" s="76"/>
      <c r="R264" s="76"/>
      <c r="S264" s="75"/>
      <c r="T264" s="75"/>
      <c r="U264" s="75"/>
    </row>
    <row r="265" spans="12:21">
      <c r="L265" s="75"/>
      <c r="M265" s="76"/>
      <c r="N265" s="76"/>
      <c r="O265" s="75"/>
      <c r="P265" s="75"/>
      <c r="Q265" s="76"/>
      <c r="R265" s="76"/>
      <c r="S265" s="75"/>
      <c r="T265" s="75"/>
      <c r="U265" s="75"/>
    </row>
    <row r="266" spans="12:21">
      <c r="L266" s="75"/>
      <c r="M266" s="76"/>
      <c r="N266" s="76"/>
      <c r="O266" s="75"/>
      <c r="P266" s="75"/>
      <c r="Q266" s="76"/>
      <c r="R266" s="76"/>
      <c r="S266" s="75"/>
      <c r="T266" s="75"/>
      <c r="U266" s="75"/>
    </row>
    <row r="267" spans="12:21">
      <c r="L267" s="75"/>
      <c r="M267" s="76"/>
      <c r="N267" s="76"/>
      <c r="O267" s="75"/>
      <c r="P267" s="75"/>
      <c r="Q267" s="76"/>
      <c r="R267" s="76"/>
      <c r="S267" s="75"/>
      <c r="T267" s="75"/>
      <c r="U267" s="75"/>
    </row>
    <row r="268" spans="12:21">
      <c r="L268" s="75"/>
      <c r="M268" s="76"/>
      <c r="N268" s="76"/>
      <c r="O268" s="75"/>
      <c r="P268" s="75"/>
      <c r="Q268" s="76"/>
      <c r="R268" s="76"/>
      <c r="S268" s="75"/>
      <c r="T268" s="75"/>
      <c r="U268" s="75"/>
    </row>
    <row r="269" spans="12:21">
      <c r="L269" s="75"/>
      <c r="M269" s="76"/>
      <c r="N269" s="76"/>
      <c r="O269" s="75"/>
      <c r="P269" s="75"/>
      <c r="Q269" s="76"/>
      <c r="R269" s="76"/>
      <c r="S269" s="75"/>
      <c r="T269" s="75"/>
      <c r="U269" s="75"/>
    </row>
    <row r="270" spans="12:21">
      <c r="L270" s="75"/>
      <c r="M270" s="76"/>
      <c r="N270" s="76"/>
      <c r="O270" s="75"/>
      <c r="P270" s="75"/>
      <c r="Q270" s="76"/>
      <c r="R270" s="76"/>
      <c r="S270" s="75"/>
      <c r="T270" s="75"/>
      <c r="U270" s="75"/>
    </row>
    <row r="271" spans="12:21">
      <c r="L271" s="75"/>
      <c r="M271" s="76"/>
      <c r="N271" s="76"/>
      <c r="O271" s="75"/>
      <c r="P271" s="75"/>
      <c r="Q271" s="76"/>
      <c r="R271" s="76"/>
      <c r="S271" s="75"/>
      <c r="T271" s="75"/>
      <c r="U271" s="75"/>
    </row>
    <row r="272" spans="12:21">
      <c r="L272" s="75"/>
      <c r="M272" s="76"/>
      <c r="N272" s="76"/>
      <c r="O272" s="75"/>
      <c r="P272" s="75"/>
      <c r="Q272" s="76"/>
      <c r="R272" s="76"/>
      <c r="S272" s="75"/>
      <c r="T272" s="75"/>
      <c r="U272" s="75"/>
    </row>
    <row r="273" spans="12:21">
      <c r="L273" s="75"/>
      <c r="M273" s="76"/>
      <c r="N273" s="76"/>
      <c r="O273" s="75"/>
      <c r="P273" s="75"/>
      <c r="Q273" s="76"/>
      <c r="R273" s="76"/>
      <c r="S273" s="75"/>
      <c r="T273" s="75"/>
      <c r="U273" s="75"/>
    </row>
    <row r="274" spans="12:21">
      <c r="L274" s="75"/>
      <c r="M274" s="76"/>
      <c r="N274" s="76"/>
      <c r="O274" s="75"/>
      <c r="P274" s="75"/>
      <c r="Q274" s="76"/>
      <c r="R274" s="76"/>
      <c r="S274" s="75"/>
      <c r="T274" s="75"/>
      <c r="U274" s="75"/>
    </row>
    <row r="275" spans="12:21">
      <c r="L275" s="75"/>
      <c r="M275" s="76"/>
      <c r="N275" s="76"/>
      <c r="O275" s="75"/>
      <c r="P275" s="75"/>
      <c r="Q275" s="76"/>
      <c r="R275" s="76"/>
      <c r="S275" s="75"/>
      <c r="T275" s="75"/>
      <c r="U275" s="75"/>
    </row>
    <row r="276" spans="12:21">
      <c r="L276" s="75"/>
      <c r="M276" s="76"/>
      <c r="N276" s="76"/>
      <c r="O276" s="75"/>
      <c r="P276" s="75"/>
      <c r="Q276" s="76"/>
      <c r="R276" s="76"/>
      <c r="S276" s="75"/>
      <c r="T276" s="75"/>
      <c r="U276" s="75"/>
    </row>
    <row r="277" spans="12:21">
      <c r="L277" s="75"/>
      <c r="M277" s="76"/>
      <c r="N277" s="76"/>
      <c r="O277" s="75"/>
      <c r="P277" s="75"/>
      <c r="Q277" s="76"/>
      <c r="R277" s="76"/>
      <c r="S277" s="75"/>
      <c r="T277" s="75"/>
      <c r="U277" s="75"/>
    </row>
    <row r="278" spans="12:21">
      <c r="L278" s="75"/>
      <c r="M278" s="76"/>
      <c r="N278" s="76"/>
      <c r="O278" s="75"/>
      <c r="P278" s="75"/>
      <c r="Q278" s="76"/>
      <c r="R278" s="76"/>
      <c r="S278" s="75"/>
      <c r="T278" s="75"/>
      <c r="U278" s="75"/>
    </row>
    <row r="279" spans="12:21">
      <c r="L279" s="75"/>
      <c r="M279" s="76"/>
      <c r="N279" s="76"/>
      <c r="O279" s="75"/>
      <c r="P279" s="75"/>
      <c r="Q279" s="76"/>
      <c r="R279" s="76"/>
      <c r="S279" s="75"/>
      <c r="T279" s="75"/>
      <c r="U279" s="75"/>
    </row>
    <row r="280" spans="12:21">
      <c r="L280" s="75"/>
      <c r="M280" s="76"/>
      <c r="N280" s="76"/>
      <c r="O280" s="75"/>
      <c r="P280" s="75"/>
      <c r="Q280" s="76"/>
      <c r="R280" s="76"/>
      <c r="S280" s="75"/>
      <c r="T280" s="75"/>
      <c r="U280" s="75"/>
    </row>
    <row r="281" spans="12:21">
      <c r="L281" s="75"/>
      <c r="M281" s="76"/>
      <c r="N281" s="76"/>
      <c r="O281" s="75"/>
      <c r="P281" s="75"/>
      <c r="Q281" s="76"/>
      <c r="R281" s="76"/>
      <c r="S281" s="75"/>
      <c r="T281" s="75"/>
      <c r="U281" s="75"/>
    </row>
    <row r="282" spans="12:21">
      <c r="L282" s="75"/>
      <c r="M282" s="76"/>
      <c r="N282" s="76"/>
      <c r="O282" s="75"/>
      <c r="P282" s="75"/>
      <c r="Q282" s="76"/>
      <c r="R282" s="76"/>
      <c r="S282" s="75"/>
      <c r="T282" s="75"/>
      <c r="U282" s="75"/>
    </row>
    <row r="283" spans="12:21">
      <c r="L283" s="75"/>
      <c r="M283" s="76"/>
      <c r="N283" s="76"/>
      <c r="O283" s="75"/>
      <c r="P283" s="75"/>
      <c r="Q283" s="76"/>
      <c r="R283" s="76"/>
      <c r="S283" s="75"/>
      <c r="T283" s="75"/>
      <c r="U283" s="75"/>
    </row>
    <row r="284" spans="12:21">
      <c r="L284" s="75"/>
      <c r="M284" s="76"/>
      <c r="N284" s="76"/>
      <c r="O284" s="75"/>
      <c r="P284" s="75"/>
      <c r="Q284" s="76"/>
      <c r="R284" s="76"/>
      <c r="S284" s="75"/>
      <c r="T284" s="75"/>
      <c r="U284" s="75"/>
    </row>
    <row r="285" spans="12:21">
      <c r="L285" s="75"/>
      <c r="M285" s="76"/>
      <c r="N285" s="76"/>
      <c r="O285" s="75"/>
      <c r="P285" s="75"/>
      <c r="Q285" s="76"/>
      <c r="R285" s="76"/>
      <c r="S285" s="75"/>
      <c r="T285" s="75"/>
      <c r="U285" s="75"/>
    </row>
    <row r="286" spans="12:21">
      <c r="L286" s="75"/>
      <c r="M286" s="76"/>
      <c r="N286" s="76"/>
      <c r="O286" s="75"/>
      <c r="P286" s="75"/>
      <c r="Q286" s="76"/>
      <c r="R286" s="76"/>
      <c r="S286" s="75"/>
      <c r="T286" s="75"/>
      <c r="U286" s="75"/>
    </row>
    <row r="287" spans="12:21">
      <c r="L287" s="75"/>
      <c r="M287" s="76"/>
      <c r="N287" s="76"/>
      <c r="O287" s="75"/>
      <c r="P287" s="75"/>
      <c r="Q287" s="76"/>
      <c r="R287" s="76"/>
      <c r="S287" s="75"/>
      <c r="T287" s="75"/>
      <c r="U287" s="75"/>
    </row>
    <row r="288" spans="12:21">
      <c r="L288" s="75"/>
      <c r="M288" s="76"/>
      <c r="N288" s="76"/>
      <c r="O288" s="75"/>
      <c r="P288" s="75"/>
      <c r="Q288" s="76"/>
      <c r="R288" s="76"/>
      <c r="S288" s="75"/>
      <c r="T288" s="75"/>
      <c r="U288" s="75"/>
    </row>
    <row r="289" spans="12:21">
      <c r="L289" s="75"/>
      <c r="M289" s="76"/>
      <c r="N289" s="76"/>
      <c r="O289" s="75"/>
      <c r="P289" s="75"/>
      <c r="Q289" s="76"/>
      <c r="R289" s="76"/>
      <c r="S289" s="75"/>
      <c r="T289" s="75"/>
      <c r="U289" s="75"/>
    </row>
    <row r="290" spans="12:21">
      <c r="S290" s="75"/>
      <c r="T290" s="33"/>
      <c r="U290" s="33"/>
    </row>
    <row r="291" spans="12:21">
      <c r="S291" s="75"/>
      <c r="T291" s="32"/>
      <c r="U291" s="32"/>
    </row>
    <row r="292" spans="12:21">
      <c r="S292" s="33"/>
    </row>
    <row r="293" spans="12:21">
      <c r="S293" s="32"/>
    </row>
  </sheetData>
  <sheetProtection algorithmName="SHA-512" hashValue="rFZp7xF3QVPxX5OXcrZnCvOvBj1vwqSSDf+UU+pptXrsHN0mE0KmFMCPpV1wPKXyMIfsrOJS1i3io8XtnMfw2g==" saltValue="ivmWyb4tqeI6rdAcA3ArWQ==" spinCount="100000" sheet="1" formatCells="0" formatRows="0"/>
  <protectedRanges>
    <protectedRange password="D357" sqref="E102:H103 F104:H104 E104:E111" name="範囲3"/>
    <protectedRange password="D357" sqref="E91:H92 F93:H93 E93:E100" name="範囲2"/>
    <protectedRange password="D357" sqref="F10:H31" name="範囲1"/>
  </protectedRanges>
  <mergeCells count="5">
    <mergeCell ref="E5:E6"/>
    <mergeCell ref="H5:H6"/>
    <mergeCell ref="D5:D6"/>
    <mergeCell ref="F5:F6"/>
    <mergeCell ref="G5:G6"/>
  </mergeCells>
  <phoneticPr fontId="2"/>
  <dataValidations count="5">
    <dataValidation type="textLength" allowBlank="1" showInputMessage="1" showErrorMessage="1" error="50文字以下で入力して下さい。" sqref="F7:F21" xr:uid="{00000000-0002-0000-0600-000000000000}">
      <formula1>0</formula1>
      <formula2>50</formula2>
    </dataValidation>
    <dataValidation type="list" allowBlank="1" showInputMessage="1" showErrorMessage="1" sqref="E9:E78" xr:uid="{00000000-0002-0000-0600-000001000000}">
      <formula1>$E$117:$E$139</formula1>
    </dataValidation>
    <dataValidation type="list" allowBlank="1" showInputMessage="1" showErrorMessage="1" sqref="E80:E89" xr:uid="{00000000-0002-0000-0600-000002000000}">
      <formula1>$E$142:$E$145</formula1>
    </dataValidation>
    <dataValidation type="list" allowBlank="1" showInputMessage="1" showErrorMessage="1" sqref="E91:E100" xr:uid="{00000000-0002-0000-0600-000003000000}">
      <formula1>$E$148</formula1>
    </dataValidation>
    <dataValidation type="list" allowBlank="1" showInputMessage="1" showErrorMessage="1" sqref="E102:E111" xr:uid="{00000000-0002-0000-0600-000004000000}">
      <formula1>$E$151</formula1>
    </dataValidation>
  </dataValidations>
  <pageMargins left="0.47244094488188981" right="0.19685039370078741" top="0.62992125984251968" bottom="0.31496062992125984" header="0.43307086614173229" footer="0.19685039370078741"/>
  <pageSetup paperSize="9" scale="95" fitToHeight="2" orientation="landscape" r:id="rId1"/>
  <headerFooter alignWithMargins="0"/>
  <rowBreaks count="1" manualBreakCount="1">
    <brk id="24"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63" r:id="rId4" name="drpTaisaku89">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65" r:id="rId5" name="optLevel89">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66" r:id="rId6" name="optKubun89">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67" r:id="rId7" name="drpTaisaku90">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69" r:id="rId8" name="optLevel90">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70" r:id="rId9" name="optKubun90">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71" r:id="rId10" name="drpTaisaku88">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73" r:id="rId11" name="optLevel88">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74" r:id="rId12" name="optKubun88">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75" r:id="rId13" name="drpTaisaku87">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77" r:id="rId14" name="optLevel87">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78" r:id="rId15" name="optKubun87">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79" r:id="rId16" name="drpTaisaku86">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81" r:id="rId17" name="optLevel86">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82" r:id="rId18" name="optKubun86">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83" r:id="rId19" name="drpTaisaku85">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85" r:id="rId20" name="optLevel85">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86" r:id="rId21" name="optKubun85">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87" r:id="rId22" name="drpTaisaku84">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89" r:id="rId23" name="optLevel84">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90" r:id="rId24" name="optKubun84">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91" r:id="rId25" name="drpTaisaku83">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93" r:id="rId26" name="optLevel83">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94" r:id="rId27" name="optKubun83">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95" r:id="rId28" name="drpTaisaku82">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197" r:id="rId29" name="optLevel82">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198" r:id="rId30" name="optKubun82">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199" r:id="rId31" name="drpTaisaku81">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01" r:id="rId32" name="optLevel81">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02" r:id="rId33" name="optKubun81">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03" r:id="rId34" name="drpTaisaku80">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05" r:id="rId35" name="optLevel80">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06" r:id="rId36" name="optKubun80">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07" r:id="rId37" name="drpTaisaku79">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09" r:id="rId38" name="optLevel79">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10" r:id="rId39" name="optKubun79">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11" r:id="rId40" name="drpTaisaku78">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13" r:id="rId41" name="optLevel78">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14" r:id="rId42" name="optKubun78">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15" r:id="rId43" name="drpTaisaku77">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17" r:id="rId44" name="optLevel77">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18" r:id="rId45" name="optKubun77">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19" r:id="rId46" name="drpTaisaku76">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21" r:id="rId47" name="optLevel76">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22" r:id="rId48" name="optKubun76">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23" r:id="rId49" name="drpTaisaku75">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25" r:id="rId50" name="optLevel75">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26" r:id="rId51" name="optKubun75">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27" r:id="rId52" name="drpTaisaku74">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29" r:id="rId53" name="optLevel74">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30" r:id="rId54" name="optKubun74">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31" r:id="rId55" name="drpTaisaku73">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33" r:id="rId56" name="optLevel73">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34" r:id="rId57" name="optKubun73">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35" r:id="rId58" name="drpTaisaku72">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37" r:id="rId59" name="optLevel72">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38" r:id="rId60" name="optKubun72">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39" r:id="rId61" name="drpTaisaku71">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41" r:id="rId62" name="optLevel71">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42" r:id="rId63" name="optKubun71">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43" r:id="rId64" name="drpTaisaku70">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45" r:id="rId65" name="optLevel70">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46" r:id="rId66" name="optKubun70">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47" r:id="rId67" name="drpTaisaku69">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49" r:id="rId68" name="optLevel69">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50" r:id="rId69" name="optKubun69">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51" r:id="rId70" name="drpTaisaku68">
              <controlPr defaultSize="0" autoLine="0" autoPict="0">
                <anchor moveWithCells="1">
                  <from>
                    <xdr:col>5</xdr:col>
                    <xdr:colOff>838200</xdr:colOff>
                    <xdr:row>28</xdr:row>
                    <xdr:rowOff>0</xdr:rowOff>
                  </from>
                  <to>
                    <xdr:col>5</xdr:col>
                    <xdr:colOff>1554480</xdr:colOff>
                    <xdr:row>29</xdr:row>
                    <xdr:rowOff>0</xdr:rowOff>
                  </to>
                </anchor>
              </controlPr>
            </control>
          </mc:Choice>
        </mc:AlternateContent>
        <mc:AlternateContent xmlns:mc="http://schemas.openxmlformats.org/markup-compatibility/2006">
          <mc:Choice Requires="x14">
            <control shapeId="4253" r:id="rId71" name="optLevel68">
              <controlPr defaultSize="0" autoFill="0" autoLine="0" autoPict="0">
                <anchor moveWithCells="1">
                  <from>
                    <xdr:col>5</xdr:col>
                    <xdr:colOff>1676400</xdr:colOff>
                    <xdr:row>28</xdr:row>
                    <xdr:rowOff>0</xdr:rowOff>
                  </from>
                  <to>
                    <xdr:col>5</xdr:col>
                    <xdr:colOff>1897380</xdr:colOff>
                    <xdr:row>29</xdr:row>
                    <xdr:rowOff>0</xdr:rowOff>
                  </to>
                </anchor>
              </controlPr>
            </control>
          </mc:Choice>
        </mc:AlternateContent>
        <mc:AlternateContent xmlns:mc="http://schemas.openxmlformats.org/markup-compatibility/2006">
          <mc:Choice Requires="x14">
            <control shapeId="4254" r:id="rId72" name="optKubun68">
              <controlPr defaultSize="0" autoFill="0" autoLine="0" autoPict="0" macro="[0]!Sheet5.optKubun15_Click">
                <anchor moveWithCells="1">
                  <from>
                    <xdr:col>3</xdr:col>
                    <xdr:colOff>114300</xdr:colOff>
                    <xdr:row>28</xdr:row>
                    <xdr:rowOff>0</xdr:rowOff>
                  </from>
                  <to>
                    <xdr:col>3</xdr:col>
                    <xdr:colOff>335280</xdr:colOff>
                    <xdr:row>29</xdr:row>
                    <xdr:rowOff>0</xdr:rowOff>
                  </to>
                </anchor>
              </controlPr>
            </control>
          </mc:Choice>
        </mc:AlternateContent>
        <mc:AlternateContent xmlns:mc="http://schemas.openxmlformats.org/markup-compatibility/2006">
          <mc:Choice Requires="x14">
            <control shapeId="4255" r:id="rId73" name="drpTaisaku67">
              <controlPr defaultSize="0" autoLine="0" autoPict="0">
                <anchor moveWithCells="1">
                  <from>
                    <xdr:col>5</xdr:col>
                    <xdr:colOff>838200</xdr:colOff>
                    <xdr:row>27</xdr:row>
                    <xdr:rowOff>220980</xdr:rowOff>
                  </from>
                  <to>
                    <xdr:col>5</xdr:col>
                    <xdr:colOff>1554480</xdr:colOff>
                    <xdr:row>78</xdr:row>
                    <xdr:rowOff>144780</xdr:rowOff>
                  </to>
                </anchor>
              </controlPr>
            </control>
          </mc:Choice>
        </mc:AlternateContent>
        <mc:AlternateContent xmlns:mc="http://schemas.openxmlformats.org/markup-compatibility/2006">
          <mc:Choice Requires="x14">
            <control shapeId="4257" r:id="rId74" name="optLevel67">
              <controlPr defaultSize="0" autoFill="0" autoLine="0" autoPict="0">
                <anchor moveWithCells="1">
                  <from>
                    <xdr:col>5</xdr:col>
                    <xdr:colOff>1676400</xdr:colOff>
                    <xdr:row>27</xdr:row>
                    <xdr:rowOff>144780</xdr:rowOff>
                  </from>
                  <to>
                    <xdr:col>5</xdr:col>
                    <xdr:colOff>1897380</xdr:colOff>
                    <xdr:row>78</xdr:row>
                    <xdr:rowOff>182880</xdr:rowOff>
                  </to>
                </anchor>
              </controlPr>
            </control>
          </mc:Choice>
        </mc:AlternateContent>
        <mc:AlternateContent xmlns:mc="http://schemas.openxmlformats.org/markup-compatibility/2006">
          <mc:Choice Requires="x14">
            <control shapeId="4258" r:id="rId75" name="optKubun67">
              <controlPr defaultSize="0" autoFill="0" autoLine="0" autoPict="0" macro="[0]!Sheet5.optKubun15_Click">
                <anchor moveWithCells="1">
                  <from>
                    <xdr:col>3</xdr:col>
                    <xdr:colOff>114300</xdr:colOff>
                    <xdr:row>27</xdr:row>
                    <xdr:rowOff>144780</xdr:rowOff>
                  </from>
                  <to>
                    <xdr:col>3</xdr:col>
                    <xdr:colOff>335280</xdr:colOff>
                    <xdr:row>78</xdr:row>
                    <xdr:rowOff>182880</xdr:rowOff>
                  </to>
                </anchor>
              </controlPr>
            </control>
          </mc:Choice>
        </mc:AlternateContent>
        <mc:AlternateContent xmlns:mc="http://schemas.openxmlformats.org/markup-compatibility/2006">
          <mc:Choice Requires="x14">
            <control shapeId="4259" r:id="rId76" name="drpTaisaku66">
              <controlPr defaultSize="0" autoLine="0" autoPict="0">
                <anchor moveWithCells="1">
                  <from>
                    <xdr:col>5</xdr:col>
                    <xdr:colOff>838200</xdr:colOff>
                    <xdr:row>26</xdr:row>
                    <xdr:rowOff>335280</xdr:rowOff>
                  </from>
                  <to>
                    <xdr:col>5</xdr:col>
                    <xdr:colOff>1554480</xdr:colOff>
                    <xdr:row>78</xdr:row>
                    <xdr:rowOff>106680</xdr:rowOff>
                  </to>
                </anchor>
              </controlPr>
            </control>
          </mc:Choice>
        </mc:AlternateContent>
        <mc:AlternateContent xmlns:mc="http://schemas.openxmlformats.org/markup-compatibility/2006">
          <mc:Choice Requires="x14">
            <control shapeId="4261" r:id="rId77" name="optLevel66">
              <controlPr defaultSize="0" autoFill="0" autoLine="0" autoPict="0">
                <anchor moveWithCells="1">
                  <from>
                    <xdr:col>5</xdr:col>
                    <xdr:colOff>1676400</xdr:colOff>
                    <xdr:row>26</xdr:row>
                    <xdr:rowOff>266700</xdr:rowOff>
                  </from>
                  <to>
                    <xdr:col>5</xdr:col>
                    <xdr:colOff>1897380</xdr:colOff>
                    <xdr:row>78</xdr:row>
                    <xdr:rowOff>68580</xdr:rowOff>
                  </to>
                </anchor>
              </controlPr>
            </control>
          </mc:Choice>
        </mc:AlternateContent>
        <mc:AlternateContent xmlns:mc="http://schemas.openxmlformats.org/markup-compatibility/2006">
          <mc:Choice Requires="x14">
            <control shapeId="4262" r:id="rId78" name="optKubun66">
              <controlPr defaultSize="0" autoFill="0" autoLine="0" autoPict="0" macro="[0]!Sheet5.optKubun15_Click">
                <anchor moveWithCells="1">
                  <from>
                    <xdr:col>3</xdr:col>
                    <xdr:colOff>114300</xdr:colOff>
                    <xdr:row>26</xdr:row>
                    <xdr:rowOff>266700</xdr:rowOff>
                  </from>
                  <to>
                    <xdr:col>3</xdr:col>
                    <xdr:colOff>335280</xdr:colOff>
                    <xdr:row>78</xdr:row>
                    <xdr:rowOff>68580</xdr:rowOff>
                  </to>
                </anchor>
              </controlPr>
            </control>
          </mc:Choice>
        </mc:AlternateContent>
        <mc:AlternateContent xmlns:mc="http://schemas.openxmlformats.org/markup-compatibility/2006">
          <mc:Choice Requires="x14">
            <control shapeId="4263" r:id="rId79" name="drpTaisaku65">
              <controlPr defaultSize="0" autoLine="0" autoPict="0">
                <anchor moveWithCells="1">
                  <from>
                    <xdr:col>5</xdr:col>
                    <xdr:colOff>838200</xdr:colOff>
                    <xdr:row>26</xdr:row>
                    <xdr:rowOff>68580</xdr:rowOff>
                  </from>
                  <to>
                    <xdr:col>5</xdr:col>
                    <xdr:colOff>1554480</xdr:colOff>
                    <xdr:row>26</xdr:row>
                    <xdr:rowOff>220980</xdr:rowOff>
                  </to>
                </anchor>
              </controlPr>
            </control>
          </mc:Choice>
        </mc:AlternateContent>
        <mc:AlternateContent xmlns:mc="http://schemas.openxmlformats.org/markup-compatibility/2006">
          <mc:Choice Requires="x14">
            <control shapeId="4265" r:id="rId80" name="optLevel65">
              <controlPr defaultSize="0" autoFill="0" autoLine="0" autoPict="0">
                <anchor moveWithCells="1">
                  <from>
                    <xdr:col>5</xdr:col>
                    <xdr:colOff>1676400</xdr:colOff>
                    <xdr:row>26</xdr:row>
                    <xdr:rowOff>30480</xdr:rowOff>
                  </from>
                  <to>
                    <xdr:col>5</xdr:col>
                    <xdr:colOff>1897380</xdr:colOff>
                    <xdr:row>26</xdr:row>
                    <xdr:rowOff>182880</xdr:rowOff>
                  </to>
                </anchor>
              </controlPr>
            </control>
          </mc:Choice>
        </mc:AlternateContent>
        <mc:AlternateContent xmlns:mc="http://schemas.openxmlformats.org/markup-compatibility/2006">
          <mc:Choice Requires="x14">
            <control shapeId="4266" r:id="rId81" name="optKubun65">
              <controlPr defaultSize="0" autoFill="0" autoLine="0" autoPict="0" macro="[0]!Sheet5.optKubun15_Click">
                <anchor moveWithCells="1">
                  <from>
                    <xdr:col>3</xdr:col>
                    <xdr:colOff>114300</xdr:colOff>
                    <xdr:row>26</xdr:row>
                    <xdr:rowOff>30480</xdr:rowOff>
                  </from>
                  <to>
                    <xdr:col>3</xdr:col>
                    <xdr:colOff>335280</xdr:colOff>
                    <xdr:row>26</xdr:row>
                    <xdr:rowOff>182880</xdr:rowOff>
                  </to>
                </anchor>
              </controlPr>
            </control>
          </mc:Choice>
        </mc:AlternateContent>
        <mc:AlternateContent xmlns:mc="http://schemas.openxmlformats.org/markup-compatibility/2006">
          <mc:Choice Requires="x14">
            <control shapeId="4267" r:id="rId82" name="drpTaisaku64">
              <controlPr defaultSize="0" autoLine="0" autoPict="0">
                <anchor moveWithCells="1">
                  <from>
                    <xdr:col>5</xdr:col>
                    <xdr:colOff>838200</xdr:colOff>
                    <xdr:row>25</xdr:row>
                    <xdr:rowOff>182880</xdr:rowOff>
                  </from>
                  <to>
                    <xdr:col>5</xdr:col>
                    <xdr:colOff>1554480</xdr:colOff>
                    <xdr:row>25</xdr:row>
                    <xdr:rowOff>335280</xdr:rowOff>
                  </to>
                </anchor>
              </controlPr>
            </control>
          </mc:Choice>
        </mc:AlternateContent>
        <mc:AlternateContent xmlns:mc="http://schemas.openxmlformats.org/markup-compatibility/2006">
          <mc:Choice Requires="x14">
            <control shapeId="4269" r:id="rId83" name="optLevel64">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70" r:id="rId84" name="optKubun64">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71" r:id="rId85" name="drpTaisaku63">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73" r:id="rId86" name="optLevel63">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74" r:id="rId87" name="optKubun63">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75" r:id="rId88" name="drpTaisaku62">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77" r:id="rId89" name="optLevel62">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78" r:id="rId90" name="optKubun62">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79" r:id="rId91" name="drpTaisaku61">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81" r:id="rId92" name="optLevel61">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82" r:id="rId93" name="optKubun61">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83" r:id="rId94" name="drpTaisaku60">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85" r:id="rId95" name="optLevel60">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86" r:id="rId96" name="optKubun60">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87" r:id="rId97" name="drpTaisaku59">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89" r:id="rId98" name="optLevel59">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90" r:id="rId99" name="optKubun59">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91" r:id="rId100" name="drpTaisaku58">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93" r:id="rId101" name="optLevel58">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94" r:id="rId102" name="optKubun58">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95" r:id="rId103" name="drpTaisaku57">
              <controlPr defaultSize="0" autoLine="0" autoPict="0">
                <anchor moveWithCells="1">
                  <from>
                    <xdr:col>5</xdr:col>
                    <xdr:colOff>838200</xdr:colOff>
                    <xdr:row>25</xdr:row>
                    <xdr:rowOff>144780</xdr:rowOff>
                  </from>
                  <to>
                    <xdr:col>5</xdr:col>
                    <xdr:colOff>1554480</xdr:colOff>
                    <xdr:row>25</xdr:row>
                    <xdr:rowOff>259080</xdr:rowOff>
                  </to>
                </anchor>
              </controlPr>
            </control>
          </mc:Choice>
        </mc:AlternateContent>
        <mc:AlternateContent xmlns:mc="http://schemas.openxmlformats.org/markup-compatibility/2006">
          <mc:Choice Requires="x14">
            <control shapeId="4297" r:id="rId104" name="optLevel57">
              <controlPr defaultSize="0" autoFill="0" autoLine="0" autoPict="0">
                <anchor moveWithCells="1">
                  <from>
                    <xdr:col>5</xdr:col>
                    <xdr:colOff>1676400</xdr:colOff>
                    <xdr:row>25</xdr:row>
                    <xdr:rowOff>144780</xdr:rowOff>
                  </from>
                  <to>
                    <xdr:col>5</xdr:col>
                    <xdr:colOff>1897380</xdr:colOff>
                    <xdr:row>25</xdr:row>
                    <xdr:rowOff>297180</xdr:rowOff>
                  </to>
                </anchor>
              </controlPr>
            </control>
          </mc:Choice>
        </mc:AlternateContent>
        <mc:AlternateContent xmlns:mc="http://schemas.openxmlformats.org/markup-compatibility/2006">
          <mc:Choice Requires="x14">
            <control shapeId="4298" r:id="rId105" name="optKubun57">
              <controlPr defaultSize="0" autoFill="0" autoLine="0" autoPict="0" macro="[0]!Sheet5.optKubun15_Click">
                <anchor moveWithCells="1">
                  <from>
                    <xdr:col>3</xdr:col>
                    <xdr:colOff>114300</xdr:colOff>
                    <xdr:row>25</xdr:row>
                    <xdr:rowOff>144780</xdr:rowOff>
                  </from>
                  <to>
                    <xdr:col>3</xdr:col>
                    <xdr:colOff>335280</xdr:colOff>
                    <xdr:row>25</xdr:row>
                    <xdr:rowOff>297180</xdr:rowOff>
                  </to>
                </anchor>
              </controlPr>
            </control>
          </mc:Choice>
        </mc:AlternateContent>
        <mc:AlternateContent xmlns:mc="http://schemas.openxmlformats.org/markup-compatibility/2006">
          <mc:Choice Requires="x14">
            <control shapeId="4299" r:id="rId106" name="drpTaisaku56">
              <controlPr defaultSize="0" autoLine="0" autoPict="0">
                <anchor moveWithCells="1">
                  <from>
                    <xdr:col>5</xdr:col>
                    <xdr:colOff>838200</xdr:colOff>
                    <xdr:row>24</xdr:row>
                    <xdr:rowOff>297180</xdr:rowOff>
                  </from>
                  <to>
                    <xdr:col>5</xdr:col>
                    <xdr:colOff>1554480</xdr:colOff>
                    <xdr:row>25</xdr:row>
                    <xdr:rowOff>68580</xdr:rowOff>
                  </to>
                </anchor>
              </controlPr>
            </control>
          </mc:Choice>
        </mc:AlternateContent>
        <mc:AlternateContent xmlns:mc="http://schemas.openxmlformats.org/markup-compatibility/2006">
          <mc:Choice Requires="x14">
            <control shapeId="4301" r:id="rId107" name="optLevel56">
              <controlPr defaultSize="0" autoFill="0" autoLine="0" autoPict="0">
                <anchor moveWithCells="1">
                  <from>
                    <xdr:col>5</xdr:col>
                    <xdr:colOff>1676400</xdr:colOff>
                    <xdr:row>24</xdr:row>
                    <xdr:rowOff>259080</xdr:rowOff>
                  </from>
                  <to>
                    <xdr:col>5</xdr:col>
                    <xdr:colOff>1897380</xdr:colOff>
                    <xdr:row>25</xdr:row>
                    <xdr:rowOff>30480</xdr:rowOff>
                  </to>
                </anchor>
              </controlPr>
            </control>
          </mc:Choice>
        </mc:AlternateContent>
        <mc:AlternateContent xmlns:mc="http://schemas.openxmlformats.org/markup-compatibility/2006">
          <mc:Choice Requires="x14">
            <control shapeId="4302" r:id="rId108" name="optKubun56">
              <controlPr defaultSize="0" autoFill="0" autoLine="0" autoPict="0" macro="[0]!Sheet5.optKubun15_Click">
                <anchor moveWithCells="1">
                  <from>
                    <xdr:col>3</xdr:col>
                    <xdr:colOff>114300</xdr:colOff>
                    <xdr:row>24</xdr:row>
                    <xdr:rowOff>259080</xdr:rowOff>
                  </from>
                  <to>
                    <xdr:col>3</xdr:col>
                    <xdr:colOff>335280</xdr:colOff>
                    <xdr:row>25</xdr:row>
                    <xdr:rowOff>30480</xdr:rowOff>
                  </to>
                </anchor>
              </controlPr>
            </control>
          </mc:Choice>
        </mc:AlternateContent>
        <mc:AlternateContent xmlns:mc="http://schemas.openxmlformats.org/markup-compatibility/2006">
          <mc:Choice Requires="x14">
            <control shapeId="4303" r:id="rId109" name="drpTaisaku55">
              <controlPr defaultSize="0" autoLine="0" autoPict="0">
                <anchor moveWithCells="1">
                  <from>
                    <xdr:col>5</xdr:col>
                    <xdr:colOff>838200</xdr:colOff>
                    <xdr:row>24</xdr:row>
                    <xdr:rowOff>38100</xdr:rowOff>
                  </from>
                  <to>
                    <xdr:col>5</xdr:col>
                    <xdr:colOff>1554480</xdr:colOff>
                    <xdr:row>24</xdr:row>
                    <xdr:rowOff>182880</xdr:rowOff>
                  </to>
                </anchor>
              </controlPr>
            </control>
          </mc:Choice>
        </mc:AlternateContent>
        <mc:AlternateContent xmlns:mc="http://schemas.openxmlformats.org/markup-compatibility/2006">
          <mc:Choice Requires="x14">
            <control shapeId="4305" r:id="rId110" name="optLevel55">
              <controlPr defaultSize="0" autoFill="0" autoLine="0" autoPict="0">
                <anchor moveWithCells="1">
                  <from>
                    <xdr:col>5</xdr:col>
                    <xdr:colOff>1676400</xdr:colOff>
                    <xdr:row>23</xdr:row>
                    <xdr:rowOff>373380</xdr:rowOff>
                  </from>
                  <to>
                    <xdr:col>5</xdr:col>
                    <xdr:colOff>1897380</xdr:colOff>
                    <xdr:row>24</xdr:row>
                    <xdr:rowOff>144780</xdr:rowOff>
                  </to>
                </anchor>
              </controlPr>
            </control>
          </mc:Choice>
        </mc:AlternateContent>
        <mc:AlternateContent xmlns:mc="http://schemas.openxmlformats.org/markup-compatibility/2006">
          <mc:Choice Requires="x14">
            <control shapeId="4306" r:id="rId111" name="optKubun55">
              <controlPr defaultSize="0" autoFill="0" autoLine="0" autoPict="0" macro="[0]!Sheet5.optKubun15_Click">
                <anchor moveWithCells="1">
                  <from>
                    <xdr:col>3</xdr:col>
                    <xdr:colOff>114300</xdr:colOff>
                    <xdr:row>23</xdr:row>
                    <xdr:rowOff>373380</xdr:rowOff>
                  </from>
                  <to>
                    <xdr:col>3</xdr:col>
                    <xdr:colOff>335280</xdr:colOff>
                    <xdr:row>24</xdr:row>
                    <xdr:rowOff>144780</xdr:rowOff>
                  </to>
                </anchor>
              </controlPr>
            </control>
          </mc:Choice>
        </mc:AlternateContent>
        <mc:AlternateContent xmlns:mc="http://schemas.openxmlformats.org/markup-compatibility/2006">
          <mc:Choice Requires="x14">
            <control shapeId="4307" r:id="rId112" name="drpTaisaku54">
              <controlPr defaultSize="0" autoLine="0" autoPict="0">
                <anchor moveWithCells="1">
                  <from>
                    <xdr:col>5</xdr:col>
                    <xdr:colOff>838200</xdr:colOff>
                    <xdr:row>23</xdr:row>
                    <xdr:rowOff>182880</xdr:rowOff>
                  </from>
                  <to>
                    <xdr:col>5</xdr:col>
                    <xdr:colOff>1554480</xdr:colOff>
                    <xdr:row>23</xdr:row>
                    <xdr:rowOff>297180</xdr:rowOff>
                  </to>
                </anchor>
              </controlPr>
            </control>
          </mc:Choice>
        </mc:AlternateContent>
        <mc:AlternateContent xmlns:mc="http://schemas.openxmlformats.org/markup-compatibility/2006">
          <mc:Choice Requires="x14">
            <control shapeId="4309" r:id="rId113" name="optLevel54">
              <controlPr defaultSize="0" autoFill="0" autoLine="0" autoPict="0">
                <anchor moveWithCells="1">
                  <from>
                    <xdr:col>5</xdr:col>
                    <xdr:colOff>1676400</xdr:colOff>
                    <xdr:row>23</xdr:row>
                    <xdr:rowOff>106680</xdr:rowOff>
                  </from>
                  <to>
                    <xdr:col>5</xdr:col>
                    <xdr:colOff>1897380</xdr:colOff>
                    <xdr:row>23</xdr:row>
                    <xdr:rowOff>259080</xdr:rowOff>
                  </to>
                </anchor>
              </controlPr>
            </control>
          </mc:Choice>
        </mc:AlternateContent>
        <mc:AlternateContent xmlns:mc="http://schemas.openxmlformats.org/markup-compatibility/2006">
          <mc:Choice Requires="x14">
            <control shapeId="4310" r:id="rId114" name="optKubun54">
              <controlPr defaultSize="0" autoFill="0" autoLine="0" autoPict="0" macro="[0]!Sheet5.optKubun15_Click">
                <anchor moveWithCells="1">
                  <from>
                    <xdr:col>3</xdr:col>
                    <xdr:colOff>114300</xdr:colOff>
                    <xdr:row>23</xdr:row>
                    <xdr:rowOff>106680</xdr:rowOff>
                  </from>
                  <to>
                    <xdr:col>3</xdr:col>
                    <xdr:colOff>335280</xdr:colOff>
                    <xdr:row>23</xdr:row>
                    <xdr:rowOff>259080</xdr:rowOff>
                  </to>
                </anchor>
              </controlPr>
            </control>
          </mc:Choice>
        </mc:AlternateContent>
        <mc:AlternateContent xmlns:mc="http://schemas.openxmlformats.org/markup-compatibility/2006">
          <mc:Choice Requires="x14">
            <control shapeId="4311" r:id="rId115" name="drpTaisaku53">
              <controlPr defaultSize="0" autoLine="0" autoPict="0">
                <anchor moveWithCells="1">
                  <from>
                    <xdr:col>5</xdr:col>
                    <xdr:colOff>838200</xdr:colOff>
                    <xdr:row>22</xdr:row>
                    <xdr:rowOff>297180</xdr:rowOff>
                  </from>
                  <to>
                    <xdr:col>5</xdr:col>
                    <xdr:colOff>1554480</xdr:colOff>
                    <xdr:row>23</xdr:row>
                    <xdr:rowOff>38100</xdr:rowOff>
                  </to>
                </anchor>
              </controlPr>
            </control>
          </mc:Choice>
        </mc:AlternateContent>
        <mc:AlternateContent xmlns:mc="http://schemas.openxmlformats.org/markup-compatibility/2006">
          <mc:Choice Requires="x14">
            <control shapeId="4313" r:id="rId116" name="optLevel53">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14" r:id="rId117" name="optKubun53">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15" r:id="rId118" name="drpTaisaku52">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17" r:id="rId119" name="optLevel52">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18" r:id="rId120" name="optKubun52">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19" r:id="rId121" name="drpTaisaku51">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21" r:id="rId122" name="optLevel51">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22" r:id="rId123" name="optKubun51">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23" r:id="rId124" name="drpTaisaku50">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25" r:id="rId125" name="optLevel50">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26" r:id="rId126" name="optKubun50">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27" r:id="rId127" name="drpTaisaku49">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29" r:id="rId128" name="optLevel49">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30" r:id="rId129" name="optKubun49">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31" r:id="rId130" name="drpTaisaku48">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33" r:id="rId131" name="optLevel48">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34" r:id="rId132" name="optKubun48">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35" r:id="rId133" name="drpTaisaku47">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37" r:id="rId134" name="optLevel47">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38" r:id="rId135" name="optKubun47">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39" r:id="rId136" name="drpTaisaku46">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41" r:id="rId137" name="optLevel46">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42" r:id="rId138" name="optKubun46">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43" r:id="rId139" name="drpTaisaku45">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45" r:id="rId140" name="optLevel45">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46" r:id="rId141" name="optKubun45">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47" r:id="rId142" name="drpTaisaku44">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49" r:id="rId143" name="optLevel44">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50" r:id="rId144" name="optKubun44">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51" r:id="rId145" name="drpTaisaku43">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53" r:id="rId146" name="optLevel43">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54" r:id="rId147" name="optKubun43">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55" r:id="rId148" name="drpTaisaku42">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57" r:id="rId149" name="optLevel42">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58" r:id="rId150" name="optKubun42">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59" r:id="rId151" name="drpTaisaku41">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61" r:id="rId152" name="optLevel41">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62" r:id="rId153" name="optKubun41">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63" r:id="rId154" name="drpTaisaku40">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65" r:id="rId155" name="optLevel40">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66" r:id="rId156" name="optKubun40">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67" r:id="rId157" name="drpTaisaku39">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69" r:id="rId158" name="optLevel39">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70" r:id="rId159" name="optKubun39">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71" r:id="rId160" name="drpTaisaku38">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73" r:id="rId161" name="optLevel38">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74" r:id="rId162" name="optKubun38">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75" r:id="rId163" name="drpTaisaku37">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77" r:id="rId164" name="optLevel37">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78" r:id="rId165" name="optKubun37">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79" r:id="rId166" name="drpTaisaku36">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81" r:id="rId167" name="optLevel36">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82" r:id="rId168" name="optKubun36">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83" r:id="rId169" name="drpTaisaku35">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85" r:id="rId170" name="optLevel35">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86" r:id="rId171" name="optKubun35">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87" r:id="rId172" name="drpTaisaku34">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89" r:id="rId173" name="optLevel34">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90" r:id="rId174" name="optKubun34">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91" r:id="rId175" name="drpTaisaku33">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93" r:id="rId176" name="optLevel33">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94" r:id="rId177" name="optKubun33">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95" r:id="rId178" name="drpTaisaku32">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397" r:id="rId179" name="optLevel32">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398" r:id="rId180" name="optKubun32">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399" r:id="rId181" name="drpTaisaku31">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401" r:id="rId182" name="optLevel31">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402" r:id="rId183" name="optKubun31">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403" r:id="rId184" name="drpTaisaku30">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405" r:id="rId185" name="optLevel30">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406" r:id="rId186" name="optKubun30">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407" r:id="rId187" name="drpTaisaku29">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409" r:id="rId188" name="optLevel29">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410" r:id="rId189" name="optKubun29">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411" r:id="rId190" name="drpTaisaku28">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413" r:id="rId191" name="optLevel28">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414" r:id="rId192" name="optKubun28">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415" r:id="rId193" name="drpTaisaku27">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417" r:id="rId194" name="optLevel27">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418" r:id="rId195" name="optKubun27">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419" r:id="rId196" name="drpTaisaku26">
              <controlPr defaultSize="0" autoLine="0" autoPict="0">
                <anchor moveWithCells="1">
                  <from>
                    <xdr:col>5</xdr:col>
                    <xdr:colOff>838200</xdr:colOff>
                    <xdr:row>22</xdr:row>
                    <xdr:rowOff>220980</xdr:rowOff>
                  </from>
                  <to>
                    <xdr:col>5</xdr:col>
                    <xdr:colOff>1554480</xdr:colOff>
                    <xdr:row>23</xdr:row>
                    <xdr:rowOff>0</xdr:rowOff>
                  </to>
                </anchor>
              </controlPr>
            </control>
          </mc:Choice>
        </mc:AlternateContent>
        <mc:AlternateContent xmlns:mc="http://schemas.openxmlformats.org/markup-compatibility/2006">
          <mc:Choice Requires="x14">
            <control shapeId="4421" r:id="rId197" name="optLevel26">
              <controlPr defaultSize="0" autoFill="0" autoLine="0" autoPict="0">
                <anchor moveWithCells="1">
                  <from>
                    <xdr:col>5</xdr:col>
                    <xdr:colOff>1676400</xdr:colOff>
                    <xdr:row>22</xdr:row>
                    <xdr:rowOff>220980</xdr:rowOff>
                  </from>
                  <to>
                    <xdr:col>5</xdr:col>
                    <xdr:colOff>1897380</xdr:colOff>
                    <xdr:row>23</xdr:row>
                    <xdr:rowOff>30480</xdr:rowOff>
                  </to>
                </anchor>
              </controlPr>
            </control>
          </mc:Choice>
        </mc:AlternateContent>
        <mc:AlternateContent xmlns:mc="http://schemas.openxmlformats.org/markup-compatibility/2006">
          <mc:Choice Requires="x14">
            <control shapeId="4422" r:id="rId198" name="optKubun26">
              <controlPr defaultSize="0" autoFill="0" autoLine="0" autoPict="0" macro="[0]!Sheet5.optKubun15_Click">
                <anchor moveWithCells="1">
                  <from>
                    <xdr:col>3</xdr:col>
                    <xdr:colOff>114300</xdr:colOff>
                    <xdr:row>22</xdr:row>
                    <xdr:rowOff>220980</xdr:rowOff>
                  </from>
                  <to>
                    <xdr:col>3</xdr:col>
                    <xdr:colOff>335280</xdr:colOff>
                    <xdr:row>23</xdr:row>
                    <xdr:rowOff>30480</xdr:rowOff>
                  </to>
                </anchor>
              </controlPr>
            </control>
          </mc:Choice>
        </mc:AlternateContent>
        <mc:AlternateContent xmlns:mc="http://schemas.openxmlformats.org/markup-compatibility/2006">
          <mc:Choice Requires="x14">
            <control shapeId="4423" r:id="rId199" name="drpTaisaku25">
              <controlPr defaultSize="0" autoLine="0" autoPict="0">
                <anchor moveWithCells="1">
                  <from>
                    <xdr:col>5</xdr:col>
                    <xdr:colOff>838200</xdr:colOff>
                    <xdr:row>22</xdr:row>
                    <xdr:rowOff>30480</xdr:rowOff>
                  </from>
                  <to>
                    <xdr:col>5</xdr:col>
                    <xdr:colOff>1554480</xdr:colOff>
                    <xdr:row>22</xdr:row>
                    <xdr:rowOff>152400</xdr:rowOff>
                  </to>
                </anchor>
              </controlPr>
            </control>
          </mc:Choice>
        </mc:AlternateContent>
        <mc:AlternateContent xmlns:mc="http://schemas.openxmlformats.org/markup-compatibility/2006">
          <mc:Choice Requires="x14">
            <control shapeId="4425" r:id="rId200" name="optLevel25">
              <controlPr defaultSize="0" autoFill="0" autoLine="0" autoPict="0">
                <anchor moveWithCells="1">
                  <from>
                    <xdr:col>5</xdr:col>
                    <xdr:colOff>1676400</xdr:colOff>
                    <xdr:row>21</xdr:row>
                    <xdr:rowOff>335280</xdr:rowOff>
                  </from>
                  <to>
                    <xdr:col>5</xdr:col>
                    <xdr:colOff>1897380</xdr:colOff>
                    <xdr:row>22</xdr:row>
                    <xdr:rowOff>144780</xdr:rowOff>
                  </to>
                </anchor>
              </controlPr>
            </control>
          </mc:Choice>
        </mc:AlternateContent>
        <mc:AlternateContent xmlns:mc="http://schemas.openxmlformats.org/markup-compatibility/2006">
          <mc:Choice Requires="x14">
            <control shapeId="4426" r:id="rId201" name="optKubun25">
              <controlPr defaultSize="0" autoFill="0" autoLine="0" autoPict="0" macro="[0]!Sheet5.optKubun15_Click">
                <anchor moveWithCells="1">
                  <from>
                    <xdr:col>3</xdr:col>
                    <xdr:colOff>114300</xdr:colOff>
                    <xdr:row>21</xdr:row>
                    <xdr:rowOff>335280</xdr:rowOff>
                  </from>
                  <to>
                    <xdr:col>3</xdr:col>
                    <xdr:colOff>335280</xdr:colOff>
                    <xdr:row>22</xdr:row>
                    <xdr:rowOff>144780</xdr:rowOff>
                  </to>
                </anchor>
              </controlPr>
            </control>
          </mc:Choice>
        </mc:AlternateContent>
        <mc:AlternateContent xmlns:mc="http://schemas.openxmlformats.org/markup-compatibility/2006">
          <mc:Choice Requires="x14">
            <control shapeId="4427" r:id="rId202" name="drpTaisaku24">
              <controlPr defaultSize="0" autoLine="0" autoPict="0">
                <anchor moveWithCells="1">
                  <from>
                    <xdr:col>5</xdr:col>
                    <xdr:colOff>838200</xdr:colOff>
                    <xdr:row>21</xdr:row>
                    <xdr:rowOff>144780</xdr:rowOff>
                  </from>
                  <to>
                    <xdr:col>5</xdr:col>
                    <xdr:colOff>1554480</xdr:colOff>
                    <xdr:row>21</xdr:row>
                    <xdr:rowOff>266700</xdr:rowOff>
                  </to>
                </anchor>
              </controlPr>
            </control>
          </mc:Choice>
        </mc:AlternateContent>
        <mc:AlternateContent xmlns:mc="http://schemas.openxmlformats.org/markup-compatibility/2006">
          <mc:Choice Requires="x14">
            <control shapeId="4429" r:id="rId203" name="optLevel24">
              <controlPr defaultSize="0" autoFill="0" autoLine="0" autoPict="0">
                <anchor moveWithCells="1">
                  <from>
                    <xdr:col>5</xdr:col>
                    <xdr:colOff>1676400</xdr:colOff>
                    <xdr:row>21</xdr:row>
                    <xdr:rowOff>76200</xdr:rowOff>
                  </from>
                  <to>
                    <xdr:col>5</xdr:col>
                    <xdr:colOff>1897380</xdr:colOff>
                    <xdr:row>21</xdr:row>
                    <xdr:rowOff>259080</xdr:rowOff>
                  </to>
                </anchor>
              </controlPr>
            </control>
          </mc:Choice>
        </mc:AlternateContent>
        <mc:AlternateContent xmlns:mc="http://schemas.openxmlformats.org/markup-compatibility/2006">
          <mc:Choice Requires="x14">
            <control shapeId="4430" r:id="rId204" name="optKubun24">
              <controlPr defaultSize="0" autoFill="0" autoLine="0" autoPict="0" macro="[0]!Sheet5.optKubun15_Click">
                <anchor moveWithCells="1">
                  <from>
                    <xdr:col>3</xdr:col>
                    <xdr:colOff>114300</xdr:colOff>
                    <xdr:row>21</xdr:row>
                    <xdr:rowOff>76200</xdr:rowOff>
                  </from>
                  <to>
                    <xdr:col>3</xdr:col>
                    <xdr:colOff>335280</xdr:colOff>
                    <xdr:row>21</xdr:row>
                    <xdr:rowOff>259080</xdr:rowOff>
                  </to>
                </anchor>
              </controlPr>
            </control>
          </mc:Choice>
        </mc:AlternateContent>
        <mc:AlternateContent xmlns:mc="http://schemas.openxmlformats.org/markup-compatibility/2006">
          <mc:Choice Requires="x14">
            <control shapeId="4431" r:id="rId205" name="drpTaisaku23">
              <controlPr defaultSize="0" autoLine="0" autoPict="0">
                <anchor moveWithCells="1">
                  <from>
                    <xdr:col>5</xdr:col>
                    <xdr:colOff>838200</xdr:colOff>
                    <xdr:row>20</xdr:row>
                    <xdr:rowOff>259080</xdr:rowOff>
                  </from>
                  <to>
                    <xdr:col>5</xdr:col>
                    <xdr:colOff>1554480</xdr:colOff>
                    <xdr:row>21</xdr:row>
                    <xdr:rowOff>30480</xdr:rowOff>
                  </to>
                </anchor>
              </controlPr>
            </control>
          </mc:Choice>
        </mc:AlternateContent>
        <mc:AlternateContent xmlns:mc="http://schemas.openxmlformats.org/markup-compatibility/2006">
          <mc:Choice Requires="x14">
            <control shapeId="4433" r:id="rId206" name="optLevel23">
              <controlPr defaultSize="0" autoFill="0" autoLine="0" autoPict="0">
                <anchor moveWithCells="1">
                  <from>
                    <xdr:col>5</xdr:col>
                    <xdr:colOff>1676400</xdr:colOff>
                    <xdr:row>20</xdr:row>
                    <xdr:rowOff>220980</xdr:rowOff>
                  </from>
                  <to>
                    <xdr:col>5</xdr:col>
                    <xdr:colOff>1897380</xdr:colOff>
                    <xdr:row>20</xdr:row>
                    <xdr:rowOff>373380</xdr:rowOff>
                  </to>
                </anchor>
              </controlPr>
            </control>
          </mc:Choice>
        </mc:AlternateContent>
        <mc:AlternateContent xmlns:mc="http://schemas.openxmlformats.org/markup-compatibility/2006">
          <mc:Choice Requires="x14">
            <control shapeId="4434" r:id="rId207" name="optKubun23">
              <controlPr defaultSize="0" autoFill="0" autoLine="0" autoPict="0" macro="[0]!Sheet5.optKubun15_Click">
                <anchor moveWithCells="1">
                  <from>
                    <xdr:col>3</xdr:col>
                    <xdr:colOff>114300</xdr:colOff>
                    <xdr:row>20</xdr:row>
                    <xdr:rowOff>220980</xdr:rowOff>
                  </from>
                  <to>
                    <xdr:col>3</xdr:col>
                    <xdr:colOff>335280</xdr:colOff>
                    <xdr:row>20</xdr:row>
                    <xdr:rowOff>373380</xdr:rowOff>
                  </to>
                </anchor>
              </controlPr>
            </control>
          </mc:Choice>
        </mc:AlternateContent>
        <mc:AlternateContent xmlns:mc="http://schemas.openxmlformats.org/markup-compatibility/2006">
          <mc:Choice Requires="x14">
            <control shapeId="4435" r:id="rId208" name="drpTaisaku22">
              <controlPr defaultSize="0" autoLine="0" autoPict="0">
                <anchor moveWithCells="1">
                  <from>
                    <xdr:col>5</xdr:col>
                    <xdr:colOff>838200</xdr:colOff>
                    <xdr:row>20</xdr:row>
                    <xdr:rowOff>0</xdr:rowOff>
                  </from>
                  <to>
                    <xdr:col>5</xdr:col>
                    <xdr:colOff>1554480</xdr:colOff>
                    <xdr:row>20</xdr:row>
                    <xdr:rowOff>144780</xdr:rowOff>
                  </to>
                </anchor>
              </controlPr>
            </control>
          </mc:Choice>
        </mc:AlternateContent>
        <mc:AlternateContent xmlns:mc="http://schemas.openxmlformats.org/markup-compatibility/2006">
          <mc:Choice Requires="x14">
            <control shapeId="4437" r:id="rId209" name="optLevel22">
              <controlPr defaultSize="0" autoFill="0" autoLine="0" autoPict="0">
                <anchor moveWithCells="1">
                  <from>
                    <xdr:col>5</xdr:col>
                    <xdr:colOff>1676400</xdr:colOff>
                    <xdr:row>19</xdr:row>
                    <xdr:rowOff>335280</xdr:rowOff>
                  </from>
                  <to>
                    <xdr:col>5</xdr:col>
                    <xdr:colOff>1897380</xdr:colOff>
                    <xdr:row>20</xdr:row>
                    <xdr:rowOff>106680</xdr:rowOff>
                  </to>
                </anchor>
              </controlPr>
            </control>
          </mc:Choice>
        </mc:AlternateContent>
        <mc:AlternateContent xmlns:mc="http://schemas.openxmlformats.org/markup-compatibility/2006">
          <mc:Choice Requires="x14">
            <control shapeId="4438" r:id="rId210" name="optKubun22">
              <controlPr defaultSize="0" autoFill="0" autoLine="0" autoPict="0" macro="[0]!Sheet5.optKubun15_Click">
                <anchor moveWithCells="1">
                  <from>
                    <xdr:col>3</xdr:col>
                    <xdr:colOff>114300</xdr:colOff>
                    <xdr:row>19</xdr:row>
                    <xdr:rowOff>335280</xdr:rowOff>
                  </from>
                  <to>
                    <xdr:col>3</xdr:col>
                    <xdr:colOff>335280</xdr:colOff>
                    <xdr:row>20</xdr:row>
                    <xdr:rowOff>106680</xdr:rowOff>
                  </to>
                </anchor>
              </controlPr>
            </control>
          </mc:Choice>
        </mc:AlternateContent>
        <mc:AlternateContent xmlns:mc="http://schemas.openxmlformats.org/markup-compatibility/2006">
          <mc:Choice Requires="x14">
            <control shapeId="4439" r:id="rId211" name="drpTaisaku21">
              <controlPr defaultSize="0" autoLine="0" autoPict="0">
                <anchor moveWithCells="1">
                  <from>
                    <xdr:col>5</xdr:col>
                    <xdr:colOff>838200</xdr:colOff>
                    <xdr:row>19</xdr:row>
                    <xdr:rowOff>144780</xdr:rowOff>
                  </from>
                  <to>
                    <xdr:col>5</xdr:col>
                    <xdr:colOff>1554480</xdr:colOff>
                    <xdr:row>19</xdr:row>
                    <xdr:rowOff>259080</xdr:rowOff>
                  </to>
                </anchor>
              </controlPr>
            </control>
          </mc:Choice>
        </mc:AlternateContent>
        <mc:AlternateContent xmlns:mc="http://schemas.openxmlformats.org/markup-compatibility/2006">
          <mc:Choice Requires="x14">
            <control shapeId="4441" r:id="rId212" name="optLevel21">
              <controlPr defaultSize="0" autoFill="0" autoLine="0" autoPict="0">
                <anchor moveWithCells="1">
                  <from>
                    <xdr:col>5</xdr:col>
                    <xdr:colOff>1676400</xdr:colOff>
                    <xdr:row>19</xdr:row>
                    <xdr:rowOff>68580</xdr:rowOff>
                  </from>
                  <to>
                    <xdr:col>5</xdr:col>
                    <xdr:colOff>1897380</xdr:colOff>
                    <xdr:row>19</xdr:row>
                    <xdr:rowOff>228600</xdr:rowOff>
                  </to>
                </anchor>
              </controlPr>
            </control>
          </mc:Choice>
        </mc:AlternateContent>
        <mc:AlternateContent xmlns:mc="http://schemas.openxmlformats.org/markup-compatibility/2006">
          <mc:Choice Requires="x14">
            <control shapeId="4442" r:id="rId213" name="optKubun21">
              <controlPr defaultSize="0" autoFill="0" autoLine="0" autoPict="0" macro="[0]!Sheet5.optKubun15_Click">
                <anchor moveWithCells="1">
                  <from>
                    <xdr:col>3</xdr:col>
                    <xdr:colOff>114300</xdr:colOff>
                    <xdr:row>19</xdr:row>
                    <xdr:rowOff>68580</xdr:rowOff>
                  </from>
                  <to>
                    <xdr:col>3</xdr:col>
                    <xdr:colOff>335280</xdr:colOff>
                    <xdr:row>19</xdr:row>
                    <xdr:rowOff>228600</xdr:rowOff>
                  </to>
                </anchor>
              </controlPr>
            </control>
          </mc:Choice>
        </mc:AlternateContent>
        <mc:AlternateContent xmlns:mc="http://schemas.openxmlformats.org/markup-compatibility/2006">
          <mc:Choice Requires="x14">
            <control shapeId="4443" r:id="rId214" name="drpTaisaku20">
              <controlPr defaultSize="0" autoLine="0" autoPict="0">
                <anchor moveWithCells="1">
                  <from>
                    <xdr:col>5</xdr:col>
                    <xdr:colOff>838200</xdr:colOff>
                    <xdr:row>18</xdr:row>
                    <xdr:rowOff>259080</xdr:rowOff>
                  </from>
                  <to>
                    <xdr:col>5</xdr:col>
                    <xdr:colOff>1554480</xdr:colOff>
                    <xdr:row>19</xdr:row>
                    <xdr:rowOff>0</xdr:rowOff>
                  </to>
                </anchor>
              </controlPr>
            </control>
          </mc:Choice>
        </mc:AlternateContent>
        <mc:AlternateContent xmlns:mc="http://schemas.openxmlformats.org/markup-compatibility/2006">
          <mc:Choice Requires="x14">
            <control shapeId="4445" r:id="rId215" name="optLevel20">
              <controlPr defaultSize="0" autoFill="0" autoLine="0" autoPict="0">
                <anchor moveWithCells="1">
                  <from>
                    <xdr:col>5</xdr:col>
                    <xdr:colOff>1676400</xdr:colOff>
                    <xdr:row>18</xdr:row>
                    <xdr:rowOff>190500</xdr:rowOff>
                  </from>
                  <to>
                    <xdr:col>5</xdr:col>
                    <xdr:colOff>1897380</xdr:colOff>
                    <xdr:row>18</xdr:row>
                    <xdr:rowOff>373380</xdr:rowOff>
                  </to>
                </anchor>
              </controlPr>
            </control>
          </mc:Choice>
        </mc:AlternateContent>
        <mc:AlternateContent xmlns:mc="http://schemas.openxmlformats.org/markup-compatibility/2006">
          <mc:Choice Requires="x14">
            <control shapeId="4446" r:id="rId216" name="optKubun20">
              <controlPr defaultSize="0" autoFill="0" autoLine="0" autoPict="0" macro="[0]!Sheet5.optKubun15_Click">
                <anchor moveWithCells="1">
                  <from>
                    <xdr:col>3</xdr:col>
                    <xdr:colOff>114300</xdr:colOff>
                    <xdr:row>18</xdr:row>
                    <xdr:rowOff>190500</xdr:rowOff>
                  </from>
                  <to>
                    <xdr:col>3</xdr:col>
                    <xdr:colOff>335280</xdr:colOff>
                    <xdr:row>18</xdr:row>
                    <xdr:rowOff>373380</xdr:rowOff>
                  </to>
                </anchor>
              </controlPr>
            </control>
          </mc:Choice>
        </mc:AlternateContent>
        <mc:AlternateContent xmlns:mc="http://schemas.openxmlformats.org/markup-compatibility/2006">
          <mc:Choice Requires="x14">
            <control shapeId="4447" r:id="rId217" name="drpTaisaku19">
              <controlPr defaultSize="0" autoLine="0" autoPict="0">
                <anchor moveWithCells="1">
                  <from>
                    <xdr:col>5</xdr:col>
                    <xdr:colOff>838200</xdr:colOff>
                    <xdr:row>18</xdr:row>
                    <xdr:rowOff>0</xdr:rowOff>
                  </from>
                  <to>
                    <xdr:col>5</xdr:col>
                    <xdr:colOff>1554480</xdr:colOff>
                    <xdr:row>18</xdr:row>
                    <xdr:rowOff>144780</xdr:rowOff>
                  </to>
                </anchor>
              </controlPr>
            </control>
          </mc:Choice>
        </mc:AlternateContent>
        <mc:AlternateContent xmlns:mc="http://schemas.openxmlformats.org/markup-compatibility/2006">
          <mc:Choice Requires="x14">
            <control shapeId="4449" r:id="rId218" name="optLevel19">
              <controlPr defaultSize="0" autoFill="0" autoLine="0" autoPict="0">
                <anchor moveWithCells="1">
                  <from>
                    <xdr:col>5</xdr:col>
                    <xdr:colOff>1676400</xdr:colOff>
                    <xdr:row>17</xdr:row>
                    <xdr:rowOff>335280</xdr:rowOff>
                  </from>
                  <to>
                    <xdr:col>5</xdr:col>
                    <xdr:colOff>1897380</xdr:colOff>
                    <xdr:row>18</xdr:row>
                    <xdr:rowOff>106680</xdr:rowOff>
                  </to>
                </anchor>
              </controlPr>
            </control>
          </mc:Choice>
        </mc:AlternateContent>
        <mc:AlternateContent xmlns:mc="http://schemas.openxmlformats.org/markup-compatibility/2006">
          <mc:Choice Requires="x14">
            <control shapeId="4450" r:id="rId219" name="optKubun19">
              <controlPr defaultSize="0" autoFill="0" autoLine="0" autoPict="0" macro="[0]!Sheet5.optKubun15_Click">
                <anchor moveWithCells="1">
                  <from>
                    <xdr:col>3</xdr:col>
                    <xdr:colOff>114300</xdr:colOff>
                    <xdr:row>17</xdr:row>
                    <xdr:rowOff>335280</xdr:rowOff>
                  </from>
                  <to>
                    <xdr:col>3</xdr:col>
                    <xdr:colOff>335280</xdr:colOff>
                    <xdr:row>18</xdr:row>
                    <xdr:rowOff>106680</xdr:rowOff>
                  </to>
                </anchor>
              </controlPr>
            </control>
          </mc:Choice>
        </mc:AlternateContent>
        <mc:AlternateContent xmlns:mc="http://schemas.openxmlformats.org/markup-compatibility/2006">
          <mc:Choice Requires="x14">
            <control shapeId="4451" r:id="rId220" name="drpTaisaku18">
              <controlPr defaultSize="0" autoLine="0" autoPict="0">
                <anchor moveWithCells="1">
                  <from>
                    <xdr:col>5</xdr:col>
                    <xdr:colOff>838200</xdr:colOff>
                    <xdr:row>17</xdr:row>
                    <xdr:rowOff>144780</xdr:rowOff>
                  </from>
                  <to>
                    <xdr:col>5</xdr:col>
                    <xdr:colOff>1554480</xdr:colOff>
                    <xdr:row>17</xdr:row>
                    <xdr:rowOff>259080</xdr:rowOff>
                  </to>
                </anchor>
              </controlPr>
            </control>
          </mc:Choice>
        </mc:AlternateContent>
        <mc:AlternateContent xmlns:mc="http://schemas.openxmlformats.org/markup-compatibility/2006">
          <mc:Choice Requires="x14">
            <control shapeId="4453" r:id="rId221" name="optLevel18">
              <controlPr defaultSize="0" autoFill="0" autoLine="0" autoPict="0">
                <anchor moveWithCells="1">
                  <from>
                    <xdr:col>5</xdr:col>
                    <xdr:colOff>1676400</xdr:colOff>
                    <xdr:row>17</xdr:row>
                    <xdr:rowOff>68580</xdr:rowOff>
                  </from>
                  <to>
                    <xdr:col>5</xdr:col>
                    <xdr:colOff>1897380</xdr:colOff>
                    <xdr:row>17</xdr:row>
                    <xdr:rowOff>228600</xdr:rowOff>
                  </to>
                </anchor>
              </controlPr>
            </control>
          </mc:Choice>
        </mc:AlternateContent>
        <mc:AlternateContent xmlns:mc="http://schemas.openxmlformats.org/markup-compatibility/2006">
          <mc:Choice Requires="x14">
            <control shapeId="4454" r:id="rId222" name="optKubun18">
              <controlPr defaultSize="0" autoFill="0" autoLine="0" autoPict="0" macro="[0]!Sheet5.optKubun15_Click">
                <anchor moveWithCells="1">
                  <from>
                    <xdr:col>3</xdr:col>
                    <xdr:colOff>114300</xdr:colOff>
                    <xdr:row>17</xdr:row>
                    <xdr:rowOff>68580</xdr:rowOff>
                  </from>
                  <to>
                    <xdr:col>3</xdr:col>
                    <xdr:colOff>335280</xdr:colOff>
                    <xdr:row>17</xdr:row>
                    <xdr:rowOff>228600</xdr:rowOff>
                  </to>
                </anchor>
              </controlPr>
            </control>
          </mc:Choice>
        </mc:AlternateContent>
        <mc:AlternateContent xmlns:mc="http://schemas.openxmlformats.org/markup-compatibility/2006">
          <mc:Choice Requires="x14">
            <control shapeId="4455" r:id="rId223" name="drpTaisaku17">
              <controlPr defaultSize="0" autoLine="0" autoPict="0">
                <anchor moveWithCells="1">
                  <from>
                    <xdr:col>5</xdr:col>
                    <xdr:colOff>838200</xdr:colOff>
                    <xdr:row>16</xdr:row>
                    <xdr:rowOff>259080</xdr:rowOff>
                  </from>
                  <to>
                    <xdr:col>5</xdr:col>
                    <xdr:colOff>1554480</xdr:colOff>
                    <xdr:row>17</xdr:row>
                    <xdr:rowOff>0</xdr:rowOff>
                  </to>
                </anchor>
              </controlPr>
            </control>
          </mc:Choice>
        </mc:AlternateContent>
        <mc:AlternateContent xmlns:mc="http://schemas.openxmlformats.org/markup-compatibility/2006">
          <mc:Choice Requires="x14">
            <control shapeId="4457" r:id="rId224" name="optLevel17">
              <controlPr defaultSize="0" autoFill="0" autoLine="0" autoPict="0">
                <anchor moveWithCells="1">
                  <from>
                    <xdr:col>5</xdr:col>
                    <xdr:colOff>1676400</xdr:colOff>
                    <xdr:row>16</xdr:row>
                    <xdr:rowOff>190500</xdr:rowOff>
                  </from>
                  <to>
                    <xdr:col>5</xdr:col>
                    <xdr:colOff>1897380</xdr:colOff>
                    <xdr:row>16</xdr:row>
                    <xdr:rowOff>373380</xdr:rowOff>
                  </to>
                </anchor>
              </controlPr>
            </control>
          </mc:Choice>
        </mc:AlternateContent>
        <mc:AlternateContent xmlns:mc="http://schemas.openxmlformats.org/markup-compatibility/2006">
          <mc:Choice Requires="x14">
            <control shapeId="4458" r:id="rId225" name="optKubun17">
              <controlPr defaultSize="0" autoFill="0" autoLine="0" autoPict="0" macro="[0]!Sheet5.optKubun15_Click">
                <anchor moveWithCells="1">
                  <from>
                    <xdr:col>3</xdr:col>
                    <xdr:colOff>114300</xdr:colOff>
                    <xdr:row>16</xdr:row>
                    <xdr:rowOff>190500</xdr:rowOff>
                  </from>
                  <to>
                    <xdr:col>3</xdr:col>
                    <xdr:colOff>335280</xdr:colOff>
                    <xdr:row>16</xdr:row>
                    <xdr:rowOff>373380</xdr:rowOff>
                  </to>
                </anchor>
              </controlPr>
            </control>
          </mc:Choice>
        </mc:AlternateContent>
        <mc:AlternateContent xmlns:mc="http://schemas.openxmlformats.org/markup-compatibility/2006">
          <mc:Choice Requires="x14">
            <control shapeId="4459" r:id="rId226" name="drpTaisaku16">
              <controlPr defaultSize="0" autoLine="0" autoPict="0">
                <anchor moveWithCells="1">
                  <from>
                    <xdr:col>5</xdr:col>
                    <xdr:colOff>838200</xdr:colOff>
                    <xdr:row>15</xdr:row>
                    <xdr:rowOff>373380</xdr:rowOff>
                  </from>
                  <to>
                    <xdr:col>5</xdr:col>
                    <xdr:colOff>1554480</xdr:colOff>
                    <xdr:row>16</xdr:row>
                    <xdr:rowOff>144780</xdr:rowOff>
                  </to>
                </anchor>
              </controlPr>
            </control>
          </mc:Choice>
        </mc:AlternateContent>
        <mc:AlternateContent xmlns:mc="http://schemas.openxmlformats.org/markup-compatibility/2006">
          <mc:Choice Requires="x14">
            <control shapeId="4461" r:id="rId227" name="optLevel16">
              <controlPr defaultSize="0" autoFill="0" autoLine="0" autoPict="0">
                <anchor moveWithCells="1">
                  <from>
                    <xdr:col>5</xdr:col>
                    <xdr:colOff>1676400</xdr:colOff>
                    <xdr:row>15</xdr:row>
                    <xdr:rowOff>335280</xdr:rowOff>
                  </from>
                  <to>
                    <xdr:col>5</xdr:col>
                    <xdr:colOff>1897380</xdr:colOff>
                    <xdr:row>16</xdr:row>
                    <xdr:rowOff>106680</xdr:rowOff>
                  </to>
                </anchor>
              </controlPr>
            </control>
          </mc:Choice>
        </mc:AlternateContent>
        <mc:AlternateContent xmlns:mc="http://schemas.openxmlformats.org/markup-compatibility/2006">
          <mc:Choice Requires="x14">
            <control shapeId="4462" r:id="rId228" name="optKubun16">
              <controlPr defaultSize="0" autoFill="0" autoLine="0" autoPict="0" macro="[0]!Sheet5.optKubun15_Click">
                <anchor moveWithCells="1">
                  <from>
                    <xdr:col>3</xdr:col>
                    <xdr:colOff>114300</xdr:colOff>
                    <xdr:row>15</xdr:row>
                    <xdr:rowOff>335280</xdr:rowOff>
                  </from>
                  <to>
                    <xdr:col>3</xdr:col>
                    <xdr:colOff>335280</xdr:colOff>
                    <xdr:row>16</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CA57"/>
  <sheetViews>
    <sheetView showGridLines="0" showZeros="0" view="pageBreakPreview" zoomScale="80" zoomScaleNormal="85" zoomScaleSheetLayoutView="80" workbookViewId="0">
      <selection activeCell="U8" sqref="U8:BH10"/>
    </sheetView>
  </sheetViews>
  <sheetFormatPr defaultColWidth="9" defaultRowHeight="12"/>
  <cols>
    <col min="1" max="1" width="2.33203125" style="4" customWidth="1"/>
    <col min="2" max="2" width="0.6640625" style="4" customWidth="1"/>
    <col min="3" max="10" width="2" style="4" customWidth="1"/>
    <col min="11" max="11" width="2.109375" style="4" customWidth="1"/>
    <col min="12" max="61" width="2" style="4" customWidth="1"/>
    <col min="62" max="62" width="0.6640625" style="4" customWidth="1"/>
    <col min="63" max="63" width="2.33203125" style="4" customWidth="1"/>
    <col min="64" max="64" width="16" style="4" customWidth="1"/>
    <col min="65" max="73" width="9" style="4"/>
    <col min="74" max="74" width="4.88671875" style="4" customWidth="1"/>
    <col min="75" max="79" width="9" style="4" hidden="1" customWidth="1"/>
    <col min="80" max="82" width="9" style="4" customWidth="1"/>
    <col min="83" max="87" width="9" style="4"/>
    <col min="88" max="93" width="0" style="4" hidden="1" customWidth="1"/>
    <col min="94" max="16384" width="9" style="4"/>
  </cols>
  <sheetData>
    <row r="1" spans="1:77" ht="12" customHeight="1">
      <c r="A1" s="4" t="s">
        <v>767</v>
      </c>
    </row>
    <row r="2" spans="1:77"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8"/>
    </row>
    <row r="3" spans="1:77" ht="12" customHeight="1">
      <c r="B3" s="6"/>
      <c r="BJ3" s="7"/>
    </row>
    <row r="4" spans="1:77" ht="17.25" customHeight="1">
      <c r="B4" s="6"/>
      <c r="D4" s="255" t="s">
        <v>542</v>
      </c>
      <c r="BJ4" s="7"/>
    </row>
    <row r="5" spans="1:77" ht="17.25" customHeight="1" thickBot="1">
      <c r="B5" s="6"/>
      <c r="D5" s="254" t="s">
        <v>689</v>
      </c>
      <c r="BJ5" s="7"/>
    </row>
    <row r="6" spans="1:77" ht="17.25" customHeight="1">
      <c r="B6" s="6"/>
      <c r="D6" s="831"/>
      <c r="E6" s="832"/>
      <c r="F6" s="832"/>
      <c r="G6" s="832"/>
      <c r="H6" s="832"/>
      <c r="I6" s="832"/>
      <c r="J6" s="832"/>
      <c r="K6" s="832"/>
      <c r="L6" s="832"/>
      <c r="M6" s="832"/>
      <c r="N6" s="832"/>
      <c r="O6" s="832"/>
      <c r="P6" s="832"/>
      <c r="Q6" s="832"/>
      <c r="R6" s="832"/>
      <c r="S6" s="832"/>
      <c r="T6" s="1041"/>
      <c r="U6" s="1032">
        <v>2025</v>
      </c>
      <c r="V6" s="1033"/>
      <c r="W6" s="1033"/>
      <c r="X6" s="1033"/>
      <c r="Y6" s="1034"/>
      <c r="Z6" s="1032" t="s">
        <v>143</v>
      </c>
      <c r="AA6" s="1033"/>
      <c r="AB6" s="1033"/>
      <c r="AC6" s="1033">
        <f>U6+1</f>
        <v>2026</v>
      </c>
      <c r="AD6" s="1033"/>
      <c r="AE6" s="1033"/>
      <c r="AF6" s="1033"/>
      <c r="AG6" s="1034"/>
      <c r="AH6" s="1032" t="s">
        <v>143</v>
      </c>
      <c r="AI6" s="1033"/>
      <c r="AJ6" s="1033"/>
      <c r="AK6" s="1033">
        <f>AC6+1</f>
        <v>2027</v>
      </c>
      <c r="AL6" s="1033"/>
      <c r="AM6" s="1033"/>
      <c r="AN6" s="1033"/>
      <c r="AO6" s="1034"/>
      <c r="AP6" s="1032" t="s">
        <v>143</v>
      </c>
      <c r="AQ6" s="1033"/>
      <c r="AR6" s="1033"/>
      <c r="AS6" s="1033">
        <f>AK6+1</f>
        <v>2028</v>
      </c>
      <c r="AT6" s="1033"/>
      <c r="AU6" s="1033"/>
      <c r="AV6" s="1033"/>
      <c r="AW6" s="1034"/>
      <c r="AX6" s="1032" t="s">
        <v>143</v>
      </c>
      <c r="AY6" s="1033"/>
      <c r="AZ6" s="1033"/>
      <c r="BA6" s="1033">
        <f>AS6+1</f>
        <v>2029</v>
      </c>
      <c r="BB6" s="1033"/>
      <c r="BC6" s="1033"/>
      <c r="BD6" s="1033"/>
      <c r="BE6" s="1034"/>
      <c r="BF6" s="1032" t="s">
        <v>143</v>
      </c>
      <c r="BG6" s="1033"/>
      <c r="BH6" s="1035"/>
      <c r="BJ6" s="7"/>
      <c r="BL6" s="375"/>
      <c r="BM6" s="298"/>
      <c r="BN6" s="296" t="s">
        <v>593</v>
      </c>
      <c r="BO6" s="296" t="s">
        <v>594</v>
      </c>
      <c r="BP6" s="296" t="s">
        <v>595</v>
      </c>
      <c r="BQ6" s="296" t="s">
        <v>596</v>
      </c>
      <c r="BR6" s="374" t="s">
        <v>597</v>
      </c>
      <c r="BW6" s="4" t="s">
        <v>616</v>
      </c>
      <c r="BX6" s="4" t="s">
        <v>617</v>
      </c>
      <c r="BY6" s="4" t="s">
        <v>618</v>
      </c>
    </row>
    <row r="7" spans="1:77" ht="35.25" customHeight="1">
      <c r="B7" s="6"/>
      <c r="D7" s="308"/>
      <c r="E7" s="817" t="s">
        <v>599</v>
      </c>
      <c r="F7" s="903"/>
      <c r="G7" s="903"/>
      <c r="H7" s="903"/>
      <c r="I7" s="903"/>
      <c r="J7" s="903"/>
      <c r="K7" s="903"/>
      <c r="L7" s="903"/>
      <c r="M7" s="903"/>
      <c r="N7" s="903"/>
      <c r="O7" s="903"/>
      <c r="P7" s="52"/>
      <c r="Q7" s="568" t="s">
        <v>600</v>
      </c>
      <c r="R7" s="568"/>
      <c r="S7" s="568"/>
      <c r="T7" s="1036"/>
      <c r="U7" s="1037" t="str">
        <f>IFERROR(IF(BN7="","",BN7*1000/BN8),"")</f>
        <v/>
      </c>
      <c r="V7" s="1038"/>
      <c r="W7" s="1038"/>
      <c r="X7" s="1038"/>
      <c r="Y7" s="1038"/>
      <c r="Z7" s="1038"/>
      <c r="AA7" s="1038"/>
      <c r="AB7" s="1038"/>
      <c r="AC7" s="1039" t="str">
        <f>IFERROR(IF(BO7="","",BO7*1000/BO8),"")</f>
        <v/>
      </c>
      <c r="AD7" s="1040"/>
      <c r="AE7" s="1040"/>
      <c r="AF7" s="1040"/>
      <c r="AG7" s="1040"/>
      <c r="AH7" s="1040"/>
      <c r="AI7" s="1040"/>
      <c r="AJ7" s="1037"/>
      <c r="AK7" s="1039" t="str">
        <f>IFERROR(IF(BP7="","",BP7*1000/BP8),"")</f>
        <v/>
      </c>
      <c r="AL7" s="1040"/>
      <c r="AM7" s="1040"/>
      <c r="AN7" s="1040"/>
      <c r="AO7" s="1040"/>
      <c r="AP7" s="1040"/>
      <c r="AQ7" s="1040"/>
      <c r="AR7" s="1037"/>
      <c r="AS7" s="1039" t="str">
        <f>IFERROR(IF(BQ7="","",BQ7*1000/BQ8),"")</f>
        <v/>
      </c>
      <c r="AT7" s="1040"/>
      <c r="AU7" s="1040"/>
      <c r="AV7" s="1040"/>
      <c r="AW7" s="1040"/>
      <c r="AX7" s="1040"/>
      <c r="AY7" s="1040"/>
      <c r="AZ7" s="1037"/>
      <c r="BA7" s="1039" t="str">
        <f>IFERROR(IF(BR7="","",BR7*1000/BR8),"")</f>
        <v/>
      </c>
      <c r="BB7" s="1040"/>
      <c r="BC7" s="1040"/>
      <c r="BD7" s="1040"/>
      <c r="BE7" s="1040"/>
      <c r="BF7" s="1040"/>
      <c r="BG7" s="1040"/>
      <c r="BH7" s="1042"/>
      <c r="BJ7" s="7"/>
      <c r="BL7" s="408" t="s">
        <v>598</v>
      </c>
      <c r="BM7" s="409" t="s">
        <v>537</v>
      </c>
      <c r="BN7" s="410"/>
      <c r="BO7" s="410"/>
      <c r="BP7" s="410"/>
      <c r="BQ7" s="410"/>
      <c r="BR7" s="411"/>
      <c r="BW7" s="4" t="s">
        <v>607</v>
      </c>
      <c r="BX7" s="4" t="s">
        <v>620</v>
      </c>
      <c r="BY7" s="4" t="s">
        <v>619</v>
      </c>
    </row>
    <row r="8" spans="1:77" ht="17.25" customHeight="1" thickBot="1">
      <c r="B8" s="6"/>
      <c r="D8" s="1043"/>
      <c r="E8" s="1002" t="s">
        <v>601</v>
      </c>
      <c r="F8" s="1003"/>
      <c r="G8" s="1003"/>
      <c r="H8" s="1003"/>
      <c r="I8" s="1003"/>
      <c r="J8" s="1003"/>
      <c r="K8" s="1003"/>
      <c r="L8" s="1003"/>
      <c r="M8" s="1003"/>
      <c r="N8" s="1003"/>
      <c r="O8" s="1003"/>
      <c r="P8" s="1003"/>
      <c r="Q8" s="1003"/>
      <c r="R8" s="1003"/>
      <c r="S8" s="1003"/>
      <c r="T8" s="1006"/>
      <c r="U8" s="1009"/>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1"/>
      <c r="BJ8" s="7"/>
      <c r="BL8" s="376" t="s">
        <v>775</v>
      </c>
      <c r="BM8" s="377" t="s">
        <v>776</v>
      </c>
      <c r="BN8" s="466" t="str">
        <f>その1!AC26</f>
        <v/>
      </c>
      <c r="BO8" s="466"/>
      <c r="BP8" s="466"/>
      <c r="BQ8" s="466"/>
      <c r="BR8" s="467"/>
      <c r="BW8" s="4" t="s">
        <v>606</v>
      </c>
    </row>
    <row r="9" spans="1:77" ht="17.25" customHeight="1">
      <c r="B9" s="6"/>
      <c r="D9" s="1044"/>
      <c r="E9" s="1004"/>
      <c r="F9" s="1004"/>
      <c r="G9" s="1004"/>
      <c r="H9" s="1004"/>
      <c r="I9" s="1004"/>
      <c r="J9" s="1004"/>
      <c r="K9" s="1004"/>
      <c r="L9" s="1004"/>
      <c r="M9" s="1004"/>
      <c r="N9" s="1004"/>
      <c r="O9" s="1004"/>
      <c r="P9" s="1004"/>
      <c r="Q9" s="1004"/>
      <c r="R9" s="1004"/>
      <c r="S9" s="1004"/>
      <c r="T9" s="1007"/>
      <c r="U9" s="1009"/>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1"/>
      <c r="BJ9" s="7"/>
      <c r="BW9" s="4" t="s">
        <v>608</v>
      </c>
    </row>
    <row r="10" spans="1:77" ht="17.25" customHeight="1" thickBot="1">
      <c r="B10" s="6"/>
      <c r="D10" s="1045"/>
      <c r="E10" s="1005"/>
      <c r="F10" s="1005"/>
      <c r="G10" s="1005"/>
      <c r="H10" s="1005"/>
      <c r="I10" s="1005"/>
      <c r="J10" s="1005"/>
      <c r="K10" s="1005"/>
      <c r="L10" s="1005"/>
      <c r="M10" s="1005"/>
      <c r="N10" s="1005"/>
      <c r="O10" s="1005"/>
      <c r="P10" s="1005"/>
      <c r="Q10" s="1005"/>
      <c r="R10" s="1005"/>
      <c r="S10" s="1005"/>
      <c r="T10" s="1008"/>
      <c r="U10" s="1012"/>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4"/>
      <c r="BJ10" s="7"/>
      <c r="BW10" s="4" t="s">
        <v>615</v>
      </c>
    </row>
    <row r="11" spans="1:77" ht="17.25" customHeight="1">
      <c r="B11" s="6"/>
      <c r="AS11" s="255"/>
      <c r="AT11" s="255"/>
      <c r="AU11" s="255"/>
      <c r="AV11" s="255"/>
      <c r="AW11" s="256"/>
      <c r="AX11" s="255"/>
      <c r="AY11" s="255"/>
      <c r="AZ11" s="255"/>
      <c r="BA11" s="255"/>
      <c r="BB11" s="255"/>
      <c r="BC11" s="255"/>
      <c r="BD11" s="255"/>
      <c r="BE11" s="255"/>
      <c r="BF11" s="255"/>
      <c r="BG11" s="255"/>
      <c r="BH11" s="255"/>
      <c r="BJ11" s="7"/>
      <c r="BW11" s="4" t="s">
        <v>609</v>
      </c>
    </row>
    <row r="12" spans="1:77" ht="18.75" customHeight="1" thickBot="1">
      <c r="B12" s="6"/>
      <c r="D12" s="254" t="s">
        <v>768</v>
      </c>
      <c r="BJ12" s="7"/>
      <c r="BW12" s="4" t="s">
        <v>611</v>
      </c>
    </row>
    <row r="13" spans="1:77" ht="67.5" customHeight="1" thickBot="1">
      <c r="B13" s="6"/>
      <c r="D13" s="690"/>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2"/>
      <c r="BJ13" s="7"/>
      <c r="BW13" s="4" t="s">
        <v>610</v>
      </c>
    </row>
    <row r="14" spans="1:77" ht="17.25" customHeight="1">
      <c r="B14" s="6"/>
      <c r="AS14" s="255"/>
      <c r="AT14" s="255"/>
      <c r="AU14" s="255"/>
      <c r="AV14" s="255"/>
      <c r="AW14" s="256"/>
      <c r="AX14" s="255"/>
      <c r="AY14" s="255"/>
      <c r="AZ14" s="255"/>
      <c r="BA14" s="255"/>
      <c r="BB14" s="255"/>
      <c r="BC14" s="255"/>
      <c r="BD14" s="255"/>
      <c r="BE14" s="255"/>
      <c r="BF14" s="255"/>
      <c r="BG14" s="255"/>
      <c r="BH14" s="255"/>
      <c r="BJ14" s="7"/>
      <c r="BW14" s="4" t="s">
        <v>612</v>
      </c>
    </row>
    <row r="15" spans="1:77" ht="17.25" customHeight="1" thickBot="1">
      <c r="B15" s="6"/>
      <c r="D15" s="254" t="s">
        <v>602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5"/>
      <c r="AT15" s="255"/>
      <c r="AU15" s="255"/>
      <c r="AV15" s="255"/>
      <c r="AW15" s="256"/>
      <c r="AX15" s="255"/>
      <c r="AY15" s="255"/>
      <c r="AZ15" s="255"/>
      <c r="BA15" s="255"/>
      <c r="BB15" s="255"/>
      <c r="BC15" s="255"/>
      <c r="BD15" s="255"/>
      <c r="BE15" s="255"/>
      <c r="BF15" s="255"/>
      <c r="BG15" s="255"/>
      <c r="BH15" s="255"/>
      <c r="BJ15" s="7"/>
      <c r="BW15" s="4" t="s">
        <v>613</v>
      </c>
    </row>
    <row r="16" spans="1:77" ht="19.5" customHeight="1">
      <c r="B16" s="6"/>
      <c r="D16" s="1019"/>
      <c r="E16" s="1020"/>
      <c r="F16" s="1020"/>
      <c r="G16" s="1020"/>
      <c r="H16" s="1020"/>
      <c r="I16" s="1020"/>
      <c r="J16" s="1020"/>
      <c r="K16" s="1020"/>
      <c r="L16" s="1021"/>
      <c r="M16" s="1025" t="str">
        <f>IF(その1!G4="","",その1!G4-1)</f>
        <v/>
      </c>
      <c r="N16" s="1026"/>
      <c r="O16" s="1026"/>
      <c r="P16" s="1026"/>
      <c r="Q16" s="1026"/>
      <c r="R16" s="1026"/>
      <c r="S16" s="1026"/>
      <c r="T16" s="955" t="s">
        <v>540</v>
      </c>
      <c r="U16" s="955"/>
      <c r="V16" s="955"/>
      <c r="W16" s="955"/>
      <c r="X16" s="955"/>
      <c r="Y16" s="955"/>
      <c r="Z16" s="955"/>
      <c r="AA16" s="955"/>
      <c r="AB16" s="955"/>
      <c r="AC16" s="955"/>
      <c r="AD16" s="955"/>
      <c r="AE16" s="955"/>
      <c r="AF16" s="955"/>
      <c r="AG16" s="955"/>
      <c r="AH16" s="955"/>
      <c r="AI16" s="955"/>
      <c r="AJ16" s="956"/>
      <c r="AK16" s="923"/>
      <c r="AL16" s="923"/>
      <c r="AM16" s="923"/>
      <c r="AN16" s="923"/>
      <c r="AO16" s="923"/>
      <c r="AP16" s="923"/>
      <c r="AQ16" s="923"/>
      <c r="AR16" s="378"/>
      <c r="AS16" s="1027" t="s">
        <v>541</v>
      </c>
      <c r="AT16" s="1027"/>
      <c r="AU16" s="1027"/>
      <c r="AV16" s="1027"/>
      <c r="AW16" s="1027"/>
      <c r="AX16" s="1027"/>
      <c r="AY16" s="1027"/>
      <c r="AZ16" s="1027"/>
      <c r="BA16" s="1027"/>
      <c r="BB16" s="1027"/>
      <c r="BC16" s="1027"/>
      <c r="BD16" s="1027"/>
      <c r="BE16" s="1027"/>
      <c r="BF16" s="1027"/>
      <c r="BG16" s="1027"/>
      <c r="BH16" s="379"/>
      <c r="BI16" s="254"/>
      <c r="BJ16" s="7"/>
      <c r="BW16" s="4" t="s">
        <v>614</v>
      </c>
    </row>
    <row r="17" spans="2:78" ht="19.5" customHeight="1">
      <c r="B17" s="6"/>
      <c r="D17" s="1022"/>
      <c r="E17" s="1023"/>
      <c r="F17" s="1023"/>
      <c r="G17" s="1023"/>
      <c r="H17" s="1023"/>
      <c r="I17" s="1023"/>
      <c r="J17" s="1023"/>
      <c r="K17" s="1023"/>
      <c r="L17" s="1024"/>
      <c r="M17" s="1028" t="s">
        <v>529</v>
      </c>
      <c r="N17" s="951"/>
      <c r="O17" s="951"/>
      <c r="P17" s="951"/>
      <c r="Q17" s="1000"/>
      <c r="R17" s="1015" t="s">
        <v>530</v>
      </c>
      <c r="S17" s="1016"/>
      <c r="T17" s="1016"/>
      <c r="U17" s="1016"/>
      <c r="V17" s="1016"/>
      <c r="W17" s="1016" t="s">
        <v>531</v>
      </c>
      <c r="X17" s="1016"/>
      <c r="Y17" s="1017"/>
      <c r="Z17" s="950" t="s">
        <v>589</v>
      </c>
      <c r="AA17" s="951"/>
      <c r="AB17" s="951"/>
      <c r="AC17" s="951"/>
      <c r="AD17" s="1000"/>
      <c r="AE17" s="950" t="s">
        <v>686</v>
      </c>
      <c r="AF17" s="951"/>
      <c r="AG17" s="951"/>
      <c r="AH17" s="951"/>
      <c r="AI17" s="951"/>
      <c r="AJ17" s="1001"/>
      <c r="AK17" s="951" t="s">
        <v>529</v>
      </c>
      <c r="AL17" s="951"/>
      <c r="AM17" s="951"/>
      <c r="AN17" s="951"/>
      <c r="AO17" s="1000"/>
      <c r="AP17" s="1015" t="s">
        <v>530</v>
      </c>
      <c r="AQ17" s="1016"/>
      <c r="AR17" s="1016"/>
      <c r="AS17" s="1016"/>
      <c r="AT17" s="1016"/>
      <c r="AU17" s="1016" t="s">
        <v>531</v>
      </c>
      <c r="AV17" s="1016"/>
      <c r="AW17" s="1017"/>
      <c r="AX17" s="950" t="s">
        <v>589</v>
      </c>
      <c r="AY17" s="951"/>
      <c r="AZ17" s="951"/>
      <c r="BA17" s="951"/>
      <c r="BB17" s="1000"/>
      <c r="BC17" s="950" t="s">
        <v>686</v>
      </c>
      <c r="BD17" s="951"/>
      <c r="BE17" s="951"/>
      <c r="BF17" s="951"/>
      <c r="BG17" s="951"/>
      <c r="BH17" s="1001"/>
      <c r="BI17" s="362"/>
      <c r="BJ17" s="7"/>
    </row>
    <row r="18" spans="2:78" ht="19.5" customHeight="1">
      <c r="B18" s="6"/>
      <c r="D18" s="380"/>
      <c r="E18" s="1018" t="s">
        <v>687</v>
      </c>
      <c r="F18" s="1018"/>
      <c r="G18" s="1018"/>
      <c r="H18" s="1018"/>
      <c r="I18" s="1018"/>
      <c r="J18" s="1018"/>
      <c r="K18" s="1018"/>
      <c r="L18" s="381"/>
      <c r="M18" s="939"/>
      <c r="N18" s="914"/>
      <c r="O18" s="914"/>
      <c r="P18" s="914"/>
      <c r="Q18" s="940"/>
      <c r="R18" s="925"/>
      <c r="S18" s="926"/>
      <c r="T18" s="926"/>
      <c r="U18" s="926"/>
      <c r="V18" s="926"/>
      <c r="W18" s="927"/>
      <c r="X18" s="927"/>
      <c r="Y18" s="928"/>
      <c r="Z18" s="997"/>
      <c r="AA18" s="998"/>
      <c r="AB18" s="998"/>
      <c r="AC18" s="998"/>
      <c r="AD18" s="999"/>
      <c r="AE18" s="913"/>
      <c r="AF18" s="914"/>
      <c r="AG18" s="914"/>
      <c r="AH18" s="914"/>
      <c r="AI18" s="914"/>
      <c r="AJ18" s="915"/>
      <c r="AK18" s="939"/>
      <c r="AL18" s="914"/>
      <c r="AM18" s="914"/>
      <c r="AN18" s="914"/>
      <c r="AO18" s="940"/>
      <c r="AP18" s="925"/>
      <c r="AQ18" s="926"/>
      <c r="AR18" s="926"/>
      <c r="AS18" s="926"/>
      <c r="AT18" s="926"/>
      <c r="AU18" s="927"/>
      <c r="AV18" s="927"/>
      <c r="AW18" s="928"/>
      <c r="AX18" s="997"/>
      <c r="AY18" s="998"/>
      <c r="AZ18" s="998"/>
      <c r="BA18" s="998"/>
      <c r="BB18" s="999"/>
      <c r="BC18" s="913"/>
      <c r="BD18" s="914"/>
      <c r="BE18" s="914"/>
      <c r="BF18" s="914"/>
      <c r="BG18" s="914"/>
      <c r="BH18" s="915"/>
      <c r="BI18" s="362"/>
      <c r="BJ18" s="7"/>
    </row>
    <row r="19" spans="2:78" ht="19.5" customHeight="1">
      <c r="B19" s="6"/>
      <c r="D19" s="382"/>
      <c r="E19" s="937"/>
      <c r="F19" s="937"/>
      <c r="G19" s="937"/>
      <c r="H19" s="937"/>
      <c r="I19" s="937"/>
      <c r="J19" s="937"/>
      <c r="K19" s="937"/>
      <c r="L19" s="102"/>
      <c r="M19" s="939"/>
      <c r="N19" s="914"/>
      <c r="O19" s="914"/>
      <c r="P19" s="914"/>
      <c r="Q19" s="940"/>
      <c r="R19" s="925"/>
      <c r="S19" s="926"/>
      <c r="T19" s="926"/>
      <c r="U19" s="926"/>
      <c r="V19" s="926"/>
      <c r="W19" s="927"/>
      <c r="X19" s="927"/>
      <c r="Y19" s="928"/>
      <c r="Z19" s="997"/>
      <c r="AA19" s="998"/>
      <c r="AB19" s="998"/>
      <c r="AC19" s="998"/>
      <c r="AD19" s="999"/>
      <c r="AE19" s="913"/>
      <c r="AF19" s="914"/>
      <c r="AG19" s="914"/>
      <c r="AH19" s="914"/>
      <c r="AI19" s="914"/>
      <c r="AJ19" s="915"/>
      <c r="AK19" s="939"/>
      <c r="AL19" s="914"/>
      <c r="AM19" s="914"/>
      <c r="AN19" s="914"/>
      <c r="AO19" s="940"/>
      <c r="AP19" s="925"/>
      <c r="AQ19" s="926"/>
      <c r="AR19" s="926"/>
      <c r="AS19" s="926"/>
      <c r="AT19" s="926"/>
      <c r="AU19" s="927"/>
      <c r="AV19" s="927"/>
      <c r="AW19" s="928"/>
      <c r="AX19" s="997"/>
      <c r="AY19" s="998"/>
      <c r="AZ19" s="998"/>
      <c r="BA19" s="998"/>
      <c r="BB19" s="999"/>
      <c r="BC19" s="913"/>
      <c r="BD19" s="914"/>
      <c r="BE19" s="914"/>
      <c r="BF19" s="914"/>
      <c r="BG19" s="914"/>
      <c r="BH19" s="915"/>
      <c r="BI19" s="362"/>
      <c r="BJ19" s="7"/>
    </row>
    <row r="20" spans="2:78" ht="19.5" customHeight="1" thickBot="1">
      <c r="B20" s="6"/>
      <c r="D20" s="382"/>
      <c r="E20" s="937"/>
      <c r="F20" s="937"/>
      <c r="G20" s="937"/>
      <c r="H20" s="937"/>
      <c r="I20" s="937"/>
      <c r="J20" s="937"/>
      <c r="K20" s="937"/>
      <c r="L20" s="102"/>
      <c r="M20" s="939"/>
      <c r="N20" s="914"/>
      <c r="O20" s="914"/>
      <c r="P20" s="914"/>
      <c r="Q20" s="940"/>
      <c r="R20" s="925"/>
      <c r="S20" s="926"/>
      <c r="T20" s="926"/>
      <c r="U20" s="926"/>
      <c r="V20" s="926"/>
      <c r="W20" s="927"/>
      <c r="X20" s="927"/>
      <c r="Y20" s="928"/>
      <c r="Z20" s="997"/>
      <c r="AA20" s="998"/>
      <c r="AB20" s="998"/>
      <c r="AC20" s="998"/>
      <c r="AD20" s="999"/>
      <c r="AE20" s="913"/>
      <c r="AF20" s="914"/>
      <c r="AG20" s="914"/>
      <c r="AH20" s="914"/>
      <c r="AI20" s="914"/>
      <c r="AJ20" s="915"/>
      <c r="AK20" s="983"/>
      <c r="AL20" s="920"/>
      <c r="AM20" s="920"/>
      <c r="AN20" s="920"/>
      <c r="AO20" s="929"/>
      <c r="AP20" s="984"/>
      <c r="AQ20" s="985"/>
      <c r="AR20" s="985"/>
      <c r="AS20" s="985"/>
      <c r="AT20" s="985"/>
      <c r="AU20" s="986"/>
      <c r="AV20" s="986"/>
      <c r="AW20" s="987"/>
      <c r="AX20" s="997"/>
      <c r="AY20" s="998"/>
      <c r="AZ20" s="998"/>
      <c r="BA20" s="998"/>
      <c r="BB20" s="999"/>
      <c r="BC20" s="913"/>
      <c r="BD20" s="914"/>
      <c r="BE20" s="914"/>
      <c r="BF20" s="914"/>
      <c r="BG20" s="914"/>
      <c r="BH20" s="915"/>
      <c r="BI20" s="362"/>
      <c r="BJ20" s="7"/>
    </row>
    <row r="21" spans="2:78" ht="19.5" hidden="1" customHeight="1">
      <c r="B21" s="6"/>
      <c r="D21" s="382"/>
      <c r="E21" s="937"/>
      <c r="F21" s="937"/>
      <c r="G21" s="937"/>
      <c r="H21" s="937"/>
      <c r="I21" s="937"/>
      <c r="J21" s="937"/>
      <c r="K21" s="937"/>
      <c r="L21" s="102"/>
      <c r="M21" s="939"/>
      <c r="N21" s="914"/>
      <c r="O21" s="914"/>
      <c r="P21" s="914"/>
      <c r="Q21" s="940"/>
      <c r="R21" s="925"/>
      <c r="S21" s="926"/>
      <c r="T21" s="926"/>
      <c r="U21" s="926"/>
      <c r="V21" s="926"/>
      <c r="W21" s="927"/>
      <c r="X21" s="927"/>
      <c r="Y21" s="928"/>
      <c r="Z21" s="997"/>
      <c r="AA21" s="998"/>
      <c r="AB21" s="998"/>
      <c r="AC21" s="998"/>
      <c r="AD21" s="999"/>
      <c r="AE21" s="913"/>
      <c r="AF21" s="914"/>
      <c r="AG21" s="914"/>
      <c r="AH21" s="914"/>
      <c r="AI21" s="914"/>
      <c r="AJ21" s="915"/>
      <c r="AK21" s="939"/>
      <c r="AL21" s="914"/>
      <c r="AM21" s="914"/>
      <c r="AN21" s="914"/>
      <c r="AO21" s="940"/>
      <c r="AP21" s="925"/>
      <c r="AQ21" s="926"/>
      <c r="AR21" s="926"/>
      <c r="AS21" s="926"/>
      <c r="AT21" s="926"/>
      <c r="AU21" s="927"/>
      <c r="AV21" s="927"/>
      <c r="AW21" s="928"/>
      <c r="AX21" s="997"/>
      <c r="AY21" s="998"/>
      <c r="AZ21" s="998"/>
      <c r="BA21" s="998"/>
      <c r="BB21" s="999"/>
      <c r="BC21" s="913"/>
      <c r="BD21" s="914"/>
      <c r="BE21" s="914"/>
      <c r="BF21" s="914"/>
      <c r="BG21" s="914"/>
      <c r="BH21" s="915"/>
      <c r="BI21" s="362"/>
      <c r="BJ21" s="7"/>
    </row>
    <row r="22" spans="2:78" ht="19.5" hidden="1" customHeight="1">
      <c r="B22" s="6"/>
      <c r="D22" s="382"/>
      <c r="E22" s="937"/>
      <c r="F22" s="937"/>
      <c r="G22" s="937"/>
      <c r="H22" s="937"/>
      <c r="I22" s="937"/>
      <c r="J22" s="937"/>
      <c r="K22" s="937"/>
      <c r="L22" s="102"/>
      <c r="M22" s="939"/>
      <c r="N22" s="914"/>
      <c r="O22" s="914"/>
      <c r="P22" s="914"/>
      <c r="Q22" s="940"/>
      <c r="R22" s="925"/>
      <c r="S22" s="926"/>
      <c r="T22" s="926"/>
      <c r="U22" s="926"/>
      <c r="V22" s="926"/>
      <c r="W22" s="927"/>
      <c r="X22" s="927"/>
      <c r="Y22" s="928"/>
      <c r="Z22" s="997"/>
      <c r="AA22" s="998"/>
      <c r="AB22" s="998"/>
      <c r="AC22" s="998"/>
      <c r="AD22" s="999"/>
      <c r="AE22" s="913"/>
      <c r="AF22" s="914"/>
      <c r="AG22" s="914"/>
      <c r="AH22" s="914"/>
      <c r="AI22" s="914"/>
      <c r="AJ22" s="915"/>
      <c r="AK22" s="939"/>
      <c r="AL22" s="914"/>
      <c r="AM22" s="914"/>
      <c r="AN22" s="914"/>
      <c r="AO22" s="940"/>
      <c r="AP22" s="925"/>
      <c r="AQ22" s="926"/>
      <c r="AR22" s="926"/>
      <c r="AS22" s="926"/>
      <c r="AT22" s="926"/>
      <c r="AU22" s="927"/>
      <c r="AV22" s="927"/>
      <c r="AW22" s="928"/>
      <c r="AX22" s="997"/>
      <c r="AY22" s="998"/>
      <c r="AZ22" s="998"/>
      <c r="BA22" s="998"/>
      <c r="BB22" s="999"/>
      <c r="BC22" s="913"/>
      <c r="BD22" s="914"/>
      <c r="BE22" s="914"/>
      <c r="BF22" s="914"/>
      <c r="BG22" s="914"/>
      <c r="BH22" s="915"/>
      <c r="BI22" s="362"/>
      <c r="BJ22" s="7"/>
    </row>
    <row r="23" spans="2:78" ht="19.5" hidden="1" customHeight="1" thickBot="1">
      <c r="B23" s="6"/>
      <c r="D23" s="382"/>
      <c r="E23" s="938"/>
      <c r="F23" s="938"/>
      <c r="G23" s="938"/>
      <c r="H23" s="938"/>
      <c r="I23" s="938"/>
      <c r="J23" s="938"/>
      <c r="K23" s="938"/>
      <c r="L23" s="102"/>
      <c r="M23" s="983"/>
      <c r="N23" s="920"/>
      <c r="O23" s="920"/>
      <c r="P23" s="920"/>
      <c r="Q23" s="929"/>
      <c r="R23" s="984"/>
      <c r="S23" s="985"/>
      <c r="T23" s="985"/>
      <c r="U23" s="985"/>
      <c r="V23" s="985"/>
      <c r="W23" s="986"/>
      <c r="X23" s="986"/>
      <c r="Y23" s="987"/>
      <c r="Z23" s="994"/>
      <c r="AA23" s="995"/>
      <c r="AB23" s="995"/>
      <c r="AC23" s="995"/>
      <c r="AD23" s="996"/>
      <c r="AE23" s="919"/>
      <c r="AF23" s="920"/>
      <c r="AG23" s="920"/>
      <c r="AH23" s="920"/>
      <c r="AI23" s="920"/>
      <c r="AJ23" s="921"/>
      <c r="AK23" s="983"/>
      <c r="AL23" s="920"/>
      <c r="AM23" s="920"/>
      <c r="AN23" s="920"/>
      <c r="AO23" s="929"/>
      <c r="AP23" s="984"/>
      <c r="AQ23" s="985"/>
      <c r="AR23" s="985"/>
      <c r="AS23" s="985"/>
      <c r="AT23" s="985"/>
      <c r="AU23" s="986"/>
      <c r="AV23" s="986"/>
      <c r="AW23" s="987"/>
      <c r="AX23" s="994"/>
      <c r="AY23" s="995"/>
      <c r="AZ23" s="995"/>
      <c r="BA23" s="995"/>
      <c r="BB23" s="996"/>
      <c r="BC23" s="919"/>
      <c r="BD23" s="920"/>
      <c r="BE23" s="920"/>
      <c r="BF23" s="920"/>
      <c r="BG23" s="920"/>
      <c r="BH23" s="921"/>
      <c r="BI23" s="362"/>
      <c r="BJ23" s="7"/>
    </row>
    <row r="24" spans="2:78" ht="19.5" customHeight="1">
      <c r="B24" s="6"/>
      <c r="D24" s="383"/>
      <c r="E24" s="936" t="s">
        <v>688</v>
      </c>
      <c r="F24" s="936"/>
      <c r="G24" s="936"/>
      <c r="H24" s="936"/>
      <c r="I24" s="936"/>
      <c r="J24" s="936"/>
      <c r="K24" s="936"/>
      <c r="L24" s="384"/>
      <c r="M24" s="993"/>
      <c r="N24" s="923"/>
      <c r="O24" s="923"/>
      <c r="P24" s="923"/>
      <c r="Q24" s="992"/>
      <c r="R24" s="988"/>
      <c r="S24" s="989"/>
      <c r="T24" s="989"/>
      <c r="U24" s="989"/>
      <c r="V24" s="989"/>
      <c r="W24" s="990"/>
      <c r="X24" s="990"/>
      <c r="Y24" s="991"/>
      <c r="Z24" s="922"/>
      <c r="AA24" s="923"/>
      <c r="AB24" s="923"/>
      <c r="AC24" s="923"/>
      <c r="AD24" s="992"/>
      <c r="AE24" s="922"/>
      <c r="AF24" s="923"/>
      <c r="AG24" s="923"/>
      <c r="AH24" s="923"/>
      <c r="AI24" s="923"/>
      <c r="AJ24" s="924"/>
      <c r="AK24" s="993"/>
      <c r="AL24" s="923"/>
      <c r="AM24" s="923"/>
      <c r="AN24" s="923"/>
      <c r="AO24" s="992"/>
      <c r="AP24" s="988"/>
      <c r="AQ24" s="989"/>
      <c r="AR24" s="989"/>
      <c r="AS24" s="989"/>
      <c r="AT24" s="989"/>
      <c r="AU24" s="990"/>
      <c r="AV24" s="990"/>
      <c r="AW24" s="991"/>
      <c r="AX24" s="922"/>
      <c r="AY24" s="923"/>
      <c r="AZ24" s="923"/>
      <c r="BA24" s="923"/>
      <c r="BB24" s="992"/>
      <c r="BC24" s="922"/>
      <c r="BD24" s="923"/>
      <c r="BE24" s="923"/>
      <c r="BF24" s="923"/>
      <c r="BG24" s="923"/>
      <c r="BH24" s="924"/>
      <c r="BI24" s="362"/>
      <c r="BJ24" s="7"/>
    </row>
    <row r="25" spans="2:78" ht="19.5" customHeight="1">
      <c r="B25" s="6"/>
      <c r="D25" s="382"/>
      <c r="E25" s="937"/>
      <c r="F25" s="937"/>
      <c r="G25" s="937"/>
      <c r="H25" s="937"/>
      <c r="I25" s="937"/>
      <c r="J25" s="937"/>
      <c r="K25" s="937"/>
      <c r="L25" s="102"/>
      <c r="M25" s="939"/>
      <c r="N25" s="914"/>
      <c r="O25" s="914"/>
      <c r="P25" s="914"/>
      <c r="Q25" s="940"/>
      <c r="R25" s="925"/>
      <c r="S25" s="926"/>
      <c r="T25" s="926"/>
      <c r="U25" s="926"/>
      <c r="V25" s="926"/>
      <c r="W25" s="927"/>
      <c r="X25" s="927"/>
      <c r="Y25" s="928"/>
      <c r="Z25" s="913"/>
      <c r="AA25" s="914"/>
      <c r="AB25" s="914"/>
      <c r="AC25" s="914"/>
      <c r="AD25" s="940"/>
      <c r="AE25" s="913"/>
      <c r="AF25" s="914"/>
      <c r="AG25" s="914"/>
      <c r="AH25" s="914"/>
      <c r="AI25" s="914"/>
      <c r="AJ25" s="915"/>
      <c r="AK25" s="939"/>
      <c r="AL25" s="914"/>
      <c r="AM25" s="914"/>
      <c r="AN25" s="914"/>
      <c r="AO25" s="940"/>
      <c r="AP25" s="925"/>
      <c r="AQ25" s="926"/>
      <c r="AR25" s="926"/>
      <c r="AS25" s="926"/>
      <c r="AT25" s="926"/>
      <c r="AU25" s="927"/>
      <c r="AV25" s="927"/>
      <c r="AW25" s="928"/>
      <c r="AX25" s="913"/>
      <c r="AY25" s="914"/>
      <c r="AZ25" s="914"/>
      <c r="BA25" s="914"/>
      <c r="BB25" s="940"/>
      <c r="BC25" s="913"/>
      <c r="BD25" s="914"/>
      <c r="BE25" s="914"/>
      <c r="BF25" s="914"/>
      <c r="BG25" s="914"/>
      <c r="BH25" s="915"/>
      <c r="BI25" s="362"/>
      <c r="BJ25" s="7"/>
    </row>
    <row r="26" spans="2:78" ht="19.5" hidden="1" customHeight="1">
      <c r="B26" s="6"/>
      <c r="D26" s="382"/>
      <c r="E26" s="937"/>
      <c r="F26" s="937"/>
      <c r="G26" s="937"/>
      <c r="H26" s="937"/>
      <c r="I26" s="937"/>
      <c r="J26" s="937"/>
      <c r="K26" s="937"/>
      <c r="L26" s="102"/>
      <c r="M26" s="939"/>
      <c r="N26" s="914"/>
      <c r="O26" s="914"/>
      <c r="P26" s="914"/>
      <c r="Q26" s="940"/>
      <c r="R26" s="925"/>
      <c r="S26" s="926"/>
      <c r="T26" s="926"/>
      <c r="U26" s="926"/>
      <c r="V26" s="926"/>
      <c r="W26" s="927"/>
      <c r="X26" s="927"/>
      <c r="Y26" s="928"/>
      <c r="Z26" s="913"/>
      <c r="AA26" s="914"/>
      <c r="AB26" s="914"/>
      <c r="AC26" s="914"/>
      <c r="AD26" s="940"/>
      <c r="AE26" s="913"/>
      <c r="AF26" s="914"/>
      <c r="AG26" s="914"/>
      <c r="AH26" s="914"/>
      <c r="AI26" s="914"/>
      <c r="AJ26" s="915"/>
      <c r="AK26" s="983"/>
      <c r="AL26" s="920"/>
      <c r="AM26" s="920"/>
      <c r="AN26" s="920"/>
      <c r="AO26" s="929"/>
      <c r="AP26" s="984"/>
      <c r="AQ26" s="985"/>
      <c r="AR26" s="985"/>
      <c r="AS26" s="985"/>
      <c r="AT26" s="985"/>
      <c r="AU26" s="986"/>
      <c r="AV26" s="986"/>
      <c r="AW26" s="987"/>
      <c r="AX26" s="919"/>
      <c r="AY26" s="920"/>
      <c r="AZ26" s="920"/>
      <c r="BA26" s="920"/>
      <c r="BB26" s="929"/>
      <c r="BC26" s="913"/>
      <c r="BD26" s="914"/>
      <c r="BE26" s="914"/>
      <c r="BF26" s="914"/>
      <c r="BG26" s="914"/>
      <c r="BH26" s="915"/>
      <c r="BI26" s="362"/>
      <c r="BJ26" s="7"/>
    </row>
    <row r="27" spans="2:78" ht="19.5" hidden="1" customHeight="1">
      <c r="B27" s="6"/>
      <c r="D27" s="382"/>
      <c r="E27" s="937"/>
      <c r="F27" s="937"/>
      <c r="G27" s="937"/>
      <c r="H27" s="937"/>
      <c r="I27" s="937"/>
      <c r="J27" s="937"/>
      <c r="K27" s="937"/>
      <c r="L27" s="102"/>
      <c r="M27" s="939"/>
      <c r="N27" s="914"/>
      <c r="O27" s="914"/>
      <c r="P27" s="914"/>
      <c r="Q27" s="940"/>
      <c r="R27" s="925"/>
      <c r="S27" s="926"/>
      <c r="T27" s="926"/>
      <c r="U27" s="926"/>
      <c r="V27" s="926"/>
      <c r="W27" s="927"/>
      <c r="X27" s="927"/>
      <c r="Y27" s="928"/>
      <c r="Z27" s="913"/>
      <c r="AA27" s="914"/>
      <c r="AB27" s="914"/>
      <c r="AC27" s="914"/>
      <c r="AD27" s="940"/>
      <c r="AE27" s="913"/>
      <c r="AF27" s="914"/>
      <c r="AG27" s="914"/>
      <c r="AH27" s="914"/>
      <c r="AI27" s="914"/>
      <c r="AJ27" s="915"/>
      <c r="AK27" s="939"/>
      <c r="AL27" s="914"/>
      <c r="AM27" s="914"/>
      <c r="AN27" s="914"/>
      <c r="AO27" s="940"/>
      <c r="AP27" s="925"/>
      <c r="AQ27" s="926"/>
      <c r="AR27" s="926"/>
      <c r="AS27" s="926"/>
      <c r="AT27" s="926"/>
      <c r="AU27" s="927"/>
      <c r="AV27" s="927"/>
      <c r="AW27" s="928"/>
      <c r="AX27" s="913"/>
      <c r="AY27" s="914"/>
      <c r="AZ27" s="914"/>
      <c r="BA27" s="914"/>
      <c r="BB27" s="940"/>
      <c r="BC27" s="913"/>
      <c r="BD27" s="914"/>
      <c r="BE27" s="914"/>
      <c r="BF27" s="914"/>
      <c r="BG27" s="914"/>
      <c r="BH27" s="915"/>
      <c r="BI27" s="362"/>
      <c r="BJ27" s="7"/>
    </row>
    <row r="28" spans="2:78" ht="19.5" hidden="1" customHeight="1">
      <c r="B28" s="6"/>
      <c r="D28" s="382"/>
      <c r="E28" s="937"/>
      <c r="F28" s="937"/>
      <c r="G28" s="937"/>
      <c r="H28" s="937"/>
      <c r="I28" s="937"/>
      <c r="J28" s="937"/>
      <c r="K28" s="937"/>
      <c r="L28" s="102"/>
      <c r="M28" s="939"/>
      <c r="N28" s="914"/>
      <c r="O28" s="914"/>
      <c r="P28" s="914"/>
      <c r="Q28" s="940"/>
      <c r="R28" s="925"/>
      <c r="S28" s="926"/>
      <c r="T28" s="926"/>
      <c r="U28" s="926"/>
      <c r="V28" s="926"/>
      <c r="W28" s="927"/>
      <c r="X28" s="927"/>
      <c r="Y28" s="928"/>
      <c r="Z28" s="913"/>
      <c r="AA28" s="914"/>
      <c r="AB28" s="914"/>
      <c r="AC28" s="914"/>
      <c r="AD28" s="940"/>
      <c r="AE28" s="913"/>
      <c r="AF28" s="914"/>
      <c r="AG28" s="914"/>
      <c r="AH28" s="914"/>
      <c r="AI28" s="914"/>
      <c r="AJ28" s="915"/>
      <c r="AK28" s="939"/>
      <c r="AL28" s="914"/>
      <c r="AM28" s="914"/>
      <c r="AN28" s="914"/>
      <c r="AO28" s="940"/>
      <c r="AP28" s="925"/>
      <c r="AQ28" s="926"/>
      <c r="AR28" s="926"/>
      <c r="AS28" s="926"/>
      <c r="AT28" s="926"/>
      <c r="AU28" s="927"/>
      <c r="AV28" s="927"/>
      <c r="AW28" s="928"/>
      <c r="AX28" s="913"/>
      <c r="AY28" s="914"/>
      <c r="AZ28" s="914"/>
      <c r="BA28" s="914"/>
      <c r="BB28" s="940"/>
      <c r="BC28" s="913"/>
      <c r="BD28" s="914"/>
      <c r="BE28" s="914"/>
      <c r="BF28" s="914"/>
      <c r="BG28" s="914"/>
      <c r="BH28" s="915"/>
      <c r="BI28" s="362"/>
      <c r="BJ28" s="7"/>
    </row>
    <row r="29" spans="2:78" ht="19.5" customHeight="1" thickBot="1">
      <c r="B29" s="6"/>
      <c r="D29" s="385"/>
      <c r="E29" s="938"/>
      <c r="F29" s="938"/>
      <c r="G29" s="938"/>
      <c r="H29" s="938"/>
      <c r="I29" s="938"/>
      <c r="J29" s="938"/>
      <c r="K29" s="938"/>
      <c r="L29" s="386"/>
      <c r="M29" s="935"/>
      <c r="N29" s="917"/>
      <c r="O29" s="917"/>
      <c r="P29" s="917"/>
      <c r="Q29" s="934"/>
      <c r="R29" s="930"/>
      <c r="S29" s="931"/>
      <c r="T29" s="931"/>
      <c r="U29" s="931"/>
      <c r="V29" s="931"/>
      <c r="W29" s="932"/>
      <c r="X29" s="932"/>
      <c r="Y29" s="933"/>
      <c r="Z29" s="916"/>
      <c r="AA29" s="917"/>
      <c r="AB29" s="917"/>
      <c r="AC29" s="917"/>
      <c r="AD29" s="934"/>
      <c r="AE29" s="916"/>
      <c r="AF29" s="917"/>
      <c r="AG29" s="917"/>
      <c r="AH29" s="917"/>
      <c r="AI29" s="917"/>
      <c r="AJ29" s="918"/>
      <c r="AK29" s="935"/>
      <c r="AL29" s="917"/>
      <c r="AM29" s="917"/>
      <c r="AN29" s="917"/>
      <c r="AO29" s="934"/>
      <c r="AP29" s="930"/>
      <c r="AQ29" s="931"/>
      <c r="AR29" s="931"/>
      <c r="AS29" s="931"/>
      <c r="AT29" s="931"/>
      <c r="AU29" s="932"/>
      <c r="AV29" s="932"/>
      <c r="AW29" s="933"/>
      <c r="AX29" s="916"/>
      <c r="AY29" s="917"/>
      <c r="AZ29" s="917"/>
      <c r="BA29" s="917"/>
      <c r="BB29" s="934"/>
      <c r="BC29" s="916"/>
      <c r="BD29" s="917"/>
      <c r="BE29" s="917"/>
      <c r="BF29" s="917"/>
      <c r="BG29" s="917"/>
      <c r="BH29" s="918"/>
      <c r="BI29" s="362"/>
      <c r="BJ29" s="7"/>
    </row>
    <row r="30" spans="2:78" ht="18" customHeight="1">
      <c r="B30" s="6"/>
      <c r="D30" s="387"/>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c r="AY30" s="255"/>
      <c r="AZ30" s="255"/>
      <c r="BA30" s="255"/>
      <c r="BB30" s="255"/>
      <c r="BC30" s="255"/>
      <c r="BD30" s="255"/>
      <c r="BE30" s="255"/>
      <c r="BF30" s="255"/>
      <c r="BG30" s="255"/>
      <c r="BH30" s="255"/>
      <c r="BJ30" s="7"/>
    </row>
    <row r="31" spans="2:78" ht="18" customHeight="1" thickBot="1">
      <c r="B31" s="6"/>
      <c r="D31" s="254" t="s">
        <v>750</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c r="AY31" s="255"/>
      <c r="AZ31" s="255"/>
      <c r="BA31" s="255"/>
      <c r="BB31" s="256"/>
      <c r="BC31" s="255"/>
      <c r="BD31" s="255"/>
      <c r="BE31" s="255"/>
      <c r="BF31" s="255"/>
      <c r="BG31" s="255"/>
      <c r="BH31" s="255"/>
      <c r="BJ31" s="7"/>
    </row>
    <row r="32" spans="2:78" ht="18.75" customHeight="1">
      <c r="B32" s="6"/>
      <c r="D32" s="968"/>
      <c r="E32" s="969"/>
      <c r="F32" s="969"/>
      <c r="G32" s="969"/>
      <c r="H32" s="969"/>
      <c r="I32" s="969"/>
      <c r="J32" s="969"/>
      <c r="K32" s="969"/>
      <c r="L32" s="969"/>
      <c r="M32" s="970"/>
      <c r="N32" s="954" t="s">
        <v>746</v>
      </c>
      <c r="O32" s="955"/>
      <c r="P32" s="955"/>
      <c r="Q32" s="955"/>
      <c r="R32" s="955"/>
      <c r="S32" s="955"/>
      <c r="T32" s="955"/>
      <c r="U32" s="955"/>
      <c r="V32" s="955"/>
      <c r="W32" s="955"/>
      <c r="X32" s="955"/>
      <c r="Y32" s="955"/>
      <c r="Z32" s="955"/>
      <c r="AA32" s="955"/>
      <c r="AB32" s="955"/>
      <c r="AC32" s="955"/>
      <c r="AD32" s="955"/>
      <c r="AE32" s="955"/>
      <c r="AF32" s="955"/>
      <c r="AG32" s="955"/>
      <c r="AH32" s="955"/>
      <c r="AI32" s="955"/>
      <c r="AJ32" s="956"/>
      <c r="AK32"/>
      <c r="AL32"/>
      <c r="AM32"/>
      <c r="AN32"/>
      <c r="AO32"/>
      <c r="AP32"/>
      <c r="AQ32"/>
      <c r="AR32"/>
      <c r="AS32"/>
      <c r="AT32"/>
      <c r="AU32"/>
      <c r="AV32"/>
      <c r="AW32"/>
      <c r="AX32"/>
      <c r="AY32"/>
      <c r="AZ32"/>
      <c r="BA32"/>
      <c r="BB32"/>
      <c r="BC32"/>
      <c r="BD32"/>
      <c r="BE32"/>
      <c r="BF32"/>
      <c r="BG32"/>
      <c r="BH32"/>
      <c r="BI32" s="254"/>
      <c r="BJ32" s="388"/>
      <c r="BW32" s="4" t="s">
        <v>748</v>
      </c>
      <c r="BX32" s="389" t="s">
        <v>621</v>
      </c>
      <c r="BY32" s="389" t="s">
        <v>622</v>
      </c>
      <c r="BZ32" s="389" t="s">
        <v>622</v>
      </c>
    </row>
    <row r="33" spans="2:78" ht="18.75" customHeight="1">
      <c r="B33" s="6"/>
      <c r="D33" s="971"/>
      <c r="E33" s="972"/>
      <c r="F33" s="972"/>
      <c r="G33" s="972"/>
      <c r="H33" s="972"/>
      <c r="I33" s="972"/>
      <c r="J33" s="972"/>
      <c r="K33" s="972"/>
      <c r="L33" s="972"/>
      <c r="M33" s="973"/>
      <c r="N33" s="1029" t="s">
        <v>745</v>
      </c>
      <c r="O33" s="1030"/>
      <c r="P33" s="1030"/>
      <c r="Q33" s="1030"/>
      <c r="R33" s="1030"/>
      <c r="S33" s="1030"/>
      <c r="T33" s="1030"/>
      <c r="U33" s="1030"/>
      <c r="V33" s="1030"/>
      <c r="W33" s="1030"/>
      <c r="X33" s="1030"/>
      <c r="Y33" s="1030"/>
      <c r="Z33" s="1030"/>
      <c r="AA33" s="1030"/>
      <c r="AB33" s="1031"/>
      <c r="AC33" s="965" t="s">
        <v>539</v>
      </c>
      <c r="AD33" s="966"/>
      <c r="AE33" s="966"/>
      <c r="AF33" s="966"/>
      <c r="AG33" s="966"/>
      <c r="AH33" s="966"/>
      <c r="AI33" s="966"/>
      <c r="AJ33" s="967"/>
      <c r="AK33"/>
      <c r="AL33"/>
      <c r="AM33"/>
      <c r="AN33"/>
      <c r="AO33"/>
      <c r="AP33"/>
      <c r="AQ33"/>
      <c r="AR33"/>
      <c r="AS33"/>
      <c r="AT33"/>
      <c r="AU33"/>
      <c r="AV33"/>
      <c r="AW33"/>
      <c r="AX33"/>
      <c r="AY33"/>
      <c r="AZ33"/>
      <c r="BA33"/>
      <c r="BB33"/>
      <c r="BC33"/>
      <c r="BD33"/>
      <c r="BE33"/>
      <c r="BF33"/>
      <c r="BG33"/>
      <c r="BH33"/>
      <c r="BI33" s="254"/>
      <c r="BJ33" s="388"/>
      <c r="BW33" s="4" t="s">
        <v>749</v>
      </c>
      <c r="BX33" s="4" t="s">
        <v>623</v>
      </c>
      <c r="BY33" s="4" t="s">
        <v>628</v>
      </c>
      <c r="BZ33" s="4" t="s">
        <v>627</v>
      </c>
    </row>
    <row r="34" spans="2:78" ht="19.5" customHeight="1">
      <c r="B34" s="6"/>
      <c r="D34" s="390"/>
      <c r="E34" s="742" t="s">
        <v>742</v>
      </c>
      <c r="F34" s="742"/>
      <c r="G34" s="742"/>
      <c r="H34" s="742"/>
      <c r="I34" s="742"/>
      <c r="J34" s="962"/>
      <c r="K34" s="962"/>
      <c r="L34" s="741"/>
      <c r="M34" s="391"/>
      <c r="N34" s="963"/>
      <c r="O34" s="964"/>
      <c r="P34" s="964"/>
      <c r="Q34" s="964"/>
      <c r="R34" s="964"/>
      <c r="S34" s="964"/>
      <c r="T34" s="964"/>
      <c r="U34" s="964"/>
      <c r="V34" s="950" t="s">
        <v>752</v>
      </c>
      <c r="W34" s="951"/>
      <c r="X34" s="951"/>
      <c r="Y34" s="951"/>
      <c r="Z34" s="951"/>
      <c r="AA34" s="951"/>
      <c r="AB34" s="951"/>
      <c r="AC34" s="913"/>
      <c r="AD34" s="914"/>
      <c r="AE34" s="914"/>
      <c r="AF34" s="914"/>
      <c r="AG34" s="914"/>
      <c r="AH34" s="914"/>
      <c r="AI34" s="914"/>
      <c r="AJ34" s="915"/>
      <c r="AK34"/>
      <c r="AL34"/>
      <c r="AM34"/>
      <c r="AN34"/>
      <c r="AO34"/>
      <c r="AP34"/>
      <c r="AQ34"/>
      <c r="AR34"/>
      <c r="AS34"/>
      <c r="AT34"/>
      <c r="AU34"/>
      <c r="AV34"/>
      <c r="AW34"/>
      <c r="AX34"/>
      <c r="AY34"/>
      <c r="AZ34"/>
      <c r="BA34"/>
      <c r="BB34"/>
      <c r="BC34"/>
      <c r="BD34"/>
      <c r="BE34"/>
      <c r="BF34"/>
      <c r="BG34"/>
      <c r="BH34"/>
      <c r="BI34" s="254"/>
      <c r="BJ34" s="388"/>
      <c r="BX34" s="4" t="s">
        <v>668</v>
      </c>
      <c r="BY34" s="4" t="s">
        <v>672</v>
      </c>
      <c r="BZ34" s="4" t="s">
        <v>666</v>
      </c>
    </row>
    <row r="35" spans="2:78" ht="19.5" customHeight="1">
      <c r="B35" s="6"/>
      <c r="D35" s="390"/>
      <c r="E35" s="550" t="s">
        <v>744</v>
      </c>
      <c r="F35" s="550"/>
      <c r="G35" s="550"/>
      <c r="H35" s="550"/>
      <c r="I35" s="550"/>
      <c r="J35" s="550"/>
      <c r="K35" s="550"/>
      <c r="L35" s="550"/>
      <c r="M35" s="391"/>
      <c r="N35" s="983"/>
      <c r="O35" s="920"/>
      <c r="P35" s="920"/>
      <c r="Q35" s="920"/>
      <c r="R35" s="920"/>
      <c r="S35" s="920"/>
      <c r="T35" s="920"/>
      <c r="U35" s="929"/>
      <c r="V35" s="1054" t="s">
        <v>532</v>
      </c>
      <c r="W35" s="1055"/>
      <c r="X35" s="1055"/>
      <c r="Y35" s="1055"/>
      <c r="Z35" s="1055"/>
      <c r="AA35" s="1055"/>
      <c r="AB35" s="1056"/>
      <c r="AC35" s="913"/>
      <c r="AD35" s="914"/>
      <c r="AE35" s="914"/>
      <c r="AF35" s="914"/>
      <c r="AG35" s="914"/>
      <c r="AH35" s="914"/>
      <c r="AI35" s="914"/>
      <c r="AJ35" s="915"/>
      <c r="AK35"/>
      <c r="AL35"/>
      <c r="AM35"/>
      <c r="AN35"/>
      <c r="AO35"/>
      <c r="AP35"/>
      <c r="AQ35"/>
      <c r="AR35"/>
      <c r="AS35"/>
      <c r="AT35"/>
      <c r="AU35"/>
      <c r="AV35"/>
      <c r="AW35"/>
      <c r="AX35"/>
      <c r="AY35"/>
      <c r="AZ35"/>
      <c r="BA35"/>
      <c r="BB35"/>
      <c r="BC35"/>
      <c r="BD35"/>
      <c r="BE35"/>
      <c r="BF35"/>
      <c r="BG35"/>
      <c r="BH35"/>
      <c r="BI35" s="254"/>
      <c r="BJ35" s="388"/>
      <c r="BX35" s="4" t="s">
        <v>624</v>
      </c>
      <c r="BY35" s="4" t="s">
        <v>629</v>
      </c>
      <c r="BZ35" s="4" t="s">
        <v>633</v>
      </c>
    </row>
    <row r="36" spans="2:78" ht="19.5" customHeight="1" thickBot="1">
      <c r="B36" s="6"/>
      <c r="D36" s="392"/>
      <c r="E36" s="957" t="s">
        <v>743</v>
      </c>
      <c r="F36" s="957"/>
      <c r="G36" s="957"/>
      <c r="H36" s="957"/>
      <c r="I36" s="957"/>
      <c r="J36" s="958"/>
      <c r="K36" s="958"/>
      <c r="L36" s="959"/>
      <c r="M36" s="393"/>
      <c r="N36" s="960"/>
      <c r="O36" s="961"/>
      <c r="P36" s="961"/>
      <c r="Q36" s="961"/>
      <c r="R36" s="961"/>
      <c r="S36" s="961"/>
      <c r="T36" s="961"/>
      <c r="U36" s="961"/>
      <c r="V36" s="952" t="s">
        <v>753</v>
      </c>
      <c r="W36" s="953"/>
      <c r="X36" s="953"/>
      <c r="Y36" s="953"/>
      <c r="Z36" s="953"/>
      <c r="AA36" s="953"/>
      <c r="AB36" s="953"/>
      <c r="AC36" s="916"/>
      <c r="AD36" s="917"/>
      <c r="AE36" s="917"/>
      <c r="AF36" s="917"/>
      <c r="AG36" s="917"/>
      <c r="AH36" s="917"/>
      <c r="AI36" s="917"/>
      <c r="AJ36" s="918"/>
      <c r="AK36"/>
      <c r="AL36"/>
      <c r="AM36"/>
      <c r="AN36"/>
      <c r="AO36"/>
      <c r="AP36"/>
      <c r="AQ36"/>
      <c r="AR36"/>
      <c r="AS36"/>
      <c r="AT36"/>
      <c r="AU36"/>
      <c r="AV36"/>
      <c r="AW36"/>
      <c r="AX36"/>
      <c r="AY36"/>
      <c r="AZ36"/>
      <c r="BA36"/>
      <c r="BB36"/>
      <c r="BC36"/>
      <c r="BD36"/>
      <c r="BE36"/>
      <c r="BF36"/>
      <c r="BG36"/>
      <c r="BH36"/>
      <c r="BI36" s="254"/>
      <c r="BJ36" s="388"/>
      <c r="BX36" s="4" t="s">
        <v>669</v>
      </c>
      <c r="BY36" s="4" t="s">
        <v>679</v>
      </c>
      <c r="BZ36" s="4" t="s">
        <v>634</v>
      </c>
    </row>
    <row r="37" spans="2:78" ht="19.5" customHeight="1">
      <c r="B37" s="6"/>
      <c r="D37" s="259"/>
      <c r="E37" s="265"/>
      <c r="F37" s="265"/>
      <c r="G37" s="265"/>
      <c r="H37" s="265"/>
      <c r="I37" s="265"/>
      <c r="J37" s="265"/>
      <c r="K37" s="265"/>
      <c r="L37" s="265"/>
      <c r="M37" s="259"/>
      <c r="AK37" s="394"/>
      <c r="AL37" s="395"/>
      <c r="AM37" s="395"/>
      <c r="AN37" s="395"/>
      <c r="AO37" s="395"/>
      <c r="AP37" s="395"/>
      <c r="AQ37" s="395"/>
      <c r="AR37" s="395"/>
      <c r="AS37" s="395"/>
      <c r="AT37" s="395"/>
      <c r="AU37" s="395"/>
      <c r="AV37" s="395"/>
      <c r="AW37" s="395"/>
      <c r="AX37" s="395"/>
      <c r="AY37" s="395"/>
      <c r="AZ37" s="395"/>
      <c r="BA37" s="395"/>
      <c r="BB37" s="394"/>
      <c r="BC37" s="256"/>
      <c r="BD37" s="256"/>
      <c r="BE37" s="256"/>
      <c r="BF37" s="256"/>
      <c r="BG37" s="256"/>
      <c r="BH37" s="256"/>
      <c r="BI37" s="254"/>
      <c r="BJ37" s="388"/>
      <c r="BX37" s="4" t="s">
        <v>625</v>
      </c>
      <c r="BY37" s="4" t="s">
        <v>630</v>
      </c>
      <c r="BZ37" s="4" t="s">
        <v>635</v>
      </c>
    </row>
    <row r="38" spans="2:78" ht="19.5" customHeight="1" thickBot="1">
      <c r="B38" s="6"/>
      <c r="D38" s="254" t="s">
        <v>643</v>
      </c>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W38" s="254"/>
      <c r="AX38" s="254"/>
      <c r="AY38" s="254"/>
      <c r="AZ38" s="254"/>
      <c r="BA38" s="254"/>
      <c r="BB38" s="254"/>
      <c r="BC38" s="254"/>
      <c r="BD38" s="254"/>
      <c r="BE38" s="254"/>
      <c r="BF38" s="254"/>
      <c r="BG38" s="254"/>
      <c r="BH38" s="254"/>
      <c r="BJ38" s="7"/>
      <c r="BX38" s="4" t="s">
        <v>670</v>
      </c>
      <c r="BY38" s="4" t="s">
        <v>680</v>
      </c>
      <c r="BZ38" s="4" t="s">
        <v>636</v>
      </c>
    </row>
    <row r="39" spans="2:78" ht="19.5" customHeight="1">
      <c r="B39" s="6"/>
      <c r="D39" s="396"/>
      <c r="E39" s="1046" t="s">
        <v>533</v>
      </c>
      <c r="F39" s="1046"/>
      <c r="G39" s="1046"/>
      <c r="H39" s="1046"/>
      <c r="I39" s="1046"/>
      <c r="J39" s="1046"/>
      <c r="K39" s="1046"/>
      <c r="L39" s="1046"/>
      <c r="M39" s="1046"/>
      <c r="N39" s="1046"/>
      <c r="O39" s="1046"/>
      <c r="P39" s="1046"/>
      <c r="Q39" s="1046"/>
      <c r="R39" s="1046"/>
      <c r="S39" s="1046"/>
      <c r="T39" s="1046"/>
      <c r="U39" s="1046"/>
      <c r="V39" s="1046"/>
      <c r="W39" s="397"/>
      <c r="X39" s="979"/>
      <c r="Y39" s="979"/>
      <c r="Z39" s="979"/>
      <c r="AA39" s="979"/>
      <c r="AB39" s="979"/>
      <c r="AC39" s="979"/>
      <c r="AD39" s="980"/>
      <c r="AE39" s="735" t="s">
        <v>536</v>
      </c>
      <c r="AF39" s="736"/>
      <c r="AG39" s="736"/>
      <c r="AH39" s="736"/>
      <c r="AI39" s="736"/>
      <c r="AJ39" s="737"/>
      <c r="AK39" s="362"/>
      <c r="AL39" s="398"/>
      <c r="AM39" s="398"/>
      <c r="AN39" s="398"/>
      <c r="AO39"/>
      <c r="AP39"/>
      <c r="AQ39"/>
      <c r="AR39"/>
      <c r="AS39"/>
      <c r="AT39"/>
      <c r="AU39"/>
      <c r="AV39"/>
      <c r="AW39"/>
      <c r="AX39"/>
      <c r="BX39" s="4" t="s">
        <v>626</v>
      </c>
      <c r="BY39" s="4" t="s">
        <v>681</v>
      </c>
      <c r="BZ39" s="4" t="s">
        <v>637</v>
      </c>
    </row>
    <row r="40" spans="2:78" ht="19.5" customHeight="1">
      <c r="B40" s="6"/>
      <c r="D40" s="390"/>
      <c r="E40" s="1048" t="s">
        <v>534</v>
      </c>
      <c r="F40" s="1048"/>
      <c r="G40" s="1048"/>
      <c r="H40" s="1048"/>
      <c r="I40" s="1048"/>
      <c r="J40" s="1048"/>
      <c r="K40" s="1048"/>
      <c r="L40" s="1048"/>
      <c r="M40" s="1048"/>
      <c r="N40" s="1048"/>
      <c r="O40" s="1048"/>
      <c r="P40" s="1048"/>
      <c r="Q40" s="1048"/>
      <c r="R40" s="1048"/>
      <c r="S40" s="1048"/>
      <c r="T40" s="1048"/>
      <c r="U40" s="1048"/>
      <c r="V40" s="1048"/>
      <c r="W40" s="399"/>
      <c r="X40" s="977"/>
      <c r="Y40" s="977"/>
      <c r="Z40" s="977"/>
      <c r="AA40" s="977"/>
      <c r="AB40" s="977"/>
      <c r="AC40" s="977"/>
      <c r="AD40" s="978"/>
      <c r="AE40" s="569" t="s">
        <v>536</v>
      </c>
      <c r="AF40" s="1052"/>
      <c r="AG40" s="1052"/>
      <c r="AH40" s="1052"/>
      <c r="AI40" s="1052"/>
      <c r="AJ40" s="1053"/>
      <c r="AK40" s="362"/>
      <c r="AL40" s="398"/>
      <c r="AM40" s="398"/>
      <c r="AN40" s="398"/>
      <c r="AO40"/>
      <c r="AP40"/>
      <c r="AQ40"/>
      <c r="AR40"/>
      <c r="AS40"/>
      <c r="AT40"/>
      <c r="AU40"/>
      <c r="AV40"/>
      <c r="AW40"/>
      <c r="AX40"/>
      <c r="BX40" s="4" t="s">
        <v>671</v>
      </c>
      <c r="BY40" s="4" t="s">
        <v>631</v>
      </c>
      <c r="BZ40" s="4" t="s">
        <v>638</v>
      </c>
    </row>
    <row r="41" spans="2:78" ht="18.75" customHeight="1">
      <c r="B41" s="6"/>
      <c r="D41" s="400"/>
      <c r="E41" s="1049" t="s">
        <v>603</v>
      </c>
      <c r="F41" s="1049"/>
      <c r="G41" s="1049"/>
      <c r="H41" s="1049"/>
      <c r="I41" s="1049"/>
      <c r="J41" s="1049"/>
      <c r="K41" s="1049"/>
      <c r="L41" s="1049"/>
      <c r="M41" s="1049"/>
      <c r="N41" s="1049"/>
      <c r="O41" s="1049"/>
      <c r="P41" s="1049"/>
      <c r="Q41" s="1049"/>
      <c r="R41" s="1049"/>
      <c r="S41" s="1049"/>
      <c r="T41" s="1049"/>
      <c r="U41" s="1049"/>
      <c r="V41" s="1049"/>
      <c r="W41" s="401"/>
      <c r="X41" s="977"/>
      <c r="Y41" s="977"/>
      <c r="Z41" s="977"/>
      <c r="AA41" s="977"/>
      <c r="AB41" s="977"/>
      <c r="AC41" s="977"/>
      <c r="AD41" s="978"/>
      <c r="AE41" s="569" t="s">
        <v>536</v>
      </c>
      <c r="AF41" s="1052"/>
      <c r="AG41" s="1052"/>
      <c r="AH41" s="1052"/>
      <c r="AI41" s="1052"/>
      <c r="AJ41" s="1053"/>
      <c r="AK41" s="362"/>
      <c r="AL41" s="398"/>
      <c r="AM41" s="398"/>
      <c r="AN41" s="398"/>
      <c r="AO41"/>
      <c r="AP41"/>
      <c r="AQ41"/>
      <c r="AR41"/>
      <c r="AS41"/>
      <c r="AT41"/>
      <c r="AU41"/>
      <c r="AV41"/>
      <c r="AW41"/>
      <c r="AX41"/>
      <c r="BX41" s="4" t="s">
        <v>672</v>
      </c>
      <c r="BY41" s="4" t="s">
        <v>682</v>
      </c>
      <c r="BZ41" s="4" t="s">
        <v>639</v>
      </c>
    </row>
    <row r="42" spans="2:78" ht="18.75" customHeight="1" thickBot="1">
      <c r="B42" s="6"/>
      <c r="D42" s="392"/>
      <c r="E42" s="1050" t="s">
        <v>535</v>
      </c>
      <c r="F42" s="1050"/>
      <c r="G42" s="1050"/>
      <c r="H42" s="1050"/>
      <c r="I42" s="1050"/>
      <c r="J42" s="1050"/>
      <c r="K42" s="1050"/>
      <c r="L42" s="1050"/>
      <c r="M42" s="1050"/>
      <c r="N42" s="1050"/>
      <c r="O42" s="1050"/>
      <c r="P42" s="1050"/>
      <c r="Q42" s="1050"/>
      <c r="R42" s="1050"/>
      <c r="S42" s="1050"/>
      <c r="T42" s="1050"/>
      <c r="U42" s="1050"/>
      <c r="V42" s="1050"/>
      <c r="W42" s="402"/>
      <c r="X42" s="981"/>
      <c r="Y42" s="981"/>
      <c r="Z42" s="981"/>
      <c r="AA42" s="981"/>
      <c r="AB42" s="981"/>
      <c r="AC42" s="981"/>
      <c r="AD42" s="982"/>
      <c r="AE42" s="864" t="s">
        <v>536</v>
      </c>
      <c r="AF42" s="865"/>
      <c r="AG42" s="865"/>
      <c r="AH42" s="865"/>
      <c r="AI42" s="865"/>
      <c r="AJ42" s="1051"/>
      <c r="AK42" s="362"/>
      <c r="AL42" s="398"/>
      <c r="AM42" s="398"/>
      <c r="AN42" s="398"/>
      <c r="AO42"/>
      <c r="AP42"/>
      <c r="AQ42"/>
      <c r="AR42"/>
      <c r="AS42"/>
      <c r="AT42"/>
      <c r="AU42"/>
      <c r="AV42"/>
      <c r="AW42"/>
      <c r="AX42"/>
      <c r="BX42" s="4" t="s">
        <v>673</v>
      </c>
      <c r="BY42" s="4" t="s">
        <v>632</v>
      </c>
      <c r="BZ42" s="4" t="s">
        <v>640</v>
      </c>
    </row>
    <row r="43" spans="2:78" ht="27.6" customHeight="1" thickBot="1">
      <c r="B43" s="6"/>
      <c r="D43" s="403"/>
      <c r="E43" s="1047" t="s">
        <v>738</v>
      </c>
      <c r="F43" s="1047"/>
      <c r="G43" s="1047"/>
      <c r="H43" s="1047"/>
      <c r="I43" s="1047"/>
      <c r="J43" s="1047"/>
      <c r="K43" s="1047"/>
      <c r="L43" s="1047"/>
      <c r="M43" s="1047"/>
      <c r="N43" s="1047"/>
      <c r="O43" s="1047"/>
      <c r="P43" s="1047"/>
      <c r="Q43" s="1047"/>
      <c r="R43" s="1047"/>
      <c r="S43" s="1047"/>
      <c r="T43" s="1047"/>
      <c r="U43" s="1047"/>
      <c r="V43" s="1047"/>
      <c r="W43" s="404"/>
      <c r="X43" s="974"/>
      <c r="Y43" s="975"/>
      <c r="Z43" s="975"/>
      <c r="AA43" s="975"/>
      <c r="AB43" s="975"/>
      <c r="AC43" s="975"/>
      <c r="AD43" s="976"/>
      <c r="AE43" s="777" t="s">
        <v>536</v>
      </c>
      <c r="AF43" s="679"/>
      <c r="AG43" s="679"/>
      <c r="AH43" s="679"/>
      <c r="AI43" s="679"/>
      <c r="AJ43" s="684"/>
      <c r="AK43" s="362"/>
      <c r="AL43" s="398"/>
      <c r="AM43" s="398"/>
      <c r="AN43" s="398"/>
      <c r="AO43"/>
      <c r="AP43"/>
      <c r="AQ43"/>
      <c r="AR43"/>
      <c r="AS43"/>
      <c r="AT43"/>
      <c r="AU43"/>
      <c r="AV43"/>
      <c r="AW43"/>
      <c r="AX43"/>
      <c r="BX43" s="4" t="s">
        <v>674</v>
      </c>
      <c r="BY43" s="4" t="s">
        <v>670</v>
      </c>
      <c r="BZ43" s="4" t="s">
        <v>641</v>
      </c>
    </row>
    <row r="44" spans="2:78" ht="19.5" customHeight="1">
      <c r="B44" s="6"/>
      <c r="D44" s="405"/>
      <c r="E44" s="406"/>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102"/>
      <c r="AT44" s="102"/>
      <c r="AU44" s="102"/>
      <c r="AV44" s="102"/>
      <c r="AW44" s="259"/>
      <c r="AX44" s="254"/>
      <c r="AY44" s="254"/>
      <c r="AZ44" s="254"/>
      <c r="BA44" s="254"/>
      <c r="BB44" s="254"/>
      <c r="BC44" s="254"/>
      <c r="BD44" s="255"/>
      <c r="BE44" s="255"/>
      <c r="BF44" s="254"/>
      <c r="BG44" s="254"/>
      <c r="BH44" s="254"/>
      <c r="BJ44" s="7"/>
      <c r="BX44" s="4" t="s">
        <v>675</v>
      </c>
      <c r="BY44" s="4" t="s">
        <v>671</v>
      </c>
      <c r="BZ44" s="4" t="s">
        <v>642</v>
      </c>
    </row>
    <row r="45" spans="2:78" ht="19.5" customHeight="1" thickBot="1">
      <c r="B45" s="6"/>
      <c r="D45" s="254" t="s">
        <v>644</v>
      </c>
      <c r="Z45" s="260"/>
      <c r="AA45" s="260"/>
      <c r="AB45" s="260"/>
      <c r="AC45" s="260"/>
      <c r="AD45" s="260"/>
      <c r="AE45" s="260"/>
      <c r="AF45" s="260"/>
      <c r="AG45" s="260"/>
      <c r="AH45" s="254"/>
      <c r="AI45" s="254"/>
      <c r="AJ45" s="254"/>
      <c r="AK45" s="254"/>
      <c r="AL45" s="254"/>
      <c r="AM45" s="254"/>
      <c r="AN45" s="254"/>
      <c r="AO45" s="254"/>
      <c r="AP45" s="254"/>
      <c r="AQ45" s="254"/>
      <c r="AR45" s="254"/>
      <c r="AS45" s="254"/>
      <c r="AT45" s="254"/>
      <c r="AU45" s="254"/>
      <c r="AV45" s="254"/>
      <c r="AW45" s="254"/>
      <c r="BJ45" s="7"/>
      <c r="BX45" s="4" t="s">
        <v>676</v>
      </c>
      <c r="BY45" s="4" t="s">
        <v>683</v>
      </c>
      <c r="BZ45" s="4" t="s">
        <v>667</v>
      </c>
    </row>
    <row r="46" spans="2:78" ht="19.5" customHeight="1">
      <c r="B46" s="6"/>
      <c r="D46" s="941"/>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c r="AU46" s="942"/>
      <c r="AV46" s="942"/>
      <c r="AW46" s="942"/>
      <c r="AX46" s="942"/>
      <c r="AY46" s="942"/>
      <c r="AZ46" s="942"/>
      <c r="BA46" s="942"/>
      <c r="BB46" s="942"/>
      <c r="BC46" s="942"/>
      <c r="BD46" s="942"/>
      <c r="BE46" s="942"/>
      <c r="BF46" s="942"/>
      <c r="BG46" s="942"/>
      <c r="BH46" s="943"/>
      <c r="BJ46" s="7"/>
      <c r="BX46" s="4" t="s">
        <v>677</v>
      </c>
      <c r="BY46" s="4" t="s">
        <v>684</v>
      </c>
      <c r="BZ46" s="4" t="s">
        <v>664</v>
      </c>
    </row>
    <row r="47" spans="2:78" ht="19.5" customHeight="1">
      <c r="B47" s="6"/>
      <c r="D47" s="944"/>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5"/>
      <c r="AY47" s="945"/>
      <c r="AZ47" s="945"/>
      <c r="BA47" s="945"/>
      <c r="BB47" s="945"/>
      <c r="BC47" s="945"/>
      <c r="BD47" s="945"/>
      <c r="BE47" s="945"/>
      <c r="BF47" s="945"/>
      <c r="BG47" s="945"/>
      <c r="BH47" s="946"/>
      <c r="BJ47" s="7"/>
      <c r="BX47" s="4" t="s">
        <v>678</v>
      </c>
      <c r="BY47" s="4" t="s">
        <v>685</v>
      </c>
      <c r="BZ47" s="4" t="s">
        <v>665</v>
      </c>
    </row>
    <row r="48" spans="2:78" ht="38.1" customHeight="1">
      <c r="B48" s="6"/>
      <c r="D48" s="944"/>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c r="AU48" s="945"/>
      <c r="AV48" s="945"/>
      <c r="AW48" s="945"/>
      <c r="AX48" s="945"/>
      <c r="AY48" s="945"/>
      <c r="AZ48" s="945"/>
      <c r="BA48" s="945"/>
      <c r="BB48" s="945"/>
      <c r="BC48" s="945"/>
      <c r="BD48" s="945"/>
      <c r="BE48" s="945"/>
      <c r="BF48" s="945"/>
      <c r="BG48" s="945"/>
      <c r="BH48" s="946"/>
      <c r="BJ48" s="7"/>
    </row>
    <row r="49" spans="2:62" ht="18.75" customHeight="1">
      <c r="B49" s="6"/>
      <c r="D49" s="944"/>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945"/>
      <c r="BF49" s="945"/>
      <c r="BG49" s="945"/>
      <c r="BH49" s="946"/>
      <c r="BJ49" s="7"/>
    </row>
    <row r="50" spans="2:62" ht="20.25" customHeight="1" thickBot="1">
      <c r="B50" s="6"/>
      <c r="D50" s="947"/>
      <c r="E50" s="948"/>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8"/>
      <c r="AY50" s="948"/>
      <c r="AZ50" s="948"/>
      <c r="BA50" s="948"/>
      <c r="BB50" s="948"/>
      <c r="BC50" s="948"/>
      <c r="BD50" s="948"/>
      <c r="BE50" s="948"/>
      <c r="BF50" s="948"/>
      <c r="BG50" s="948"/>
      <c r="BH50" s="949"/>
      <c r="BJ50" s="7"/>
    </row>
    <row r="51" spans="2:62" ht="20.25" customHeight="1">
      <c r="B51" s="6"/>
      <c r="BJ51" s="7"/>
    </row>
    <row r="52" spans="2:62" ht="4.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8"/>
    </row>
    <row r="53" spans="2:62">
      <c r="BI53" s="1" t="s">
        <v>491</v>
      </c>
    </row>
    <row r="54" spans="2:62" ht="20.25" customHeight="1">
      <c r="AL54" s="235"/>
    </row>
    <row r="55" spans="2:62" ht="20.25" customHeight="1"/>
    <row r="56" spans="2:62" ht="6.75" customHeight="1"/>
    <row r="57" spans="2:62" ht="6.75" customHeight="1"/>
  </sheetData>
  <sheetProtection algorithmName="SHA-512" hashValue="fWPFkXe3saG9dW+LridpUHIRWyt76iELiVTD8RrAc3J6fdEaldIee3Se8jBqLW5GnLp6K+1YwSyxpBko0MMjEg==" saltValue="6uhLCoi5G71kNFlJObds/Q==" spinCount="100000" sheet="1" formatCells="0"/>
  <mergeCells count="192">
    <mergeCell ref="AC35:AJ35"/>
    <mergeCell ref="E39:V39"/>
    <mergeCell ref="E43:V43"/>
    <mergeCell ref="E40:V40"/>
    <mergeCell ref="E41:V41"/>
    <mergeCell ref="E42:V42"/>
    <mergeCell ref="AE43:AJ43"/>
    <mergeCell ref="AE42:AJ42"/>
    <mergeCell ref="AE41:AJ41"/>
    <mergeCell ref="AE40:AJ40"/>
    <mergeCell ref="AE39:AJ39"/>
    <mergeCell ref="V35:AB35"/>
    <mergeCell ref="N35:U35"/>
    <mergeCell ref="N33:AB33"/>
    <mergeCell ref="AP6:AR6"/>
    <mergeCell ref="AS6:AW6"/>
    <mergeCell ref="AX6:AZ6"/>
    <mergeCell ref="BA6:BE6"/>
    <mergeCell ref="BF6:BH6"/>
    <mergeCell ref="E7:O7"/>
    <mergeCell ref="Q7:T7"/>
    <mergeCell ref="U7:AB7"/>
    <mergeCell ref="AC7:AJ7"/>
    <mergeCell ref="AK7:AR7"/>
    <mergeCell ref="D6:T6"/>
    <mergeCell ref="U6:Y6"/>
    <mergeCell ref="Z6:AB6"/>
    <mergeCell ref="AC6:AG6"/>
    <mergeCell ref="AH6:AJ6"/>
    <mergeCell ref="AK6:AO6"/>
    <mergeCell ref="AK18:AO18"/>
    <mergeCell ref="AP18:AT18"/>
    <mergeCell ref="AU18:AW18"/>
    <mergeCell ref="AX18:BB18"/>
    <mergeCell ref="AS7:AZ7"/>
    <mergeCell ref="BA7:BH7"/>
    <mergeCell ref="D8:D10"/>
    <mergeCell ref="E8:S10"/>
    <mergeCell ref="T8:T10"/>
    <mergeCell ref="U8:BH10"/>
    <mergeCell ref="AX20:BB20"/>
    <mergeCell ref="AK17:AO17"/>
    <mergeCell ref="AP17:AT17"/>
    <mergeCell ref="AU17:AW17"/>
    <mergeCell ref="AX17:BB17"/>
    <mergeCell ref="AU19:AW19"/>
    <mergeCell ref="AX19:BB19"/>
    <mergeCell ref="BC17:BH17"/>
    <mergeCell ref="E18:K23"/>
    <mergeCell ref="M18:Q18"/>
    <mergeCell ref="R18:V18"/>
    <mergeCell ref="W18:Y18"/>
    <mergeCell ref="Z18:AD18"/>
    <mergeCell ref="D16:L17"/>
    <mergeCell ref="M16:S16"/>
    <mergeCell ref="T16:AJ16"/>
    <mergeCell ref="AK16:AQ16"/>
    <mergeCell ref="AS16:BG16"/>
    <mergeCell ref="M17:Q17"/>
    <mergeCell ref="R17:V17"/>
    <mergeCell ref="W17:Y17"/>
    <mergeCell ref="AK21:AO21"/>
    <mergeCell ref="AP21:AT21"/>
    <mergeCell ref="AU21:AW21"/>
    <mergeCell ref="AX21:BB21"/>
    <mergeCell ref="Z17:AD17"/>
    <mergeCell ref="AE17:AJ17"/>
    <mergeCell ref="M20:Q20"/>
    <mergeCell ref="M19:Q19"/>
    <mergeCell ref="R19:V19"/>
    <mergeCell ref="W19:Y19"/>
    <mergeCell ref="Z19:AD19"/>
    <mergeCell ref="AK19:AO19"/>
    <mergeCell ref="AP19:AT19"/>
    <mergeCell ref="AK20:AO20"/>
    <mergeCell ref="AP20:AT20"/>
    <mergeCell ref="AK23:AO23"/>
    <mergeCell ref="AP23:AT23"/>
    <mergeCell ref="AU23:AW23"/>
    <mergeCell ref="AX23:BB23"/>
    <mergeCell ref="M23:Q23"/>
    <mergeCell ref="R23:V23"/>
    <mergeCell ref="W23:Y23"/>
    <mergeCell ref="Z23:AD23"/>
    <mergeCell ref="AU20:AW20"/>
    <mergeCell ref="R20:V20"/>
    <mergeCell ref="W20:Y20"/>
    <mergeCell ref="Z20:AD20"/>
    <mergeCell ref="AX22:BB22"/>
    <mergeCell ref="M22:Q22"/>
    <mergeCell ref="R22:V22"/>
    <mergeCell ref="W22:Y22"/>
    <mergeCell ref="Z22:AD22"/>
    <mergeCell ref="M21:Q21"/>
    <mergeCell ref="R21:V21"/>
    <mergeCell ref="W21:Y21"/>
    <mergeCell ref="Z21:AD21"/>
    <mergeCell ref="AK22:AO22"/>
    <mergeCell ref="AP22:AT22"/>
    <mergeCell ref="AU22:AW22"/>
    <mergeCell ref="AP25:AT25"/>
    <mergeCell ref="AU25:AW25"/>
    <mergeCell ref="AP24:AT24"/>
    <mergeCell ref="AU24:AW24"/>
    <mergeCell ref="AX24:BB24"/>
    <mergeCell ref="M24:Q24"/>
    <mergeCell ref="R24:V24"/>
    <mergeCell ref="W24:Y24"/>
    <mergeCell ref="Z24:AD24"/>
    <mergeCell ref="AX25:BB25"/>
    <mergeCell ref="AK24:AO24"/>
    <mergeCell ref="AU27:AW27"/>
    <mergeCell ref="AX27:BB27"/>
    <mergeCell ref="M26:Q26"/>
    <mergeCell ref="R26:V26"/>
    <mergeCell ref="W26:Y26"/>
    <mergeCell ref="Z26:AD26"/>
    <mergeCell ref="AK26:AO26"/>
    <mergeCell ref="AP26:AT26"/>
    <mergeCell ref="AU26:AW26"/>
    <mergeCell ref="AE27:AJ27"/>
    <mergeCell ref="AE26:AJ26"/>
    <mergeCell ref="D46:BH50"/>
    <mergeCell ref="D13:BH13"/>
    <mergeCell ref="V34:AB34"/>
    <mergeCell ref="V36:AB36"/>
    <mergeCell ref="N32:AJ32"/>
    <mergeCell ref="E36:L36"/>
    <mergeCell ref="E35:L35"/>
    <mergeCell ref="AC36:AJ36"/>
    <mergeCell ref="N36:U36"/>
    <mergeCell ref="E34:L34"/>
    <mergeCell ref="AC34:AJ34"/>
    <mergeCell ref="N34:U34"/>
    <mergeCell ref="AC33:AJ33"/>
    <mergeCell ref="AP29:AT29"/>
    <mergeCell ref="AU29:AW29"/>
    <mergeCell ref="AX29:BB29"/>
    <mergeCell ref="D32:M33"/>
    <mergeCell ref="AX28:BB28"/>
    <mergeCell ref="M29:Q29"/>
    <mergeCell ref="X43:AD43"/>
    <mergeCell ref="X41:AD41"/>
    <mergeCell ref="X39:AD39"/>
    <mergeCell ref="X40:AD40"/>
    <mergeCell ref="X42:AD42"/>
    <mergeCell ref="R29:V29"/>
    <mergeCell ref="W29:Y29"/>
    <mergeCell ref="Z29:AD29"/>
    <mergeCell ref="AK29:AO29"/>
    <mergeCell ref="E24:K29"/>
    <mergeCell ref="M28:Q28"/>
    <mergeCell ref="R28:V28"/>
    <mergeCell ref="W28:Y28"/>
    <mergeCell ref="Z28:AD28"/>
    <mergeCell ref="AK28:AO28"/>
    <mergeCell ref="M25:Q25"/>
    <mergeCell ref="R25:V25"/>
    <mergeCell ref="W25:Y25"/>
    <mergeCell ref="Z25:AD25"/>
    <mergeCell ref="AK25:AO25"/>
    <mergeCell ref="AE28:AJ28"/>
    <mergeCell ref="AE29:AJ29"/>
    <mergeCell ref="M27:Q27"/>
    <mergeCell ref="R27:V27"/>
    <mergeCell ref="W27:Y27"/>
    <mergeCell ref="Z27:AD27"/>
    <mergeCell ref="AK27:AO27"/>
    <mergeCell ref="BC27:BH27"/>
    <mergeCell ref="BC28:BH28"/>
    <mergeCell ref="BC29:BH29"/>
    <mergeCell ref="AE18:AJ18"/>
    <mergeCell ref="AE19:AJ19"/>
    <mergeCell ref="AE20:AJ20"/>
    <mergeCell ref="AE21:AJ21"/>
    <mergeCell ref="AE22:AJ22"/>
    <mergeCell ref="AE23:AJ23"/>
    <mergeCell ref="AE24:AJ24"/>
    <mergeCell ref="AE25:AJ25"/>
    <mergeCell ref="BC18:BH18"/>
    <mergeCell ref="BC19:BH19"/>
    <mergeCell ref="BC20:BH20"/>
    <mergeCell ref="BC21:BH21"/>
    <mergeCell ref="BC22:BH22"/>
    <mergeCell ref="BC23:BH23"/>
    <mergeCell ref="BC24:BH24"/>
    <mergeCell ref="BC25:BH25"/>
    <mergeCell ref="BC26:BH26"/>
    <mergeCell ref="AP28:AT28"/>
    <mergeCell ref="AU28:AW28"/>
    <mergeCell ref="AX26:BB26"/>
    <mergeCell ref="AP27:AT27"/>
  </mergeCells>
  <phoneticPr fontId="2"/>
  <dataValidations xWindow="527" yWindow="474" count="9">
    <dataValidation allowBlank="1" showInputMessage="1" showErrorMessage="1" promptTitle="改行する場合は、「Altキー＋Enterキー」を使用してください" prompt="文章のレイアウトをスペースキーで調整しないでください。" sqref="D13:AP13" xr:uid="{00000000-0002-0000-0700-000000000000}"/>
    <dataValidation type="list" allowBlank="1" showInputMessage="1" showErrorMessage="1" sqref="M18:Q29 AK18:AO29" xr:uid="{00000000-0002-0000-0700-000001000000}">
      <formula1>$BW$6:$BW$16</formula1>
    </dataValidation>
    <dataValidation type="list" allowBlank="1" showInputMessage="1" showErrorMessage="1" sqref="W18:Y29 AU18:AW29" xr:uid="{00000000-0002-0000-0700-000002000000}">
      <formula1>$BX$6:$BX$7</formula1>
    </dataValidation>
    <dataValidation type="list" allowBlank="1" showInputMessage="1" showErrorMessage="1" sqref="Z24:AD29 AX24:BB29" xr:uid="{00000000-0002-0000-0700-000003000000}">
      <formula1>$BY$6:$BY$7</formula1>
    </dataValidation>
    <dataValidation type="list" allowBlank="1" showInputMessage="1" showErrorMessage="1" sqref="N34:U34" xr:uid="{00000000-0002-0000-0700-000004000000}">
      <formula1>$BX$32:$BX$47</formula1>
    </dataValidation>
    <dataValidation type="list" allowBlank="1" showInputMessage="1" showErrorMessage="1" sqref="N35" xr:uid="{00000000-0002-0000-0700-000005000000}">
      <formula1>$BZ$32:$BZ$47</formula1>
    </dataValidation>
    <dataValidation type="list" allowBlank="1" showInputMessage="1" showErrorMessage="1" sqref="N36:U36" xr:uid="{00000000-0002-0000-0700-000006000000}">
      <formula1>$BY$32:$BY$46</formula1>
    </dataValidation>
    <dataValidation type="list" allowBlank="1" showInputMessage="1" showErrorMessage="1" sqref="AE18:AJ29 BC18:BH29" xr:uid="{00000000-0002-0000-0700-000007000000}">
      <formula1>"2009年度以前,2010～2014,2015～2019,2020～2024,2025年度以降"</formula1>
    </dataValidation>
    <dataValidation type="list" allowBlank="1" showInputMessage="1" showErrorMessage="1" sqref="AC34:AC36 AD34:AJ34 AD36:AJ36" xr:uid="{00000000-0002-0000-0700-000008000000}">
      <formula1>$BW$32:$BW$33</formula1>
    </dataValidation>
  </dataValidations>
  <pageMargins left="0.47244094488188981" right="0.19685039370078741" top="0.62992125984251968" bottom="0.31496062992125984" header="0.43307086614173229" footer="0.19685039370078741"/>
  <pageSetup paperSize="9" scale="84" orientation="portrait" r:id="rId1"/>
  <headerFooter alignWithMargins="0"/>
  <rowBreaks count="1" manualBreakCount="1">
    <brk id="26" min="2" max="60" man="1"/>
  </rowBreaks>
  <colBreaks count="1" manualBreakCount="1">
    <brk id="36" min="2" max="51"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M62"/>
  <sheetViews>
    <sheetView showGridLines="0" showZeros="0" view="pageBreakPreview" zoomScale="80" zoomScaleNormal="85" zoomScaleSheetLayoutView="80" workbookViewId="0">
      <selection activeCell="D6" sqref="D6:AW7"/>
    </sheetView>
  </sheetViews>
  <sheetFormatPr defaultColWidth="9" defaultRowHeight="12"/>
  <cols>
    <col min="1" max="1" width="2.88671875" style="4" customWidth="1"/>
    <col min="2" max="2" width="0.6640625" style="4" customWidth="1"/>
    <col min="3" max="29" width="2" style="4" customWidth="1"/>
    <col min="30" max="31" width="2.109375" style="4" customWidth="1"/>
    <col min="32" max="50" width="2" style="4" customWidth="1"/>
    <col min="51" max="51" width="0.6640625" style="4" customWidth="1"/>
    <col min="52" max="52" width="2.33203125" style="4" customWidth="1"/>
    <col min="53" max="65" width="9" style="4" hidden="1" customWidth="1"/>
    <col min="66" max="66" width="0" style="4" hidden="1" customWidth="1"/>
    <col min="67" max="76" width="9" style="4"/>
    <col min="77" max="82" width="0" style="4" hidden="1" customWidth="1"/>
    <col min="83" max="16384" width="9" style="4"/>
  </cols>
  <sheetData>
    <row r="1" spans="1:51" ht="12" customHeight="1">
      <c r="A1" s="4" t="s">
        <v>769</v>
      </c>
    </row>
    <row r="2" spans="1:51"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8"/>
    </row>
    <row r="3" spans="1:51" ht="12" customHeight="1">
      <c r="B3" s="6"/>
      <c r="AY3" s="7"/>
    </row>
    <row r="4" spans="1:51" ht="20.25" customHeight="1">
      <c r="B4" s="6"/>
      <c r="D4" s="255" t="s">
        <v>543</v>
      </c>
      <c r="E4" s="255"/>
      <c r="F4" s="255"/>
      <c r="G4" s="255"/>
      <c r="AY4" s="7"/>
    </row>
    <row r="5" spans="1:51" ht="20.25" customHeight="1" thickBot="1">
      <c r="B5" s="6"/>
      <c r="D5" s="255" t="s">
        <v>544</v>
      </c>
      <c r="AY5" s="7"/>
    </row>
    <row r="6" spans="1:51" ht="20.25" customHeight="1">
      <c r="B6" s="6"/>
      <c r="D6" s="1057"/>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9"/>
      <c r="AY6" s="7"/>
    </row>
    <row r="7" spans="1:51" ht="20.25" customHeight="1">
      <c r="B7" s="6"/>
      <c r="D7" s="1060"/>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2"/>
      <c r="AY7" s="7"/>
    </row>
    <row r="8" spans="1:51" ht="20.25" customHeight="1">
      <c r="B8" s="6"/>
      <c r="D8" s="1063" t="s">
        <v>780</v>
      </c>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4"/>
      <c r="AT8" s="1064"/>
      <c r="AU8" s="1064"/>
      <c r="AV8" s="1064"/>
      <c r="AW8" s="1065"/>
      <c r="AY8" s="7"/>
    </row>
    <row r="9" spans="1:51" ht="36" customHeight="1" thickBot="1">
      <c r="B9" s="6"/>
      <c r="D9" s="1066"/>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8"/>
      <c r="AY9" s="7"/>
    </row>
    <row r="10" spans="1:51" ht="20.25" customHeight="1">
      <c r="B10" s="6"/>
      <c r="AY10" s="7"/>
    </row>
    <row r="11" spans="1:51" ht="20.25" customHeight="1" thickBot="1">
      <c r="B11" s="6"/>
      <c r="D11" s="255" t="s">
        <v>545</v>
      </c>
      <c r="AY11" s="7"/>
    </row>
    <row r="12" spans="1:51" ht="20.25" customHeight="1">
      <c r="B12" s="6"/>
      <c r="D12" s="1112"/>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c r="AG12" s="1113"/>
      <c r="AH12" s="1113"/>
      <c r="AI12" s="1113"/>
      <c r="AJ12" s="1113"/>
      <c r="AK12" s="1113"/>
      <c r="AL12" s="1113"/>
      <c r="AM12" s="1113"/>
      <c r="AN12" s="1113"/>
      <c r="AO12" s="1113"/>
      <c r="AP12" s="1113"/>
      <c r="AQ12" s="1113"/>
      <c r="AR12" s="1113"/>
      <c r="AS12" s="1113"/>
      <c r="AT12" s="1113"/>
      <c r="AU12" s="1113"/>
      <c r="AV12" s="1113"/>
      <c r="AW12" s="1114"/>
      <c r="AY12" s="7"/>
    </row>
    <row r="13" spans="1:51" ht="20.25" customHeight="1">
      <c r="B13" s="6"/>
      <c r="D13" s="1115"/>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7"/>
      <c r="AY13" s="7"/>
    </row>
    <row r="14" spans="1:51" ht="20.25" customHeight="1">
      <c r="B14" s="6"/>
      <c r="D14" s="1115"/>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6"/>
      <c r="AL14" s="1116"/>
      <c r="AM14" s="1116"/>
      <c r="AN14" s="1116"/>
      <c r="AO14" s="1116"/>
      <c r="AP14" s="1116"/>
      <c r="AQ14" s="1116"/>
      <c r="AR14" s="1116"/>
      <c r="AS14" s="1116"/>
      <c r="AT14" s="1116"/>
      <c r="AU14" s="1116"/>
      <c r="AV14" s="1116"/>
      <c r="AW14" s="1117"/>
      <c r="AY14" s="7"/>
    </row>
    <row r="15" spans="1:51" ht="20.25" customHeight="1" thickBot="1">
      <c r="B15" s="6"/>
      <c r="D15" s="1066"/>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8"/>
      <c r="AY15" s="7"/>
    </row>
    <row r="16" spans="1:51" ht="20.25" customHeight="1">
      <c r="B16" s="6"/>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Y16" s="7"/>
    </row>
    <row r="17" spans="2:65" ht="20.25" customHeight="1" thickBot="1">
      <c r="B17" s="6"/>
      <c r="D17" s="4" t="s">
        <v>770</v>
      </c>
      <c r="Z17" s="255"/>
      <c r="AA17" s="255"/>
      <c r="AB17" s="255"/>
      <c r="AC17" s="255"/>
      <c r="AD17" s="256"/>
      <c r="AE17" s="256"/>
      <c r="AF17" s="255"/>
      <c r="AG17" s="255"/>
      <c r="AH17" s="255"/>
      <c r="AI17" s="255"/>
      <c r="AJ17" s="255"/>
      <c r="AK17" s="255"/>
      <c r="AL17" s="255"/>
      <c r="AM17" s="255"/>
      <c r="AN17" s="255"/>
      <c r="AO17" s="255"/>
      <c r="AP17" s="255"/>
      <c r="AQ17" s="255"/>
      <c r="AR17" s="255"/>
      <c r="AS17" s="254"/>
      <c r="AT17" s="254"/>
      <c r="AU17" s="254"/>
      <c r="AV17" s="254"/>
      <c r="AW17" s="254"/>
      <c r="AY17" s="7"/>
    </row>
    <row r="18" spans="2:65" ht="20.25" customHeight="1">
      <c r="B18" s="6"/>
      <c r="D18" s="1112"/>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4"/>
      <c r="AY18" s="7"/>
    </row>
    <row r="19" spans="2:65" ht="20.25" customHeight="1">
      <c r="B19" s="6"/>
      <c r="D19" s="1115"/>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7"/>
      <c r="AY19" s="7"/>
    </row>
    <row r="20" spans="2:65" ht="20.25" customHeight="1">
      <c r="B20" s="6"/>
      <c r="D20" s="1115"/>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7"/>
      <c r="AY20" s="7"/>
    </row>
    <row r="21" spans="2:65" ht="20.25" customHeight="1" thickBot="1">
      <c r="B21" s="6"/>
      <c r="D21" s="1066"/>
      <c r="E21" s="1067"/>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8"/>
      <c r="AY21" s="7"/>
    </row>
    <row r="22" spans="2:65" ht="20.25" customHeight="1">
      <c r="B22" s="6"/>
      <c r="Z22" s="255"/>
      <c r="AA22" s="255"/>
      <c r="AB22" s="255"/>
      <c r="AC22" s="255"/>
      <c r="AD22" s="256"/>
      <c r="AE22" s="256"/>
      <c r="AF22" s="255"/>
      <c r="AG22" s="255"/>
      <c r="AH22" s="255"/>
      <c r="AI22" s="255"/>
      <c r="AJ22" s="255"/>
      <c r="AK22" s="255"/>
      <c r="AL22" s="255"/>
      <c r="AM22" s="255"/>
      <c r="AN22" s="255"/>
      <c r="AO22" s="255"/>
      <c r="AP22" s="255"/>
      <c r="AQ22" s="255"/>
      <c r="AR22" s="255"/>
      <c r="AS22" s="254"/>
      <c r="AT22" s="254"/>
      <c r="AU22" s="254"/>
      <c r="AV22" s="254"/>
      <c r="AW22" s="254"/>
      <c r="AY22" s="7"/>
      <c r="BA22" s="4" t="s">
        <v>734</v>
      </c>
      <c r="BB22"/>
    </row>
    <row r="23" spans="2:65" ht="20.25" customHeight="1" thickBot="1">
      <c r="B23" s="6"/>
      <c r="D23" s="255" t="s">
        <v>590</v>
      </c>
      <c r="Z23" s="260"/>
      <c r="AA23" s="260"/>
      <c r="AB23" s="260"/>
      <c r="AC23" s="260"/>
      <c r="AD23" s="260"/>
      <c r="AE23" s="260"/>
      <c r="AF23" s="260"/>
      <c r="AG23" s="260"/>
      <c r="AH23" s="254"/>
      <c r="AI23" s="254"/>
      <c r="AJ23" s="254"/>
      <c r="AK23" s="254"/>
      <c r="AL23" s="254"/>
      <c r="AM23" s="254"/>
      <c r="AN23" s="254"/>
      <c r="AO23" s="254"/>
      <c r="AP23" s="254"/>
      <c r="AQ23" s="254"/>
      <c r="AR23" s="254"/>
      <c r="AS23" s="254"/>
      <c r="AT23" s="254"/>
      <c r="AU23" s="254"/>
      <c r="AV23" s="254"/>
      <c r="AW23" s="254"/>
      <c r="AY23" s="7"/>
      <c r="BA23" s="407">
        <v>1</v>
      </c>
      <c r="BB23" s="292" t="str">
        <f>IF(BA23=1,"有","無")</f>
        <v>有</v>
      </c>
      <c r="BF23" s="4" t="str">
        <f>IF(D27&lt;&gt;$BA$28,TRIM(LEFT(D27,4))&amp;"段階",D27&amp;SUBSTITUTE(K27,"(新築)",""))</f>
        <v>段階</v>
      </c>
      <c r="BG23" s="4" t="str">
        <f>IF(D28&lt;&gt;$BA$28,TRIM(LEFT(D28,4))&amp;"段階",D28&amp;SUBSTITUTE(K28,"(新築)",""))</f>
        <v>段階</v>
      </c>
      <c r="BH23" s="4" t="str">
        <f>IF(D29&lt;&gt;$BA$28,TRIM(LEFT(D29,4))&amp;"段階",D29&amp;SUBSTITUTE(K29,"(新築)",""))</f>
        <v>段階</v>
      </c>
      <c r="BI23" s="4" t="str">
        <f>IF(D30&lt;&gt;$BA$28,TRIM(LEFT(D30,4))&amp;"段階",D30&amp;SUBSTITUTE(K30,"(新築)",""))</f>
        <v>段階</v>
      </c>
      <c r="BJ23" s="4" t="str">
        <f>IF(AA27&lt;&gt;$BA$28,TRIM(LEFT(AA27,4))&amp;"段階",AA27&amp;SUBSTITUTE(AH27,"(新築)",""))</f>
        <v>段階</v>
      </c>
      <c r="BK23" s="4" t="str">
        <f>IF(AA28&lt;&gt;$BA$28,TRIM(LEFT(AA28,4))&amp;"段階",AA28&amp;SUBSTITUTE(AH28,"(新築)",""))</f>
        <v>段階</v>
      </c>
      <c r="BL23" s="4" t="str">
        <f>IF(AA29&lt;&gt;$BA$28,TRIM(LEFT(AA29,4))&amp;"段階",AA29&amp;SUBSTITUTE(AH29,"(新築)",""))</f>
        <v>段階</v>
      </c>
      <c r="BM23" s="4" t="str">
        <f>IF(AA30&lt;&gt;$BA$28,TRIM(LEFT(AA30,4))&amp;"段階",AA30&amp;SUBSTITUTE(AH30,"(新築)",""))</f>
        <v>段階</v>
      </c>
    </row>
    <row r="24" spans="2:65" ht="20.25" customHeight="1" thickBot="1">
      <c r="B24" s="6"/>
      <c r="D24" s="1093"/>
      <c r="E24" s="1094"/>
      <c r="F24" s="274"/>
      <c r="G24" s="1095" t="s">
        <v>690</v>
      </c>
      <c r="H24" s="1095"/>
      <c r="I24" s="1095"/>
      <c r="J24" s="1095"/>
      <c r="K24" s="1095"/>
      <c r="L24" s="1095"/>
      <c r="M24" s="1095"/>
      <c r="N24" s="1095"/>
      <c r="O24" s="1095"/>
      <c r="P24" s="1095"/>
      <c r="Q24" s="1095"/>
      <c r="R24" s="1095"/>
      <c r="S24" s="1095"/>
      <c r="T24" s="1095"/>
      <c r="U24" s="1095"/>
      <c r="V24" s="1095"/>
      <c r="W24" s="1095"/>
      <c r="X24" s="1095"/>
      <c r="Y24" s="1095"/>
      <c r="Z24" s="275"/>
      <c r="AA24" s="1127"/>
      <c r="AB24" s="1127"/>
      <c r="AC24" s="274"/>
      <c r="AD24" s="1095" t="s">
        <v>691</v>
      </c>
      <c r="AE24" s="1095"/>
      <c r="AF24" s="1095"/>
      <c r="AG24" s="1095"/>
      <c r="AH24" s="1095"/>
      <c r="AI24" s="1095"/>
      <c r="AJ24" s="1095"/>
      <c r="AK24" s="1095"/>
      <c r="AL24" s="1095"/>
      <c r="AM24" s="1095"/>
      <c r="AN24" s="1095"/>
      <c r="AO24" s="1095"/>
      <c r="AP24" s="1095"/>
      <c r="AQ24" s="1095"/>
      <c r="AR24" s="1095"/>
      <c r="AS24" s="1095"/>
      <c r="AT24" s="1095"/>
      <c r="AU24" s="1095"/>
      <c r="AV24" s="1095"/>
      <c r="AW24" s="276"/>
      <c r="AY24" s="7"/>
      <c r="AZ24" s="9"/>
      <c r="BA24" s="4" t="s">
        <v>731</v>
      </c>
      <c r="BB24" s="4" t="s">
        <v>713</v>
      </c>
      <c r="BC24" s="4" t="s">
        <v>713</v>
      </c>
      <c r="BD24" s="4" t="s">
        <v>713</v>
      </c>
      <c r="BE24" s="4" t="s">
        <v>713</v>
      </c>
      <c r="BF24" s="4" t="s">
        <v>703</v>
      </c>
      <c r="BG24" s="4" t="s">
        <v>704</v>
      </c>
      <c r="BH24" s="4" t="s">
        <v>705</v>
      </c>
      <c r="BI24" s="4" t="s">
        <v>706</v>
      </c>
      <c r="BJ24" s="4" t="s">
        <v>707</v>
      </c>
    </row>
    <row r="25" spans="2:65" ht="6.75" customHeight="1" thickBot="1">
      <c r="B25" s="6"/>
      <c r="C25" s="285"/>
      <c r="D25" s="277"/>
      <c r="E25" s="277"/>
      <c r="F25" s="272"/>
      <c r="G25" s="273"/>
      <c r="H25" s="273"/>
      <c r="I25" s="273"/>
      <c r="J25" s="273"/>
      <c r="K25" s="273"/>
      <c r="L25" s="273"/>
      <c r="M25" s="273"/>
      <c r="N25" s="273"/>
      <c r="O25" s="273"/>
      <c r="P25" s="273"/>
      <c r="Q25" s="273"/>
      <c r="R25" s="273"/>
      <c r="S25" s="273"/>
      <c r="T25" s="273"/>
      <c r="U25" s="273"/>
      <c r="V25" s="273"/>
      <c r="W25" s="273"/>
      <c r="X25" s="273"/>
      <c r="Y25" s="273"/>
      <c r="Z25" s="272"/>
      <c r="AA25" s="286"/>
      <c r="AB25" s="286"/>
      <c r="AC25" s="272"/>
      <c r="AD25" s="273"/>
      <c r="AE25" s="273"/>
      <c r="AF25" s="273"/>
      <c r="AG25" s="273"/>
      <c r="AH25" s="273"/>
      <c r="AI25" s="273"/>
      <c r="AJ25" s="273"/>
      <c r="AK25" s="273"/>
      <c r="AL25" s="273"/>
      <c r="AM25" s="273"/>
      <c r="AN25" s="273"/>
      <c r="AO25" s="273"/>
      <c r="AP25" s="273"/>
      <c r="AQ25" s="273"/>
      <c r="AR25" s="273"/>
      <c r="AS25" s="273"/>
      <c r="AT25" s="273"/>
      <c r="AU25" s="273"/>
      <c r="AV25" s="273"/>
      <c r="AW25" s="272"/>
      <c r="AY25" s="7"/>
      <c r="AZ25" s="9"/>
      <c r="BA25" s="4" t="s">
        <v>591</v>
      </c>
      <c r="BB25" s="4" t="s">
        <v>713</v>
      </c>
      <c r="BC25" s="4" t="s">
        <v>713</v>
      </c>
      <c r="BD25" s="4" t="s">
        <v>713</v>
      </c>
      <c r="BE25" s="4" t="s">
        <v>713</v>
      </c>
      <c r="BF25" s="4" t="s">
        <v>703</v>
      </c>
      <c r="BG25" s="4" t="s">
        <v>704</v>
      </c>
      <c r="BH25" s="4" t="s">
        <v>705</v>
      </c>
      <c r="BI25" s="4" t="s">
        <v>706</v>
      </c>
      <c r="BJ25" s="4" t="s">
        <v>707</v>
      </c>
    </row>
    <row r="26" spans="2:65" ht="20.25" customHeight="1">
      <c r="B26" s="6"/>
      <c r="D26" s="1075" t="s">
        <v>692</v>
      </c>
      <c r="E26" s="1076"/>
      <c r="F26" s="1076"/>
      <c r="G26" s="1076"/>
      <c r="H26" s="1076"/>
      <c r="I26" s="1076"/>
      <c r="J26" s="1076"/>
      <c r="K26" s="1076" t="s">
        <v>529</v>
      </c>
      <c r="L26" s="1076"/>
      <c r="M26" s="1076"/>
      <c r="N26" s="1076"/>
      <c r="O26" s="1076"/>
      <c r="P26" s="1076"/>
      <c r="Q26" s="1076"/>
      <c r="R26" s="1076"/>
      <c r="S26" s="1076" t="s">
        <v>730</v>
      </c>
      <c r="T26" s="1076"/>
      <c r="U26" s="1076"/>
      <c r="V26" s="1076"/>
      <c r="W26" s="1076"/>
      <c r="X26" s="1076"/>
      <c r="Y26" s="1076"/>
      <c r="Z26" s="1076"/>
      <c r="AA26" s="1076" t="s">
        <v>692</v>
      </c>
      <c r="AB26" s="1076"/>
      <c r="AC26" s="1076"/>
      <c r="AD26" s="1076"/>
      <c r="AE26" s="1076"/>
      <c r="AF26" s="1076"/>
      <c r="AG26" s="1076"/>
      <c r="AH26" s="1076" t="s">
        <v>529</v>
      </c>
      <c r="AI26" s="1076"/>
      <c r="AJ26" s="1076"/>
      <c r="AK26" s="1076"/>
      <c r="AL26" s="1076"/>
      <c r="AM26" s="1076"/>
      <c r="AN26" s="1076"/>
      <c r="AO26" s="1076"/>
      <c r="AP26" s="1076" t="s">
        <v>730</v>
      </c>
      <c r="AQ26" s="1076"/>
      <c r="AR26" s="1076"/>
      <c r="AS26" s="1076"/>
      <c r="AT26" s="1076"/>
      <c r="AU26" s="1076"/>
      <c r="AV26" s="1076"/>
      <c r="AW26" s="1077"/>
      <c r="AY26" s="7"/>
      <c r="AZ26" s="9"/>
      <c r="BA26" s="4" t="s">
        <v>645</v>
      </c>
      <c r="BB26" s="4" t="s">
        <v>713</v>
      </c>
      <c r="BC26" s="4" t="s">
        <v>713</v>
      </c>
      <c r="BD26" s="4" t="s">
        <v>713</v>
      </c>
      <c r="BE26" s="4" t="s">
        <v>713</v>
      </c>
      <c r="BF26" s="4" t="s">
        <v>647</v>
      </c>
      <c r="BG26" s="4" t="s">
        <v>648</v>
      </c>
      <c r="BH26" s="4" t="s">
        <v>649</v>
      </c>
      <c r="BI26" s="4" t="s">
        <v>645</v>
      </c>
    </row>
    <row r="27" spans="2:65" ht="23.25" customHeight="1">
      <c r="B27" s="6"/>
      <c r="D27" s="1078"/>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c r="AT27" s="1073"/>
      <c r="AU27" s="1073"/>
      <c r="AV27" s="1073"/>
      <c r="AW27" s="1111"/>
      <c r="AY27" s="7"/>
      <c r="AZ27" s="9"/>
      <c r="BA27" s="4" t="s">
        <v>646</v>
      </c>
      <c r="BB27" s="268" t="s">
        <v>708</v>
      </c>
      <c r="BC27" s="268" t="s">
        <v>714</v>
      </c>
      <c r="BD27" s="268" t="s">
        <v>715</v>
      </c>
      <c r="BE27" s="268" t="s">
        <v>716</v>
      </c>
      <c r="BF27" s="4" t="s">
        <v>709</v>
      </c>
      <c r="BG27" s="4" t="s">
        <v>710</v>
      </c>
      <c r="BH27" s="4" t="s">
        <v>711</v>
      </c>
      <c r="BI27" s="4" t="s">
        <v>712</v>
      </c>
    </row>
    <row r="28" spans="2:65" ht="23.25" customHeight="1">
      <c r="B28" s="6"/>
      <c r="D28" s="1078"/>
      <c r="E28" s="1073"/>
      <c r="F28" s="1073"/>
      <c r="G28" s="1073"/>
      <c r="H28" s="1073"/>
      <c r="I28" s="1073"/>
      <c r="J28" s="1073"/>
      <c r="K28" s="1073"/>
      <c r="L28" s="1073"/>
      <c r="M28" s="1073"/>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3"/>
      <c r="AU28" s="1073"/>
      <c r="AV28" s="1073"/>
      <c r="AW28" s="1111"/>
      <c r="AY28" s="7"/>
      <c r="AZ28" s="9"/>
      <c r="BA28" s="56" t="s">
        <v>699</v>
      </c>
      <c r="BD28" s="4" t="s">
        <v>723</v>
      </c>
      <c r="BE28" s="290" t="s">
        <v>717</v>
      </c>
      <c r="BF28" s="268" t="s">
        <v>650</v>
      </c>
      <c r="BG28" s="268" t="s">
        <v>651</v>
      </c>
      <c r="BH28" s="268" t="s">
        <v>652</v>
      </c>
      <c r="BI28" s="268" t="s">
        <v>517</v>
      </c>
      <c r="BJ28" s="268" t="s">
        <v>653</v>
      </c>
    </row>
    <row r="29" spans="2:65" ht="23.25" customHeight="1">
      <c r="B29" s="6"/>
      <c r="D29" s="1074"/>
      <c r="E29" s="1070"/>
      <c r="F29" s="1070"/>
      <c r="G29" s="1070"/>
      <c r="H29" s="1070"/>
      <c r="I29" s="1070"/>
      <c r="J29" s="1071"/>
      <c r="K29" s="1069"/>
      <c r="L29" s="1070"/>
      <c r="M29" s="1070"/>
      <c r="N29" s="1070"/>
      <c r="O29" s="1070"/>
      <c r="P29" s="1070"/>
      <c r="Q29" s="1070"/>
      <c r="R29" s="1071"/>
      <c r="S29" s="1069"/>
      <c r="T29" s="1070"/>
      <c r="U29" s="1070"/>
      <c r="V29" s="1070"/>
      <c r="W29" s="1070"/>
      <c r="X29" s="1070"/>
      <c r="Y29" s="1070"/>
      <c r="Z29" s="1071"/>
      <c r="AA29" s="1069"/>
      <c r="AB29" s="1070"/>
      <c r="AC29" s="1070"/>
      <c r="AD29" s="1070"/>
      <c r="AE29" s="1070"/>
      <c r="AF29" s="1070"/>
      <c r="AG29" s="1071"/>
      <c r="AH29" s="1069"/>
      <c r="AI29" s="1070"/>
      <c r="AJ29" s="1070"/>
      <c r="AK29" s="1070"/>
      <c r="AL29" s="1070"/>
      <c r="AM29" s="1070"/>
      <c r="AN29" s="1070"/>
      <c r="AO29" s="1071"/>
      <c r="AP29" s="1069"/>
      <c r="AQ29" s="1070"/>
      <c r="AR29" s="1070"/>
      <c r="AS29" s="1070"/>
      <c r="AT29" s="1070"/>
      <c r="AU29" s="1070"/>
      <c r="AV29" s="1070"/>
      <c r="AW29" s="1072"/>
      <c r="AY29" s="7"/>
      <c r="AZ29" s="9"/>
      <c r="BA29" s="4" t="s">
        <v>725</v>
      </c>
      <c r="BD29" s="4" t="s">
        <v>726</v>
      </c>
      <c r="BE29" s="290" t="s">
        <v>718</v>
      </c>
      <c r="BF29" s="268" t="s">
        <v>651</v>
      </c>
      <c r="BG29" s="268" t="s">
        <v>652</v>
      </c>
      <c r="BH29" s="268" t="s">
        <v>517</v>
      </c>
      <c r="BI29" s="268" t="s">
        <v>653</v>
      </c>
    </row>
    <row r="30" spans="2:65" ht="23.25" customHeight="1" thickBot="1">
      <c r="B30" s="6"/>
      <c r="D30" s="1100"/>
      <c r="E30" s="1092"/>
      <c r="F30" s="1092"/>
      <c r="G30" s="1092"/>
      <c r="H30" s="1092"/>
      <c r="I30" s="1092"/>
      <c r="J30" s="1092"/>
      <c r="K30" s="1092"/>
      <c r="L30" s="1092"/>
      <c r="M30" s="1092"/>
      <c r="N30" s="1092"/>
      <c r="O30" s="1092"/>
      <c r="P30" s="1092"/>
      <c r="Q30" s="1092"/>
      <c r="R30" s="1092"/>
      <c r="S30" s="1092"/>
      <c r="T30" s="1092"/>
      <c r="U30" s="1092"/>
      <c r="V30" s="1092"/>
      <c r="W30" s="1092"/>
      <c r="X30" s="1092"/>
      <c r="Y30" s="1092"/>
      <c r="Z30" s="1092"/>
      <c r="AA30" s="1092"/>
      <c r="AB30" s="1092"/>
      <c r="AC30" s="1092"/>
      <c r="AD30" s="1092"/>
      <c r="AE30" s="1092"/>
      <c r="AF30" s="1092"/>
      <c r="AG30" s="1092"/>
      <c r="AH30" s="1092"/>
      <c r="AI30" s="1092"/>
      <c r="AJ30" s="1092"/>
      <c r="AK30" s="1092"/>
      <c r="AL30" s="1092"/>
      <c r="AM30" s="1092"/>
      <c r="AN30" s="1092"/>
      <c r="AO30" s="1092"/>
      <c r="AP30" s="1092"/>
      <c r="AQ30" s="1092"/>
      <c r="AR30" s="1092"/>
      <c r="AS30" s="1092"/>
      <c r="AT30" s="1092"/>
      <c r="AU30" s="1092"/>
      <c r="AV30" s="1092"/>
      <c r="AW30" s="1105"/>
      <c r="AY30" s="7"/>
      <c r="AZ30" s="9"/>
      <c r="BA30" s="235"/>
      <c r="BD30" s="4" t="s">
        <v>727</v>
      </c>
      <c r="BE30" s="290" t="s">
        <v>724</v>
      </c>
      <c r="BF30" s="268" t="s">
        <v>650</v>
      </c>
      <c r="BG30" s="268" t="s">
        <v>651</v>
      </c>
      <c r="BH30" s="268" t="s">
        <v>652</v>
      </c>
      <c r="BI30" s="268" t="s">
        <v>517</v>
      </c>
      <c r="BJ30" s="268" t="s">
        <v>653</v>
      </c>
    </row>
    <row r="31" spans="2:65" ht="8.1" customHeight="1" thickBot="1">
      <c r="B31" s="6"/>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9"/>
      <c r="AL31" s="279"/>
      <c r="AM31" s="279"/>
      <c r="AN31" s="279"/>
      <c r="AO31" s="279"/>
      <c r="AP31" s="279"/>
      <c r="AQ31" s="279"/>
      <c r="AR31" s="279"/>
      <c r="AS31" s="279"/>
      <c r="AT31" s="279"/>
      <c r="AU31" s="279"/>
      <c r="AV31" s="279"/>
      <c r="AW31" s="279"/>
      <c r="AY31" s="7"/>
      <c r="AZ31" s="9"/>
      <c r="BA31" s="235"/>
      <c r="BD31" s="4" t="s">
        <v>728</v>
      </c>
      <c r="BE31" s="290" t="s">
        <v>719</v>
      </c>
      <c r="BF31" s="268" t="s">
        <v>650</v>
      </c>
      <c r="BG31" s="268" t="s">
        <v>651</v>
      </c>
      <c r="BH31" s="268" t="s">
        <v>652</v>
      </c>
      <c r="BI31" s="268" t="s">
        <v>517</v>
      </c>
      <c r="BJ31" s="268" t="s">
        <v>653</v>
      </c>
    </row>
    <row r="32" spans="2:65" ht="46.5" customHeight="1" thickBot="1">
      <c r="B32" s="6"/>
      <c r="D32" s="280"/>
      <c r="E32" s="1095" t="s">
        <v>693</v>
      </c>
      <c r="F32" s="1095"/>
      <c r="G32" s="1095"/>
      <c r="H32" s="1095"/>
      <c r="I32" s="1095"/>
      <c r="J32" s="1095"/>
      <c r="K32" s="1095"/>
      <c r="L32" s="1095"/>
      <c r="M32" s="281"/>
      <c r="N32" s="1102"/>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4"/>
      <c r="AY32" s="7"/>
    </row>
    <row r="33" spans="1:61" ht="6" customHeight="1" thickBot="1">
      <c r="B33" s="6"/>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9"/>
      <c r="AL33" s="279"/>
      <c r="AM33" s="279"/>
      <c r="AN33" s="279"/>
      <c r="AO33" s="279"/>
      <c r="AP33" s="279"/>
      <c r="AQ33" s="279"/>
      <c r="AR33" s="279"/>
      <c r="AS33" s="279"/>
      <c r="AT33" s="279"/>
      <c r="AU33" s="279"/>
      <c r="AV33" s="279"/>
      <c r="AW33" s="279"/>
      <c r="AY33" s="7"/>
      <c r="BA33" s="4" t="s">
        <v>725</v>
      </c>
      <c r="BB33" s="268" t="s">
        <v>720</v>
      </c>
      <c r="BC33" s="268" t="s">
        <v>721</v>
      </c>
      <c r="BD33" s="268" t="s">
        <v>722</v>
      </c>
      <c r="BF33" s="268" t="s">
        <v>654</v>
      </c>
      <c r="BG33" s="268" t="s">
        <v>655</v>
      </c>
      <c r="BH33" s="268" t="s">
        <v>656</v>
      </c>
      <c r="BI33" s="268" t="s">
        <v>657</v>
      </c>
    </row>
    <row r="34" spans="1:61" ht="46.5" customHeight="1" thickBot="1">
      <c r="B34" s="6"/>
      <c r="D34" s="282"/>
      <c r="E34" s="1099" t="s">
        <v>729</v>
      </c>
      <c r="F34" s="1099"/>
      <c r="G34" s="1099"/>
      <c r="H34" s="1099"/>
      <c r="I34" s="1099"/>
      <c r="J34" s="1099"/>
      <c r="K34" s="1099"/>
      <c r="L34" s="1099"/>
      <c r="M34" s="283"/>
      <c r="N34" s="1096"/>
      <c r="O34" s="1097"/>
      <c r="P34" s="1097"/>
      <c r="Q34" s="1097"/>
      <c r="R34" s="1097"/>
      <c r="S34" s="1097"/>
      <c r="T34" s="1097"/>
      <c r="U34" s="1097"/>
      <c r="V34" s="1097"/>
      <c r="W34" s="1097"/>
      <c r="X34" s="1097"/>
      <c r="Y34" s="1097"/>
      <c r="Z34" s="1097"/>
      <c r="AA34" s="1097"/>
      <c r="AB34" s="1097"/>
      <c r="AC34" s="1097"/>
      <c r="AD34" s="1097"/>
      <c r="AE34" s="1097"/>
      <c r="AF34" s="1097"/>
      <c r="AG34" s="1097"/>
      <c r="AH34" s="1097"/>
      <c r="AI34" s="1097"/>
      <c r="AJ34" s="1097"/>
      <c r="AK34" s="1097"/>
      <c r="AL34" s="1097"/>
      <c r="AM34" s="1097"/>
      <c r="AN34" s="1097"/>
      <c r="AO34" s="1097"/>
      <c r="AP34" s="1097"/>
      <c r="AQ34" s="1097"/>
      <c r="AR34" s="1097"/>
      <c r="AS34" s="1097"/>
      <c r="AT34" s="1097"/>
      <c r="AU34" s="1097"/>
      <c r="AV34" s="1097"/>
      <c r="AW34" s="1098"/>
      <c r="AY34" s="7"/>
    </row>
    <row r="35" spans="1:61" ht="20.25" customHeight="1">
      <c r="B35" s="6"/>
      <c r="Z35" s="255"/>
      <c r="AA35" s="255"/>
      <c r="AB35" s="255"/>
      <c r="AC35" s="255"/>
      <c r="AD35" s="256"/>
      <c r="AE35" s="256"/>
      <c r="AF35" s="255"/>
      <c r="AG35" s="255"/>
      <c r="AH35" s="255"/>
      <c r="AI35" s="255"/>
      <c r="AJ35" s="255"/>
      <c r="AK35" s="255"/>
      <c r="AL35" s="255"/>
      <c r="AM35" s="255"/>
      <c r="AN35" s="255"/>
      <c r="AO35" s="255"/>
      <c r="AP35" s="255"/>
      <c r="AQ35" s="255"/>
      <c r="AR35" s="255"/>
      <c r="AS35" s="254"/>
      <c r="AT35" s="254"/>
      <c r="AU35" s="254"/>
      <c r="AV35" s="254"/>
      <c r="AW35" s="254"/>
      <c r="AY35" s="7"/>
      <c r="BA35" s="4" t="s">
        <v>735</v>
      </c>
      <c r="BB35"/>
    </row>
    <row r="36" spans="1:61" ht="20.25" customHeight="1" thickBot="1">
      <c r="B36" s="6"/>
      <c r="D36" s="4" t="s">
        <v>698</v>
      </c>
      <c r="Z36" s="260"/>
      <c r="AA36" s="260"/>
      <c r="AB36" s="260"/>
      <c r="AC36" s="260"/>
      <c r="AD36" s="260"/>
      <c r="AE36" s="260"/>
      <c r="AF36" s="260"/>
      <c r="AG36" s="260"/>
      <c r="AH36" s="254"/>
      <c r="AI36" s="254"/>
      <c r="AJ36" s="254"/>
      <c r="AK36" s="254"/>
      <c r="AL36" s="254"/>
      <c r="AM36" s="254"/>
      <c r="AN36" s="254"/>
      <c r="AO36" s="254"/>
      <c r="AP36" s="254"/>
      <c r="AQ36" s="254"/>
      <c r="AR36" s="254"/>
      <c r="AS36" s="254"/>
      <c r="AT36" s="254"/>
      <c r="AU36" s="254"/>
      <c r="AV36" s="254"/>
      <c r="AW36" s="254"/>
      <c r="AY36" s="7"/>
      <c r="BA36" s="407">
        <v>1</v>
      </c>
      <c r="BB36" s="292" t="str">
        <f>IF(BA36=1,"有","無")</f>
        <v>有</v>
      </c>
    </row>
    <row r="37" spans="1:61" ht="20.25" customHeight="1" thickBot="1">
      <c r="B37" s="6"/>
      <c r="D37" s="1093"/>
      <c r="E37" s="1094"/>
      <c r="F37" s="274"/>
      <c r="G37" s="1095" t="s">
        <v>695</v>
      </c>
      <c r="H37" s="1095"/>
      <c r="I37" s="1095"/>
      <c r="J37" s="1095"/>
      <c r="K37" s="1095"/>
      <c r="L37" s="1095"/>
      <c r="M37" s="1095"/>
      <c r="N37" s="1095"/>
      <c r="O37" s="1095"/>
      <c r="P37" s="1095"/>
      <c r="Q37" s="1095"/>
      <c r="R37" s="1095"/>
      <c r="S37" s="1095"/>
      <c r="T37" s="1095"/>
      <c r="U37" s="1095"/>
      <c r="V37" s="1095"/>
      <c r="W37" s="1095"/>
      <c r="X37" s="1095"/>
      <c r="Y37" s="1095"/>
      <c r="Z37" s="275"/>
      <c r="AA37" s="1127"/>
      <c r="AB37" s="1127"/>
      <c r="AC37" s="274"/>
      <c r="AD37" s="1095" t="s">
        <v>696</v>
      </c>
      <c r="AE37" s="1095"/>
      <c r="AF37" s="1095"/>
      <c r="AG37" s="1095"/>
      <c r="AH37" s="1095"/>
      <c r="AI37" s="1095"/>
      <c r="AJ37" s="1095"/>
      <c r="AK37" s="1095"/>
      <c r="AL37" s="1095"/>
      <c r="AM37" s="1095"/>
      <c r="AN37" s="1095"/>
      <c r="AO37" s="1095"/>
      <c r="AP37" s="1095"/>
      <c r="AQ37" s="1095"/>
      <c r="AR37" s="1095"/>
      <c r="AS37" s="1095"/>
      <c r="AT37" s="1095"/>
      <c r="AU37" s="1095"/>
      <c r="AV37" s="1095"/>
      <c r="AW37" s="276"/>
      <c r="AY37" s="7"/>
    </row>
    <row r="38" spans="1:61" ht="7.35" customHeight="1" thickBot="1">
      <c r="A38" s="285"/>
      <c r="B38" s="284"/>
      <c r="D38" s="277"/>
      <c r="E38" s="277"/>
      <c r="F38" s="272"/>
      <c r="G38" s="273"/>
      <c r="H38" s="273"/>
      <c r="I38" s="273"/>
      <c r="J38" s="273"/>
      <c r="K38" s="273"/>
      <c r="L38" s="273"/>
      <c r="M38" s="273"/>
      <c r="N38" s="273"/>
      <c r="O38" s="273"/>
      <c r="P38" s="273"/>
      <c r="Q38" s="273"/>
      <c r="R38" s="273"/>
      <c r="S38" s="273"/>
      <c r="T38" s="273"/>
      <c r="U38" s="273"/>
      <c r="V38" s="273"/>
      <c r="W38" s="273"/>
      <c r="X38" s="273"/>
      <c r="Y38" s="273"/>
      <c r="Z38" s="272"/>
      <c r="AA38" s="286"/>
      <c r="AB38" s="286"/>
      <c r="AC38" s="272"/>
      <c r="AD38" s="273"/>
      <c r="AE38" s="273"/>
      <c r="AF38" s="273"/>
      <c r="AG38" s="273"/>
      <c r="AH38" s="273"/>
      <c r="AI38" s="273"/>
      <c r="AJ38" s="273"/>
      <c r="AK38" s="273"/>
      <c r="AL38" s="273"/>
      <c r="AM38" s="273"/>
      <c r="AN38" s="273"/>
      <c r="AO38" s="273"/>
      <c r="AP38" s="273"/>
      <c r="AQ38" s="273"/>
      <c r="AR38" s="273"/>
      <c r="AS38" s="273"/>
      <c r="AT38" s="273"/>
      <c r="AU38" s="273"/>
      <c r="AV38" s="273"/>
      <c r="AW38" s="272"/>
      <c r="AY38" s="7"/>
      <c r="AZ38" s="285"/>
    </row>
    <row r="39" spans="1:61" ht="25.5" customHeight="1">
      <c r="A39" s="285"/>
      <c r="B39" s="284"/>
      <c r="C39" s="285"/>
      <c r="D39" s="1101" t="s">
        <v>732</v>
      </c>
      <c r="E39" s="1088"/>
      <c r="F39" s="1088"/>
      <c r="G39" s="1088"/>
      <c r="H39" s="1088"/>
      <c r="I39" s="1088"/>
      <c r="J39" s="1088"/>
      <c r="K39" s="1088"/>
      <c r="L39" s="1088"/>
      <c r="M39" s="1088"/>
      <c r="N39" s="1088"/>
      <c r="O39" s="1089"/>
      <c r="P39" s="1090" t="s">
        <v>733</v>
      </c>
      <c r="Q39" s="1088"/>
      <c r="R39" s="1088"/>
      <c r="S39" s="1088"/>
      <c r="T39" s="1088"/>
      <c r="U39" s="1088"/>
      <c r="V39" s="1088"/>
      <c r="W39" s="1088"/>
      <c r="X39" s="1088"/>
      <c r="Y39" s="1088"/>
      <c r="Z39" s="1089"/>
      <c r="AA39" s="1088" t="s">
        <v>732</v>
      </c>
      <c r="AB39" s="1088"/>
      <c r="AC39" s="1088"/>
      <c r="AD39" s="1088"/>
      <c r="AE39" s="1088"/>
      <c r="AF39" s="1088"/>
      <c r="AG39" s="1088"/>
      <c r="AH39" s="1088"/>
      <c r="AI39" s="1088"/>
      <c r="AJ39" s="1088"/>
      <c r="AK39" s="1088"/>
      <c r="AL39" s="1089"/>
      <c r="AM39" s="1090" t="s">
        <v>733</v>
      </c>
      <c r="AN39" s="1088"/>
      <c r="AO39" s="1088"/>
      <c r="AP39" s="1088"/>
      <c r="AQ39" s="1088"/>
      <c r="AR39" s="1088"/>
      <c r="AS39" s="1088"/>
      <c r="AT39" s="1088"/>
      <c r="AU39" s="1088"/>
      <c r="AV39" s="1088"/>
      <c r="AW39" s="1091"/>
      <c r="AX39" s="285"/>
      <c r="AY39" s="289"/>
      <c r="AZ39" s="285"/>
    </row>
    <row r="40" spans="1:61" ht="25.5" customHeight="1">
      <c r="A40" s="285"/>
      <c r="B40" s="284"/>
      <c r="C40" s="285"/>
      <c r="D40" s="1082"/>
      <c r="E40" s="1083"/>
      <c r="F40" s="1083"/>
      <c r="G40" s="1083"/>
      <c r="H40" s="1083"/>
      <c r="I40" s="1083"/>
      <c r="J40" s="1083"/>
      <c r="K40" s="1083"/>
      <c r="L40" s="1083"/>
      <c r="M40" s="1083"/>
      <c r="N40" s="1083"/>
      <c r="O40" s="1083"/>
      <c r="P40" s="1084"/>
      <c r="Q40" s="1084"/>
      <c r="R40" s="1084"/>
      <c r="S40" s="1084"/>
      <c r="T40" s="1084"/>
      <c r="U40" s="1084"/>
      <c r="V40" s="1085"/>
      <c r="W40" s="1086" t="s">
        <v>143</v>
      </c>
      <c r="X40" s="1087"/>
      <c r="Y40" s="1087"/>
      <c r="Z40" s="1087"/>
      <c r="AA40" s="1083"/>
      <c r="AB40" s="1083"/>
      <c r="AC40" s="1083"/>
      <c r="AD40" s="1083"/>
      <c r="AE40" s="1083"/>
      <c r="AF40" s="1083"/>
      <c r="AG40" s="1083"/>
      <c r="AH40" s="1083"/>
      <c r="AI40" s="1083"/>
      <c r="AJ40" s="1083"/>
      <c r="AK40" s="1083"/>
      <c r="AL40" s="1083"/>
      <c r="AM40" s="1084"/>
      <c r="AN40" s="1084"/>
      <c r="AO40" s="1084"/>
      <c r="AP40" s="1084"/>
      <c r="AQ40" s="1084"/>
      <c r="AR40" s="1084"/>
      <c r="AS40" s="1085"/>
      <c r="AT40" s="1086" t="s">
        <v>143</v>
      </c>
      <c r="AU40" s="1087"/>
      <c r="AV40" s="1087"/>
      <c r="AW40" s="1106"/>
      <c r="AX40" s="285"/>
      <c r="AY40" s="289"/>
      <c r="AZ40" s="285"/>
      <c r="BA40" s="4" t="s">
        <v>700</v>
      </c>
    </row>
    <row r="41" spans="1:61" ht="25.5" customHeight="1">
      <c r="A41" s="285"/>
      <c r="B41" s="284"/>
      <c r="C41" s="285"/>
      <c r="D41" s="1082"/>
      <c r="E41" s="1083"/>
      <c r="F41" s="1083"/>
      <c r="G41" s="1083"/>
      <c r="H41" s="1083"/>
      <c r="I41" s="1083"/>
      <c r="J41" s="1083"/>
      <c r="K41" s="1083"/>
      <c r="L41" s="1083"/>
      <c r="M41" s="1083"/>
      <c r="N41" s="1083"/>
      <c r="O41" s="1083"/>
      <c r="P41" s="1084"/>
      <c r="Q41" s="1084"/>
      <c r="R41" s="1084"/>
      <c r="S41" s="1084"/>
      <c r="T41" s="1084"/>
      <c r="U41" s="1084"/>
      <c r="V41" s="1085"/>
      <c r="W41" s="1086" t="s">
        <v>143</v>
      </c>
      <c r="X41" s="1087"/>
      <c r="Y41" s="1087"/>
      <c r="Z41" s="1087"/>
      <c r="AA41" s="1083"/>
      <c r="AB41" s="1083"/>
      <c r="AC41" s="1083"/>
      <c r="AD41" s="1083"/>
      <c r="AE41" s="1083"/>
      <c r="AF41" s="1083"/>
      <c r="AG41" s="1083"/>
      <c r="AH41" s="1083"/>
      <c r="AI41" s="1083"/>
      <c r="AJ41" s="1083"/>
      <c r="AK41" s="1083"/>
      <c r="AL41" s="1083"/>
      <c r="AM41" s="1084"/>
      <c r="AN41" s="1084"/>
      <c r="AO41" s="1084"/>
      <c r="AP41" s="1084"/>
      <c r="AQ41" s="1084"/>
      <c r="AR41" s="1084"/>
      <c r="AS41" s="1085"/>
      <c r="AT41" s="1086" t="s">
        <v>143</v>
      </c>
      <c r="AU41" s="1087"/>
      <c r="AV41" s="1087"/>
      <c r="AW41" s="1106"/>
      <c r="AX41" s="285"/>
      <c r="AY41" s="289"/>
      <c r="AZ41" s="285"/>
      <c r="BA41" s="4" t="s">
        <v>701</v>
      </c>
    </row>
    <row r="42" spans="1:61" ht="25.5" customHeight="1" thickBot="1">
      <c r="A42" s="285"/>
      <c r="B42" s="284"/>
      <c r="C42" s="285"/>
      <c r="D42" s="1107"/>
      <c r="E42" s="1108"/>
      <c r="F42" s="1108"/>
      <c r="G42" s="1108"/>
      <c r="H42" s="1108"/>
      <c r="I42" s="1108"/>
      <c r="J42" s="1108"/>
      <c r="K42" s="1108"/>
      <c r="L42" s="1108"/>
      <c r="M42" s="1108"/>
      <c r="N42" s="1108"/>
      <c r="O42" s="1108"/>
      <c r="P42" s="1109"/>
      <c r="Q42" s="1109"/>
      <c r="R42" s="1109"/>
      <c r="S42" s="1109"/>
      <c r="T42" s="1109"/>
      <c r="U42" s="1109"/>
      <c r="V42" s="1110"/>
      <c r="W42" s="1079" t="s">
        <v>143</v>
      </c>
      <c r="X42" s="1080"/>
      <c r="Y42" s="1080"/>
      <c r="Z42" s="1080"/>
      <c r="AA42" s="1108"/>
      <c r="AB42" s="1108"/>
      <c r="AC42" s="1108"/>
      <c r="AD42" s="1108"/>
      <c r="AE42" s="1108"/>
      <c r="AF42" s="1108"/>
      <c r="AG42" s="1108"/>
      <c r="AH42" s="1108"/>
      <c r="AI42" s="1108"/>
      <c r="AJ42" s="1108"/>
      <c r="AK42" s="1108"/>
      <c r="AL42" s="1108"/>
      <c r="AM42" s="1109"/>
      <c r="AN42" s="1109"/>
      <c r="AO42" s="1109"/>
      <c r="AP42" s="1109"/>
      <c r="AQ42" s="1109"/>
      <c r="AR42" s="1109"/>
      <c r="AS42" s="1110"/>
      <c r="AT42" s="1079" t="s">
        <v>143</v>
      </c>
      <c r="AU42" s="1080"/>
      <c r="AV42" s="1080"/>
      <c r="AW42" s="1081"/>
      <c r="AX42" s="285"/>
      <c r="AY42" s="289"/>
      <c r="AZ42" s="285"/>
      <c r="BA42" s="4" t="s">
        <v>702</v>
      </c>
    </row>
    <row r="43" spans="1:61" ht="5.85" customHeight="1" thickBot="1">
      <c r="A43" s="285"/>
      <c r="B43" s="284"/>
      <c r="C43" s="285"/>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9"/>
      <c r="AL43" s="279"/>
      <c r="AM43" s="279"/>
      <c r="AN43" s="279"/>
      <c r="AO43" s="279"/>
      <c r="AP43" s="279"/>
      <c r="AQ43" s="279"/>
      <c r="AR43" s="279"/>
      <c r="AS43" s="279"/>
      <c r="AT43" s="279"/>
      <c r="AU43" s="279"/>
      <c r="AV43" s="279"/>
      <c r="AW43" s="279"/>
      <c r="AX43" s="285"/>
      <c r="AY43" s="289"/>
      <c r="AZ43" s="285"/>
    </row>
    <row r="44" spans="1:61" ht="46.5" customHeight="1" thickBot="1">
      <c r="A44" s="285"/>
      <c r="B44" s="284"/>
      <c r="C44" s="285"/>
      <c r="D44" s="280"/>
      <c r="E44" s="1099" t="s">
        <v>694</v>
      </c>
      <c r="F44" s="1099"/>
      <c r="G44" s="1099"/>
      <c r="H44" s="1099"/>
      <c r="I44" s="1099"/>
      <c r="J44" s="1099"/>
      <c r="K44" s="1099"/>
      <c r="L44" s="1099"/>
      <c r="M44" s="283"/>
      <c r="N44" s="1096"/>
      <c r="O44" s="1097"/>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1097"/>
      <c r="AM44" s="1097"/>
      <c r="AN44" s="1097"/>
      <c r="AO44" s="1097"/>
      <c r="AP44" s="1097"/>
      <c r="AQ44" s="1097"/>
      <c r="AR44" s="1097"/>
      <c r="AS44" s="1097"/>
      <c r="AT44" s="1097"/>
      <c r="AU44" s="1097"/>
      <c r="AV44" s="1097"/>
      <c r="AW44" s="1098"/>
      <c r="AX44" s="285"/>
      <c r="AY44" s="289"/>
      <c r="AZ44" s="285"/>
    </row>
    <row r="45" spans="1:61" ht="5.85" customHeight="1" thickBot="1">
      <c r="B45" s="6"/>
      <c r="C45" s="285"/>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9"/>
      <c r="AL45" s="279"/>
      <c r="AM45" s="279"/>
      <c r="AN45" s="279"/>
      <c r="AO45" s="279"/>
      <c r="AP45" s="279"/>
      <c r="AQ45" s="279"/>
      <c r="AR45" s="279"/>
      <c r="AS45" s="279"/>
      <c r="AT45" s="279"/>
      <c r="AU45" s="279"/>
      <c r="AV45" s="279"/>
      <c r="AW45" s="279"/>
      <c r="AX45" s="285"/>
      <c r="AY45" s="289"/>
    </row>
    <row r="46" spans="1:61" ht="46.5" customHeight="1" thickBot="1">
      <c r="B46" s="6"/>
      <c r="C46" s="285"/>
      <c r="D46" s="282"/>
      <c r="E46" s="1099" t="s">
        <v>729</v>
      </c>
      <c r="F46" s="1099"/>
      <c r="G46" s="1099"/>
      <c r="H46" s="1099"/>
      <c r="I46" s="1099"/>
      <c r="J46" s="1099"/>
      <c r="K46" s="1099"/>
      <c r="L46" s="1099"/>
      <c r="M46" s="283"/>
      <c r="N46" s="1096"/>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7"/>
      <c r="AK46" s="1097"/>
      <c r="AL46" s="1097"/>
      <c r="AM46" s="1097"/>
      <c r="AN46" s="1097"/>
      <c r="AO46" s="1097"/>
      <c r="AP46" s="1097"/>
      <c r="AQ46" s="1097"/>
      <c r="AR46" s="1097"/>
      <c r="AS46" s="1097"/>
      <c r="AT46" s="1097"/>
      <c r="AU46" s="1097"/>
      <c r="AV46" s="1097"/>
      <c r="AW46" s="1098"/>
      <c r="AX46" s="285"/>
      <c r="AY46" s="7"/>
    </row>
    <row r="47" spans="1:61" ht="20.25" customHeight="1">
      <c r="B47" s="6"/>
      <c r="C47" s="285"/>
      <c r="D47" s="288"/>
      <c r="E47" s="273"/>
      <c r="F47" s="273"/>
      <c r="G47" s="273"/>
      <c r="H47" s="273"/>
      <c r="I47" s="273"/>
      <c r="J47" s="273"/>
      <c r="K47" s="273"/>
      <c r="L47" s="273"/>
      <c r="M47" s="288"/>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5"/>
      <c r="AY47" s="7"/>
    </row>
    <row r="48" spans="1:61" ht="21" customHeight="1" thickBot="1">
      <c r="B48" s="6"/>
      <c r="C48" s="285"/>
      <c r="D48" s="255" t="s">
        <v>697</v>
      </c>
      <c r="E48" s="273"/>
      <c r="F48" s="273"/>
      <c r="G48" s="273"/>
      <c r="H48" s="273"/>
      <c r="I48" s="273"/>
      <c r="J48" s="273"/>
      <c r="K48" s="273"/>
      <c r="L48" s="273"/>
      <c r="M48" s="288"/>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5"/>
      <c r="AY48" s="7"/>
    </row>
    <row r="49" spans="2:51" ht="20.25" customHeight="1">
      <c r="B49" s="6"/>
      <c r="C49" s="285"/>
      <c r="D49" s="1118"/>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19"/>
      <c r="AK49" s="1119"/>
      <c r="AL49" s="1119"/>
      <c r="AM49" s="1119"/>
      <c r="AN49" s="1119"/>
      <c r="AO49" s="1119"/>
      <c r="AP49" s="1119"/>
      <c r="AQ49" s="1119"/>
      <c r="AR49" s="1119"/>
      <c r="AS49" s="1119"/>
      <c r="AT49" s="1119"/>
      <c r="AU49" s="1119"/>
      <c r="AV49" s="1119"/>
      <c r="AW49" s="1120"/>
      <c r="AX49" s="285"/>
      <c r="AY49" s="7"/>
    </row>
    <row r="50" spans="2:51" ht="20.25" customHeight="1">
      <c r="B50" s="6"/>
      <c r="D50" s="1121"/>
      <c r="E50" s="1122"/>
      <c r="F50" s="1122"/>
      <c r="G50" s="1122"/>
      <c r="H50" s="1122"/>
      <c r="I50" s="1122"/>
      <c r="J50" s="1122"/>
      <c r="K50" s="1122"/>
      <c r="L50" s="1122"/>
      <c r="M50" s="1122"/>
      <c r="N50" s="1122"/>
      <c r="O50" s="1122"/>
      <c r="P50" s="1122"/>
      <c r="Q50" s="1122"/>
      <c r="R50" s="1122"/>
      <c r="S50" s="1122"/>
      <c r="T50" s="1122"/>
      <c r="U50" s="1122"/>
      <c r="V50" s="1122"/>
      <c r="W50" s="1122"/>
      <c r="X50" s="1122"/>
      <c r="Y50" s="1122"/>
      <c r="Z50" s="1122"/>
      <c r="AA50" s="1122"/>
      <c r="AB50" s="1122"/>
      <c r="AC50" s="1122"/>
      <c r="AD50" s="1122"/>
      <c r="AE50" s="1122"/>
      <c r="AF50" s="1122"/>
      <c r="AG50" s="1122"/>
      <c r="AH50" s="1122"/>
      <c r="AI50" s="1122"/>
      <c r="AJ50" s="1122"/>
      <c r="AK50" s="1122"/>
      <c r="AL50" s="1122"/>
      <c r="AM50" s="1122"/>
      <c r="AN50" s="1122"/>
      <c r="AO50" s="1122"/>
      <c r="AP50" s="1122"/>
      <c r="AQ50" s="1122"/>
      <c r="AR50" s="1122"/>
      <c r="AS50" s="1122"/>
      <c r="AT50" s="1122"/>
      <c r="AU50" s="1122"/>
      <c r="AV50" s="1122"/>
      <c r="AW50" s="1123"/>
      <c r="AY50" s="7"/>
    </row>
    <row r="51" spans="2:51" ht="20.25" customHeight="1">
      <c r="B51" s="6"/>
      <c r="D51" s="1121"/>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s="1122"/>
      <c r="AJ51" s="1122"/>
      <c r="AK51" s="1122"/>
      <c r="AL51" s="1122"/>
      <c r="AM51" s="1122"/>
      <c r="AN51" s="1122"/>
      <c r="AO51" s="1122"/>
      <c r="AP51" s="1122"/>
      <c r="AQ51" s="1122"/>
      <c r="AR51" s="1122"/>
      <c r="AS51" s="1122"/>
      <c r="AT51" s="1122"/>
      <c r="AU51" s="1122"/>
      <c r="AV51" s="1122"/>
      <c r="AW51" s="1123"/>
      <c r="AY51" s="7"/>
    </row>
    <row r="52" spans="2:51" ht="20.25" customHeight="1">
      <c r="B52" s="6"/>
      <c r="D52" s="1121"/>
      <c r="E52" s="1122"/>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2"/>
      <c r="AW52" s="1123"/>
      <c r="AX52" s="285"/>
      <c r="AY52" s="7"/>
    </row>
    <row r="53" spans="2:51" ht="5.85" customHeight="1" thickBot="1">
      <c r="B53" s="6"/>
      <c r="C53" s="285"/>
      <c r="D53" s="1124"/>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c r="AA53" s="1125"/>
      <c r="AB53" s="1125"/>
      <c r="AC53" s="1125"/>
      <c r="AD53" s="1125"/>
      <c r="AE53" s="1125"/>
      <c r="AF53" s="1125"/>
      <c r="AG53" s="1125"/>
      <c r="AH53" s="1125"/>
      <c r="AI53" s="1125"/>
      <c r="AJ53" s="1125"/>
      <c r="AK53" s="1125"/>
      <c r="AL53" s="1125"/>
      <c r="AM53" s="1125"/>
      <c r="AN53" s="1125"/>
      <c r="AO53" s="1125"/>
      <c r="AP53" s="1125"/>
      <c r="AQ53" s="1125"/>
      <c r="AR53" s="1125"/>
      <c r="AS53" s="1125"/>
      <c r="AT53" s="1125"/>
      <c r="AU53" s="1125"/>
      <c r="AV53" s="1125"/>
      <c r="AW53" s="1126"/>
      <c r="AX53" s="285"/>
      <c r="AY53" s="7"/>
    </row>
    <row r="54" spans="2:51" ht="6.75" customHeight="1">
      <c r="B54" s="6"/>
      <c r="AY54" s="7"/>
    </row>
    <row r="55" spans="2:51" ht="4.5" customHeight="1">
      <c r="B55" s="3"/>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8"/>
    </row>
    <row r="56" spans="2:51" ht="20.25" customHeight="1">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s="1" t="s">
        <v>491</v>
      </c>
    </row>
    <row r="57" spans="2:51" ht="20.25" customHeight="1"/>
    <row r="58" spans="2:51" ht="13.2">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row>
    <row r="59" spans="2:51" ht="5.25" customHeight="1">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row>
    <row r="60" spans="2:51" ht="13.2">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2:51" ht="13.2">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2:51" ht="13.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sheetData>
  <sheetProtection algorithmName="SHA-512" hashValue="R1nvLGM9QB2lVd1Mz8TT1mHO/ic40/DY8DgJZk+6A2/QGS3560PffG9doIWxv1RljPkfAP9c6WiXZLoNzmuWeA==" saltValue="FgBt8mS8pk6PsfjfVdKy7g==" spinCount="100000" sheet="1" formatCells="0"/>
  <mergeCells count="74">
    <mergeCell ref="D12:AW15"/>
    <mergeCell ref="D18:AW21"/>
    <mergeCell ref="D49:AW53"/>
    <mergeCell ref="AA37:AB37"/>
    <mergeCell ref="AD37:AV37"/>
    <mergeCell ref="AD24:AV24"/>
    <mergeCell ref="D24:E24"/>
    <mergeCell ref="AA24:AB24"/>
    <mergeCell ref="G24:Y24"/>
    <mergeCell ref="K27:R27"/>
    <mergeCell ref="S27:Z27"/>
    <mergeCell ref="AA27:AG27"/>
    <mergeCell ref="AH27:AO27"/>
    <mergeCell ref="AP27:AW27"/>
    <mergeCell ref="K26:R26"/>
    <mergeCell ref="E32:L32"/>
    <mergeCell ref="AA29:AG29"/>
    <mergeCell ref="AA28:AG28"/>
    <mergeCell ref="AH28:AO28"/>
    <mergeCell ref="AP28:AW28"/>
    <mergeCell ref="D28:J28"/>
    <mergeCell ref="E44:L44"/>
    <mergeCell ref="N44:AW44"/>
    <mergeCell ref="E46:L46"/>
    <mergeCell ref="N46:AW46"/>
    <mergeCell ref="D40:O40"/>
    <mergeCell ref="AA40:AL40"/>
    <mergeCell ref="W40:Z40"/>
    <mergeCell ref="P40:V40"/>
    <mergeCell ref="AM40:AS40"/>
    <mergeCell ref="AT41:AW41"/>
    <mergeCell ref="D42:O42"/>
    <mergeCell ref="P42:V42"/>
    <mergeCell ref="W42:Z42"/>
    <mergeCell ref="AA42:AL42"/>
    <mergeCell ref="AM42:AS42"/>
    <mergeCell ref="AT40:AW40"/>
    <mergeCell ref="AA39:AL39"/>
    <mergeCell ref="AM39:AW39"/>
    <mergeCell ref="S30:Z30"/>
    <mergeCell ref="D37:E37"/>
    <mergeCell ref="G37:Y37"/>
    <mergeCell ref="N34:AW34"/>
    <mergeCell ref="E34:L34"/>
    <mergeCell ref="D30:J30"/>
    <mergeCell ref="K30:R30"/>
    <mergeCell ref="D39:O39"/>
    <mergeCell ref="P39:Z39"/>
    <mergeCell ref="N32:AW32"/>
    <mergeCell ref="AA30:AG30"/>
    <mergeCell ref="AH30:AO30"/>
    <mergeCell ref="AP30:AW30"/>
    <mergeCell ref="AT42:AW42"/>
    <mergeCell ref="D41:O41"/>
    <mergeCell ref="P41:V41"/>
    <mergeCell ref="W41:Z41"/>
    <mergeCell ref="AA41:AL41"/>
    <mergeCell ref="AM41:AS41"/>
    <mergeCell ref="D6:AW7"/>
    <mergeCell ref="D8:AW8"/>
    <mergeCell ref="D9:AW9"/>
    <mergeCell ref="AH29:AO29"/>
    <mergeCell ref="AP29:AW29"/>
    <mergeCell ref="K28:R28"/>
    <mergeCell ref="D29:J29"/>
    <mergeCell ref="K29:R29"/>
    <mergeCell ref="S29:Z29"/>
    <mergeCell ref="S28:Z28"/>
    <mergeCell ref="D26:J26"/>
    <mergeCell ref="S26:Z26"/>
    <mergeCell ref="AA26:AG26"/>
    <mergeCell ref="AH26:AO26"/>
    <mergeCell ref="AP26:AW26"/>
    <mergeCell ref="D27:J27"/>
  </mergeCells>
  <phoneticPr fontId="2"/>
  <dataValidations count="14">
    <dataValidation type="list" allowBlank="1" showInputMessage="1" showErrorMessage="1" sqref="D27:D30 E27:J28 E30:J30 AA27:AG28" xr:uid="{00000000-0002-0000-0800-000000000000}">
      <formula1>$BA$24:$BA$29</formula1>
    </dataValidation>
    <dataValidation type="list" allowBlank="1" showInputMessage="1" showErrorMessage="1" sqref="K27:R30 AH27:AO28" xr:uid="{00000000-0002-0000-0800-000001000000}">
      <formula1>INDIRECT(TRIM(LEFT(D27,4))&amp;"種類")</formula1>
    </dataValidation>
    <dataValidation type="list" allowBlank="1" showInputMessage="1" showErrorMessage="1" sqref="S27:Z27" xr:uid="{00000000-0002-0000-0800-000002000000}">
      <formula1>INDIRECT($BF$23)</formula1>
    </dataValidation>
    <dataValidation type="list" allowBlank="1" showInputMessage="1" showErrorMessage="1" sqref="S28:Z28" xr:uid="{00000000-0002-0000-0800-000003000000}">
      <formula1>INDIRECT($BG$23)</formula1>
    </dataValidation>
    <dataValidation type="list" allowBlank="1" showInputMessage="1" showErrorMessage="1" sqref="S29:Z29" xr:uid="{00000000-0002-0000-0800-000004000000}">
      <formula1>INDIRECT($BH$23)</formula1>
    </dataValidation>
    <dataValidation type="list" allowBlank="1" showInputMessage="1" showErrorMessage="1" sqref="S30:Z30" xr:uid="{00000000-0002-0000-0800-000005000000}">
      <formula1>INDIRECT($BI$23)</formula1>
    </dataValidation>
    <dataValidation type="list" allowBlank="1" showInputMessage="1" sqref="AP29:AW29" xr:uid="{00000000-0002-0000-0800-000006000000}">
      <formula1>INDIRECT($BL$23)</formula1>
    </dataValidation>
    <dataValidation type="list" allowBlank="1" showInputMessage="1" sqref="AP30:AW30" xr:uid="{00000000-0002-0000-0800-000007000000}">
      <formula1>INDIRECT($BM$23)</formula1>
    </dataValidation>
    <dataValidation type="list" allowBlank="1" showInputMessage="1" showErrorMessage="1" sqref="D40:O42" xr:uid="{00000000-0002-0000-0800-000008000000}">
      <formula1>$BA$39:$BA$42</formula1>
    </dataValidation>
    <dataValidation type="list" allowBlank="1" showInputMessage="1" sqref="AA40:AL42" xr:uid="{00000000-0002-0000-0800-000009000000}">
      <formula1>$BA$39:$BA$42</formula1>
    </dataValidation>
    <dataValidation type="list" allowBlank="1" showInputMessage="1" sqref="AA29:AG30" xr:uid="{00000000-0002-0000-0800-00000A000000}">
      <formula1>$BA$24:$BA$29</formula1>
    </dataValidation>
    <dataValidation type="list" allowBlank="1" showInputMessage="1" sqref="AH29:AO30" xr:uid="{00000000-0002-0000-0800-00000B000000}">
      <formula1>INDIRECT(TRIM(LEFT(AA29,4))&amp;"種類")</formula1>
    </dataValidation>
    <dataValidation type="list" allowBlank="1" showInputMessage="1" showErrorMessage="1" sqref="AP28:AW28" xr:uid="{00000000-0002-0000-0800-00000C000000}">
      <formula1>INDIRECT($BK$23)</formula1>
    </dataValidation>
    <dataValidation type="list" allowBlank="1" showInputMessage="1" showErrorMessage="1" sqref="AP27:AW27" xr:uid="{00000000-0002-0000-0800-00000D000000}">
      <formula1>INDIRECT($BJ$23)</formula1>
    </dataValidation>
  </dataValidations>
  <pageMargins left="0.47244094488188981" right="0.19685039370078741" top="0.62992125984251968" bottom="0.31496062992125984" header="0.43307086614173229" footer="0.19685039370078741"/>
  <pageSetup paperSize="9" scale="78" orientation="portrait" r:id="rId1"/>
  <headerFooter alignWithMargins="0"/>
  <rowBreaks count="1" manualBreakCount="1">
    <brk id="35" min="2" max="49" man="1"/>
  </rowBreaks>
  <colBreaks count="1" manualBreakCount="1">
    <brk id="14" min="2"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6916" r:id="rId4" name="Group Box 116">
              <controlPr defaultSize="0" autoFill="0" autoPict="0">
                <anchor moveWithCells="1">
                  <from>
                    <xdr:col>2</xdr:col>
                    <xdr:colOff>106680</xdr:colOff>
                    <xdr:row>22</xdr:row>
                    <xdr:rowOff>76200</xdr:rowOff>
                  </from>
                  <to>
                    <xdr:col>51</xdr:col>
                    <xdr:colOff>38100</xdr:colOff>
                    <xdr:row>25</xdr:row>
                    <xdr:rowOff>144780</xdr:rowOff>
                  </to>
                </anchor>
              </controlPr>
            </control>
          </mc:Choice>
        </mc:AlternateContent>
        <mc:AlternateContent xmlns:mc="http://schemas.openxmlformats.org/markup-compatibility/2006">
          <mc:Choice Requires="x14">
            <control shapeId="76924" r:id="rId5" name="Option Button 124">
              <controlPr defaultSize="0" autoFill="0" autoLine="0" autoPict="0">
                <anchor moveWithCells="1">
                  <from>
                    <xdr:col>3</xdr:col>
                    <xdr:colOff>68580</xdr:colOff>
                    <xdr:row>23</xdr:row>
                    <xdr:rowOff>30480</xdr:rowOff>
                  </from>
                  <to>
                    <xdr:col>5</xdr:col>
                    <xdr:colOff>144780</xdr:colOff>
                    <xdr:row>24</xdr:row>
                    <xdr:rowOff>0</xdr:rowOff>
                  </to>
                </anchor>
              </controlPr>
            </control>
          </mc:Choice>
        </mc:AlternateContent>
        <mc:AlternateContent xmlns:mc="http://schemas.openxmlformats.org/markup-compatibility/2006">
          <mc:Choice Requires="x14">
            <control shapeId="76925" r:id="rId6" name="Option Button 125">
              <controlPr defaultSize="0" autoFill="0" autoLine="0" autoPict="0">
                <anchor moveWithCells="1">
                  <from>
                    <xdr:col>26</xdr:col>
                    <xdr:colOff>68580</xdr:colOff>
                    <xdr:row>22</xdr:row>
                    <xdr:rowOff>259080</xdr:rowOff>
                  </from>
                  <to>
                    <xdr:col>28</xdr:col>
                    <xdr:colOff>144780</xdr:colOff>
                    <xdr:row>24</xdr:row>
                    <xdr:rowOff>0</xdr:rowOff>
                  </to>
                </anchor>
              </controlPr>
            </control>
          </mc:Choice>
        </mc:AlternateContent>
        <mc:AlternateContent xmlns:mc="http://schemas.openxmlformats.org/markup-compatibility/2006">
          <mc:Choice Requires="x14">
            <control shapeId="76926" r:id="rId7" name="Group Box 126">
              <controlPr defaultSize="0" autoFill="0" autoPict="0">
                <anchor moveWithCells="1">
                  <from>
                    <xdr:col>2</xdr:col>
                    <xdr:colOff>76200</xdr:colOff>
                    <xdr:row>35</xdr:row>
                    <xdr:rowOff>182880</xdr:rowOff>
                  </from>
                  <to>
                    <xdr:col>49</xdr:col>
                    <xdr:colOff>106680</xdr:colOff>
                    <xdr:row>38</xdr:row>
                    <xdr:rowOff>68580</xdr:rowOff>
                  </to>
                </anchor>
              </controlPr>
            </control>
          </mc:Choice>
        </mc:AlternateContent>
        <mc:AlternateContent xmlns:mc="http://schemas.openxmlformats.org/markup-compatibility/2006">
          <mc:Choice Requires="x14">
            <control shapeId="76927" r:id="rId8" name="Option Button 127">
              <controlPr defaultSize="0" autoFill="0" autoLine="0" autoPict="0">
                <anchor moveWithCells="1">
                  <from>
                    <xdr:col>3</xdr:col>
                    <xdr:colOff>68580</xdr:colOff>
                    <xdr:row>35</xdr:row>
                    <xdr:rowOff>259080</xdr:rowOff>
                  </from>
                  <to>
                    <xdr:col>5</xdr:col>
                    <xdr:colOff>144780</xdr:colOff>
                    <xdr:row>37</xdr:row>
                    <xdr:rowOff>0</xdr:rowOff>
                  </to>
                </anchor>
              </controlPr>
            </control>
          </mc:Choice>
        </mc:AlternateContent>
        <mc:AlternateContent xmlns:mc="http://schemas.openxmlformats.org/markup-compatibility/2006">
          <mc:Choice Requires="x14">
            <control shapeId="76928" r:id="rId9" name="Option Button 128">
              <controlPr defaultSize="0" autoFill="0" autoLine="0" autoPict="0">
                <anchor moveWithCells="1">
                  <from>
                    <xdr:col>26</xdr:col>
                    <xdr:colOff>68580</xdr:colOff>
                    <xdr:row>36</xdr:row>
                    <xdr:rowOff>30480</xdr:rowOff>
                  </from>
                  <to>
                    <xdr:col>28</xdr:col>
                    <xdr:colOff>106680</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BP159"/>
  <sheetViews>
    <sheetView showGridLines="0" view="pageBreakPreview" zoomScale="80" zoomScaleNormal="100" zoomScaleSheetLayoutView="80" workbookViewId="0">
      <selection activeCell="W26" sqref="W26:Z26"/>
    </sheetView>
  </sheetViews>
  <sheetFormatPr defaultColWidth="9" defaultRowHeight="12"/>
  <cols>
    <col min="1" max="1" width="2.33203125" style="4" customWidth="1"/>
    <col min="2" max="2" width="0.6640625" style="4" customWidth="1"/>
    <col min="3" max="45" width="2.33203125" style="4" customWidth="1"/>
    <col min="46" max="46" width="0.6640625" style="4" customWidth="1"/>
    <col min="47" max="47" width="2.33203125" style="255" customWidth="1"/>
    <col min="48" max="48" width="9" style="255" customWidth="1"/>
    <col min="49" max="49" width="2.6640625" style="255" hidden="1" customWidth="1"/>
    <col min="50" max="50" width="26.88671875" style="255" hidden="1" customWidth="1"/>
    <col min="51" max="55" width="7.44140625" style="255" hidden="1" customWidth="1"/>
    <col min="56" max="56" width="8.88671875" style="255" hidden="1" customWidth="1"/>
    <col min="57" max="57" width="0.6640625" style="255" hidden="1" customWidth="1"/>
    <col min="58" max="58" width="6.88671875" style="255" hidden="1" customWidth="1"/>
    <col min="59" max="60" width="2.6640625" style="255" hidden="1" customWidth="1"/>
    <col min="61" max="61" width="26.88671875" style="255" hidden="1" customWidth="1"/>
    <col min="62" max="62" width="7.44140625" style="255" hidden="1" customWidth="1"/>
    <col min="63" max="66" width="10.77734375" style="255" hidden="1" customWidth="1"/>
    <col min="67" max="67" width="8.88671875" style="255" hidden="1" customWidth="1"/>
    <col min="68" max="68" width="9" style="255" customWidth="1"/>
    <col min="69" max="16384" width="9" style="4"/>
  </cols>
  <sheetData>
    <row r="1" spans="1:67" ht="12" customHeight="1">
      <c r="A1" s="4" t="s">
        <v>23</v>
      </c>
    </row>
    <row r="2" spans="1:67"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8"/>
    </row>
    <row r="3" spans="1:67" ht="12" customHeight="1">
      <c r="B3" s="6"/>
      <c r="AI3" s="58"/>
      <c r="AJ3" s="58"/>
      <c r="AK3" s="58"/>
      <c r="AL3" s="58"/>
      <c r="AM3" s="58"/>
      <c r="AN3" s="58"/>
      <c r="AO3" s="58"/>
      <c r="AP3" s="58"/>
      <c r="AQ3" s="58"/>
      <c r="AR3" s="58"/>
      <c r="AS3" s="58"/>
      <c r="AT3" s="59"/>
      <c r="AU3" s="412"/>
      <c r="AX3" s="413" t="s">
        <v>496</v>
      </c>
      <c r="AY3" s="414">
        <f>その1!G4</f>
        <v>0</v>
      </c>
      <c r="AZ3" s="413" t="s">
        <v>497</v>
      </c>
      <c r="BA3" s="414">
        <f>その2!O20</f>
        <v>0</v>
      </c>
    </row>
    <row r="4" spans="1:67" ht="18" customHeight="1">
      <c r="B4" s="6"/>
      <c r="D4" s="255" t="s">
        <v>739</v>
      </c>
      <c r="AT4" s="7"/>
      <c r="AX4" s="415" t="s">
        <v>498</v>
      </c>
      <c r="AY4" s="414">
        <f>AY3-1</f>
        <v>-1</v>
      </c>
      <c r="AZ4" s="416" t="s">
        <v>499</v>
      </c>
      <c r="BA4" s="417">
        <f>その2!O21</f>
        <v>0</v>
      </c>
    </row>
    <row r="5" spans="1:67" ht="16.5" customHeight="1" thickBot="1">
      <c r="B5" s="6"/>
      <c r="D5" s="4" t="s">
        <v>79</v>
      </c>
      <c r="AR5" s="67"/>
      <c r="AT5" s="7"/>
      <c r="AX5" s="418" t="s">
        <v>500</v>
      </c>
      <c r="AY5" s="417" t="e">
        <f>HLOOKUP(AY3,AZ8:BD9,2,FALSE)</f>
        <v>#N/A</v>
      </c>
    </row>
    <row r="6" spans="1:67" ht="25.5" customHeight="1" thickBot="1">
      <c r="B6" s="6"/>
      <c r="D6" s="829" t="s">
        <v>152</v>
      </c>
      <c r="E6" s="830"/>
      <c r="F6" s="830"/>
      <c r="G6" s="830"/>
      <c r="H6" s="830"/>
      <c r="I6" s="830"/>
      <c r="J6" s="830"/>
      <c r="K6" s="830"/>
      <c r="L6" s="830"/>
      <c r="M6" s="830"/>
      <c r="N6" s="830"/>
      <c r="O6" s="830"/>
      <c r="P6" s="1174" t="str">
        <f>IF(その4!N15="","",その4!N15)</f>
        <v/>
      </c>
      <c r="Q6" s="830"/>
      <c r="R6" s="830"/>
      <c r="S6" s="830"/>
      <c r="T6" s="830"/>
      <c r="U6" s="1175"/>
      <c r="AT6" s="7"/>
    </row>
    <row r="7" spans="1:67" ht="6" customHeight="1">
      <c r="B7" s="6"/>
      <c r="AT7" s="7"/>
    </row>
    <row r="8" spans="1:67" ht="16.5" customHeight="1" thickBot="1">
      <c r="B8" s="6"/>
      <c r="D8" s="4" t="s">
        <v>80</v>
      </c>
      <c r="AR8" s="67"/>
      <c r="AT8" s="7"/>
      <c r="AY8" s="413" t="s">
        <v>501</v>
      </c>
      <c r="AZ8" s="419">
        <v>2026</v>
      </c>
      <c r="BA8" s="419">
        <v>2027</v>
      </c>
      <c r="BB8" s="419">
        <v>2028</v>
      </c>
      <c r="BC8" s="419">
        <v>2029</v>
      </c>
      <c r="BD8" s="414">
        <v>2030</v>
      </c>
      <c r="BI8" s="420"/>
    </row>
    <row r="9" spans="1:67" ht="25.5" customHeight="1" thickBot="1">
      <c r="B9" s="6"/>
      <c r="D9" s="682" t="str">
        <f>その4!D18</f>
        <v/>
      </c>
      <c r="E9" s="679"/>
      <c r="F9" s="679"/>
      <c r="G9" s="679"/>
      <c r="H9" s="679" t="s">
        <v>151</v>
      </c>
      <c r="I9" s="679"/>
      <c r="J9" s="679"/>
      <c r="K9" s="679"/>
      <c r="L9" s="679"/>
      <c r="M9" s="679"/>
      <c r="N9" s="679" t="str">
        <f>その4!L18</f>
        <v/>
      </c>
      <c r="O9" s="679"/>
      <c r="P9" s="679"/>
      <c r="Q9" s="679"/>
      <c r="R9" s="833" t="s">
        <v>368</v>
      </c>
      <c r="S9" s="833"/>
      <c r="T9" s="833"/>
      <c r="U9" s="834"/>
      <c r="AB9" s="101"/>
      <c r="AC9" s="101"/>
      <c r="AT9" s="7"/>
      <c r="AY9" s="418" t="s">
        <v>500</v>
      </c>
      <c r="AZ9" s="421">
        <v>4</v>
      </c>
      <c r="BA9" s="421">
        <v>3</v>
      </c>
      <c r="BB9" s="421">
        <v>2</v>
      </c>
      <c r="BC9" s="421">
        <v>1</v>
      </c>
      <c r="BD9" s="417">
        <v>0</v>
      </c>
    </row>
    <row r="10" spans="1:67" ht="6" customHeight="1">
      <c r="B10" s="6"/>
      <c r="AL10" s="9"/>
      <c r="AM10" s="5"/>
      <c r="AN10" s="5"/>
      <c r="AO10" s="5"/>
      <c r="AP10" s="5"/>
      <c r="AT10" s="7"/>
    </row>
    <row r="11" spans="1:67" ht="16.5" customHeight="1" thickBot="1">
      <c r="B11" s="6"/>
      <c r="D11" s="4" t="s">
        <v>81</v>
      </c>
      <c r="AR11" s="67"/>
      <c r="AT11" s="7"/>
      <c r="AX11" s="420" t="s">
        <v>502</v>
      </c>
      <c r="BI11" s="420" t="s">
        <v>503</v>
      </c>
    </row>
    <row r="12" spans="1:67" ht="16.5" customHeight="1">
      <c r="B12" s="6"/>
      <c r="D12" s="831"/>
      <c r="E12" s="832"/>
      <c r="F12" s="832"/>
      <c r="G12" s="832"/>
      <c r="H12" s="832"/>
      <c r="I12" s="832"/>
      <c r="J12" s="832"/>
      <c r="K12" s="832"/>
      <c r="L12" s="832"/>
      <c r="M12" s="832"/>
      <c r="N12" s="832"/>
      <c r="O12" s="832"/>
      <c r="P12" s="832"/>
      <c r="Q12" s="832"/>
      <c r="R12" s="832"/>
      <c r="S12" s="1152">
        <f>IF(その4!M21="","",その4!M21)</f>
        <v>2025</v>
      </c>
      <c r="T12" s="1153"/>
      <c r="U12" s="797" t="s">
        <v>369</v>
      </c>
      <c r="V12" s="1151"/>
      <c r="W12" s="1152">
        <f>IF(その4!R21="","",その4!R21)</f>
        <v>2026</v>
      </c>
      <c r="X12" s="1153"/>
      <c r="Y12" s="797" t="s">
        <v>369</v>
      </c>
      <c r="Z12" s="1151"/>
      <c r="AA12" s="1152">
        <f>IF(その4!W21="","",その4!W21)</f>
        <v>2027</v>
      </c>
      <c r="AB12" s="1153"/>
      <c r="AC12" s="797" t="s">
        <v>369</v>
      </c>
      <c r="AD12" s="1151"/>
      <c r="AE12" s="1152">
        <f>IF(その4!AB21="","",その4!AB21)</f>
        <v>2028</v>
      </c>
      <c r="AF12" s="1153"/>
      <c r="AG12" s="797" t="s">
        <v>369</v>
      </c>
      <c r="AH12" s="1151"/>
      <c r="AI12" s="1152">
        <f>IF(その4!AG21="","",その4!AG21)</f>
        <v>2029</v>
      </c>
      <c r="AJ12" s="1153"/>
      <c r="AK12" s="797" t="s">
        <v>369</v>
      </c>
      <c r="AL12" s="1162"/>
      <c r="AR12" s="67"/>
      <c r="AT12" s="7"/>
      <c r="AX12" s="422" t="s">
        <v>504</v>
      </c>
      <c r="AY12" s="419">
        <v>2025</v>
      </c>
      <c r="AZ12" s="419">
        <v>2026</v>
      </c>
      <c r="BA12" s="419">
        <v>2027</v>
      </c>
      <c r="BB12" s="419">
        <v>2028</v>
      </c>
      <c r="BC12" s="419">
        <v>2029</v>
      </c>
      <c r="BD12" s="414" t="s">
        <v>505</v>
      </c>
      <c r="BI12" s="422" t="s">
        <v>504</v>
      </c>
      <c r="BJ12" s="419">
        <v>2025</v>
      </c>
      <c r="BK12" s="419">
        <v>2026</v>
      </c>
      <c r="BL12" s="419">
        <v>2027</v>
      </c>
      <c r="BM12" s="419">
        <v>2028</v>
      </c>
      <c r="BN12" s="419">
        <v>2029</v>
      </c>
      <c r="BO12" s="414" t="s">
        <v>505</v>
      </c>
    </row>
    <row r="13" spans="1:67" ht="25.5" customHeight="1">
      <c r="B13" s="6"/>
      <c r="D13" s="48"/>
      <c r="E13" s="817" t="s">
        <v>371</v>
      </c>
      <c r="F13" s="817"/>
      <c r="G13" s="817"/>
      <c r="H13" s="817"/>
      <c r="I13" s="817"/>
      <c r="J13" s="817"/>
      <c r="K13" s="817"/>
      <c r="L13" s="817"/>
      <c r="M13" s="817"/>
      <c r="N13" s="817"/>
      <c r="O13" s="817"/>
      <c r="P13" s="817"/>
      <c r="Q13" s="817"/>
      <c r="R13" s="49"/>
      <c r="S13" s="1157" t="str">
        <f>IF(その4!M22="","",その4!M22)</f>
        <v/>
      </c>
      <c r="T13" s="1157"/>
      <c r="U13" s="1157"/>
      <c r="V13" s="1157"/>
      <c r="W13" s="1157" t="str">
        <f>IF(その4!R22="","",その4!R22)</f>
        <v/>
      </c>
      <c r="X13" s="1157"/>
      <c r="Y13" s="1157"/>
      <c r="Z13" s="1157"/>
      <c r="AA13" s="1157" t="str">
        <f>IF(その4!W22="","",その4!W22)</f>
        <v/>
      </c>
      <c r="AB13" s="1157"/>
      <c r="AC13" s="1157"/>
      <c r="AD13" s="1157"/>
      <c r="AE13" s="1157" t="str">
        <f>IF(その4!AB22="","",その4!AB22)</f>
        <v/>
      </c>
      <c r="AF13" s="1157"/>
      <c r="AG13" s="1157"/>
      <c r="AH13" s="1157"/>
      <c r="AI13" s="1157" t="str">
        <f>IF(その4!AG22="","",その4!AG22)</f>
        <v/>
      </c>
      <c r="AJ13" s="1157"/>
      <c r="AK13" s="1157"/>
      <c r="AL13" s="1163"/>
      <c r="AM13" s="102"/>
      <c r="AT13" s="7"/>
      <c r="AX13" s="422" t="s">
        <v>506</v>
      </c>
      <c r="AY13" s="419">
        <f>IF(AND($D$9&lt;=AY12,AY12&lt;=$N$9),1,0)</f>
        <v>0</v>
      </c>
      <c r="AZ13" s="419">
        <f>IF(AND($D$9&lt;=AZ12,AZ12&lt;=$N$9),1,0)</f>
        <v>0</v>
      </c>
      <c r="BA13" s="419">
        <f>IF(AND($D$9&lt;=BA12,BA12&lt;=$N$9),1,0)</f>
        <v>0</v>
      </c>
      <c r="BB13" s="419">
        <f>IF(AND($D$9&lt;=BB12,BB12&lt;=$N$9),1,0)</f>
        <v>0</v>
      </c>
      <c r="BC13" s="419">
        <f>IF(AND($D$9&lt;=BC12,BC12&lt;=$N$9),1,0)</f>
        <v>0</v>
      </c>
      <c r="BD13" s="423"/>
      <c r="BI13" s="422" t="s">
        <v>506</v>
      </c>
      <c r="BJ13" s="419">
        <f t="shared" ref="BJ13:BN16" si="0">AY13</f>
        <v>0</v>
      </c>
      <c r="BK13" s="419">
        <f t="shared" si="0"/>
        <v>0</v>
      </c>
      <c r="BL13" s="419">
        <f t="shared" si="0"/>
        <v>0</v>
      </c>
      <c r="BM13" s="419">
        <f t="shared" si="0"/>
        <v>0</v>
      </c>
      <c r="BN13" s="419">
        <f t="shared" si="0"/>
        <v>0</v>
      </c>
      <c r="BO13" s="423"/>
    </row>
    <row r="14" spans="1:67" ht="25.5" customHeight="1">
      <c r="B14" s="6"/>
      <c r="D14" s="48"/>
      <c r="E14" s="817" t="s">
        <v>370</v>
      </c>
      <c r="F14" s="817"/>
      <c r="G14" s="817"/>
      <c r="H14" s="817"/>
      <c r="I14" s="817"/>
      <c r="J14" s="817"/>
      <c r="K14" s="817"/>
      <c r="L14" s="817"/>
      <c r="M14" s="817"/>
      <c r="N14" s="817"/>
      <c r="O14" s="817"/>
      <c r="P14" s="817"/>
      <c r="Q14" s="817"/>
      <c r="R14" s="49"/>
      <c r="S14" s="1157" t="str">
        <f>IF(その4!M23="","",その4!M23)</f>
        <v/>
      </c>
      <c r="T14" s="1157"/>
      <c r="U14" s="1157"/>
      <c r="V14" s="1157"/>
      <c r="W14" s="1157" t="str">
        <f>IF(その4!R23="","",その4!R23)</f>
        <v/>
      </c>
      <c r="X14" s="1157"/>
      <c r="Y14" s="1157"/>
      <c r="Z14" s="1157"/>
      <c r="AA14" s="1157" t="str">
        <f>IF(その4!W23="","",その4!W23)</f>
        <v/>
      </c>
      <c r="AB14" s="1157"/>
      <c r="AC14" s="1157"/>
      <c r="AD14" s="1157"/>
      <c r="AE14" s="1157" t="str">
        <f>IF(その4!AB23="","",その4!AB23)</f>
        <v/>
      </c>
      <c r="AF14" s="1157"/>
      <c r="AG14" s="1157"/>
      <c r="AH14" s="1157"/>
      <c r="AI14" s="1157" t="str">
        <f>IF(その4!AG23="","",その4!AG23)</f>
        <v/>
      </c>
      <c r="AJ14" s="1157"/>
      <c r="AK14" s="1157"/>
      <c r="AL14" s="1163"/>
      <c r="AM14" s="102"/>
      <c r="AT14" s="7"/>
      <c r="AX14" s="424" t="s">
        <v>507</v>
      </c>
      <c r="AY14" s="425" t="str">
        <f>S20</f>
        <v/>
      </c>
      <c r="AZ14" s="425" t="e">
        <f>W20+AY14</f>
        <v>#VALUE!</v>
      </c>
      <c r="BA14" s="425" t="e">
        <f>AA20+AZ14</f>
        <v>#VALUE!</v>
      </c>
      <c r="BB14" s="425" t="e">
        <f>AE20+BA14</f>
        <v>#VALUE!</v>
      </c>
      <c r="BC14" s="425" t="e">
        <f>AI20+BB14</f>
        <v>#VALUE!</v>
      </c>
      <c r="BD14" s="426"/>
      <c r="BF14" s="427"/>
      <c r="BI14" s="424" t="s">
        <v>507</v>
      </c>
      <c r="BJ14" s="425" t="str">
        <f t="shared" si="0"/>
        <v/>
      </c>
      <c r="BK14" s="425" t="e">
        <f t="shared" si="0"/>
        <v>#VALUE!</v>
      </c>
      <c r="BL14" s="425" t="e">
        <f>BA14</f>
        <v>#VALUE!</v>
      </c>
      <c r="BM14" s="425" t="e">
        <f>BB14</f>
        <v>#VALUE!</v>
      </c>
      <c r="BN14" s="425" t="e">
        <f>BC14</f>
        <v>#VALUE!</v>
      </c>
      <c r="BO14" s="426"/>
    </row>
    <row r="15" spans="1:67" ht="25.5" customHeight="1" thickBot="1">
      <c r="B15" s="6"/>
      <c r="D15" s="250"/>
      <c r="E15" s="828" t="s">
        <v>546</v>
      </c>
      <c r="F15" s="828"/>
      <c r="G15" s="828"/>
      <c r="H15" s="828"/>
      <c r="I15" s="828"/>
      <c r="J15" s="828"/>
      <c r="K15" s="828"/>
      <c r="L15" s="828"/>
      <c r="M15" s="828"/>
      <c r="N15" s="828"/>
      <c r="O15" s="828"/>
      <c r="P15" s="828"/>
      <c r="Q15" s="828"/>
      <c r="R15" s="251"/>
      <c r="S15" s="1156" t="str">
        <f>IF(その4!M24="","",その4!M24)</f>
        <v/>
      </c>
      <c r="T15" s="1156"/>
      <c r="U15" s="1156"/>
      <c r="V15" s="1156"/>
      <c r="W15" s="1156" t="str">
        <f>IF(その4!R24="","",その4!R24)</f>
        <v/>
      </c>
      <c r="X15" s="1156"/>
      <c r="Y15" s="1156"/>
      <c r="Z15" s="1156"/>
      <c r="AA15" s="1156" t="str">
        <f>IF(その4!W24="","",その4!W24)</f>
        <v/>
      </c>
      <c r="AB15" s="1156"/>
      <c r="AC15" s="1156"/>
      <c r="AD15" s="1156"/>
      <c r="AE15" s="1156" t="str">
        <f>IF(その4!AB24="","",その4!AB24)</f>
        <v/>
      </c>
      <c r="AF15" s="1156"/>
      <c r="AG15" s="1156"/>
      <c r="AH15" s="1156"/>
      <c r="AI15" s="1156" t="str">
        <f>IF(その4!AG24="","",その4!AG24)</f>
        <v/>
      </c>
      <c r="AJ15" s="1156"/>
      <c r="AK15" s="1156"/>
      <c r="AL15" s="1167"/>
      <c r="AM15" s="102"/>
      <c r="AT15" s="7"/>
      <c r="AX15" s="422" t="s">
        <v>508</v>
      </c>
      <c r="AY15" s="428">
        <f>S21</f>
        <v>0</v>
      </c>
      <c r="AZ15" s="428">
        <f>W21</f>
        <v>0</v>
      </c>
      <c r="BA15" s="428">
        <f>AA21</f>
        <v>0</v>
      </c>
      <c r="BB15" s="428">
        <f>AE21</f>
        <v>0</v>
      </c>
      <c r="BC15" s="428">
        <f>AI21</f>
        <v>0</v>
      </c>
      <c r="BD15" s="426"/>
      <c r="BF15" s="427"/>
      <c r="BI15" s="422" t="s">
        <v>508</v>
      </c>
      <c r="BJ15" s="428">
        <f t="shared" si="0"/>
        <v>0</v>
      </c>
      <c r="BK15" s="428">
        <f t="shared" si="0"/>
        <v>0</v>
      </c>
      <c r="BL15" s="428">
        <f t="shared" si="0"/>
        <v>0</v>
      </c>
      <c r="BM15" s="428">
        <f t="shared" si="0"/>
        <v>0</v>
      </c>
      <c r="BN15" s="428">
        <f t="shared" si="0"/>
        <v>0</v>
      </c>
      <c r="BO15" s="426"/>
    </row>
    <row r="16" spans="1:67" ht="25.5" customHeight="1" thickTop="1" thickBot="1">
      <c r="B16" s="6"/>
      <c r="D16" s="252"/>
      <c r="E16" s="813" t="s">
        <v>583</v>
      </c>
      <c r="F16" s="813"/>
      <c r="G16" s="813"/>
      <c r="H16" s="813"/>
      <c r="I16" s="813"/>
      <c r="J16" s="813"/>
      <c r="K16" s="813"/>
      <c r="L16" s="813"/>
      <c r="M16" s="813"/>
      <c r="N16" s="813"/>
      <c r="O16" s="813"/>
      <c r="P16" s="813"/>
      <c r="Q16" s="813"/>
      <c r="R16" s="253"/>
      <c r="S16" s="1138" t="str">
        <f>IF(その4!M25="","",その4!M25)</f>
        <v/>
      </c>
      <c r="T16" s="1138"/>
      <c r="U16" s="1138"/>
      <c r="V16" s="1138"/>
      <c r="W16" s="1138" t="str">
        <f>IF(その4!R25="","",その4!R25)</f>
        <v/>
      </c>
      <c r="X16" s="1138"/>
      <c r="Y16" s="1138"/>
      <c r="Z16" s="1138"/>
      <c r="AA16" s="1138" t="str">
        <f>IF(その4!W25="","",その4!W25)</f>
        <v/>
      </c>
      <c r="AB16" s="1138"/>
      <c r="AC16" s="1138"/>
      <c r="AD16" s="1138"/>
      <c r="AE16" s="1138" t="str">
        <f>IF(その4!AB25="","",その4!AB25)</f>
        <v/>
      </c>
      <c r="AF16" s="1138"/>
      <c r="AG16" s="1138"/>
      <c r="AH16" s="1138"/>
      <c r="AI16" s="1138" t="str">
        <f>IF(その4!AG25="","",その4!AG25)</f>
        <v/>
      </c>
      <c r="AJ16" s="1138"/>
      <c r="AK16" s="1138"/>
      <c r="AL16" s="1168"/>
      <c r="AM16" s="102"/>
      <c r="AT16" s="7"/>
      <c r="AX16" s="429" t="s">
        <v>509</v>
      </c>
      <c r="AY16" s="421" t="str">
        <f>IF(AY14="","",INT(AY14*AY15))</f>
        <v/>
      </c>
      <c r="AZ16" s="421" t="str">
        <f>IF(W20="","",INT(S20*AY15)+INT(W20*AZ15))</f>
        <v/>
      </c>
      <c r="BA16" s="421" t="str">
        <f>IF(AA20="","",INT(W20*AY15)+INT(AA20*AZ15)+INT(AE20*BA15))</f>
        <v/>
      </c>
      <c r="BB16" s="421" t="str">
        <f>IF(AA20="","",INT(S20*AY15)+INT(W20*AZ15)+INT(AA20*BA15)+INT(AE20*BB15))</f>
        <v/>
      </c>
      <c r="BC16" s="421" t="str">
        <f>IF(AI20="","",INT(S20*AY15)+INT(W20*AZ15)+INT(AA20*BA15)+INT(AE20*BB15)+INT(AI20*BC15))</f>
        <v/>
      </c>
      <c r="BD16" s="426"/>
      <c r="BF16" s="427"/>
      <c r="BI16" s="429" t="s">
        <v>509</v>
      </c>
      <c r="BJ16" s="421" t="str">
        <f>AY16</f>
        <v/>
      </c>
      <c r="BK16" s="421" t="str">
        <f t="shared" si="0"/>
        <v/>
      </c>
      <c r="BL16" s="421" t="str">
        <f t="shared" si="0"/>
        <v/>
      </c>
      <c r="BM16" s="421" t="str">
        <f t="shared" si="0"/>
        <v/>
      </c>
      <c r="BN16" s="421" t="str">
        <f>BC16</f>
        <v/>
      </c>
      <c r="BO16" s="426"/>
    </row>
    <row r="17" spans="2:68" ht="10.5" customHeight="1">
      <c r="B17" s="6"/>
      <c r="AT17" s="7"/>
      <c r="AX17" s="422" t="s">
        <v>510</v>
      </c>
      <c r="AY17" s="430" t="str">
        <f>IFERROR(S24,"")</f>
        <v/>
      </c>
      <c r="AZ17" s="431" t="str">
        <f>IFERROR(W24+AY17,"")</f>
        <v/>
      </c>
      <c r="BA17" s="431" t="str">
        <f>IFERROR(AA24+AZ17,"")</f>
        <v/>
      </c>
      <c r="BB17" s="431" t="str">
        <f>IFERROR(AE24+BA17,"")</f>
        <v/>
      </c>
      <c r="BC17" s="431" t="str">
        <f>IFERROR(AI24+BB17,"")</f>
        <v/>
      </c>
      <c r="BD17" s="426"/>
      <c r="BE17" s="432"/>
      <c r="BF17" s="427"/>
      <c r="BI17" s="422" t="s">
        <v>510</v>
      </c>
      <c r="BJ17" s="430" t="str">
        <f>S24</f>
        <v/>
      </c>
      <c r="BK17" s="431" t="e">
        <f>BJ22+BK22</f>
        <v>#VALUE!</v>
      </c>
      <c r="BL17" s="431" t="e">
        <f>BK22+BL22+BJ22</f>
        <v>#VALUE!</v>
      </c>
      <c r="BM17" s="431" t="e">
        <f>BL22+BM22+BJ22+BK22</f>
        <v>#VALUE!</v>
      </c>
      <c r="BN17" s="433" t="e">
        <f>BM22+BN22+BJ22+BK22+BL22</f>
        <v>#VALUE!</v>
      </c>
      <c r="BO17" s="426"/>
    </row>
    <row r="18" spans="2:68" ht="16.5" customHeight="1" thickBot="1">
      <c r="B18" s="6"/>
      <c r="D18" s="4" t="s">
        <v>82</v>
      </c>
      <c r="AR18" s="9" t="s">
        <v>49</v>
      </c>
      <c r="AT18" s="7"/>
      <c r="AX18" s="422" t="s">
        <v>511</v>
      </c>
      <c r="AY18" s="432">
        <f>IFERROR(AY14-AY17,0)</f>
        <v>0</v>
      </c>
      <c r="AZ18" s="432">
        <f>IFERROR(AZ14-AZ17,0)</f>
        <v>0</v>
      </c>
      <c r="BA18" s="432">
        <f>IFERROR(BA14-BA17,0)</f>
        <v>0</v>
      </c>
      <c r="BB18" s="432">
        <f>IFERROR(BB14-BB17,0)</f>
        <v>0</v>
      </c>
      <c r="BC18" s="432">
        <f>IFERROR(BC14-BC17,0)</f>
        <v>0</v>
      </c>
      <c r="BD18" s="434"/>
      <c r="BE18" s="432"/>
      <c r="BF18" s="427"/>
      <c r="BI18" s="422" t="s">
        <v>511</v>
      </c>
      <c r="BJ18" s="432">
        <f>IFERROR(BJ14-BJ17,0)</f>
        <v>0</v>
      </c>
      <c r="BK18" s="432">
        <f t="shared" ref="BK18:BM18" si="1">IFERROR(BK14-BK17,0)</f>
        <v>0</v>
      </c>
      <c r="BL18" s="432">
        <f t="shared" si="1"/>
        <v>0</v>
      </c>
      <c r="BM18" s="432">
        <f t="shared" si="1"/>
        <v>0</v>
      </c>
      <c r="BN18" s="432">
        <f>IFERROR(BN14-BN17,0)</f>
        <v>0</v>
      </c>
      <c r="BO18" s="434"/>
      <c r="BP18" s="432"/>
    </row>
    <row r="19" spans="2:68" ht="33.75" customHeight="1" thickBot="1">
      <c r="B19" s="6"/>
      <c r="D19" s="757"/>
      <c r="E19" s="758"/>
      <c r="F19" s="758"/>
      <c r="G19" s="758"/>
      <c r="H19" s="758"/>
      <c r="I19" s="758"/>
      <c r="J19" s="758"/>
      <c r="K19" s="758"/>
      <c r="L19" s="758"/>
      <c r="M19" s="758"/>
      <c r="N19" s="759"/>
      <c r="O19" s="1220" t="s">
        <v>147</v>
      </c>
      <c r="P19" s="758"/>
      <c r="Q19" s="758"/>
      <c r="R19" s="759"/>
      <c r="S19" s="1158">
        <f>IF(その4!M28="","",その4!M28)</f>
        <v>2025</v>
      </c>
      <c r="T19" s="1159"/>
      <c r="U19" s="1160" t="s">
        <v>369</v>
      </c>
      <c r="V19" s="1161"/>
      <c r="W19" s="1158">
        <f>IF(その4!R28="","",その4!R28)</f>
        <v>2026</v>
      </c>
      <c r="X19" s="1159"/>
      <c r="Y19" s="1160" t="s">
        <v>369</v>
      </c>
      <c r="Z19" s="1161"/>
      <c r="AA19" s="1158">
        <f>IF(その4!W28="","",その4!W28)</f>
        <v>2027</v>
      </c>
      <c r="AB19" s="1159"/>
      <c r="AC19" s="1160" t="s">
        <v>369</v>
      </c>
      <c r="AD19" s="1161"/>
      <c r="AE19" s="1158">
        <f>IF(その4!AB28="","",その4!AB28)</f>
        <v>2028</v>
      </c>
      <c r="AF19" s="1159"/>
      <c r="AG19" s="1160" t="s">
        <v>369</v>
      </c>
      <c r="AH19" s="1161"/>
      <c r="AI19" s="1158">
        <f>IF(その4!AG28="","",その4!AG28)</f>
        <v>2029</v>
      </c>
      <c r="AJ19" s="1159"/>
      <c r="AK19" s="1160" t="s">
        <v>369</v>
      </c>
      <c r="AL19" s="1161"/>
      <c r="AM19" s="103"/>
      <c r="AN19" s="1219" t="s">
        <v>372</v>
      </c>
      <c r="AO19" s="1219"/>
      <c r="AP19" s="1219"/>
      <c r="AQ19" s="1219"/>
      <c r="AR19" s="104"/>
      <c r="AT19" s="7"/>
      <c r="AX19" s="435" t="s">
        <v>512</v>
      </c>
      <c r="AY19" s="436"/>
      <c r="AZ19" s="431">
        <f>W26</f>
        <v>0</v>
      </c>
      <c r="BA19" s="431">
        <f>AA26</f>
        <v>0</v>
      </c>
      <c r="BB19" s="431">
        <f>AE26</f>
        <v>0</v>
      </c>
      <c r="BC19" s="431">
        <f>AI26</f>
        <v>0</v>
      </c>
      <c r="BD19" s="433"/>
      <c r="BE19" s="432"/>
      <c r="BF19" s="427"/>
      <c r="BI19" s="435" t="s">
        <v>512</v>
      </c>
      <c r="BJ19" s="436"/>
      <c r="BK19" s="431">
        <f>AZ19</f>
        <v>0</v>
      </c>
      <c r="BL19" s="431">
        <f t="shared" ref="BK19:BN21" si="2">BA19</f>
        <v>0</v>
      </c>
      <c r="BM19" s="431">
        <f t="shared" si="2"/>
        <v>0</v>
      </c>
      <c r="BN19" s="431">
        <f t="shared" si="2"/>
        <v>0</v>
      </c>
      <c r="BO19" s="433"/>
      <c r="BP19" s="432"/>
    </row>
    <row r="20" spans="2:68" ht="33" customHeight="1" thickTop="1">
      <c r="B20" s="6"/>
      <c r="D20" s="837" t="s">
        <v>314</v>
      </c>
      <c r="E20" s="838"/>
      <c r="F20" s="68"/>
      <c r="G20" s="858" t="s">
        <v>373</v>
      </c>
      <c r="H20" s="858"/>
      <c r="I20" s="858"/>
      <c r="J20" s="858"/>
      <c r="K20" s="858"/>
      <c r="L20" s="858"/>
      <c r="M20" s="858"/>
      <c r="N20" s="69"/>
      <c r="O20" s="1131"/>
      <c r="P20" s="1132"/>
      <c r="Q20" s="1132"/>
      <c r="R20" s="1133"/>
      <c r="S20" s="1165" t="str">
        <f>IF(その4!M29="","",その4!M29)</f>
        <v/>
      </c>
      <c r="T20" s="1166"/>
      <c r="U20" s="1166"/>
      <c r="V20" s="1166"/>
      <c r="W20" s="1165" t="str">
        <f>IF(その4!R29="","",その4!R29)</f>
        <v/>
      </c>
      <c r="X20" s="1166"/>
      <c r="Y20" s="1166"/>
      <c r="Z20" s="1166"/>
      <c r="AA20" s="1165" t="str">
        <f>IF(その4!W29="","",その4!W29)</f>
        <v/>
      </c>
      <c r="AB20" s="1166"/>
      <c r="AC20" s="1166"/>
      <c r="AD20" s="1166"/>
      <c r="AE20" s="1165" t="str">
        <f>IF(その4!AB29="","",その4!AB29)</f>
        <v/>
      </c>
      <c r="AF20" s="1166"/>
      <c r="AG20" s="1166"/>
      <c r="AH20" s="1166"/>
      <c r="AI20" s="1165" t="str">
        <f>IF(その4!AG29="","",その4!AG29)</f>
        <v/>
      </c>
      <c r="AJ20" s="1166"/>
      <c r="AK20" s="1166"/>
      <c r="AL20" s="1214"/>
      <c r="AM20" s="1212">
        <f>その4!AL29</f>
        <v>0</v>
      </c>
      <c r="AN20" s="1212"/>
      <c r="AO20" s="1212"/>
      <c r="AP20" s="1212"/>
      <c r="AQ20" s="1212"/>
      <c r="AR20" s="1213"/>
      <c r="AT20" s="7"/>
      <c r="AX20" s="435" t="s">
        <v>513</v>
      </c>
      <c r="AY20" s="437"/>
      <c r="AZ20" s="432">
        <f>W27</f>
        <v>0</v>
      </c>
      <c r="BA20" s="432">
        <f>AA27</f>
        <v>0</v>
      </c>
      <c r="BB20" s="432">
        <f>AE27</f>
        <v>0</v>
      </c>
      <c r="BC20" s="432">
        <f>AI27</f>
        <v>0</v>
      </c>
      <c r="BD20" s="438"/>
      <c r="BE20" s="432"/>
      <c r="BF20" s="427"/>
      <c r="BI20" s="435" t="s">
        <v>513</v>
      </c>
      <c r="BJ20" s="437"/>
      <c r="BK20" s="431">
        <f>AZ20</f>
        <v>0</v>
      </c>
      <c r="BL20" s="431">
        <f t="shared" si="2"/>
        <v>0</v>
      </c>
      <c r="BM20" s="431">
        <f t="shared" si="2"/>
        <v>0</v>
      </c>
      <c r="BN20" s="431">
        <f t="shared" si="2"/>
        <v>0</v>
      </c>
      <c r="BO20" s="438"/>
      <c r="BP20" s="432"/>
    </row>
    <row r="21" spans="2:68" ht="33" customHeight="1" thickBot="1">
      <c r="B21" s="6"/>
      <c r="D21" s="839"/>
      <c r="E21" s="840"/>
      <c r="F21" s="70"/>
      <c r="G21" s="755" t="s">
        <v>374</v>
      </c>
      <c r="H21" s="755"/>
      <c r="I21" s="755"/>
      <c r="J21" s="755"/>
      <c r="K21" s="755"/>
      <c r="L21" s="755"/>
      <c r="M21" s="755"/>
      <c r="N21" s="71"/>
      <c r="O21" s="1169"/>
      <c r="P21" s="1170"/>
      <c r="Q21" s="1170"/>
      <c r="R21" s="1171"/>
      <c r="S21" s="1154">
        <f>IF(その4!M30="","",その4!M30)</f>
        <v>0</v>
      </c>
      <c r="T21" s="1155"/>
      <c r="U21" s="1155"/>
      <c r="V21" s="1155"/>
      <c r="W21" s="1154">
        <f>IF(その4!R30="","",その4!R30)</f>
        <v>0</v>
      </c>
      <c r="X21" s="1155"/>
      <c r="Y21" s="1155"/>
      <c r="Z21" s="1155"/>
      <c r="AA21" s="1154">
        <f>IF(その4!W30="","",その4!W30)</f>
        <v>0</v>
      </c>
      <c r="AB21" s="1155"/>
      <c r="AC21" s="1155"/>
      <c r="AD21" s="1155"/>
      <c r="AE21" s="1154">
        <f>IF(その4!AB30="","",その4!AB30)</f>
        <v>0</v>
      </c>
      <c r="AF21" s="1155"/>
      <c r="AG21" s="1155"/>
      <c r="AH21" s="1164"/>
      <c r="AI21" s="1154">
        <f>IF(その4!AG30="","",その4!AG30)</f>
        <v>0</v>
      </c>
      <c r="AJ21" s="1155"/>
      <c r="AK21" s="1155"/>
      <c r="AL21" s="1164"/>
      <c r="AM21" s="1169"/>
      <c r="AN21" s="1170"/>
      <c r="AO21" s="1170"/>
      <c r="AP21" s="1170"/>
      <c r="AQ21" s="1170"/>
      <c r="AR21" s="1224"/>
      <c r="AT21" s="7"/>
      <c r="AX21" s="439" t="s">
        <v>514</v>
      </c>
      <c r="AY21" s="430" t="str">
        <f>IF(AY17="","",S28)</f>
        <v/>
      </c>
      <c r="AZ21" s="431" t="str">
        <f>IF(AZ17="","",W28)</f>
        <v/>
      </c>
      <c r="BA21" s="431" t="str">
        <f>IF(BA17="","",AA28)</f>
        <v/>
      </c>
      <c r="BB21" s="431" t="str">
        <f>IF(BB17="","",AE28+BA21)</f>
        <v/>
      </c>
      <c r="BC21" s="431" t="str">
        <f>IF(BC17="","",AI28+BB21)</f>
        <v/>
      </c>
      <c r="BD21" s="440"/>
      <c r="BE21" s="432"/>
      <c r="BF21" s="427"/>
      <c r="BI21" s="439" t="s">
        <v>514</v>
      </c>
      <c r="BJ21" s="430" t="str">
        <f>AY21</f>
        <v/>
      </c>
      <c r="BK21" s="431" t="str">
        <f t="shared" si="2"/>
        <v/>
      </c>
      <c r="BL21" s="431" t="str">
        <f>BA21</f>
        <v/>
      </c>
      <c r="BM21" s="431" t="str">
        <f t="shared" si="2"/>
        <v/>
      </c>
      <c r="BN21" s="431" t="str">
        <f>BC21</f>
        <v/>
      </c>
      <c r="BO21" s="440"/>
      <c r="BP21" s="432"/>
    </row>
    <row r="22" spans="2:68" ht="33" customHeight="1" thickTop="1">
      <c r="B22" s="6"/>
      <c r="D22" s="839"/>
      <c r="E22" s="840"/>
      <c r="F22" s="68"/>
      <c r="G22" s="858" t="s">
        <v>379</v>
      </c>
      <c r="H22" s="858"/>
      <c r="I22" s="858"/>
      <c r="J22" s="858"/>
      <c r="K22" s="858"/>
      <c r="L22" s="858"/>
      <c r="M22" s="858"/>
      <c r="N22" s="69"/>
      <c r="O22" s="1225"/>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226"/>
      <c r="AM22" s="1230">
        <f>その4!AL34</f>
        <v>0</v>
      </c>
      <c r="AN22" s="1212"/>
      <c r="AO22" s="1212"/>
      <c r="AP22" s="1212"/>
      <c r="AQ22" s="1212"/>
      <c r="AR22" s="1213"/>
      <c r="AT22" s="7"/>
      <c r="AX22" s="260"/>
      <c r="AY22" s="432"/>
      <c r="AZ22" s="432"/>
      <c r="BA22" s="432"/>
      <c r="BB22" s="432"/>
      <c r="BC22" s="432"/>
      <c r="BD22" s="432"/>
      <c r="BE22" s="432"/>
      <c r="BF22" s="427"/>
      <c r="BI22" s="260"/>
      <c r="BJ22" s="430" t="str">
        <f>IF(BJ13=0,"",IF($D$9=$AY$3,$O$24,S24))</f>
        <v/>
      </c>
      <c r="BK22" s="431" t="str">
        <f>IF(BK13=0,"",IF($D$9=$AY$3,$O$24,IF(W24="",S24,W24)))</f>
        <v/>
      </c>
      <c r="BL22" s="431" t="str">
        <f>IF(BL13=0,"",IF($D$9=$AY$3,$O$24,IF(AA24="",BK22,AA24)))</f>
        <v/>
      </c>
      <c r="BM22" s="431" t="str">
        <f>IF(BM13=0,"",IF($D$9=$AY$3,$O$24,IF(AE24="",BL22,AE24)))</f>
        <v/>
      </c>
      <c r="BN22" s="431" t="str">
        <f>IF(BN13=0,"",IF($D$9=$AY$3,$O$24,IF(AI24="",BM22,AI24)))</f>
        <v/>
      </c>
      <c r="BO22" s="432"/>
      <c r="BP22" s="432"/>
    </row>
    <row r="23" spans="2:68" ht="33" customHeight="1" thickBot="1">
      <c r="B23" s="6"/>
      <c r="D23" s="841"/>
      <c r="E23" s="842"/>
      <c r="F23" s="72"/>
      <c r="G23" s="857" t="s">
        <v>380</v>
      </c>
      <c r="H23" s="857"/>
      <c r="I23" s="857"/>
      <c r="J23" s="857"/>
      <c r="K23" s="857"/>
      <c r="L23" s="857"/>
      <c r="M23" s="857"/>
      <c r="N23" s="73"/>
      <c r="O23" s="1228"/>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229"/>
      <c r="AM23" s="1221">
        <f>その4!AL35</f>
        <v>0</v>
      </c>
      <c r="AN23" s="1222"/>
      <c r="AO23" s="1222"/>
      <c r="AP23" s="1222"/>
      <c r="AQ23" s="1222"/>
      <c r="AR23" s="1223"/>
      <c r="AT23" s="7"/>
      <c r="AX23" s="441" t="s">
        <v>777</v>
      </c>
      <c r="AY23" s="432"/>
      <c r="AZ23" s="432"/>
      <c r="BA23" s="432"/>
      <c r="BB23" s="432"/>
      <c r="BC23" s="432"/>
      <c r="BD23" s="432"/>
      <c r="BE23" s="432"/>
      <c r="BF23" s="427"/>
      <c r="BI23" s="441" t="s">
        <v>660</v>
      </c>
      <c r="BJ23" s="432"/>
      <c r="BK23" s="432"/>
      <c r="BL23" s="432"/>
      <c r="BM23" s="432"/>
      <c r="BN23" s="432"/>
      <c r="BO23" s="432"/>
      <c r="BP23" s="432"/>
    </row>
    <row r="24" spans="2:68" ht="33" customHeight="1" thickTop="1">
      <c r="B24" s="6"/>
      <c r="D24" s="837" t="s">
        <v>313</v>
      </c>
      <c r="E24" s="838"/>
      <c r="F24" s="68"/>
      <c r="G24" s="906" t="s">
        <v>375</v>
      </c>
      <c r="H24" s="906"/>
      <c r="I24" s="906"/>
      <c r="J24" s="906"/>
      <c r="K24" s="906"/>
      <c r="L24" s="906"/>
      <c r="M24" s="906"/>
      <c r="N24" s="69"/>
      <c r="O24" s="1141" t="str">
        <f>IF(OR(その2!O21="",その1!G4&gt;その2!O21),"",HLOOKUP(その2!O21-1,その3!M18:AP19,2,FALSE))</f>
        <v/>
      </c>
      <c r="P24" s="1141"/>
      <c r="Q24" s="1141"/>
      <c r="R24" s="1141"/>
      <c r="S24" s="1141" t="str">
        <f>IF(その1!$G$4&lt;=$S$19,"",その4!M36)</f>
        <v/>
      </c>
      <c r="T24" s="1141"/>
      <c r="U24" s="1141"/>
      <c r="V24" s="1141"/>
      <c r="W24" s="1141" t="str">
        <f>IF(その1!$G$4&lt;=$W$19,"",その4!R36)</f>
        <v/>
      </c>
      <c r="X24" s="1141"/>
      <c r="Y24" s="1141"/>
      <c r="Z24" s="1141"/>
      <c r="AA24" s="1141" t="str">
        <f>IF(その1!$G$4&lt;=$AA$19,"",その4!W36)</f>
        <v/>
      </c>
      <c r="AB24" s="1141"/>
      <c r="AC24" s="1141"/>
      <c r="AD24" s="1141"/>
      <c r="AE24" s="1141" t="str">
        <f>IF(その1!$G$4&lt;=$AE$19,"",その4!AB36)</f>
        <v/>
      </c>
      <c r="AF24" s="1141"/>
      <c r="AG24" s="1141"/>
      <c r="AH24" s="1141"/>
      <c r="AI24" s="1141" t="str">
        <f>IF(その1!$G$4&lt;=$AI$19,"",その4!AG36)</f>
        <v/>
      </c>
      <c r="AJ24" s="1141"/>
      <c r="AK24" s="1141"/>
      <c r="AL24" s="1141"/>
      <c r="AM24" s="1141" t="str">
        <f>IF(AND(S24="",W24="",AA24="",AE24="",AI24=""),"",SUM(S24:AL24))</f>
        <v/>
      </c>
      <c r="AN24" s="1141"/>
      <c r="AO24" s="1141"/>
      <c r="AP24" s="1141"/>
      <c r="AQ24" s="1141"/>
      <c r="AR24" s="1227"/>
      <c r="AT24" s="7"/>
      <c r="AX24" s="442" t="s">
        <v>587</v>
      </c>
      <c r="AY24" s="443" t="str">
        <f>IF(OR(S13="○",AND(S14="○",S16=""),AND(S15="○",S16="")),"Yes","No")</f>
        <v>No</v>
      </c>
      <c r="AZ24" s="444" t="str">
        <f>IF(OR(W13="○",AND(W14="○",W16=""),AND(W15="○",W16="")),"Yes","No")</f>
        <v>No</v>
      </c>
      <c r="BA24" s="444" t="str">
        <f>IF(OR(AA13="○",AND(AA14="○",AA16=""),AND(AA15="○",AA16="")),"Yes","No")</f>
        <v>No</v>
      </c>
      <c r="BB24" s="444" t="str">
        <f>IF(OR(AE13="○",AND(AE14="○",AE16=""),AND(AE15="○",AE16="")),"Yes","No")</f>
        <v>No</v>
      </c>
      <c r="BC24" s="445" t="str">
        <f>IF(OR(AI13="○",AND(AI14="○",AI16=""),AND(AI15="○",AI16="")),"Yes","No")</f>
        <v>No</v>
      </c>
      <c r="BD24" s="446"/>
      <c r="BE24" s="432"/>
      <c r="BF24" s="427"/>
      <c r="BI24" s="442" t="s">
        <v>587</v>
      </c>
      <c r="BJ24" s="443" t="str">
        <f>IF(OR(S13="○",AND(S14="○",S16=""),AND(S15="○",S16="")),"Yes","No")</f>
        <v>No</v>
      </c>
      <c r="BK24" s="444" t="str">
        <f>IF(OR(W13="○",AND(W14="○",W16=""),AND(W15="○",W16="")),"Yes","No")</f>
        <v>No</v>
      </c>
      <c r="BL24" s="444" t="str">
        <f>IF(OR(AA13="○",AND(AA14="○",AA16=""),AND(AA15="○",AA16="")),"Yes","No")</f>
        <v>No</v>
      </c>
      <c r="BM24" s="444" t="str">
        <f>IF(OR(AE13="○",AND(AE14="○",AE16=""),AND(AE15="○",AE16="")),"Yes","No")</f>
        <v>No</v>
      </c>
      <c r="BN24" s="445" t="str">
        <f>IF(OR(AI13="○",AND(AI14="○",AI16=""),AND(AI15="○",AI16="")),"Yes","No")</f>
        <v>No</v>
      </c>
      <c r="BO24" s="446"/>
      <c r="BP24" s="432"/>
    </row>
    <row r="25" spans="2:68" ht="33" customHeight="1" thickBot="1">
      <c r="B25" s="6"/>
      <c r="D25" s="841"/>
      <c r="E25" s="842"/>
      <c r="F25" s="105"/>
      <c r="G25" s="857" t="s">
        <v>382</v>
      </c>
      <c r="H25" s="857"/>
      <c r="I25" s="857"/>
      <c r="J25" s="857"/>
      <c r="K25" s="857"/>
      <c r="L25" s="857"/>
      <c r="M25" s="857"/>
      <c r="N25" s="106"/>
      <c r="O25" s="1173"/>
      <c r="P25" s="1173"/>
      <c r="Q25" s="1173"/>
      <c r="R25" s="1173"/>
      <c r="S25" s="1139" t="str">
        <f>IF(その1!$G$4&lt;=$S$19,"",その4!M37)</f>
        <v/>
      </c>
      <c r="T25" s="1139"/>
      <c r="U25" s="1139"/>
      <c r="V25" s="1139"/>
      <c r="W25" s="1139" t="str">
        <f>IF(その1!$G$4&lt;=$W$19,"",その4!R37)</f>
        <v/>
      </c>
      <c r="X25" s="1139"/>
      <c r="Y25" s="1139"/>
      <c r="Z25" s="1139"/>
      <c r="AA25" s="1139" t="str">
        <f>IF(その1!$G$4&lt;=$AA$19,"",その4!W37)</f>
        <v/>
      </c>
      <c r="AB25" s="1139"/>
      <c r="AC25" s="1139"/>
      <c r="AD25" s="1139"/>
      <c r="AE25" s="1139" t="str">
        <f>IF(その1!$G$4&lt;=$AE$19,"",その4!AB37)</f>
        <v/>
      </c>
      <c r="AF25" s="1139"/>
      <c r="AG25" s="1139"/>
      <c r="AH25" s="1139"/>
      <c r="AI25" s="1139" t="str">
        <f>IF(その1!$G$4&lt;=$AI$19,"",その4!AG37)</f>
        <v/>
      </c>
      <c r="AJ25" s="1139"/>
      <c r="AK25" s="1139"/>
      <c r="AL25" s="1139"/>
      <c r="AM25" s="1142">
        <f>SUM(S25:AL25)</f>
        <v>0</v>
      </c>
      <c r="AN25" s="1142"/>
      <c r="AO25" s="1142"/>
      <c r="AP25" s="1142"/>
      <c r="AQ25" s="1142"/>
      <c r="AR25" s="1143"/>
      <c r="AT25" s="7"/>
      <c r="AX25" s="435" t="s">
        <v>584</v>
      </c>
      <c r="AY25" s="432" t="str">
        <f>AY31</f>
        <v/>
      </c>
      <c r="AZ25" s="432" t="e">
        <f>AZ31+AY25</f>
        <v>#VALUE!</v>
      </c>
      <c r="BA25" s="255" t="e">
        <f t="shared" ref="BA25:BC25" si="3">BA31+AZ25</f>
        <v>#VALUE!</v>
      </c>
      <c r="BB25" s="255" t="e">
        <f t="shared" si="3"/>
        <v>#VALUE!</v>
      </c>
      <c r="BC25" s="255" t="e">
        <f t="shared" si="3"/>
        <v>#VALUE!</v>
      </c>
      <c r="BD25" s="447"/>
      <c r="BE25" s="432"/>
      <c r="BF25" s="427"/>
      <c r="BI25" s="435" t="s">
        <v>584</v>
      </c>
      <c r="BJ25" s="430" t="str">
        <f>BJ31</f>
        <v/>
      </c>
      <c r="BK25" s="431" t="e">
        <f>BK31+BJ25</f>
        <v>#VALUE!</v>
      </c>
      <c r="BL25" s="419" t="e">
        <f t="shared" ref="BL25:BN25" si="4">BL31+BK25</f>
        <v>#VALUE!</v>
      </c>
      <c r="BM25" s="419" t="e">
        <f t="shared" si="4"/>
        <v>#VALUE!</v>
      </c>
      <c r="BN25" s="414" t="e">
        <f t="shared" si="4"/>
        <v>#VALUE!</v>
      </c>
      <c r="BO25" s="447"/>
      <c r="BP25" s="432"/>
    </row>
    <row r="26" spans="2:68" ht="33.75" customHeight="1" thickTop="1">
      <c r="B26" s="6"/>
      <c r="D26" s="63"/>
      <c r="E26" s="788" t="s">
        <v>363</v>
      </c>
      <c r="F26" s="788"/>
      <c r="G26" s="788"/>
      <c r="H26" s="788"/>
      <c r="I26" s="788"/>
      <c r="J26" s="788"/>
      <c r="K26" s="788"/>
      <c r="L26" s="788"/>
      <c r="M26" s="788"/>
      <c r="N26" s="64"/>
      <c r="O26" s="1172"/>
      <c r="P26" s="1172"/>
      <c r="Q26" s="1172"/>
      <c r="R26" s="1172"/>
      <c r="S26" s="1172"/>
      <c r="T26" s="1172"/>
      <c r="U26" s="1172"/>
      <c r="V26" s="1172"/>
      <c r="W26" s="1144"/>
      <c r="X26" s="1144"/>
      <c r="Y26" s="1144"/>
      <c r="Z26" s="1144"/>
      <c r="AA26" s="1144"/>
      <c r="AB26" s="1144"/>
      <c r="AC26" s="1144"/>
      <c r="AD26" s="1144"/>
      <c r="AE26" s="1144"/>
      <c r="AF26" s="1144"/>
      <c r="AG26" s="1144"/>
      <c r="AH26" s="1144"/>
      <c r="AI26" s="1215"/>
      <c r="AJ26" s="1215"/>
      <c r="AK26" s="1215"/>
      <c r="AL26" s="1215"/>
      <c r="AM26" s="1216">
        <f>SUM(S26:AL26)</f>
        <v>0</v>
      </c>
      <c r="AN26" s="1216"/>
      <c r="AO26" s="1216"/>
      <c r="AP26" s="1216"/>
      <c r="AQ26" s="1216"/>
      <c r="AR26" s="1217"/>
      <c r="AT26" s="7"/>
      <c r="AX26" s="439" t="s">
        <v>658</v>
      </c>
      <c r="AY26" s="430">
        <f>IF(S31="",0,S31)</f>
        <v>0</v>
      </c>
      <c r="AZ26" s="431">
        <f>IF(W31="",0,W31)+AY26</f>
        <v>0</v>
      </c>
      <c r="BA26" s="431">
        <f>IF(AA31="",0,AA31)+AZ26</f>
        <v>0</v>
      </c>
      <c r="BB26" s="431">
        <f>IF(AE31="",0,AE31)+BA26</f>
        <v>0</v>
      </c>
      <c r="BC26" s="431">
        <f>IF(AI31="",0,AI31)+BB26</f>
        <v>0</v>
      </c>
      <c r="BD26" s="448"/>
      <c r="BE26" s="432"/>
      <c r="BF26" s="427"/>
      <c r="BI26" s="439" t="s">
        <v>658</v>
      </c>
      <c r="BJ26" s="430">
        <f>AY26</f>
        <v>0</v>
      </c>
      <c r="BK26" s="431">
        <f t="shared" ref="BK26:BN26" si="5">AZ26</f>
        <v>0</v>
      </c>
      <c r="BL26" s="431">
        <f t="shared" si="5"/>
        <v>0</v>
      </c>
      <c r="BM26" s="431">
        <f t="shared" si="5"/>
        <v>0</v>
      </c>
      <c r="BN26" s="431">
        <f t="shared" si="5"/>
        <v>0</v>
      </c>
      <c r="BO26" s="448"/>
      <c r="BP26" s="432"/>
    </row>
    <row r="27" spans="2:68" ht="33.75" customHeight="1">
      <c r="B27" s="6"/>
      <c r="D27" s="48"/>
      <c r="E27" s="550" t="s">
        <v>356</v>
      </c>
      <c r="F27" s="550"/>
      <c r="G27" s="550"/>
      <c r="H27" s="550"/>
      <c r="I27" s="550"/>
      <c r="J27" s="550"/>
      <c r="K27" s="550"/>
      <c r="L27" s="550"/>
      <c r="M27" s="550"/>
      <c r="N27" s="49"/>
      <c r="O27" s="1128"/>
      <c r="P27" s="1128"/>
      <c r="Q27" s="1128"/>
      <c r="R27" s="1128"/>
      <c r="S27" s="1128"/>
      <c r="T27" s="1128"/>
      <c r="U27" s="1128"/>
      <c r="V27" s="1128"/>
      <c r="W27" s="1137"/>
      <c r="X27" s="1137"/>
      <c r="Y27" s="1137"/>
      <c r="Z27" s="1137"/>
      <c r="AA27" s="1137"/>
      <c r="AB27" s="1137"/>
      <c r="AC27" s="1137"/>
      <c r="AD27" s="1137"/>
      <c r="AE27" s="1137"/>
      <c r="AF27" s="1137"/>
      <c r="AG27" s="1137"/>
      <c r="AH27" s="1137"/>
      <c r="AI27" s="1190"/>
      <c r="AJ27" s="1190"/>
      <c r="AK27" s="1190"/>
      <c r="AL27" s="1190"/>
      <c r="AM27" s="1182">
        <f>IF(SUM(S27:AL27)=0,0,SUM(S27:AL27))</f>
        <v>0</v>
      </c>
      <c r="AN27" s="1183"/>
      <c r="AO27" s="1183"/>
      <c r="AP27" s="1183"/>
      <c r="AQ27" s="1183"/>
      <c r="AR27" s="1184"/>
      <c r="AT27" s="7"/>
      <c r="AX27" s="439" t="s">
        <v>659</v>
      </c>
      <c r="AY27" s="449" t="str">
        <f>IF(AY17="","",IF(AY18&lt;0,0,1-(AY19+AY26)/(AY14-AY17-AY19)))</f>
        <v/>
      </c>
      <c r="AZ27" s="450" t="str">
        <f t="shared" ref="AZ27:BC27" si="6">IF(AZ17="","",IF(AZ18&lt;0,0,1-(AZ19+AZ26)/(AZ14-AZ17-AZ19)))</f>
        <v/>
      </c>
      <c r="BA27" s="450" t="str">
        <f t="shared" si="6"/>
        <v/>
      </c>
      <c r="BB27" s="450" t="str">
        <f t="shared" si="6"/>
        <v/>
      </c>
      <c r="BC27" s="451" t="str">
        <f t="shared" si="6"/>
        <v/>
      </c>
      <c r="BD27" s="448"/>
      <c r="BE27" s="432"/>
      <c r="BF27" s="427"/>
      <c r="BI27" s="439" t="s">
        <v>659</v>
      </c>
      <c r="BJ27" s="449" t="str">
        <f>IF(BJ17="","",IF(BJ18&lt;0,0,1-(BK19+BJ26)/(BJ14-BJ17-BK19)))</f>
        <v/>
      </c>
      <c r="BK27" s="450" t="e">
        <f>IF(BK17="","",IF(BK18&lt;0,0,1-(BL19+BK26)/(BK14-BK17-BL19)))</f>
        <v>#VALUE!</v>
      </c>
      <c r="BL27" s="450" t="e">
        <f t="shared" ref="BL27:BM27" si="7">IF(BL17="","",IF(BL18&lt;0,0,1-(BM19+BL26)/(BL14-BL17-BM19)))</f>
        <v>#VALUE!</v>
      </c>
      <c r="BM27" s="450" t="e">
        <f t="shared" si="7"/>
        <v>#VALUE!</v>
      </c>
      <c r="BN27" s="451" t="e">
        <f>IF(BN17="","",IF(BN18&lt;0,0,1-(BO19+BN26)/(BN14-BN17-BO19)))</f>
        <v>#VALUE!</v>
      </c>
      <c r="BO27" s="448"/>
      <c r="BP27" s="432"/>
    </row>
    <row r="28" spans="2:68" ht="33.75" customHeight="1" thickBot="1">
      <c r="B28" s="6"/>
      <c r="D28" s="107"/>
      <c r="E28" s="857" t="s">
        <v>357</v>
      </c>
      <c r="F28" s="857"/>
      <c r="G28" s="857"/>
      <c r="H28" s="857"/>
      <c r="I28" s="857"/>
      <c r="J28" s="857"/>
      <c r="K28" s="857"/>
      <c r="L28" s="857"/>
      <c r="M28" s="857"/>
      <c r="N28" s="106"/>
      <c r="O28" s="1173"/>
      <c r="P28" s="1173"/>
      <c r="Q28" s="1173"/>
      <c r="R28" s="1173"/>
      <c r="S28" s="1140"/>
      <c r="T28" s="1140"/>
      <c r="U28" s="1140"/>
      <c r="V28" s="1140"/>
      <c r="W28" s="1140"/>
      <c r="X28" s="1140"/>
      <c r="Y28" s="1140"/>
      <c r="Z28" s="1140"/>
      <c r="AA28" s="1140"/>
      <c r="AB28" s="1140"/>
      <c r="AC28" s="1140"/>
      <c r="AD28" s="1140"/>
      <c r="AE28" s="1140"/>
      <c r="AF28" s="1140"/>
      <c r="AG28" s="1140"/>
      <c r="AH28" s="1140"/>
      <c r="AI28" s="1218"/>
      <c r="AJ28" s="1218"/>
      <c r="AK28" s="1218"/>
      <c r="AL28" s="1218"/>
      <c r="AM28" s="1129">
        <f>IF(SUM(S28:AL28)=0,0,SUM(S28:AL28))</f>
        <v>0</v>
      </c>
      <c r="AN28" s="1129"/>
      <c r="AO28" s="1129"/>
      <c r="AP28" s="1129"/>
      <c r="AQ28" s="1129"/>
      <c r="AR28" s="1130"/>
      <c r="AT28" s="7"/>
      <c r="AX28" s="439" t="s">
        <v>585</v>
      </c>
      <c r="AY28" s="430" t="str">
        <f>IF(AY17="","",AY27*(AY14-AY17-AY19))</f>
        <v/>
      </c>
      <c r="AZ28" s="431" t="str">
        <f>IF(AZ17="","",AZ27*(AZ14-AZ17-AZ19))</f>
        <v/>
      </c>
      <c r="BA28" s="431" t="str">
        <f>IF(BA17="","",BA27*(BA14-BA17-BA19))</f>
        <v/>
      </c>
      <c r="BB28" s="431" t="str">
        <f>IF(BB17="","",BB27*(BB14-BB17-BB19))</f>
        <v/>
      </c>
      <c r="BC28" s="433" t="str">
        <f>IF(BC17="","",BC27*(BC14-BC17-BC19))</f>
        <v/>
      </c>
      <c r="BD28" s="448"/>
      <c r="BE28" s="432"/>
      <c r="BF28" s="427"/>
      <c r="BI28" s="439" t="s">
        <v>585</v>
      </c>
      <c r="BJ28" s="430" t="str">
        <f>IF(BJ17="","",BJ27*(BJ14-BJ17-BJ19))</f>
        <v/>
      </c>
      <c r="BK28" s="431" t="e">
        <f t="shared" ref="BK28:BN28" si="8">IF(BK17="","",BK27*(BK14-BK17-BK19))</f>
        <v>#VALUE!</v>
      </c>
      <c r="BL28" s="431" t="e">
        <f t="shared" si="8"/>
        <v>#VALUE!</v>
      </c>
      <c r="BM28" s="431" t="e">
        <f t="shared" si="8"/>
        <v>#VALUE!</v>
      </c>
      <c r="BN28" s="433" t="e">
        <f t="shared" si="8"/>
        <v>#VALUE!</v>
      </c>
      <c r="BO28" s="448"/>
      <c r="BP28" s="432"/>
    </row>
    <row r="29" spans="2:68" ht="40.5" customHeight="1" thickTop="1">
      <c r="B29" s="6"/>
      <c r="D29" s="262"/>
      <c r="E29" s="1181" t="s">
        <v>381</v>
      </c>
      <c r="F29" s="1181"/>
      <c r="G29" s="1181"/>
      <c r="H29" s="1181"/>
      <c r="I29" s="1181"/>
      <c r="J29" s="1181"/>
      <c r="K29" s="1181"/>
      <c r="L29" s="1181"/>
      <c r="M29" s="1181"/>
      <c r="N29" s="263"/>
      <c r="O29" s="1179"/>
      <c r="P29" s="1179"/>
      <c r="Q29" s="1179"/>
      <c r="R29" s="1179"/>
      <c r="S29" s="1145" t="str">
        <f>IF(S25="","",IF(S26="",S25+S27-S28,IF(S25&lt;0,S25+MIN(ABS(S25)+INT(S20*S21),S26)+S27-S28,S25+MIN(INT(S20*S21),S26)+S27-S28)))</f>
        <v/>
      </c>
      <c r="T29" s="1146"/>
      <c r="U29" s="1146"/>
      <c r="V29" s="1147"/>
      <c r="W29" s="1145" t="str">
        <f>IF(W25="","",IF(W26="",W25+W27-W28,IF(W25&lt;0,W25+MIN(ABS(W25)+INT(W20*W21),W26)+W27-W28,W25+MIN(INT(W20*W21),W26)+W27-W28)))</f>
        <v/>
      </c>
      <c r="X29" s="1146"/>
      <c r="Y29" s="1146"/>
      <c r="Z29" s="1147"/>
      <c r="AA29" s="1145" t="str">
        <f>IF(AA25="","",IF(AA26="",AA25+AA27-AA28,IF(AA25&lt;0,AA25+MIN(ABS(AA25)+INT(AA20*AA21),AA26)+AA27-AA28,AA25+MIN(INT(AA20*AA21),AA26)+AA27-AA28)))</f>
        <v/>
      </c>
      <c r="AB29" s="1146"/>
      <c r="AC29" s="1146"/>
      <c r="AD29" s="1147"/>
      <c r="AE29" s="1145" t="str">
        <f>IF(AE25="","",IF(AE26="",AE25+AE27-AE28,IF(AE25&lt;0,AE25+MIN(ABS(AE25)+INT(AE20*AE21),AE26)+AE27-AE28,AE25+MIN(INT(AE20*AE21),AE26)+AE27-AE28)))</f>
        <v/>
      </c>
      <c r="AF29" s="1146"/>
      <c r="AG29" s="1146"/>
      <c r="AH29" s="1147"/>
      <c r="AI29" s="1145" t="str">
        <f>IF(AI25="","",IF(AI26="",AI25+AI27-AI28,IF(AI25&lt;0,AI25+MIN(ABS(AI25)+INT(AI20*AI21),AI26)+AI27-AI28,AI25+MIN(INT(AI20*AI21),AI26)+AI27-AI28)))</f>
        <v/>
      </c>
      <c r="AJ29" s="1146"/>
      <c r="AK29" s="1146"/>
      <c r="AL29" s="1147"/>
      <c r="AM29" s="1185">
        <f>IF(SUM(S29:AL29)=0,0,SUM(S29:AL29))</f>
        <v>0</v>
      </c>
      <c r="AN29" s="1185"/>
      <c r="AO29" s="1185"/>
      <c r="AP29" s="1185"/>
      <c r="AQ29" s="1185"/>
      <c r="AR29" s="1186"/>
      <c r="AT29" s="7"/>
      <c r="AX29" s="439" t="s">
        <v>586</v>
      </c>
      <c r="AY29" s="465" t="str">
        <f>IF(AY17="","",IF(AY24="Yes",(AY18+AY19-AY16)*AY27,IF(AY16&gt;AY18,AY18+AY19-AY16,MIN((AY18+AY19-AY16)*AY27,AY39))))</f>
        <v/>
      </c>
      <c r="AZ29" s="465" t="str">
        <f>IF(AZ17="","",IF(AZ24="Yes",(AZ18+AZ19-AZ16)*AZ27,IF(AZ16&gt;AZ18,AZ18+AZ19-AZ16,MIN((AZ18+AZ19-AZ16)*AZ27,AZ39))))</f>
        <v/>
      </c>
      <c r="BA29" s="465" t="str">
        <f>IF(BA17="","",IF(BA24="Yes",(BA18+BA19-BA16)*BA27,IF(BA16&gt;BA18,BA18+BA19-BA16,MIN((BA18+BA19-BA16)*BA27,BA39))))</f>
        <v/>
      </c>
      <c r="BB29" s="465" t="str">
        <f>IF(BB17="","",IF(BB24="Yes",(BB18+BB19-BB16)*BB27,IF(BB16&gt;BB18,BB18+BB19-BB16,MIN((BB18+BB19-BB16)*BB27,BB39))))</f>
        <v/>
      </c>
      <c r="BC29" s="465" t="str">
        <f>IF(BC17="","",IF(BC24="Yes",(BC18+BC19-BC16)*BC27,IF(BC16&gt;BC18,BC18+BC19-BC16,MIN((BC18+BC19-BC16)*BC27,BC39))))</f>
        <v/>
      </c>
      <c r="BD29" s="448"/>
      <c r="BE29" s="432"/>
      <c r="BF29" s="427"/>
      <c r="BI29" s="439" t="s">
        <v>586</v>
      </c>
      <c r="BJ29" s="465" t="str">
        <f>IF(BJ17="","",IF(BJ24="Yes",(BJ18+BJ19-BJ16)*BJ27,IF(BJ16&gt;BJ18,BJ18+BJ19-BJ16,MIN((BJ18+BJ19-BJ16)*BJ27,BJ39))))</f>
        <v/>
      </c>
      <c r="BK29" s="465" t="e">
        <f>IF(BK17="","",IF(BK24="Yes",(BK18+BK19-BK16)*BK27,IF(BK16&gt;BK18,BK18+BK19-BK16,MIN((BK18+BK19-BK16)*BK27,BK39))))</f>
        <v>#VALUE!</v>
      </c>
      <c r="BL29" s="465" t="e">
        <f>IF(BL17="","",IF(BL24="Yes",(BL18+BL19-BL16)*BL27,IF(BL16&gt;BL18,BL18+BL19-BL16,MIN((BL18+BL19-BL16)*BL27,BL39))))</f>
        <v>#VALUE!</v>
      </c>
      <c r="BM29" s="465" t="e">
        <f>IF(BM17="","",IF(BM24="Yes",(BM18+BM19-BM16)*BM27,IF(BM16&gt;BM18,BM18+BM19-BM16,MIN((BM18+BM19-BM16)*BM27,BM39))))</f>
        <v>#VALUE!</v>
      </c>
      <c r="BN29" s="465" t="e">
        <f>IF(BN17="","",IF(BN24="Yes",(BN18+BN19-BN16)*BN27,IF(BN16&gt;BN18,BN18+BN19-BN16,MIN((BN18+BN19-BN16)*BN27,BN39))))</f>
        <v>#VALUE!</v>
      </c>
      <c r="BO29" s="448"/>
      <c r="BP29" s="432"/>
    </row>
    <row r="30" spans="2:68" ht="42.75" hidden="1" customHeight="1">
      <c r="B30" s="6"/>
      <c r="D30" s="257"/>
      <c r="E30" s="550"/>
      <c r="F30" s="550"/>
      <c r="G30" s="550"/>
      <c r="H30" s="550"/>
      <c r="I30" s="550"/>
      <c r="J30" s="550"/>
      <c r="K30" s="550"/>
      <c r="L30" s="550"/>
      <c r="M30" s="550"/>
      <c r="N30" s="258"/>
      <c r="O30" s="1128"/>
      <c r="P30" s="1128"/>
      <c r="Q30" s="1128"/>
      <c r="R30" s="1128"/>
      <c r="S30" s="1134">
        <f>IF(AY30&lt;0,"",AY30)</f>
        <v>0</v>
      </c>
      <c r="T30" s="1135"/>
      <c r="U30" s="1135"/>
      <c r="V30" s="1177"/>
      <c r="W30" s="1134">
        <f>IF(AZ30&lt;0,"",AZ30)</f>
        <v>0</v>
      </c>
      <c r="X30" s="1135"/>
      <c r="Y30" s="1135"/>
      <c r="Z30" s="1177"/>
      <c r="AA30" s="1134">
        <f>IF(BA30&lt;0,"",BA30)</f>
        <v>0</v>
      </c>
      <c r="AB30" s="1135"/>
      <c r="AC30" s="1135"/>
      <c r="AD30" s="1177"/>
      <c r="AE30" s="1134">
        <f>IF(BB30&lt;0,"",BB30)</f>
        <v>0</v>
      </c>
      <c r="AF30" s="1135"/>
      <c r="AG30" s="1135"/>
      <c r="AH30" s="1177"/>
      <c r="AI30" s="1134">
        <f>IF(BC30&lt;0,"",BC30)</f>
        <v>0</v>
      </c>
      <c r="AJ30" s="1135"/>
      <c r="AK30" s="1135"/>
      <c r="AL30" s="1177"/>
      <c r="AM30" s="1157"/>
      <c r="AN30" s="1157"/>
      <c r="AO30" s="1157"/>
      <c r="AP30" s="1157"/>
      <c r="AQ30" s="1157"/>
      <c r="AR30" s="1163"/>
      <c r="AT30" s="7"/>
      <c r="AX30" s="452" t="s">
        <v>515</v>
      </c>
      <c r="AY30" s="430">
        <f>IF(AY13=0,0,IF(AY17="","",SUM(AY29,-SUM($AY$21:AY21))))</f>
        <v>0</v>
      </c>
      <c r="AZ30" s="431">
        <f>IF(AZ13=0,0,IF(AZ17="","",SUM(AZ29,-SUM($AY$21:AZ21))))</f>
        <v>0</v>
      </c>
      <c r="BA30" s="431">
        <f>IF(BA13=0,0,IF(BA17="","",SUM(BA29,-SUM($AY$21:BA21))))</f>
        <v>0</v>
      </c>
      <c r="BB30" s="431">
        <f>IF(BB13=0,0,IF(BB17="","",SUM(BB29,-SUM($AY$21:BB21))))</f>
        <v>0</v>
      </c>
      <c r="BC30" s="433">
        <f>IF(BC13=0,0,IF(BC17="","",SUM(BC29,-SUM($AY$21:BC21))))</f>
        <v>0</v>
      </c>
      <c r="BD30" s="453"/>
      <c r="BE30" s="432"/>
      <c r="BI30" s="452" t="s">
        <v>515</v>
      </c>
      <c r="BJ30" s="430">
        <f>IF(BJ13=0,0,IF(BJ17="","",SUM(BJ29,-SUM($BJ$21:BJ21))))</f>
        <v>0</v>
      </c>
      <c r="BK30" s="431">
        <f>IF(BK13=0,0,IF(BK17="","",SUM(BK29,-SUM($BJ$21:BK21))))</f>
        <v>0</v>
      </c>
      <c r="BL30" s="431">
        <f>IF(BL13=0,0,IF(BL17="","",SUM(BL29,-SUM($BJ$21:BL21))))</f>
        <v>0</v>
      </c>
      <c r="BM30" s="431">
        <f>IF(BM13=0,0,IF(BM17="","",SUM(BM29,-SUM($BJ$21:BM21))))</f>
        <v>0</v>
      </c>
      <c r="BN30" s="433">
        <f>IF(BN13=0,0,IF(BN17="","",SUM(BN29,-SUM($BJ$21:BN21))))</f>
        <v>0</v>
      </c>
      <c r="BO30" s="453"/>
      <c r="BP30" s="432"/>
    </row>
    <row r="31" spans="2:68" ht="43.5" customHeight="1">
      <c r="B31" s="6"/>
      <c r="D31" s="257"/>
      <c r="E31" s="1180" t="s">
        <v>763</v>
      </c>
      <c r="F31" s="1180"/>
      <c r="G31" s="1180"/>
      <c r="H31" s="1180"/>
      <c r="I31" s="1180"/>
      <c r="J31" s="1180"/>
      <c r="K31" s="1180"/>
      <c r="L31" s="1180"/>
      <c r="M31" s="1180"/>
      <c r="N31" s="258"/>
      <c r="O31" s="1128"/>
      <c r="P31" s="1128"/>
      <c r="Q31" s="1128"/>
      <c r="R31" s="1128"/>
      <c r="S31" s="1148"/>
      <c r="T31" s="1149"/>
      <c r="U31" s="1149"/>
      <c r="V31" s="1150"/>
      <c r="W31" s="1148"/>
      <c r="X31" s="1149"/>
      <c r="Y31" s="1149"/>
      <c r="Z31" s="1150"/>
      <c r="AA31" s="1148"/>
      <c r="AB31" s="1149"/>
      <c r="AC31" s="1149"/>
      <c r="AD31" s="1150"/>
      <c r="AE31" s="1148"/>
      <c r="AF31" s="1149"/>
      <c r="AG31" s="1149"/>
      <c r="AH31" s="1150"/>
      <c r="AI31" s="1148"/>
      <c r="AJ31" s="1149"/>
      <c r="AK31" s="1149"/>
      <c r="AL31" s="1150"/>
      <c r="AM31" s="1134"/>
      <c r="AN31" s="1135"/>
      <c r="AO31" s="1135"/>
      <c r="AP31" s="1135"/>
      <c r="AQ31" s="1135"/>
      <c r="AR31" s="1136"/>
      <c r="AT31" s="7"/>
      <c r="AX31" s="441" t="s">
        <v>516</v>
      </c>
      <c r="AY31" s="430" t="str">
        <f>IF(AY14="","",INT(AY14*(1-AY15)-AY14*(1-0.65)))</f>
        <v/>
      </c>
      <c r="AZ31" s="431" t="e">
        <f>IF(AZ14="","",INT(AZ14*(1-AZ15)-AZ14*(1-0.65)))</f>
        <v>#VALUE!</v>
      </c>
      <c r="BA31" s="431" t="e">
        <f>IF(BA14="","",INT(BA14*(1-BA15)-BA14*(1-0.65)))</f>
        <v>#VALUE!</v>
      </c>
      <c r="BB31" s="431" t="e">
        <f>IF(BB14="","",INT(BB14*(1-BB15)-BB14*(1-0.65)))</f>
        <v>#VALUE!</v>
      </c>
      <c r="BC31" s="433" t="e">
        <f>IF(BC14="","",INT(BC14*(1-BC15)-BC14*(1-0.65)))</f>
        <v>#VALUE!</v>
      </c>
      <c r="BD31" s="432"/>
      <c r="BE31" s="432"/>
      <c r="BF31" s="432"/>
      <c r="BI31" s="441" t="s">
        <v>516</v>
      </c>
      <c r="BJ31" s="430" t="str">
        <f>IF(BJ14="","",INT(BJ14*(1-BJ15)-BJ14*(1-0.65)))</f>
        <v/>
      </c>
      <c r="BK31" s="431" t="e">
        <f>IF(BK14="","",INT(BK14*(1-BK15)-BK14*(1-0.65)))</f>
        <v>#VALUE!</v>
      </c>
      <c r="BL31" s="431" t="e">
        <f>IF(BL14="","",INT(BL14*(1-BL15)-BL14*(1-0.65)))</f>
        <v>#VALUE!</v>
      </c>
      <c r="BM31" s="431" t="e">
        <f>IF(BM14="","",INT(BM14*(1-BM15)-BM14*(1-0.65)))</f>
        <v>#VALUE!</v>
      </c>
      <c r="BN31" s="433" t="e">
        <f>IF(BN14="","",INT(BN14*(1-BN15)-BN14*(1-0.65)))</f>
        <v>#VALUE!</v>
      </c>
      <c r="BO31" s="432"/>
      <c r="BP31" s="432"/>
    </row>
    <row r="32" spans="2:68" ht="43.5" customHeight="1" thickBot="1">
      <c r="B32" s="6"/>
      <c r="D32" s="60"/>
      <c r="E32" s="768" t="s">
        <v>376</v>
      </c>
      <c r="F32" s="768"/>
      <c r="G32" s="768"/>
      <c r="H32" s="768"/>
      <c r="I32" s="768"/>
      <c r="J32" s="768"/>
      <c r="K32" s="768"/>
      <c r="L32" s="768"/>
      <c r="M32" s="768"/>
      <c r="N32" s="61"/>
      <c r="O32" s="1211"/>
      <c r="P32" s="1211"/>
      <c r="Q32" s="1211"/>
      <c r="R32" s="1211"/>
      <c r="S32" s="1191" t="str">
        <f>IF((S19+1)=$AY$3,S30,"-")</f>
        <v>-</v>
      </c>
      <c r="T32" s="1192"/>
      <c r="U32" s="1192"/>
      <c r="V32" s="1193"/>
      <c r="W32" s="1191" t="str">
        <f>IF((W19+1)=$AY$3,W30,"-")</f>
        <v>-</v>
      </c>
      <c r="X32" s="1192"/>
      <c r="Y32" s="1192"/>
      <c r="Z32" s="1193"/>
      <c r="AA32" s="1191" t="str">
        <f>IF((AA19+1)=$AY$3,AA30,"-")</f>
        <v>-</v>
      </c>
      <c r="AB32" s="1192"/>
      <c r="AC32" s="1192"/>
      <c r="AD32" s="1193"/>
      <c r="AE32" s="1191" t="str">
        <f>IF((AE19+1)=$AY$3,AE30,"-")</f>
        <v>-</v>
      </c>
      <c r="AF32" s="1192"/>
      <c r="AG32" s="1192"/>
      <c r="AH32" s="1193"/>
      <c r="AI32" s="1191" t="str">
        <f>IF((AI19+1)=$AY$3,AI30,"-")</f>
        <v>-</v>
      </c>
      <c r="AJ32" s="1192"/>
      <c r="AK32" s="1192"/>
      <c r="AL32" s="1193"/>
      <c r="AM32" s="1187"/>
      <c r="AN32" s="1188"/>
      <c r="AO32" s="1188"/>
      <c r="AP32" s="1188"/>
      <c r="AQ32" s="1188"/>
      <c r="AR32" s="1189"/>
      <c r="AT32" s="7"/>
      <c r="AW32" s="454" t="s">
        <v>517</v>
      </c>
      <c r="AX32" s="422" t="s">
        <v>518</v>
      </c>
      <c r="AY32" s="430">
        <f>AY18</f>
        <v>0</v>
      </c>
      <c r="AZ32" s="431" t="str">
        <f>IF(AZ17="","",SUM(AY32,AZ18))</f>
        <v/>
      </c>
      <c r="BA32" s="431" t="str">
        <f>IF(BA17="","",SUM(AZ32,BA18))</f>
        <v/>
      </c>
      <c r="BB32" s="431" t="str">
        <f>IF(BB17="","",SUM(BA32,BB18))</f>
        <v/>
      </c>
      <c r="BC32" s="431" t="str">
        <f>IF(BC17="","",SUM(BB32,BC18))</f>
        <v/>
      </c>
      <c r="BD32" s="447"/>
      <c r="BE32" s="432"/>
      <c r="BH32" s="454" t="s">
        <v>517</v>
      </c>
      <c r="BI32" s="422" t="s">
        <v>518</v>
      </c>
      <c r="BJ32" s="430">
        <f>BJ18</f>
        <v>0</v>
      </c>
      <c r="BK32" s="431" t="e">
        <f>IF(BK17="","",SUM(BJ32,BK18))</f>
        <v>#VALUE!</v>
      </c>
      <c r="BL32" s="431" t="e">
        <f>IF(BL17="","",SUM(BK32,BL18))</f>
        <v>#VALUE!</v>
      </c>
      <c r="BM32" s="431" t="e">
        <f>IF(BM17="","",SUM(BL32,BM18))</f>
        <v>#VALUE!</v>
      </c>
      <c r="BN32" s="431" t="e">
        <f>IF(BN17="","",SUM(BM32,BN18))</f>
        <v>#VALUE!</v>
      </c>
      <c r="BO32" s="447"/>
      <c r="BP32" s="432"/>
    </row>
    <row r="33" spans="2:68" ht="18.600000000000001" customHeight="1" thickBot="1">
      <c r="B33" s="6"/>
      <c r="D33" s="102"/>
      <c r="E33" s="265"/>
      <c r="F33" s="265"/>
      <c r="G33" s="265"/>
      <c r="H33" s="265"/>
      <c r="I33" s="265"/>
      <c r="J33" s="265"/>
      <c r="K33" s="265"/>
      <c r="L33" s="265"/>
      <c r="M33" s="265"/>
      <c r="N33" s="102"/>
      <c r="O33" s="5"/>
      <c r="P33" s="5"/>
      <c r="Q33" s="5"/>
      <c r="R33" s="5"/>
      <c r="S33" s="266"/>
      <c r="T33" s="266"/>
      <c r="U33" s="266"/>
      <c r="V33" s="266"/>
      <c r="W33" s="266"/>
      <c r="X33" s="266"/>
      <c r="Y33" s="266"/>
      <c r="Z33" s="266"/>
      <c r="AA33" s="266"/>
      <c r="AB33" s="266"/>
      <c r="AC33" s="266"/>
      <c r="AD33" s="266"/>
      <c r="AE33" s="266"/>
      <c r="AF33" s="266"/>
      <c r="AG33" s="266"/>
      <c r="AH33" s="266"/>
      <c r="AI33" s="266"/>
      <c r="AJ33" s="266"/>
      <c r="AK33" s="266"/>
      <c r="AL33" s="266"/>
      <c r="AM33" s="267"/>
      <c r="AN33" s="267"/>
      <c r="AO33" s="267"/>
      <c r="AP33" s="267"/>
      <c r="AQ33" s="267"/>
      <c r="AR33" s="267"/>
      <c r="AT33" s="7"/>
      <c r="AX33" s="455" t="s">
        <v>519</v>
      </c>
      <c r="AY33" s="430" t="str">
        <f>AY16</f>
        <v/>
      </c>
      <c r="AZ33" s="431" t="str">
        <f>IF(AZ17="","",IF(AY33="",AZ16,SUM(AY33,AZ16)))</f>
        <v/>
      </c>
      <c r="BA33" s="431" t="str">
        <f>IF(BA17="","",IF(AZ33="",BA16,SUM(AZ33,BA16)))</f>
        <v/>
      </c>
      <c r="BB33" s="431" t="str">
        <f>IF(BB17="","",IF(BA33="",BB16,SUM(BA33,BB16)))</f>
        <v/>
      </c>
      <c r="BC33" s="431" t="str">
        <f>IF(BC17="","",IF(BB33="",BC16,SUM(BB33,BC16)))</f>
        <v/>
      </c>
      <c r="BD33" s="448"/>
      <c r="BE33" s="432"/>
      <c r="BI33" s="455" t="s">
        <v>519</v>
      </c>
      <c r="BJ33" s="430" t="str">
        <f>BJ16</f>
        <v/>
      </c>
      <c r="BK33" s="431" t="e">
        <f>IF(BK17="","",IF(BJ33="",BK16,SUM(BJ33,BK16)))</f>
        <v>#VALUE!</v>
      </c>
      <c r="BL33" s="431" t="e">
        <f>IF(BL17="","",IF(BK33="",BL16,SUM(BK33,BL16)))</f>
        <v>#VALUE!</v>
      </c>
      <c r="BM33" s="431" t="e">
        <f>IF(BM17="","",IF(BL33="",BM16,SUM(BL33,BM16)))</f>
        <v>#VALUE!</v>
      </c>
      <c r="BN33" s="431" t="e">
        <f>IF(BN17="","",IF(BM33="",BN16,SUM(BM33,BN16)))</f>
        <v>#VALUE!</v>
      </c>
      <c r="BO33" s="448"/>
      <c r="BP33" s="432"/>
    </row>
    <row r="34" spans="2:68" ht="33.75" customHeight="1" thickTop="1" thickBot="1">
      <c r="B34" s="6"/>
      <c r="D34" s="108"/>
      <c r="E34" s="1178" t="s">
        <v>377</v>
      </c>
      <c r="F34" s="1178"/>
      <c r="G34" s="1178"/>
      <c r="H34" s="1178"/>
      <c r="I34" s="1178"/>
      <c r="J34" s="1178"/>
      <c r="K34" s="1178"/>
      <c r="L34" s="1178"/>
      <c r="M34" s="1178"/>
      <c r="N34" s="1178"/>
      <c r="O34" s="1178"/>
      <c r="P34" s="1178"/>
      <c r="Q34" s="1178"/>
      <c r="R34" s="1178"/>
      <c r="S34" s="1178"/>
      <c r="T34" s="1178"/>
      <c r="U34" s="1178"/>
      <c r="V34" s="1178"/>
      <c r="W34" s="1178"/>
      <c r="X34" s="1178"/>
      <c r="Y34" s="1178"/>
      <c r="Z34" s="1178"/>
      <c r="AA34" s="1178"/>
      <c r="AB34" s="1178"/>
      <c r="AC34" s="1178"/>
      <c r="AD34" s="109"/>
      <c r="AE34" s="1205" t="str">
        <f>IF(AM22=0,"",SUM(AM22,AM26,AM27-SUM(AM24,AM28)))</f>
        <v/>
      </c>
      <c r="AF34" s="1206"/>
      <c r="AG34" s="1206"/>
      <c r="AH34" s="1206"/>
      <c r="AI34" s="1206"/>
      <c r="AJ34" s="1206"/>
      <c r="AK34" s="1203" t="s">
        <v>50</v>
      </c>
      <c r="AL34" s="1203"/>
      <c r="AM34" s="1203"/>
      <c r="AN34" s="1203"/>
      <c r="AO34" s="1203"/>
      <c r="AP34" s="1203"/>
      <c r="AQ34" s="1203"/>
      <c r="AR34" s="1204"/>
      <c r="AT34" s="7"/>
      <c r="AX34" s="455" t="s">
        <v>520</v>
      </c>
      <c r="AY34" s="430">
        <f>AZ19</f>
        <v>0</v>
      </c>
      <c r="AZ34" s="431" t="str">
        <f>IF(AZ17="","",SUM(BA19,AY34))</f>
        <v/>
      </c>
      <c r="BA34" s="431" t="str">
        <f>IF(BA17="","",SUM(BB19,AZ34))</f>
        <v/>
      </c>
      <c r="BB34" s="431" t="str">
        <f>IF(BB17="","",SUM(BC19,BA34))</f>
        <v/>
      </c>
      <c r="BC34" s="431" t="str">
        <f>IF(BC17="","",SUM(BD19,BB34))</f>
        <v/>
      </c>
      <c r="BD34" s="448"/>
      <c r="BE34" s="432"/>
      <c r="BI34" s="455" t="s">
        <v>520</v>
      </c>
      <c r="BJ34" s="430">
        <f>BK19</f>
        <v>0</v>
      </c>
      <c r="BK34" s="431" t="e">
        <f>IF(BK17="","",SUM(BL19,BJ34))</f>
        <v>#VALUE!</v>
      </c>
      <c r="BL34" s="431" t="str">
        <f>IF(BL22="","",SUM(BM19,BK34))</f>
        <v/>
      </c>
      <c r="BM34" s="431" t="str">
        <f>IF(BM22="","",SUM(BN19,BL34))</f>
        <v/>
      </c>
      <c r="BN34" s="431" t="str">
        <f>IF(BN22="","",SUM(BO19,BM34))</f>
        <v/>
      </c>
      <c r="BO34" s="448"/>
      <c r="BP34" s="432"/>
    </row>
    <row r="35" spans="2:68" ht="27.6" customHeight="1" thickTop="1" thickBot="1">
      <c r="B35" s="6"/>
      <c r="D35" s="102"/>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02"/>
      <c r="AE35" s="111"/>
      <c r="AF35" s="111"/>
      <c r="AG35" s="111"/>
      <c r="AH35" s="111"/>
      <c r="AI35" s="111"/>
      <c r="AJ35" s="111"/>
      <c r="AK35" s="111"/>
      <c r="AL35" s="111"/>
      <c r="AM35" s="111"/>
      <c r="AN35" s="111"/>
      <c r="AO35" s="111"/>
      <c r="AP35" s="111"/>
      <c r="AQ35" s="111"/>
      <c r="AR35" s="111"/>
      <c r="AT35" s="7"/>
      <c r="AX35" s="435" t="s">
        <v>521</v>
      </c>
      <c r="AY35" s="436"/>
      <c r="AZ35" s="431">
        <f>AZ20</f>
        <v>0</v>
      </c>
      <c r="BA35" s="431" t="str">
        <f>IF(BA17="","",SUM(BA20,AZ35))</f>
        <v/>
      </c>
      <c r="BB35" s="431" t="str">
        <f>IF(BB17="","",SUM(BB20,BA35))</f>
        <v/>
      </c>
      <c r="BC35" s="433" t="str">
        <f>IF(BC17="","",SUM(BC20,BB35))</f>
        <v/>
      </c>
      <c r="BD35" s="448"/>
      <c r="BE35" s="432"/>
      <c r="BI35" s="456" t="s">
        <v>521</v>
      </c>
      <c r="BJ35" s="457"/>
      <c r="BK35" s="425">
        <f>BK20</f>
        <v>0</v>
      </c>
      <c r="BL35" s="425">
        <f t="shared" ref="BL35:BM35" si="9">BL20</f>
        <v>0</v>
      </c>
      <c r="BM35" s="425">
        <f t="shared" si="9"/>
        <v>0</v>
      </c>
      <c r="BN35" s="425">
        <f>BN20</f>
        <v>0</v>
      </c>
      <c r="BO35" s="448"/>
      <c r="BP35" s="432"/>
    </row>
    <row r="36" spans="2:68" ht="31.5" customHeight="1">
      <c r="B36" s="6"/>
      <c r="D36" s="112"/>
      <c r="E36" s="1194" t="s">
        <v>378</v>
      </c>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113"/>
      <c r="AE36" s="1207" t="str">
        <f>IFERROR(IF(BA4=0,"",IF(AM24=0,O24*AY5,IF(AY3=BA4,O24,HLOOKUP(AY4,S19:AL24,6,FALSE))*AY5)),"")</f>
        <v/>
      </c>
      <c r="AF36" s="1208"/>
      <c r="AG36" s="1208"/>
      <c r="AH36" s="1208"/>
      <c r="AI36" s="1208"/>
      <c r="AJ36" s="1208"/>
      <c r="AK36" s="1209" t="s">
        <v>50</v>
      </c>
      <c r="AL36" s="1209"/>
      <c r="AM36" s="1209"/>
      <c r="AN36" s="1209"/>
      <c r="AO36" s="1209"/>
      <c r="AP36" s="1209"/>
      <c r="AQ36" s="1209"/>
      <c r="AR36" s="1210"/>
      <c r="AT36" s="7"/>
      <c r="AX36" s="458" t="s">
        <v>522</v>
      </c>
      <c r="AY36" s="459">
        <f>AY30</f>
        <v>0</v>
      </c>
      <c r="AZ36" s="460" t="str">
        <f>IF(AZ17="","",SUM(AZ30,AY36))</f>
        <v/>
      </c>
      <c r="BA36" s="460" t="str">
        <f>IF(BA17="","",SUM(BA30,AZ36))</f>
        <v/>
      </c>
      <c r="BB36" s="460" t="str">
        <f>IF(BB17="","",SUM(BB30,BA36))</f>
        <v/>
      </c>
      <c r="BC36" s="461" t="str">
        <f>IF(BC17="","",SUM(BC30,BB36))</f>
        <v/>
      </c>
      <c r="BD36" s="453"/>
      <c r="BE36" s="432"/>
      <c r="BI36" s="458" t="s">
        <v>522</v>
      </c>
      <c r="BJ36" s="459">
        <f>BJ30</f>
        <v>0</v>
      </c>
      <c r="BK36" s="460" t="e">
        <f>IF(BK17="","",BK30)</f>
        <v>#VALUE!</v>
      </c>
      <c r="BL36" s="460" t="e">
        <f t="shared" ref="BL36:BM36" si="10">IF(BL17="","",BL30)</f>
        <v>#VALUE!</v>
      </c>
      <c r="BM36" s="460" t="e">
        <f t="shared" si="10"/>
        <v>#VALUE!</v>
      </c>
      <c r="BN36" s="460" t="e">
        <f>IF(BN17="","",BN30)</f>
        <v>#VALUE!</v>
      </c>
      <c r="BO36" s="453"/>
      <c r="BP36" s="432"/>
    </row>
    <row r="37" spans="2:68" ht="31.5" customHeight="1">
      <c r="B37" s="6"/>
      <c r="D37" s="48"/>
      <c r="E37" s="550" t="s">
        <v>8</v>
      </c>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49"/>
      <c r="AE37" s="1195" t="str">
        <f>IFERROR(IF(BN16-(BN18+SUM(BK19:BN20))&lt;0,"",BN16-(BN18+SUM(BK19:BN20))),"")</f>
        <v/>
      </c>
      <c r="AF37" s="1196"/>
      <c r="AG37" s="1196"/>
      <c r="AH37" s="1196"/>
      <c r="AI37" s="1196"/>
      <c r="AJ37" s="1196"/>
      <c r="AK37" s="1197" t="s">
        <v>50</v>
      </c>
      <c r="AL37" s="1197"/>
      <c r="AM37" s="1197"/>
      <c r="AN37" s="1197"/>
      <c r="AO37" s="1197"/>
      <c r="AP37" s="1197"/>
      <c r="AQ37" s="1197"/>
      <c r="AR37" s="1198"/>
      <c r="AT37" s="7"/>
      <c r="AX37" s="260"/>
      <c r="AY37" s="432"/>
      <c r="AZ37" s="432"/>
      <c r="BA37" s="432"/>
      <c r="BB37" s="432"/>
      <c r="BC37" s="432"/>
      <c r="BD37" s="432"/>
      <c r="BE37" s="432"/>
      <c r="BP37" s="432"/>
    </row>
    <row r="38" spans="2:68" ht="27.6" customHeight="1" thickBot="1">
      <c r="B38" s="6"/>
      <c r="D38" s="66"/>
      <c r="E38" s="734" t="s">
        <v>7</v>
      </c>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4"/>
      <c r="AE38" s="1199" t="str">
        <f>IFERROR(IF(BN36&lt;0,"",BN36),"")</f>
        <v/>
      </c>
      <c r="AF38" s="1200"/>
      <c r="AG38" s="1200"/>
      <c r="AH38" s="1200"/>
      <c r="AI38" s="1200"/>
      <c r="AJ38" s="1200"/>
      <c r="AK38" s="1201" t="s">
        <v>50</v>
      </c>
      <c r="AL38" s="1201"/>
      <c r="AM38" s="1201"/>
      <c r="AN38" s="1201"/>
      <c r="AO38" s="1201"/>
      <c r="AP38" s="1201"/>
      <c r="AQ38" s="1201"/>
      <c r="AR38" s="1202"/>
      <c r="AT38" s="7"/>
      <c r="AX38" s="462" t="s">
        <v>778</v>
      </c>
      <c r="AY38" s="463">
        <f>S21</f>
        <v>0</v>
      </c>
      <c r="AZ38" s="463">
        <f>AVERAGE(S21:Z21)</f>
        <v>0</v>
      </c>
      <c r="BA38" s="463">
        <f>AVERAGE(S21:AD21)</f>
        <v>0</v>
      </c>
      <c r="BB38" s="463">
        <f>AVERAGE(S21:AH21)</f>
        <v>0</v>
      </c>
      <c r="BC38" s="463">
        <f>AVERAGE(S21:AL21)</f>
        <v>0</v>
      </c>
      <c r="BD38" s="4"/>
      <c r="BE38" s="4"/>
      <c r="BF38" s="4"/>
      <c r="BG38" s="4"/>
      <c r="BH38" s="4"/>
      <c r="BI38" s="462" t="s">
        <v>778</v>
      </c>
      <c r="BJ38" s="463">
        <f>S21</f>
        <v>0</v>
      </c>
      <c r="BK38" s="463">
        <f>AVERAGE(S21:Z21)</f>
        <v>0</v>
      </c>
      <c r="BL38" s="463">
        <f>AVERAGE(S21:AD21)</f>
        <v>0</v>
      </c>
      <c r="BM38" s="463">
        <f>AVERAGE(S21:AH21)</f>
        <v>0</v>
      </c>
      <c r="BN38" s="463">
        <f>AVERAGE(S21:AL21)</f>
        <v>0</v>
      </c>
      <c r="BO38" s="432"/>
      <c r="BP38" s="432"/>
    </row>
    <row r="39" spans="2:68" ht="26.4" customHeight="1">
      <c r="B39" s="6"/>
      <c r="D39" s="1176" t="s">
        <v>772</v>
      </c>
      <c r="E39" s="1176"/>
      <c r="F39" s="1176"/>
      <c r="G39" s="1176"/>
      <c r="H39" s="1176"/>
      <c r="I39" s="1176"/>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176"/>
      <c r="AT39" s="7"/>
      <c r="AX39" s="462" t="s">
        <v>779</v>
      </c>
      <c r="AY39" s="464" t="str">
        <f>IF(AY14="","",INT(AY14*(1-AY38)-AY14*(1-0.65)))</f>
        <v/>
      </c>
      <c r="AZ39" s="464" t="e">
        <f>IF(AZ14="","",INT(AZ14*(1-AZ38)-AZ14*(1-0.65)))</f>
        <v>#VALUE!</v>
      </c>
      <c r="BA39" s="464" t="e">
        <f>IF(BA14="","",INT(BA14*(1-BA38)-BA14*(1-0.65)))</f>
        <v>#VALUE!</v>
      </c>
      <c r="BB39" s="464" t="e">
        <f>IF(BB14="","",INT(BB14*(1-BB38)-BB14*(1-0.65)))</f>
        <v>#VALUE!</v>
      </c>
      <c r="BC39" s="464" t="e">
        <f>IF(BC14="","",INT(BC14*(1-BC38)-BC14*(1-0.65)))</f>
        <v>#VALUE!</v>
      </c>
      <c r="BD39" s="4"/>
      <c r="BE39" s="4"/>
      <c r="BF39" s="4"/>
      <c r="BG39" s="4"/>
      <c r="BH39" s="4"/>
      <c r="BI39" s="462" t="s">
        <v>779</v>
      </c>
      <c r="BJ39" s="464" t="str">
        <f>IF(BJ14="","",INT(BJ14*(1-BJ38)-BJ14*(1-0.65)))</f>
        <v/>
      </c>
      <c r="BK39" s="464" t="e">
        <f>IF(BK14="","",INT(BK14*(1-BK38)-BK14*(1-0.65)))</f>
        <v>#VALUE!</v>
      </c>
      <c r="BL39" s="464" t="e">
        <f>IF(BL14="","",INT(BL14*(1-BL38)-BL14*(1-0.65)))</f>
        <v>#VALUE!</v>
      </c>
      <c r="BM39" s="464" t="e">
        <f>IF(BM14="","",INT(BM14*(1-BM38)-BM14*(1-0.65)))</f>
        <v>#VALUE!</v>
      </c>
      <c r="BN39" s="464" t="e">
        <f>IF(BN14="","",INT(BN14*(1-BN38)-BN14*(1-0.65)))</f>
        <v>#VALUE!</v>
      </c>
      <c r="BP39" s="256"/>
    </row>
    <row r="40" spans="2:68" ht="19.350000000000001" customHeight="1">
      <c r="B40" s="6"/>
      <c r="AT40" s="7"/>
      <c r="AV40" s="427"/>
      <c r="AW40" s="427"/>
      <c r="AX40" s="427"/>
      <c r="AY40" s="427"/>
      <c r="AZ40" s="427"/>
      <c r="BA40" s="427"/>
      <c r="BB40" s="427"/>
      <c r="BC40" s="427"/>
      <c r="BD40" s="427"/>
      <c r="BE40" s="427"/>
      <c r="BF40" s="427"/>
      <c r="BG40" s="427"/>
      <c r="BH40" s="427"/>
      <c r="BI40" s="427"/>
      <c r="BJ40" s="427"/>
      <c r="BK40" s="427"/>
      <c r="BL40" s="427"/>
      <c r="BM40" s="427"/>
      <c r="BN40" s="427"/>
      <c r="BO40" s="427"/>
    </row>
    <row r="41" spans="2:68" ht="4.5" customHeight="1">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8"/>
      <c r="AV41" s="427"/>
      <c r="AW41" s="427"/>
      <c r="AX41" s="427"/>
      <c r="AY41" s="427"/>
      <c r="AZ41" s="427"/>
      <c r="BA41" s="427"/>
      <c r="BB41" s="427"/>
      <c r="BC41" s="427"/>
      <c r="BD41" s="427"/>
      <c r="BE41" s="427"/>
      <c r="BF41" s="427"/>
      <c r="BG41" s="427"/>
      <c r="BH41" s="427"/>
      <c r="BI41" s="427"/>
      <c r="BJ41" s="427"/>
      <c r="BK41" s="427"/>
      <c r="BL41" s="427"/>
      <c r="BM41" s="427"/>
      <c r="BN41" s="427"/>
      <c r="BO41" s="427"/>
    </row>
    <row r="42" spans="2:68" ht="13.2">
      <c r="D42" s="9"/>
      <c r="R42" s="675"/>
      <c r="S42" s="675"/>
      <c r="T42" s="675"/>
      <c r="AA42" s="57"/>
      <c r="AB42" s="57"/>
      <c r="AC42" s="57"/>
      <c r="AD42" s="57"/>
      <c r="AE42" s="57"/>
      <c r="AF42" s="57"/>
      <c r="AG42" s="57"/>
      <c r="AH42" s="57"/>
      <c r="AI42" s="57"/>
      <c r="AJ42" s="57"/>
      <c r="AK42" s="57"/>
      <c r="AL42" s="57"/>
      <c r="AM42" s="57"/>
      <c r="AN42" s="57"/>
      <c r="AO42" s="57"/>
      <c r="AP42" s="57"/>
      <c r="AQ42" s="57"/>
      <c r="AR42" s="57"/>
      <c r="AS42" s="1" t="s">
        <v>491</v>
      </c>
      <c r="AT42" s="1"/>
      <c r="AV42" s="427"/>
      <c r="AW42" s="427"/>
      <c r="AX42" s="427"/>
      <c r="AY42" s="427"/>
      <c r="AZ42" s="427"/>
      <c r="BA42" s="427"/>
      <c r="BB42" s="427"/>
      <c r="BC42" s="427"/>
      <c r="BD42" s="427"/>
      <c r="BE42" s="427"/>
      <c r="BF42" s="427"/>
      <c r="BG42" s="427"/>
      <c r="BH42" s="427"/>
      <c r="BI42" s="427"/>
      <c r="BJ42" s="427"/>
      <c r="BK42" s="427"/>
      <c r="BL42" s="427"/>
      <c r="BM42" s="427"/>
      <c r="BN42" s="427"/>
      <c r="BO42" s="427"/>
    </row>
    <row r="43" spans="2:68" ht="34.35" customHeight="1">
      <c r="AV43" s="427"/>
      <c r="AW43" s="427"/>
      <c r="AX43" s="427"/>
      <c r="AY43" s="427"/>
      <c r="AZ43" s="427"/>
      <c r="BA43" s="427"/>
      <c r="BB43" s="427"/>
      <c r="BC43" s="427"/>
      <c r="BD43" s="427"/>
      <c r="BE43" s="427"/>
      <c r="BF43" s="427"/>
      <c r="BG43" s="427"/>
      <c r="BH43" s="427"/>
      <c r="BI43" s="427"/>
      <c r="BJ43" s="427"/>
      <c r="BK43" s="427"/>
      <c r="BL43" s="427"/>
      <c r="BM43" s="427"/>
      <c r="BN43" s="427"/>
      <c r="BO43" s="427"/>
      <c r="BP43" s="432"/>
    </row>
    <row r="44" spans="2:68" ht="34.35" customHeight="1">
      <c r="AV44" s="427"/>
      <c r="AW44" s="427"/>
      <c r="AX44" s="427"/>
      <c r="AY44" s="427"/>
      <c r="AZ44" s="427"/>
      <c r="BA44" s="427"/>
      <c r="BB44" s="427"/>
      <c r="BC44" s="427"/>
      <c r="BD44" s="427"/>
      <c r="BE44" s="427"/>
      <c r="BF44" s="427"/>
      <c r="BG44" s="427"/>
      <c r="BH44" s="427"/>
      <c r="BI44" s="427"/>
      <c r="BJ44" s="427"/>
      <c r="BK44" s="427"/>
      <c r="BL44" s="427"/>
      <c r="BM44" s="427"/>
      <c r="BN44" s="427"/>
      <c r="BO44" s="427"/>
    </row>
    <row r="45" spans="2:68" ht="52.5" customHeight="1">
      <c r="AV45" s="427"/>
      <c r="AW45" s="427"/>
      <c r="AX45" s="427"/>
      <c r="AY45" s="427"/>
      <c r="AZ45" s="427"/>
      <c r="BA45" s="427"/>
      <c r="BB45" s="427"/>
      <c r="BC45" s="427"/>
      <c r="BD45" s="427"/>
      <c r="BE45" s="427"/>
      <c r="BF45" s="427"/>
      <c r="BG45" s="427"/>
      <c r="BH45" s="427"/>
      <c r="BI45" s="427"/>
      <c r="BJ45" s="427"/>
      <c r="BK45" s="427"/>
      <c r="BL45" s="427"/>
      <c r="BM45" s="427"/>
      <c r="BN45" s="427"/>
      <c r="BO45" s="427"/>
    </row>
    <row r="46" spans="2:68" ht="10.5" customHeight="1">
      <c r="AV46" s="427"/>
      <c r="AW46" s="427"/>
      <c r="AX46" s="427"/>
      <c r="AY46" s="427"/>
      <c r="AZ46" s="427"/>
      <c r="BA46" s="427"/>
      <c r="BB46" s="427"/>
      <c r="BC46" s="427"/>
      <c r="BD46" s="427"/>
      <c r="BE46" s="427"/>
      <c r="BF46" s="427"/>
      <c r="BG46" s="427"/>
      <c r="BH46" s="427"/>
      <c r="BI46" s="427"/>
      <c r="BJ46" s="427"/>
      <c r="BK46" s="427"/>
      <c r="BL46" s="427"/>
      <c r="BM46" s="427"/>
      <c r="BN46" s="427"/>
      <c r="BO46" s="427"/>
      <c r="BP46" s="432"/>
    </row>
    <row r="47" spans="2:68" ht="13.2">
      <c r="AV47" s="427"/>
      <c r="AW47" s="427"/>
      <c r="AX47" s="427"/>
      <c r="AY47" s="427"/>
      <c r="AZ47" s="427"/>
      <c r="BA47" s="427"/>
      <c r="BB47" s="427"/>
      <c r="BC47" s="427"/>
      <c r="BD47" s="427"/>
      <c r="BE47" s="427"/>
      <c r="BF47" s="427"/>
      <c r="BG47" s="427"/>
      <c r="BH47" s="427"/>
      <c r="BI47" s="427"/>
      <c r="BJ47" s="427"/>
      <c r="BK47" s="427"/>
      <c r="BL47" s="427"/>
      <c r="BM47" s="427"/>
      <c r="BN47" s="427"/>
      <c r="BO47" s="427"/>
      <c r="BP47" s="432"/>
    </row>
    <row r="48" spans="2:68" ht="13.2">
      <c r="AV48" s="427"/>
      <c r="AW48" s="427"/>
      <c r="AX48" s="427"/>
      <c r="AY48" s="427"/>
      <c r="AZ48" s="427"/>
      <c r="BA48" s="427"/>
      <c r="BB48" s="427"/>
      <c r="BC48" s="427"/>
      <c r="BD48" s="427"/>
      <c r="BE48" s="427"/>
      <c r="BF48" s="427"/>
      <c r="BG48" s="427"/>
      <c r="BH48" s="427"/>
      <c r="BI48" s="427"/>
      <c r="BJ48" s="427"/>
      <c r="BK48" s="427"/>
      <c r="BL48" s="427"/>
      <c r="BM48" s="427"/>
      <c r="BN48" s="427"/>
      <c r="BO48" s="427"/>
      <c r="BP48" s="432"/>
    </row>
    <row r="49" spans="48:67" ht="13.2">
      <c r="AV49" s="427"/>
      <c r="AW49" s="427"/>
      <c r="AX49" s="427"/>
      <c r="AY49" s="427"/>
      <c r="AZ49" s="427"/>
      <c r="BA49" s="427"/>
      <c r="BB49" s="427"/>
      <c r="BC49" s="427"/>
      <c r="BD49" s="427"/>
      <c r="BE49" s="427"/>
      <c r="BF49" s="427"/>
      <c r="BG49" s="427"/>
      <c r="BH49" s="427"/>
      <c r="BI49" s="427"/>
      <c r="BJ49" s="427"/>
      <c r="BK49" s="427"/>
      <c r="BL49" s="427"/>
      <c r="BM49" s="427"/>
      <c r="BN49" s="427"/>
      <c r="BO49" s="427"/>
    </row>
    <row r="50" spans="48:67" ht="13.2">
      <c r="AV50" s="427"/>
      <c r="AW50" s="427"/>
      <c r="AX50" s="427"/>
      <c r="AY50" s="427"/>
      <c r="AZ50" s="427"/>
      <c r="BA50" s="427"/>
      <c r="BB50" s="427"/>
      <c r="BC50" s="427"/>
      <c r="BD50" s="427"/>
      <c r="BE50" s="427"/>
      <c r="BF50" s="427"/>
      <c r="BG50" s="427"/>
      <c r="BH50" s="427"/>
      <c r="BI50" s="427"/>
      <c r="BJ50" s="427"/>
      <c r="BK50" s="427"/>
      <c r="BL50" s="427"/>
      <c r="BM50" s="427"/>
      <c r="BN50" s="427"/>
      <c r="BO50" s="427"/>
    </row>
    <row r="51" spans="48:67" ht="13.2">
      <c r="AV51" s="427"/>
      <c r="AW51" s="427"/>
      <c r="AX51" s="427"/>
      <c r="AY51" s="427"/>
      <c r="AZ51" s="427"/>
      <c r="BA51" s="427"/>
      <c r="BB51" s="427"/>
      <c r="BC51" s="427"/>
      <c r="BD51" s="427"/>
      <c r="BE51" s="427"/>
      <c r="BF51" s="427"/>
      <c r="BG51" s="427"/>
      <c r="BH51" s="427"/>
      <c r="BI51" s="427"/>
      <c r="BJ51" s="427"/>
      <c r="BK51" s="427"/>
      <c r="BL51" s="427"/>
      <c r="BM51" s="427"/>
      <c r="BN51" s="427"/>
      <c r="BO51" s="427"/>
    </row>
    <row r="52" spans="48:67" ht="13.2">
      <c r="AV52" s="427"/>
      <c r="AW52" s="427"/>
      <c r="AX52" s="427"/>
      <c r="AY52" s="427"/>
      <c r="AZ52" s="427"/>
      <c r="BA52" s="427"/>
      <c r="BB52" s="427"/>
      <c r="BC52" s="427"/>
      <c r="BD52" s="427"/>
      <c r="BE52" s="427"/>
      <c r="BF52" s="427"/>
      <c r="BG52" s="427"/>
      <c r="BH52" s="427"/>
      <c r="BI52" s="427"/>
      <c r="BJ52" s="427"/>
      <c r="BK52" s="427"/>
      <c r="BL52" s="427"/>
      <c r="BM52" s="427"/>
      <c r="BN52" s="427"/>
      <c r="BO52" s="427"/>
    </row>
    <row r="53" spans="48:67">
      <c r="BO53" s="432"/>
    </row>
    <row r="54" spans="48:67">
      <c r="BO54" s="432"/>
    </row>
    <row r="56" spans="48:67">
      <c r="BN56" s="454"/>
      <c r="BO56" s="432"/>
    </row>
    <row r="71" ht="26.25" customHeight="1"/>
    <row r="72" ht="26.25" customHeight="1"/>
    <row r="73" ht="26.25" customHeight="1"/>
    <row r="74" ht="12.75" customHeight="1"/>
    <row r="159" spans="44:44">
      <c r="AR159" s="67"/>
    </row>
  </sheetData>
  <sheetProtection algorithmName="SHA-512" hashValue="FHxvKglA9fHBdUhRlsqGgrHHpsbmX6rEMhkSJWnNLW4FQ4eh1S7QIn3XWXT5RUkicWJbNdQHvpG4uwTIrHNVDQ==" saltValue="KiO04ZrgK4R5O73C2wHjzg==" spinCount="100000" sheet="1" formatCells="0"/>
  <mergeCells count="164">
    <mergeCell ref="AI25:AL25"/>
    <mergeCell ref="AM20:AR20"/>
    <mergeCell ref="AI20:AL20"/>
    <mergeCell ref="W20:Z20"/>
    <mergeCell ref="AI26:AL26"/>
    <mergeCell ref="AM26:AR26"/>
    <mergeCell ref="AI28:AL28"/>
    <mergeCell ref="D19:N19"/>
    <mergeCell ref="S20:V20"/>
    <mergeCell ref="AA20:AD20"/>
    <mergeCell ref="AK19:AL19"/>
    <mergeCell ref="AN19:AQ19"/>
    <mergeCell ref="O19:R19"/>
    <mergeCell ref="D20:E23"/>
    <mergeCell ref="G23:M23"/>
    <mergeCell ref="AM23:AR23"/>
    <mergeCell ref="AM21:AR21"/>
    <mergeCell ref="O22:AL22"/>
    <mergeCell ref="AM24:AR24"/>
    <mergeCell ref="O23:AL23"/>
    <mergeCell ref="AA24:AD24"/>
    <mergeCell ref="W24:Z24"/>
    <mergeCell ref="AE24:AH24"/>
    <mergeCell ref="AM22:AR22"/>
    <mergeCell ref="R42:T42"/>
    <mergeCell ref="AE30:AH30"/>
    <mergeCell ref="AE32:AH32"/>
    <mergeCell ref="E36:AC36"/>
    <mergeCell ref="E32:M32"/>
    <mergeCell ref="AE37:AJ37"/>
    <mergeCell ref="AI32:AL32"/>
    <mergeCell ref="AI30:AL30"/>
    <mergeCell ref="AK37:AR37"/>
    <mergeCell ref="AE38:AJ38"/>
    <mergeCell ref="W32:Z32"/>
    <mergeCell ref="AA32:AD32"/>
    <mergeCell ref="AK38:AR38"/>
    <mergeCell ref="AK34:AR34"/>
    <mergeCell ref="AE34:AJ34"/>
    <mergeCell ref="AE36:AJ36"/>
    <mergeCell ref="AK36:AR36"/>
    <mergeCell ref="E37:AC37"/>
    <mergeCell ref="S30:V30"/>
    <mergeCell ref="W30:Z30"/>
    <mergeCell ref="O32:R32"/>
    <mergeCell ref="S32:V32"/>
    <mergeCell ref="E38:AC38"/>
    <mergeCell ref="AM30:AR30"/>
    <mergeCell ref="D39:AR39"/>
    <mergeCell ref="AA30:AD30"/>
    <mergeCell ref="E34:AC34"/>
    <mergeCell ref="O29:R29"/>
    <mergeCell ref="S29:V29"/>
    <mergeCell ref="W29:Z29"/>
    <mergeCell ref="E28:M28"/>
    <mergeCell ref="E27:M27"/>
    <mergeCell ref="AA29:AD29"/>
    <mergeCell ref="E30:M30"/>
    <mergeCell ref="E31:M31"/>
    <mergeCell ref="W31:Z31"/>
    <mergeCell ref="AA31:AD31"/>
    <mergeCell ref="E29:M29"/>
    <mergeCell ref="AM27:AR27"/>
    <mergeCell ref="AE27:AH27"/>
    <mergeCell ref="AA28:AD28"/>
    <mergeCell ref="AA27:AD27"/>
    <mergeCell ref="O28:R28"/>
    <mergeCell ref="AM29:AR29"/>
    <mergeCell ref="AM32:AR32"/>
    <mergeCell ref="AI29:AL29"/>
    <mergeCell ref="AI27:AL27"/>
    <mergeCell ref="AE28:AH28"/>
    <mergeCell ref="D6:O6"/>
    <mergeCell ref="P6:U6"/>
    <mergeCell ref="R9:U9"/>
    <mergeCell ref="U12:V12"/>
    <mergeCell ref="S12:T12"/>
    <mergeCell ref="D9:G9"/>
    <mergeCell ref="H9:M9"/>
    <mergeCell ref="D12:R12"/>
    <mergeCell ref="N9:Q9"/>
    <mergeCell ref="O21:R21"/>
    <mergeCell ref="E14:Q14"/>
    <mergeCell ref="W26:Z26"/>
    <mergeCell ref="D24:E25"/>
    <mergeCell ref="G24:M24"/>
    <mergeCell ref="S24:V24"/>
    <mergeCell ref="G25:M25"/>
    <mergeCell ref="G22:M22"/>
    <mergeCell ref="G20:M20"/>
    <mergeCell ref="E16:Q16"/>
    <mergeCell ref="W25:Z25"/>
    <mergeCell ref="W21:Z21"/>
    <mergeCell ref="S16:V16"/>
    <mergeCell ref="W16:Z16"/>
    <mergeCell ref="S21:V21"/>
    <mergeCell ref="S15:V15"/>
    <mergeCell ref="W15:Z15"/>
    <mergeCell ref="O26:R26"/>
    <mergeCell ref="S25:V25"/>
    <mergeCell ref="S26:V26"/>
    <mergeCell ref="O25:R25"/>
    <mergeCell ref="O24:R24"/>
    <mergeCell ref="AI12:AJ12"/>
    <mergeCell ref="AK12:AL12"/>
    <mergeCell ref="AE13:AH13"/>
    <mergeCell ref="AI13:AL13"/>
    <mergeCell ref="AE12:AF12"/>
    <mergeCell ref="AE21:AH21"/>
    <mergeCell ref="AI21:AL21"/>
    <mergeCell ref="AE20:AH20"/>
    <mergeCell ref="AI19:AJ19"/>
    <mergeCell ref="AE19:AF19"/>
    <mergeCell ref="AI15:AL15"/>
    <mergeCell ref="AE14:AH14"/>
    <mergeCell ref="AI14:AL14"/>
    <mergeCell ref="AI16:AL16"/>
    <mergeCell ref="AE15:AH15"/>
    <mergeCell ref="AG19:AH19"/>
    <mergeCell ref="AG12:AH12"/>
    <mergeCell ref="S31:V31"/>
    <mergeCell ref="AC12:AD12"/>
    <mergeCell ref="AA12:AB12"/>
    <mergeCell ref="W12:X12"/>
    <mergeCell ref="Y12:Z12"/>
    <mergeCell ref="AA21:AD21"/>
    <mergeCell ref="AA15:AD15"/>
    <mergeCell ref="AA13:AD13"/>
    <mergeCell ref="W13:Z13"/>
    <mergeCell ref="S13:V13"/>
    <mergeCell ref="S14:V14"/>
    <mergeCell ref="W14:Z14"/>
    <mergeCell ref="AA14:AD14"/>
    <mergeCell ref="AA16:AD16"/>
    <mergeCell ref="S19:T19"/>
    <mergeCell ref="U19:V19"/>
    <mergeCell ref="W19:X19"/>
    <mergeCell ref="Y19:Z19"/>
    <mergeCell ref="AA19:AB19"/>
    <mergeCell ref="AC19:AD19"/>
    <mergeCell ref="O27:R27"/>
    <mergeCell ref="S27:V27"/>
    <mergeCell ref="AM28:AR28"/>
    <mergeCell ref="E13:Q13"/>
    <mergeCell ref="E15:Q15"/>
    <mergeCell ref="O20:R20"/>
    <mergeCell ref="AM31:AR31"/>
    <mergeCell ref="W27:Z27"/>
    <mergeCell ref="AE16:AH16"/>
    <mergeCell ref="E26:M26"/>
    <mergeCell ref="G21:M21"/>
    <mergeCell ref="AA25:AD25"/>
    <mergeCell ref="S28:V28"/>
    <mergeCell ref="W28:Z28"/>
    <mergeCell ref="AI24:AL24"/>
    <mergeCell ref="AE25:AH25"/>
    <mergeCell ref="AM25:AR25"/>
    <mergeCell ref="AA26:AD26"/>
    <mergeCell ref="AE26:AH26"/>
    <mergeCell ref="AE29:AH29"/>
    <mergeCell ref="O30:R30"/>
    <mergeCell ref="O31:R31"/>
    <mergeCell ref="AI31:AL31"/>
    <mergeCell ref="AE31:AH31"/>
  </mergeCells>
  <phoneticPr fontId="2"/>
  <dataValidations xWindow="332" yWindow="504" count="4">
    <dataValidation type="whole" operator="greaterThan" allowBlank="1" showInputMessage="1" showErrorMessage="1" errorTitle="無効な値です。" error="整数値を入力してください。" promptTitle="注意事項" prompt="超過削減量の発行量を入力してください。" sqref="S28:AL28" xr:uid="{00000000-0002-0000-0900-000000000000}">
      <formula1>0</formula1>
    </dataValidation>
    <dataValidation type="whole" operator="greaterThanOrEqual" allowBlank="1" showInputMessage="1" showErrorMessage="1" promptTitle="注意事項" prompt="その他削減量で義務充当された量を入力してください。" sqref="W26:AL26" xr:uid="{00000000-0002-0000-0900-000001000000}">
      <formula1>0</formula1>
    </dataValidation>
    <dataValidation type="whole" operator="greaterThanOrEqual" allowBlank="1" showInputMessage="1" showErrorMessage="1" promptTitle="注意事項" prompt="振替可能削減量で義務充当された量を入力してください。" sqref="W27:AL27" xr:uid="{00000000-0002-0000-0900-000002000000}">
      <formula1>0</formula1>
    </dataValidation>
    <dataValidation type="whole" operator="greaterThanOrEqual" allowBlank="1" showInputMessage="1" showErrorMessage="1" promptTitle="注意事項" prompt="排出係数の改善と再エネ由来の証書の直接充当による削減効果を記入してください(特定温室効果ガス算定報告書（その６の２（再エネ））から値を転記してください。）" sqref="S31:AL31" xr:uid="{1A4E78E9-7466-4E26-8514-AC8C785D699D}">
      <formula1>0</formula1>
    </dataValidation>
  </dataValidations>
  <pageMargins left="0.47244094488188981" right="0.19685039370078741" top="0.62992125984251968" bottom="0.31496062992125984" header="0.43307086614173229" footer="0.19685039370078741"/>
  <pageSetup paperSize="9" scale="88"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_01"/>
  <dimension ref="A1:AC145"/>
  <sheetViews>
    <sheetView showGridLines="0" showZeros="0" view="pageBreakPreview" topLeftCell="A4" zoomScale="80" zoomScaleNormal="100" zoomScaleSheetLayoutView="80" workbookViewId="0">
      <selection activeCell="E9" sqref="E9"/>
    </sheetView>
  </sheetViews>
  <sheetFormatPr defaultColWidth="9" defaultRowHeight="13.2"/>
  <cols>
    <col min="1" max="1" width="2.33203125" style="10" customWidth="1"/>
    <col min="2" max="2" width="0.6640625" style="10" customWidth="1"/>
    <col min="3" max="3" width="2.33203125" style="10" customWidth="1"/>
    <col min="4" max="4" width="4.6640625" style="10" customWidth="1"/>
    <col min="5" max="5" width="22.6640625" style="10" customWidth="1"/>
    <col min="6" max="6" width="28.6640625" style="10" customWidth="1"/>
    <col min="7" max="7" width="8.109375" style="10" customWidth="1"/>
    <col min="8" max="8" width="8.109375" style="33" customWidth="1"/>
    <col min="9" max="9" width="8.88671875" style="10" customWidth="1"/>
    <col min="10" max="15" width="9.6640625" style="10" customWidth="1"/>
    <col min="16" max="16" width="2.33203125" style="10" customWidth="1"/>
    <col min="17" max="17" width="0.6640625" style="10" customWidth="1"/>
    <col min="18" max="18" width="2.33203125" style="10" customWidth="1"/>
    <col min="19" max="19" width="8" style="10" bestFit="1" customWidth="1"/>
    <col min="20" max="16384" width="9" style="10"/>
  </cols>
  <sheetData>
    <row r="1" spans="1:18" ht="12" customHeight="1">
      <c r="A1" s="33" t="s">
        <v>340</v>
      </c>
    </row>
    <row r="2" spans="1:18" ht="3" customHeight="1">
      <c r="B2" s="22"/>
      <c r="C2" s="24"/>
      <c r="D2" s="24"/>
      <c r="E2" s="24"/>
      <c r="F2" s="24"/>
      <c r="G2" s="24"/>
      <c r="H2" s="129"/>
      <c r="I2" s="24"/>
      <c r="J2" s="24"/>
      <c r="K2" s="24"/>
      <c r="L2" s="24"/>
      <c r="M2" s="24"/>
      <c r="N2" s="24"/>
      <c r="O2" s="24"/>
      <c r="P2" s="24"/>
      <c r="Q2" s="25"/>
    </row>
    <row r="3" spans="1:18" ht="12" customHeight="1">
      <c r="B3" s="23"/>
      <c r="Q3" s="30"/>
    </row>
    <row r="4" spans="1:18" ht="15" customHeight="1" thickBot="1">
      <c r="B4" s="23"/>
      <c r="D4" s="255" t="s">
        <v>740</v>
      </c>
      <c r="E4" s="11"/>
      <c r="F4" s="11"/>
      <c r="G4" s="4"/>
      <c r="H4" s="4"/>
      <c r="I4" s="4"/>
      <c r="J4" s="4"/>
      <c r="K4" s="4"/>
      <c r="L4" s="4"/>
      <c r="M4" s="4"/>
      <c r="N4" s="4"/>
      <c r="O4" s="4"/>
      <c r="P4" s="4"/>
      <c r="Q4" s="7"/>
    </row>
    <row r="5" spans="1:18" ht="27" customHeight="1">
      <c r="B5" s="23"/>
      <c r="D5" s="911" t="s">
        <v>135</v>
      </c>
      <c r="E5" s="907" t="s">
        <v>148</v>
      </c>
      <c r="F5" s="1231" t="s">
        <v>77</v>
      </c>
      <c r="G5" s="1235" t="s">
        <v>10</v>
      </c>
      <c r="H5" s="1236"/>
      <c r="I5" s="1233" t="s">
        <v>78</v>
      </c>
      <c r="J5" s="27"/>
      <c r="K5" s="771" t="s">
        <v>11</v>
      </c>
      <c r="L5" s="771"/>
      <c r="M5" s="771"/>
      <c r="N5" s="771"/>
      <c r="O5" s="28"/>
      <c r="P5" s="4"/>
      <c r="Q5" s="7"/>
    </row>
    <row r="6" spans="1:18" ht="26.25" customHeight="1" thickBot="1">
      <c r="B6" s="23"/>
      <c r="D6" s="912"/>
      <c r="E6" s="908"/>
      <c r="F6" s="1232"/>
      <c r="G6" s="140" t="s">
        <v>144</v>
      </c>
      <c r="H6" s="141" t="s">
        <v>145</v>
      </c>
      <c r="I6" s="1234"/>
      <c r="J6" s="43">
        <v>2024</v>
      </c>
      <c r="K6" s="44">
        <v>2025</v>
      </c>
      <c r="L6" s="44">
        <v>2026</v>
      </c>
      <c r="M6" s="42">
        <v>2027</v>
      </c>
      <c r="N6" s="44">
        <v>2028</v>
      </c>
      <c r="O6" s="45">
        <v>2029</v>
      </c>
      <c r="P6" s="4"/>
      <c r="Q6" s="7"/>
    </row>
    <row r="7" spans="1:18" ht="0.75" customHeight="1" thickTop="1">
      <c r="B7" s="23"/>
      <c r="D7" s="12"/>
      <c r="E7" s="125"/>
      <c r="F7" s="126"/>
      <c r="G7" s="207"/>
      <c r="H7" s="130"/>
      <c r="I7" s="128"/>
      <c r="J7" s="208"/>
      <c r="K7" s="209"/>
      <c r="L7" s="209"/>
      <c r="M7" s="210"/>
      <c r="N7" s="211"/>
      <c r="O7" s="212"/>
      <c r="P7" s="4"/>
      <c r="Q7" s="7"/>
    </row>
    <row r="8" spans="1:18" ht="22.5" customHeight="1">
      <c r="B8" s="23"/>
      <c r="D8" s="20"/>
      <c r="E8" s="213" t="str">
        <f>IF(その5!E8="","",その5!E8)</f>
        <v>【特定温室効果ガス排出量の削減の計画及び実施の状況】</v>
      </c>
      <c r="F8" s="214"/>
      <c r="G8" s="215"/>
      <c r="H8" s="216"/>
      <c r="I8" s="217"/>
      <c r="J8" s="196"/>
      <c r="K8" s="197"/>
      <c r="L8" s="197"/>
      <c r="M8" s="198"/>
      <c r="N8" s="199"/>
      <c r="O8" s="218"/>
      <c r="P8" s="4"/>
      <c r="Q8" s="7"/>
      <c r="R8" s="14"/>
    </row>
    <row r="9" spans="1:18" ht="22.5" customHeight="1">
      <c r="B9" s="23"/>
      <c r="D9" s="143">
        <v>1</v>
      </c>
      <c r="E9" s="144" t="str">
        <f>IF(その5!E9="","",その5!E9)</f>
        <v/>
      </c>
      <c r="F9" s="145" t="str">
        <f>IF(その5!F9="","",その5!F9)</f>
        <v/>
      </c>
      <c r="G9" s="146"/>
      <c r="H9" s="187" t="str">
        <f>IFERROR((G9/その3!$P$9)*100,"")</f>
        <v/>
      </c>
      <c r="I9" s="147" t="str">
        <f>IF(その5!G9="","",その5!G9)</f>
        <v/>
      </c>
      <c r="J9" s="148"/>
      <c r="K9" s="149"/>
      <c r="L9" s="149"/>
      <c r="M9" s="150"/>
      <c r="N9" s="151"/>
      <c r="O9" s="152"/>
      <c r="P9" s="4"/>
      <c r="Q9" s="7"/>
      <c r="R9" s="14"/>
    </row>
    <row r="10" spans="1:18" ht="22.5" customHeight="1">
      <c r="B10" s="23"/>
      <c r="D10" s="143">
        <v>2</v>
      </c>
      <c r="E10" s="144" t="str">
        <f>IF(その5!E10="","",その5!E10)</f>
        <v/>
      </c>
      <c r="F10" s="145" t="str">
        <f>IF(その5!F10="","",その5!F10)</f>
        <v/>
      </c>
      <c r="G10" s="146"/>
      <c r="H10" s="187" t="str">
        <f>IFERROR((G10/その3!$P$9)*100,"")</f>
        <v/>
      </c>
      <c r="I10" s="147" t="str">
        <f>IF(その5!G10="","",その5!G10)</f>
        <v/>
      </c>
      <c r="J10" s="148"/>
      <c r="K10" s="149"/>
      <c r="L10" s="149"/>
      <c r="M10" s="150"/>
      <c r="N10" s="151"/>
      <c r="O10" s="152"/>
      <c r="P10" s="4"/>
      <c r="Q10" s="7"/>
    </row>
    <row r="11" spans="1:18" ht="22.5" customHeight="1">
      <c r="B11" s="23"/>
      <c r="D11" s="143">
        <v>3</v>
      </c>
      <c r="E11" s="144" t="str">
        <f>IF(その5!E11="","",その5!E11)</f>
        <v/>
      </c>
      <c r="F11" s="145" t="str">
        <f>IF(その5!F11="","",その5!F11)</f>
        <v/>
      </c>
      <c r="G11" s="146"/>
      <c r="H11" s="187" t="str">
        <f>IFERROR((G11/その3!$P$9)*100,"")</f>
        <v/>
      </c>
      <c r="I11" s="147" t="str">
        <f>IF(その5!G11="","",その5!G11)</f>
        <v/>
      </c>
      <c r="J11" s="148"/>
      <c r="K11" s="149"/>
      <c r="L11" s="149"/>
      <c r="M11" s="150"/>
      <c r="N11" s="151"/>
      <c r="O11" s="152"/>
      <c r="P11" s="4"/>
      <c r="Q11" s="7"/>
    </row>
    <row r="12" spans="1:18" ht="22.5" customHeight="1">
      <c r="B12" s="23"/>
      <c r="D12" s="143">
        <v>4</v>
      </c>
      <c r="E12" s="144" t="str">
        <f>IF(その5!E12="","",その5!E12)</f>
        <v/>
      </c>
      <c r="F12" s="145" t="str">
        <f>IF(その5!F12="","",その5!F12)</f>
        <v/>
      </c>
      <c r="G12" s="146"/>
      <c r="H12" s="187" t="str">
        <f>IFERROR((G12/その3!$P$9)*100,"")</f>
        <v/>
      </c>
      <c r="I12" s="147" t="str">
        <f>IF(その5!G12="","",その5!G12)</f>
        <v/>
      </c>
      <c r="J12" s="148"/>
      <c r="K12" s="149"/>
      <c r="L12" s="149"/>
      <c r="M12" s="150"/>
      <c r="N12" s="151"/>
      <c r="O12" s="152"/>
      <c r="P12" s="4"/>
      <c r="Q12" s="7"/>
    </row>
    <row r="13" spans="1:18" ht="22.5" customHeight="1">
      <c r="B13" s="23"/>
      <c r="D13" s="143">
        <v>5</v>
      </c>
      <c r="E13" s="144" t="str">
        <f>IF(その5!E13="","",その5!E13)</f>
        <v/>
      </c>
      <c r="F13" s="145" t="str">
        <f>IF(その5!F13="","",その5!F13)</f>
        <v/>
      </c>
      <c r="G13" s="146"/>
      <c r="H13" s="187" t="str">
        <f>IFERROR((G13/その3!$P$9)*100,"")</f>
        <v/>
      </c>
      <c r="I13" s="147" t="str">
        <f>IF(その5!G13="","",その5!G13)</f>
        <v/>
      </c>
      <c r="J13" s="148"/>
      <c r="K13" s="149"/>
      <c r="L13" s="149"/>
      <c r="M13" s="150"/>
      <c r="N13" s="151"/>
      <c r="O13" s="152"/>
      <c r="P13" s="4"/>
      <c r="Q13" s="7"/>
    </row>
    <row r="14" spans="1:18" ht="22.5" customHeight="1">
      <c r="B14" s="23"/>
      <c r="D14" s="143">
        <v>6</v>
      </c>
      <c r="E14" s="144" t="str">
        <f>IF(その5!E14="","",その5!E14)</f>
        <v/>
      </c>
      <c r="F14" s="145" t="str">
        <f>IF(その5!F14="","",その5!F14)</f>
        <v/>
      </c>
      <c r="G14" s="146"/>
      <c r="H14" s="187" t="str">
        <f>IFERROR((G14/その3!$P$9)*100,"")</f>
        <v/>
      </c>
      <c r="I14" s="147" t="str">
        <f>IF(その5!G14="","",その5!G14)</f>
        <v/>
      </c>
      <c r="J14" s="148"/>
      <c r="K14" s="149"/>
      <c r="L14" s="149"/>
      <c r="M14" s="150"/>
      <c r="N14" s="151"/>
      <c r="O14" s="152"/>
      <c r="P14" s="4"/>
      <c r="Q14" s="7"/>
    </row>
    <row r="15" spans="1:18" ht="22.5" customHeight="1">
      <c r="B15" s="23"/>
      <c r="D15" s="143">
        <v>7</v>
      </c>
      <c r="E15" s="144" t="str">
        <f>IF(その5!E15="","",その5!E15)</f>
        <v/>
      </c>
      <c r="F15" s="145" t="str">
        <f>IF(その5!F15="","",その5!F15)</f>
        <v/>
      </c>
      <c r="G15" s="146"/>
      <c r="H15" s="187" t="str">
        <f>IFERROR((G15/その3!$P$9)*100,"")</f>
        <v/>
      </c>
      <c r="I15" s="147" t="str">
        <f>IF(その5!G15="","",その5!G15)</f>
        <v/>
      </c>
      <c r="J15" s="148"/>
      <c r="K15" s="149"/>
      <c r="L15" s="149"/>
      <c r="M15" s="150"/>
      <c r="N15" s="151"/>
      <c r="O15" s="152"/>
      <c r="P15" s="4"/>
      <c r="Q15" s="7"/>
    </row>
    <row r="16" spans="1:18" ht="22.5" customHeight="1">
      <c r="B16" s="23"/>
      <c r="D16" s="143">
        <v>8</v>
      </c>
      <c r="E16" s="144" t="str">
        <f>IF(その5!E16="","",その5!E16)</f>
        <v/>
      </c>
      <c r="F16" s="145" t="str">
        <f>IF(その5!F16="","",その5!F16)</f>
        <v/>
      </c>
      <c r="G16" s="146"/>
      <c r="H16" s="187" t="str">
        <f>IFERROR((G16/その3!$P$9)*100,"")</f>
        <v/>
      </c>
      <c r="I16" s="147" t="str">
        <f>IF(その5!G16="","",その5!G16)</f>
        <v/>
      </c>
      <c r="J16" s="148"/>
      <c r="K16" s="149"/>
      <c r="L16" s="149"/>
      <c r="M16" s="150"/>
      <c r="N16" s="151"/>
      <c r="O16" s="152"/>
      <c r="P16" s="4"/>
      <c r="Q16" s="7"/>
    </row>
    <row r="17" spans="2:17" ht="22.5" customHeight="1">
      <c r="B17" s="23"/>
      <c r="D17" s="143">
        <v>9</v>
      </c>
      <c r="E17" s="144" t="str">
        <f>IF(その5!E17="","",その5!E17)</f>
        <v/>
      </c>
      <c r="F17" s="145" t="str">
        <f>IF(その5!F17="","",その5!F17)</f>
        <v/>
      </c>
      <c r="G17" s="146"/>
      <c r="H17" s="187" t="str">
        <f>IFERROR((G17/その3!$P$9)*100,"")</f>
        <v/>
      </c>
      <c r="I17" s="147" t="str">
        <f>IF(その5!G17="","",その5!G17)</f>
        <v/>
      </c>
      <c r="J17" s="148"/>
      <c r="K17" s="149"/>
      <c r="L17" s="149"/>
      <c r="M17" s="150"/>
      <c r="N17" s="151"/>
      <c r="O17" s="152"/>
      <c r="P17" s="4"/>
      <c r="Q17" s="7"/>
    </row>
    <row r="18" spans="2:17" ht="22.5" customHeight="1">
      <c r="B18" s="23"/>
      <c r="D18" s="143">
        <v>10</v>
      </c>
      <c r="E18" s="144" t="str">
        <f>IF(その5!E18="","",その5!E18)</f>
        <v/>
      </c>
      <c r="F18" s="145" t="str">
        <f>IF(その5!F18="","",その5!F18)</f>
        <v/>
      </c>
      <c r="G18" s="146"/>
      <c r="H18" s="187" t="str">
        <f>IFERROR((G18/その3!$P$9)*100,"")</f>
        <v/>
      </c>
      <c r="I18" s="147" t="str">
        <f>IF(その5!G18="","",その5!G18)</f>
        <v/>
      </c>
      <c r="J18" s="148"/>
      <c r="K18" s="149"/>
      <c r="L18" s="149"/>
      <c r="M18" s="150"/>
      <c r="N18" s="151"/>
      <c r="O18" s="152"/>
      <c r="P18" s="4"/>
      <c r="Q18" s="7"/>
    </row>
    <row r="19" spans="2:17" ht="22.5" customHeight="1">
      <c r="B19" s="23"/>
      <c r="D19" s="143">
        <v>11</v>
      </c>
      <c r="E19" s="144" t="str">
        <f>IF(その5!E19="","",その5!E19)</f>
        <v/>
      </c>
      <c r="F19" s="145" t="str">
        <f>IF(その5!F19="","",その5!F19)</f>
        <v/>
      </c>
      <c r="G19" s="146"/>
      <c r="H19" s="187" t="str">
        <f>IFERROR((G19/その3!$P$9)*100,"")</f>
        <v/>
      </c>
      <c r="I19" s="147" t="str">
        <f>IF(その5!G19="","",その5!G19)</f>
        <v/>
      </c>
      <c r="J19" s="148"/>
      <c r="K19" s="149"/>
      <c r="L19" s="149"/>
      <c r="M19" s="150"/>
      <c r="N19" s="151"/>
      <c r="O19" s="152"/>
      <c r="P19" s="4"/>
      <c r="Q19" s="7"/>
    </row>
    <row r="20" spans="2:17" ht="22.5" customHeight="1">
      <c r="B20" s="23"/>
      <c r="D20" s="143">
        <v>12</v>
      </c>
      <c r="E20" s="144" t="str">
        <f>IF(その5!E20="","",その5!E20)</f>
        <v/>
      </c>
      <c r="F20" s="145" t="str">
        <f>IF(その5!F20="","",その5!F20)</f>
        <v/>
      </c>
      <c r="G20" s="146"/>
      <c r="H20" s="187" t="str">
        <f>IFERROR((G20/その3!$P$9)*100,"")</f>
        <v/>
      </c>
      <c r="I20" s="147" t="str">
        <f>IF(その5!G20="","",その5!G20)</f>
        <v/>
      </c>
      <c r="J20" s="148"/>
      <c r="K20" s="149"/>
      <c r="L20" s="149"/>
      <c r="M20" s="150"/>
      <c r="N20" s="151"/>
      <c r="O20" s="152"/>
      <c r="P20" s="4"/>
      <c r="Q20" s="7"/>
    </row>
    <row r="21" spans="2:17" ht="22.5" customHeight="1">
      <c r="B21" s="23"/>
      <c r="D21" s="143">
        <v>13</v>
      </c>
      <c r="E21" s="144" t="str">
        <f>IF(その5!E21="","",その5!E21)</f>
        <v/>
      </c>
      <c r="F21" s="145" t="str">
        <f>IF(その5!F21="","",その5!F21)</f>
        <v/>
      </c>
      <c r="G21" s="146"/>
      <c r="H21" s="187" t="str">
        <f>IFERROR((G21/その3!$P$9)*100,"")</f>
        <v/>
      </c>
      <c r="I21" s="147" t="str">
        <f>IF(その5!G21="","",その5!G21)</f>
        <v/>
      </c>
      <c r="J21" s="148"/>
      <c r="K21" s="149"/>
      <c r="L21" s="149"/>
      <c r="M21" s="150"/>
      <c r="N21" s="151"/>
      <c r="O21" s="152"/>
      <c r="P21" s="4"/>
      <c r="Q21" s="7"/>
    </row>
    <row r="22" spans="2:17" ht="22.5" customHeight="1">
      <c r="B22" s="23"/>
      <c r="D22" s="143">
        <v>14</v>
      </c>
      <c r="E22" s="144" t="str">
        <f>IF(その5!E22="","",その5!E22)</f>
        <v/>
      </c>
      <c r="F22" s="145" t="str">
        <f>IF(その5!F22="","",その5!F22)</f>
        <v/>
      </c>
      <c r="G22" s="146"/>
      <c r="H22" s="187" t="str">
        <f>IFERROR((G22/その3!$P$9)*100,"")</f>
        <v/>
      </c>
      <c r="I22" s="147" t="str">
        <f>IF(その5!G22="","",その5!G22)</f>
        <v/>
      </c>
      <c r="J22" s="148"/>
      <c r="K22" s="149"/>
      <c r="L22" s="149"/>
      <c r="M22" s="150"/>
      <c r="N22" s="151"/>
      <c r="O22" s="152"/>
      <c r="P22" s="4"/>
      <c r="Q22" s="7"/>
    </row>
    <row r="23" spans="2:17" ht="22.5" customHeight="1">
      <c r="B23" s="23"/>
      <c r="D23" s="143">
        <v>15</v>
      </c>
      <c r="E23" s="144" t="str">
        <f>IF(その5!E23="","",その5!E23)</f>
        <v/>
      </c>
      <c r="F23" s="145" t="str">
        <f>IF(その5!F23="","",その5!F23)</f>
        <v/>
      </c>
      <c r="G23" s="146"/>
      <c r="H23" s="187" t="str">
        <f>IFERROR((G23/その3!$P$9)*100,"")</f>
        <v/>
      </c>
      <c r="I23" s="147" t="str">
        <f>IF(その5!G23="","",その5!G23)</f>
        <v/>
      </c>
      <c r="J23" s="148"/>
      <c r="K23" s="149"/>
      <c r="L23" s="149"/>
      <c r="M23" s="150"/>
      <c r="N23" s="151"/>
      <c r="O23" s="152"/>
      <c r="P23" s="4"/>
      <c r="Q23" s="7"/>
    </row>
    <row r="24" spans="2:17" ht="22.5" customHeight="1">
      <c r="B24" s="23"/>
      <c r="D24" s="143">
        <v>16</v>
      </c>
      <c r="E24" s="144" t="str">
        <f>IF(その5!E24="","",その5!E24)</f>
        <v/>
      </c>
      <c r="F24" s="145" t="str">
        <f>IF(その5!F24="","",その5!F24)</f>
        <v/>
      </c>
      <c r="G24" s="146"/>
      <c r="H24" s="187" t="str">
        <f>IFERROR((G24/その3!$P$9)*100,"")</f>
        <v/>
      </c>
      <c r="I24" s="147" t="str">
        <f>IF(その5!G24="","",その5!G24)</f>
        <v/>
      </c>
      <c r="J24" s="148"/>
      <c r="K24" s="149"/>
      <c r="L24" s="149"/>
      <c r="M24" s="150"/>
      <c r="N24" s="151"/>
      <c r="O24" s="152"/>
      <c r="P24" s="4"/>
      <c r="Q24" s="7"/>
    </row>
    <row r="25" spans="2:17" ht="22.5" customHeight="1">
      <c r="B25" s="23"/>
      <c r="D25" s="143">
        <v>17</v>
      </c>
      <c r="E25" s="144" t="str">
        <f>IF(その5!E25="","",その5!E25)</f>
        <v/>
      </c>
      <c r="F25" s="145" t="str">
        <f>IF(その5!F25="","",その5!F25)</f>
        <v/>
      </c>
      <c r="G25" s="146"/>
      <c r="H25" s="187" t="str">
        <f>IFERROR((G25/その3!$P$9)*100,"")</f>
        <v/>
      </c>
      <c r="I25" s="147" t="str">
        <f>IF(その5!G25="","",その5!G25)</f>
        <v/>
      </c>
      <c r="J25" s="148"/>
      <c r="K25" s="149"/>
      <c r="L25" s="149"/>
      <c r="M25" s="150"/>
      <c r="N25" s="151"/>
      <c r="O25" s="152"/>
      <c r="P25" s="4"/>
      <c r="Q25" s="7"/>
    </row>
    <row r="26" spans="2:17" ht="22.5" customHeight="1">
      <c r="B26" s="23"/>
      <c r="D26" s="153">
        <v>18</v>
      </c>
      <c r="E26" s="144" t="str">
        <f>IF(その5!E26="","",その5!E26)</f>
        <v/>
      </c>
      <c r="F26" s="145" t="str">
        <f>IF(その5!F26="","",その5!F26)</f>
        <v/>
      </c>
      <c r="G26" s="146"/>
      <c r="H26" s="205" t="str">
        <f>IFERROR((G26/その3!$P$9)*100,"")</f>
        <v/>
      </c>
      <c r="I26" s="147" t="str">
        <f>IF(その5!G26="","",その5!G26)</f>
        <v/>
      </c>
      <c r="J26" s="155"/>
      <c r="K26" s="156"/>
      <c r="L26" s="156"/>
      <c r="M26" s="248"/>
      <c r="N26" s="249"/>
      <c r="O26" s="152"/>
      <c r="P26" s="4"/>
      <c r="Q26" s="7"/>
    </row>
    <row r="27" spans="2:17" ht="22.5" customHeight="1">
      <c r="B27" s="23"/>
      <c r="D27" s="153">
        <v>19</v>
      </c>
      <c r="E27" s="144" t="str">
        <f>IF(その5!E27="","",その5!E27)</f>
        <v/>
      </c>
      <c r="F27" s="145" t="str">
        <f>IF(その5!F27="","",その5!F27)</f>
        <v/>
      </c>
      <c r="G27" s="146"/>
      <c r="H27" s="205" t="str">
        <f>IFERROR((G27/その3!$P$9)*100,"")</f>
        <v/>
      </c>
      <c r="I27" s="147" t="str">
        <f>IF(その5!G27="","",その5!G27)</f>
        <v/>
      </c>
      <c r="J27" s="155"/>
      <c r="K27" s="156"/>
      <c r="L27" s="156"/>
      <c r="M27" s="248"/>
      <c r="N27" s="249"/>
      <c r="O27" s="152"/>
      <c r="P27" s="4"/>
      <c r="Q27" s="7"/>
    </row>
    <row r="28" spans="2:17" ht="22.5" customHeight="1">
      <c r="B28" s="23"/>
      <c r="D28" s="153">
        <v>20</v>
      </c>
      <c r="E28" s="144" t="str">
        <f>IF(その5!E28="","",その5!E28)</f>
        <v/>
      </c>
      <c r="F28" s="145" t="str">
        <f>IF(その5!F28="","",その5!F28)</f>
        <v/>
      </c>
      <c r="G28" s="146"/>
      <c r="H28" s="205" t="str">
        <f>IFERROR((G28/その3!$P$9)*100,"")</f>
        <v/>
      </c>
      <c r="I28" s="147" t="str">
        <f>IF(その5!G28="","",その5!G28)</f>
        <v/>
      </c>
      <c r="J28" s="155"/>
      <c r="K28" s="156"/>
      <c r="L28" s="156"/>
      <c r="M28" s="248"/>
      <c r="N28" s="249"/>
      <c r="O28" s="152"/>
      <c r="P28" s="4"/>
      <c r="Q28" s="7"/>
    </row>
    <row r="29" spans="2:17" ht="22.5" hidden="1" customHeight="1">
      <c r="B29" s="23"/>
      <c r="D29" s="153">
        <v>21</v>
      </c>
      <c r="E29" s="144" t="str">
        <f>IF(その5!E29="","",その5!E29)</f>
        <v/>
      </c>
      <c r="F29" s="145" t="str">
        <f>IF(その5!F29="","",その5!F29)</f>
        <v/>
      </c>
      <c r="G29" s="146"/>
      <c r="H29" s="205" t="str">
        <f>IFERROR((G29/その3!$P$9)*100,"")</f>
        <v/>
      </c>
      <c r="I29" s="147" t="str">
        <f>IF(その5!G29="","",その5!G29)</f>
        <v/>
      </c>
      <c r="J29" s="155"/>
      <c r="K29" s="156"/>
      <c r="L29" s="156"/>
      <c r="M29" s="248"/>
      <c r="N29" s="249"/>
      <c r="O29" s="152"/>
      <c r="P29" s="4"/>
      <c r="Q29" s="7"/>
    </row>
    <row r="30" spans="2:17" ht="22.5" hidden="1" customHeight="1">
      <c r="B30" s="23"/>
      <c r="D30" s="153">
        <v>22</v>
      </c>
      <c r="E30" s="144" t="str">
        <f>IF(その5!E30="","",その5!E30)</f>
        <v/>
      </c>
      <c r="F30" s="145" t="str">
        <f>IF(その5!F30="","",その5!F30)</f>
        <v/>
      </c>
      <c r="G30" s="146"/>
      <c r="H30" s="205" t="str">
        <f>IFERROR((G30/その3!$P$9)*100,"")</f>
        <v/>
      </c>
      <c r="I30" s="147" t="str">
        <f>IF(その5!G30="","",その5!G30)</f>
        <v/>
      </c>
      <c r="J30" s="155"/>
      <c r="K30" s="156"/>
      <c r="L30" s="156"/>
      <c r="M30" s="248"/>
      <c r="N30" s="249"/>
      <c r="O30" s="152"/>
      <c r="P30" s="4"/>
      <c r="Q30" s="7"/>
    </row>
    <row r="31" spans="2:17" ht="22.5" hidden="1" customHeight="1">
      <c r="B31" s="23"/>
      <c r="D31" s="153">
        <v>23</v>
      </c>
      <c r="E31" s="144" t="str">
        <f>IF(その5!E31="","",その5!E31)</f>
        <v/>
      </c>
      <c r="F31" s="145" t="str">
        <f>IF(その5!F31="","",その5!F31)</f>
        <v/>
      </c>
      <c r="G31" s="146"/>
      <c r="H31" s="205" t="str">
        <f>IFERROR((G31/その3!$P$9)*100,"")</f>
        <v/>
      </c>
      <c r="I31" s="147" t="str">
        <f>IF(その5!G31="","",その5!G31)</f>
        <v/>
      </c>
      <c r="J31" s="155"/>
      <c r="K31" s="156"/>
      <c r="L31" s="156"/>
      <c r="M31" s="248"/>
      <c r="N31" s="249"/>
      <c r="O31" s="152"/>
      <c r="P31" s="4"/>
      <c r="Q31" s="7"/>
    </row>
    <row r="32" spans="2:17" ht="22.5" hidden="1" customHeight="1">
      <c r="B32" s="23"/>
      <c r="D32" s="153">
        <v>24</v>
      </c>
      <c r="E32" s="144" t="str">
        <f>IF(その5!E32="","",その5!E32)</f>
        <v/>
      </c>
      <c r="F32" s="145" t="str">
        <f>IF(その5!F32="","",その5!F32)</f>
        <v/>
      </c>
      <c r="G32" s="146"/>
      <c r="H32" s="205" t="str">
        <f>IFERROR((G32/その3!$P$9)*100,"")</f>
        <v/>
      </c>
      <c r="I32" s="147" t="str">
        <f>IF(その5!G32="","",その5!G32)</f>
        <v/>
      </c>
      <c r="J32" s="155"/>
      <c r="K32" s="156"/>
      <c r="L32" s="156"/>
      <c r="M32" s="248"/>
      <c r="N32" s="249"/>
      <c r="O32" s="152"/>
      <c r="P32" s="4"/>
      <c r="Q32" s="7"/>
    </row>
    <row r="33" spans="2:18" ht="22.5" hidden="1" customHeight="1">
      <c r="B33" s="23"/>
      <c r="D33" s="153">
        <v>25</v>
      </c>
      <c r="E33" s="144" t="str">
        <f>IF(その5!E33="","",その5!E33)</f>
        <v/>
      </c>
      <c r="F33" s="145" t="str">
        <f>IF(その5!F33="","",その5!F33)</f>
        <v/>
      </c>
      <c r="G33" s="146"/>
      <c r="H33" s="205" t="str">
        <f>IFERROR((G33/その3!$P$9)*100,"")</f>
        <v/>
      </c>
      <c r="I33" s="147" t="str">
        <f>IF(その5!G33="","",その5!G33)</f>
        <v/>
      </c>
      <c r="J33" s="155"/>
      <c r="K33" s="156"/>
      <c r="L33" s="156"/>
      <c r="M33" s="248"/>
      <c r="N33" s="249"/>
      <c r="O33" s="152"/>
      <c r="P33" s="4"/>
      <c r="Q33" s="7"/>
    </row>
    <row r="34" spans="2:18" ht="22.5" hidden="1" customHeight="1">
      <c r="B34" s="23"/>
      <c r="D34" s="153">
        <v>26</v>
      </c>
      <c r="E34" s="144" t="str">
        <f>IF(その5!E34="","",その5!E34)</f>
        <v/>
      </c>
      <c r="F34" s="145" t="str">
        <f>IF(その5!F34="","",その5!F34)</f>
        <v/>
      </c>
      <c r="G34" s="146"/>
      <c r="H34" s="205" t="str">
        <f>IFERROR((G34/その3!$P$9)*100,"")</f>
        <v/>
      </c>
      <c r="I34" s="147" t="str">
        <f>IF(その5!G34="","",その5!G34)</f>
        <v/>
      </c>
      <c r="J34" s="155"/>
      <c r="K34" s="156"/>
      <c r="L34" s="156"/>
      <c r="M34" s="248"/>
      <c r="N34" s="249"/>
      <c r="O34" s="152"/>
      <c r="P34" s="4"/>
      <c r="Q34" s="7"/>
    </row>
    <row r="35" spans="2:18" ht="22.5" hidden="1" customHeight="1">
      <c r="B35" s="23"/>
      <c r="D35" s="153">
        <v>27</v>
      </c>
      <c r="E35" s="144" t="str">
        <f>IF(その5!E35="","",その5!E35)</f>
        <v/>
      </c>
      <c r="F35" s="145" t="str">
        <f>IF(その5!F35="","",その5!F35)</f>
        <v/>
      </c>
      <c r="G35" s="146"/>
      <c r="H35" s="205" t="str">
        <f>IFERROR((G35/その3!$P$9)*100,"")</f>
        <v/>
      </c>
      <c r="I35" s="147" t="str">
        <f>IF(その5!G35="","",その5!G35)</f>
        <v/>
      </c>
      <c r="J35" s="155"/>
      <c r="K35" s="156"/>
      <c r="L35" s="156"/>
      <c r="M35" s="248"/>
      <c r="N35" s="249"/>
      <c r="O35" s="152"/>
      <c r="P35" s="4"/>
      <c r="Q35" s="7"/>
    </row>
    <row r="36" spans="2:18" ht="22.5" hidden="1" customHeight="1">
      <c r="B36" s="23"/>
      <c r="D36" s="153">
        <v>28</v>
      </c>
      <c r="E36" s="144" t="str">
        <f>IF(その5!E36="","",その5!E36)</f>
        <v/>
      </c>
      <c r="F36" s="145" t="str">
        <f>IF(その5!F36="","",その5!F36)</f>
        <v/>
      </c>
      <c r="G36" s="146"/>
      <c r="H36" s="205" t="str">
        <f>IFERROR((G36/その3!$P$9)*100,"")</f>
        <v/>
      </c>
      <c r="I36" s="147" t="str">
        <f>IF(その5!G36="","",その5!G36)</f>
        <v/>
      </c>
      <c r="J36" s="155"/>
      <c r="K36" s="156"/>
      <c r="L36" s="156"/>
      <c r="M36" s="248"/>
      <c r="N36" s="249"/>
      <c r="O36" s="152"/>
      <c r="P36" s="4"/>
      <c r="Q36" s="7"/>
    </row>
    <row r="37" spans="2:18" ht="22.5" hidden="1" customHeight="1">
      <c r="B37" s="23"/>
      <c r="D37" s="153">
        <v>29</v>
      </c>
      <c r="E37" s="144" t="str">
        <f>IF(その5!E37="","",その5!E37)</f>
        <v/>
      </c>
      <c r="F37" s="145" t="str">
        <f>IF(その5!F37="","",その5!F37)</f>
        <v/>
      </c>
      <c r="G37" s="146"/>
      <c r="H37" s="205" t="str">
        <f>IFERROR((G37/その3!$P$9)*100,"")</f>
        <v/>
      </c>
      <c r="I37" s="147" t="str">
        <f>IF(その5!G37="","",その5!G37)</f>
        <v/>
      </c>
      <c r="J37" s="155"/>
      <c r="K37" s="156"/>
      <c r="L37" s="156"/>
      <c r="M37" s="248"/>
      <c r="N37" s="249"/>
      <c r="O37" s="152"/>
      <c r="P37" s="4"/>
      <c r="Q37" s="7"/>
    </row>
    <row r="38" spans="2:18" ht="22.5" hidden="1" customHeight="1">
      <c r="B38" s="23"/>
      <c r="D38" s="153">
        <v>30</v>
      </c>
      <c r="E38" s="144" t="str">
        <f>IF(その5!E38="","",その5!E38)</f>
        <v/>
      </c>
      <c r="F38" s="145" t="str">
        <f>IF(その5!F38="","",その5!F38)</f>
        <v/>
      </c>
      <c r="G38" s="146"/>
      <c r="H38" s="205" t="str">
        <f>IFERROR((G38/その3!$P$9)*100,"")</f>
        <v/>
      </c>
      <c r="I38" s="147" t="str">
        <f>IF(その5!G38="","",その5!G38)</f>
        <v/>
      </c>
      <c r="J38" s="155"/>
      <c r="K38" s="156"/>
      <c r="L38" s="156"/>
      <c r="M38" s="248"/>
      <c r="N38" s="249"/>
      <c r="O38" s="152"/>
      <c r="P38" s="4"/>
      <c r="Q38" s="7"/>
    </row>
    <row r="39" spans="2:18" ht="22.5" hidden="1" customHeight="1">
      <c r="B39" s="23"/>
      <c r="D39" s="153">
        <v>31</v>
      </c>
      <c r="E39" s="144" t="str">
        <f>IF(その5!E39="","",その5!E39)</f>
        <v/>
      </c>
      <c r="F39" s="145" t="str">
        <f>IF(その5!F39="","",その5!F39)</f>
        <v/>
      </c>
      <c r="G39" s="146"/>
      <c r="H39" s="205" t="str">
        <f>IFERROR((G39/その3!$P$9)*100,"")</f>
        <v/>
      </c>
      <c r="I39" s="147" t="str">
        <f>IF(その5!G39="","",その5!G39)</f>
        <v/>
      </c>
      <c r="J39" s="155"/>
      <c r="K39" s="156"/>
      <c r="L39" s="156"/>
      <c r="M39" s="248"/>
      <c r="N39" s="249"/>
      <c r="O39" s="152"/>
      <c r="P39" s="4"/>
      <c r="Q39" s="7"/>
    </row>
    <row r="40" spans="2:18" ht="22.5" hidden="1" customHeight="1">
      <c r="B40" s="23"/>
      <c r="D40" s="153">
        <v>32</v>
      </c>
      <c r="E40" s="144" t="str">
        <f>IF(その5!E40="","",その5!E40)</f>
        <v/>
      </c>
      <c r="F40" s="145" t="str">
        <f>IF(その5!F40="","",その5!F40)</f>
        <v/>
      </c>
      <c r="G40" s="146"/>
      <c r="H40" s="205" t="str">
        <f>IFERROR((G40/その3!$P$9)*100,"")</f>
        <v/>
      </c>
      <c r="I40" s="147" t="str">
        <f>IF(その5!G40="","",その5!G40)</f>
        <v/>
      </c>
      <c r="J40" s="155"/>
      <c r="K40" s="156"/>
      <c r="L40" s="156"/>
      <c r="M40" s="248"/>
      <c r="N40" s="249"/>
      <c r="O40" s="152"/>
      <c r="P40" s="4"/>
      <c r="Q40" s="7"/>
      <c r="R40" s="15"/>
    </row>
    <row r="41" spans="2:18" ht="22.5" hidden="1" customHeight="1">
      <c r="B41" s="23"/>
      <c r="D41" s="153">
        <v>33</v>
      </c>
      <c r="E41" s="144" t="str">
        <f>IF(その5!E41="","",その5!E41)</f>
        <v/>
      </c>
      <c r="F41" s="145" t="str">
        <f>IF(その5!F41="","",その5!F41)</f>
        <v/>
      </c>
      <c r="G41" s="146"/>
      <c r="H41" s="205" t="str">
        <f>IFERROR((G41/その3!$P$9)*100,"")</f>
        <v/>
      </c>
      <c r="I41" s="147" t="str">
        <f>IF(その5!G41="","",その5!G41)</f>
        <v/>
      </c>
      <c r="J41" s="155"/>
      <c r="K41" s="156"/>
      <c r="L41" s="156"/>
      <c r="M41" s="248"/>
      <c r="N41" s="249"/>
      <c r="O41" s="152"/>
      <c r="P41" s="4"/>
      <c r="Q41" s="7"/>
    </row>
    <row r="42" spans="2:18" ht="22.5" hidden="1" customHeight="1">
      <c r="B42" s="23"/>
      <c r="D42" s="153">
        <v>34</v>
      </c>
      <c r="E42" s="144" t="str">
        <f>IF(その5!E42="","",その5!E42)</f>
        <v/>
      </c>
      <c r="F42" s="145" t="str">
        <f>IF(その5!F42="","",その5!F42)</f>
        <v/>
      </c>
      <c r="G42" s="146"/>
      <c r="H42" s="205" t="str">
        <f>IFERROR((G42/その3!$P$9)*100,"")</f>
        <v/>
      </c>
      <c r="I42" s="147" t="str">
        <f>IF(その5!G42="","",その5!G42)</f>
        <v/>
      </c>
      <c r="J42" s="155"/>
      <c r="K42" s="156"/>
      <c r="L42" s="156"/>
      <c r="M42" s="248"/>
      <c r="N42" s="249"/>
      <c r="O42" s="152"/>
      <c r="P42" s="4"/>
      <c r="Q42" s="7"/>
      <c r="R42" s="16"/>
    </row>
    <row r="43" spans="2:18" ht="22.5" hidden="1" customHeight="1">
      <c r="B43" s="23"/>
      <c r="D43" s="153">
        <v>35</v>
      </c>
      <c r="E43" s="144" t="str">
        <f>IF(その5!E43="","",その5!E43)</f>
        <v/>
      </c>
      <c r="F43" s="145" t="str">
        <f>IF(その5!F43="","",その5!F43)</f>
        <v/>
      </c>
      <c r="G43" s="146"/>
      <c r="H43" s="205" t="str">
        <f>IFERROR((G43/その3!$P$9)*100,"")</f>
        <v/>
      </c>
      <c r="I43" s="147" t="str">
        <f>IF(その5!G43="","",その5!G43)</f>
        <v/>
      </c>
      <c r="J43" s="155"/>
      <c r="K43" s="156"/>
      <c r="L43" s="156"/>
      <c r="M43" s="248"/>
      <c r="N43" s="249"/>
      <c r="O43" s="152"/>
      <c r="P43" s="4"/>
      <c r="Q43" s="7"/>
      <c r="R43" s="17"/>
    </row>
    <row r="44" spans="2:18" ht="22.5" hidden="1" customHeight="1">
      <c r="B44" s="23"/>
      <c r="D44" s="153">
        <v>36</v>
      </c>
      <c r="E44" s="144" t="str">
        <f>IF(その5!E44="","",その5!E44)</f>
        <v/>
      </c>
      <c r="F44" s="145" t="str">
        <f>IF(その5!F44="","",その5!F44)</f>
        <v/>
      </c>
      <c r="G44" s="146"/>
      <c r="H44" s="205" t="str">
        <f>IFERROR((G44/その3!$P$9)*100,"")</f>
        <v/>
      </c>
      <c r="I44" s="147" t="str">
        <f>IF(その5!G44="","",その5!G44)</f>
        <v/>
      </c>
      <c r="J44" s="155"/>
      <c r="K44" s="156"/>
      <c r="L44" s="156"/>
      <c r="M44" s="248"/>
      <c r="N44" s="249"/>
      <c r="O44" s="152"/>
      <c r="P44" s="4"/>
      <c r="Q44" s="7"/>
      <c r="R44" s="17"/>
    </row>
    <row r="45" spans="2:18" ht="22.5" hidden="1" customHeight="1">
      <c r="B45" s="23"/>
      <c r="D45" s="153">
        <v>37</v>
      </c>
      <c r="E45" s="144" t="str">
        <f>IF(その5!E45="","",その5!E45)</f>
        <v/>
      </c>
      <c r="F45" s="145" t="str">
        <f>IF(その5!F45="","",その5!F45)</f>
        <v/>
      </c>
      <c r="G45" s="146"/>
      <c r="H45" s="205" t="str">
        <f>IFERROR((G45/その3!$P$9)*100,"")</f>
        <v/>
      </c>
      <c r="I45" s="147" t="str">
        <f>IF(その5!G45="","",その5!G45)</f>
        <v/>
      </c>
      <c r="J45" s="155"/>
      <c r="K45" s="156"/>
      <c r="L45" s="156"/>
      <c r="M45" s="248"/>
      <c r="N45" s="249"/>
      <c r="O45" s="152"/>
      <c r="P45" s="4"/>
      <c r="Q45" s="7"/>
      <c r="R45" s="17"/>
    </row>
    <row r="46" spans="2:18" ht="22.5" hidden="1" customHeight="1">
      <c r="B46" s="23"/>
      <c r="D46" s="153">
        <v>38</v>
      </c>
      <c r="E46" s="144" t="str">
        <f>IF(その5!E46="","",その5!E46)</f>
        <v/>
      </c>
      <c r="F46" s="145" t="str">
        <f>IF(その5!F46="","",その5!F46)</f>
        <v/>
      </c>
      <c r="G46" s="146"/>
      <c r="H46" s="205" t="str">
        <f>IFERROR((G46/その3!$P$9)*100,"")</f>
        <v/>
      </c>
      <c r="I46" s="147" t="str">
        <f>IF(その5!G46="","",その5!G46)</f>
        <v/>
      </c>
      <c r="J46" s="155"/>
      <c r="K46" s="156"/>
      <c r="L46" s="156"/>
      <c r="M46" s="248"/>
      <c r="N46" s="249"/>
      <c r="O46" s="152"/>
      <c r="P46" s="4"/>
      <c r="Q46" s="7"/>
      <c r="R46" s="17"/>
    </row>
    <row r="47" spans="2:18" ht="22.5" hidden="1" customHeight="1">
      <c r="B47" s="23"/>
      <c r="D47" s="153">
        <v>39</v>
      </c>
      <c r="E47" s="144" t="str">
        <f>IF(その5!E47="","",その5!E47)</f>
        <v/>
      </c>
      <c r="F47" s="145" t="str">
        <f>IF(その5!F47="","",その5!F47)</f>
        <v/>
      </c>
      <c r="G47" s="146"/>
      <c r="H47" s="205" t="str">
        <f>IFERROR((G47/その3!$P$9)*100,"")</f>
        <v/>
      </c>
      <c r="I47" s="147" t="str">
        <f>IF(その5!G47="","",その5!G47)</f>
        <v/>
      </c>
      <c r="J47" s="155"/>
      <c r="K47" s="156"/>
      <c r="L47" s="156"/>
      <c r="M47" s="248"/>
      <c r="N47" s="249"/>
      <c r="O47" s="152"/>
      <c r="P47" s="4"/>
      <c r="Q47" s="7"/>
      <c r="R47" s="17"/>
    </row>
    <row r="48" spans="2:18" ht="22.5" hidden="1" customHeight="1">
      <c r="B48" s="23"/>
      <c r="D48" s="153">
        <v>40</v>
      </c>
      <c r="E48" s="144" t="str">
        <f>IF(その5!E48="","",その5!E48)</f>
        <v/>
      </c>
      <c r="F48" s="145" t="str">
        <f>IF(その5!F48="","",その5!F48)</f>
        <v/>
      </c>
      <c r="G48" s="146"/>
      <c r="H48" s="205" t="str">
        <f>IFERROR((G48/その3!$P$9)*100,"")</f>
        <v/>
      </c>
      <c r="I48" s="147" t="str">
        <f>IF(その5!G48="","",その5!G48)</f>
        <v/>
      </c>
      <c r="J48" s="155"/>
      <c r="K48" s="156"/>
      <c r="L48" s="156"/>
      <c r="M48" s="248"/>
      <c r="N48" s="249"/>
      <c r="O48" s="152"/>
      <c r="P48" s="4"/>
      <c r="Q48" s="7"/>
      <c r="R48" s="17"/>
    </row>
    <row r="49" spans="2:18" ht="22.5" hidden="1" customHeight="1">
      <c r="B49" s="23"/>
      <c r="D49" s="153">
        <v>41</v>
      </c>
      <c r="E49" s="144" t="str">
        <f>IF(その5!E49="","",その5!E49)</f>
        <v/>
      </c>
      <c r="F49" s="145" t="str">
        <f>IF(その5!F49="","",その5!F49)</f>
        <v/>
      </c>
      <c r="G49" s="146"/>
      <c r="H49" s="205" t="str">
        <f>IFERROR((G49/その3!$P$9)*100,"")</f>
        <v/>
      </c>
      <c r="I49" s="147" t="str">
        <f>IF(その5!G49="","",その5!G49)</f>
        <v/>
      </c>
      <c r="J49" s="155"/>
      <c r="K49" s="156"/>
      <c r="L49" s="156"/>
      <c r="M49" s="248"/>
      <c r="N49" s="249"/>
      <c r="O49" s="152"/>
      <c r="P49" s="4"/>
      <c r="Q49" s="7"/>
      <c r="R49" s="11"/>
    </row>
    <row r="50" spans="2:18" ht="24" hidden="1" customHeight="1">
      <c r="B50" s="23"/>
      <c r="D50" s="153">
        <v>42</v>
      </c>
      <c r="E50" s="144" t="str">
        <f>IF(その5!E50="","",その5!E50)</f>
        <v/>
      </c>
      <c r="F50" s="145" t="str">
        <f>IF(その5!F50="","",その5!F50)</f>
        <v/>
      </c>
      <c r="G50" s="146"/>
      <c r="H50" s="205" t="str">
        <f>IFERROR((G50/その3!$P$9)*100,"")</f>
        <v/>
      </c>
      <c r="I50" s="147" t="str">
        <f>IF(その5!G50="","",その5!G50)</f>
        <v/>
      </c>
      <c r="J50" s="155"/>
      <c r="K50" s="156"/>
      <c r="L50" s="156"/>
      <c r="M50" s="248"/>
      <c r="N50" s="249"/>
      <c r="O50" s="152"/>
      <c r="P50" s="4"/>
      <c r="Q50" s="7"/>
      <c r="R50" s="11"/>
    </row>
    <row r="51" spans="2:18" ht="24" hidden="1" customHeight="1">
      <c r="B51" s="23"/>
      <c r="D51" s="153">
        <v>43</v>
      </c>
      <c r="E51" s="144" t="str">
        <f>IF(その5!E51="","",その5!E51)</f>
        <v/>
      </c>
      <c r="F51" s="145" t="str">
        <f>IF(その5!F51="","",その5!F51)</f>
        <v/>
      </c>
      <c r="G51" s="146"/>
      <c r="H51" s="205" t="str">
        <f>IFERROR((G51/その3!$P$9)*100,"")</f>
        <v/>
      </c>
      <c r="I51" s="147" t="str">
        <f>IF(その5!G51="","",その5!G51)</f>
        <v/>
      </c>
      <c r="J51" s="155"/>
      <c r="K51" s="156"/>
      <c r="L51" s="156"/>
      <c r="M51" s="248"/>
      <c r="N51" s="249"/>
      <c r="O51" s="152"/>
      <c r="P51" s="4"/>
      <c r="Q51" s="7"/>
      <c r="R51" s="11"/>
    </row>
    <row r="52" spans="2:18" ht="24" hidden="1" customHeight="1">
      <c r="B52" s="23"/>
      <c r="D52" s="153">
        <v>44</v>
      </c>
      <c r="E52" s="144" t="str">
        <f>IF(その5!E52="","",その5!E52)</f>
        <v/>
      </c>
      <c r="F52" s="145" t="str">
        <f>IF(その5!F52="","",その5!F52)</f>
        <v/>
      </c>
      <c r="G52" s="146"/>
      <c r="H52" s="205" t="str">
        <f>IFERROR((G52/その3!$P$9)*100,"")</f>
        <v/>
      </c>
      <c r="I52" s="147" t="str">
        <f>IF(その5!G52="","",その5!G52)</f>
        <v/>
      </c>
      <c r="J52" s="155"/>
      <c r="K52" s="156"/>
      <c r="L52" s="156"/>
      <c r="M52" s="248"/>
      <c r="N52" s="249"/>
      <c r="O52" s="152"/>
      <c r="P52" s="4"/>
      <c r="Q52" s="7"/>
      <c r="R52" s="11"/>
    </row>
    <row r="53" spans="2:18" ht="24" hidden="1" customHeight="1">
      <c r="B53" s="23"/>
      <c r="D53" s="153">
        <v>45</v>
      </c>
      <c r="E53" s="144" t="str">
        <f>IF(その5!E53="","",その5!E53)</f>
        <v/>
      </c>
      <c r="F53" s="145" t="str">
        <f>IF(その5!F53="","",その5!F53)</f>
        <v/>
      </c>
      <c r="G53" s="146"/>
      <c r="H53" s="205" t="str">
        <f>IFERROR((G53/その3!$P$9)*100,"")</f>
        <v/>
      </c>
      <c r="I53" s="147" t="str">
        <f>IF(その5!G53="","",その5!G53)</f>
        <v/>
      </c>
      <c r="J53" s="155"/>
      <c r="K53" s="156"/>
      <c r="L53" s="156"/>
      <c r="M53" s="248"/>
      <c r="N53" s="249"/>
      <c r="O53" s="152"/>
      <c r="P53" s="4"/>
      <c r="Q53" s="7"/>
      <c r="R53" s="11"/>
    </row>
    <row r="54" spans="2:18" ht="24" hidden="1" customHeight="1">
      <c r="B54" s="23"/>
      <c r="D54" s="153">
        <v>46</v>
      </c>
      <c r="E54" s="144" t="str">
        <f>IF(その5!E54="","",その5!E54)</f>
        <v/>
      </c>
      <c r="F54" s="145" t="str">
        <f>IF(その5!F54="","",その5!F54)</f>
        <v/>
      </c>
      <c r="G54" s="146"/>
      <c r="H54" s="205" t="str">
        <f>IFERROR((G54/その3!$P$9)*100,"")</f>
        <v/>
      </c>
      <c r="I54" s="147" t="str">
        <f>IF(その5!G54="","",その5!G54)</f>
        <v/>
      </c>
      <c r="J54" s="155"/>
      <c r="K54" s="156"/>
      <c r="L54" s="156"/>
      <c r="M54" s="248"/>
      <c r="N54" s="249"/>
      <c r="O54" s="152"/>
      <c r="P54" s="4"/>
      <c r="Q54" s="7"/>
      <c r="R54" s="11"/>
    </row>
    <row r="55" spans="2:18" ht="24" hidden="1" customHeight="1">
      <c r="B55" s="23"/>
      <c r="D55" s="153">
        <v>47</v>
      </c>
      <c r="E55" s="144" t="str">
        <f>IF(その5!E55="","",その5!E55)</f>
        <v/>
      </c>
      <c r="F55" s="145" t="str">
        <f>IF(その5!F55="","",その5!F55)</f>
        <v/>
      </c>
      <c r="G55" s="146"/>
      <c r="H55" s="205" t="str">
        <f>IFERROR((G55/その3!$P$9)*100,"")</f>
        <v/>
      </c>
      <c r="I55" s="147" t="str">
        <f>IF(その5!G55="","",その5!G55)</f>
        <v/>
      </c>
      <c r="J55" s="155"/>
      <c r="K55" s="156"/>
      <c r="L55" s="156"/>
      <c r="M55" s="248"/>
      <c r="N55" s="249"/>
      <c r="O55" s="152"/>
      <c r="P55" s="4"/>
      <c r="Q55" s="7"/>
      <c r="R55" s="11"/>
    </row>
    <row r="56" spans="2:18" ht="24" hidden="1" customHeight="1">
      <c r="B56" s="23"/>
      <c r="D56" s="153">
        <v>48</v>
      </c>
      <c r="E56" s="144" t="str">
        <f>IF(その5!E56="","",その5!E56)</f>
        <v/>
      </c>
      <c r="F56" s="145" t="str">
        <f>IF(その5!F56="","",その5!F56)</f>
        <v/>
      </c>
      <c r="G56" s="146"/>
      <c r="H56" s="205" t="str">
        <f>IFERROR((G56/その3!$P$9)*100,"")</f>
        <v/>
      </c>
      <c r="I56" s="147" t="str">
        <f>IF(その5!G56="","",その5!G56)</f>
        <v/>
      </c>
      <c r="J56" s="155"/>
      <c r="K56" s="156"/>
      <c r="L56" s="156"/>
      <c r="M56" s="248"/>
      <c r="N56" s="249"/>
      <c r="O56" s="152"/>
      <c r="P56" s="4"/>
      <c r="Q56" s="7"/>
      <c r="R56" s="11"/>
    </row>
    <row r="57" spans="2:18" ht="24" hidden="1" customHeight="1">
      <c r="B57" s="23"/>
      <c r="D57" s="153">
        <v>49</v>
      </c>
      <c r="E57" s="144" t="str">
        <f>IF(その5!E57="","",その5!E57)</f>
        <v/>
      </c>
      <c r="F57" s="145" t="str">
        <f>IF(その5!F57="","",その5!F57)</f>
        <v/>
      </c>
      <c r="G57" s="146"/>
      <c r="H57" s="205" t="str">
        <f>IFERROR((G57/その3!$P$9)*100,"")</f>
        <v/>
      </c>
      <c r="I57" s="147" t="str">
        <f>IF(その5!G57="","",その5!G57)</f>
        <v/>
      </c>
      <c r="J57" s="155"/>
      <c r="K57" s="156"/>
      <c r="L57" s="156"/>
      <c r="M57" s="248"/>
      <c r="N57" s="249"/>
      <c r="O57" s="152"/>
      <c r="P57" s="4"/>
      <c r="Q57" s="7"/>
      <c r="R57" s="11"/>
    </row>
    <row r="58" spans="2:18" ht="24" hidden="1" customHeight="1">
      <c r="B58" s="23"/>
      <c r="D58" s="153">
        <v>50</v>
      </c>
      <c r="E58" s="144" t="str">
        <f>IF(その5!E58="","",その5!E58)</f>
        <v/>
      </c>
      <c r="F58" s="145" t="str">
        <f>IF(その5!F58="","",その5!F58)</f>
        <v/>
      </c>
      <c r="G58" s="146"/>
      <c r="H58" s="205" t="str">
        <f>IFERROR((G58/その3!$P$9)*100,"")</f>
        <v/>
      </c>
      <c r="I58" s="147" t="str">
        <f>IF(その5!G58="","",その5!G58)</f>
        <v/>
      </c>
      <c r="J58" s="155"/>
      <c r="K58" s="156"/>
      <c r="L58" s="156"/>
      <c r="M58" s="248"/>
      <c r="N58" s="249"/>
      <c r="O58" s="152"/>
      <c r="P58" s="4"/>
      <c r="Q58" s="7"/>
      <c r="R58" s="11"/>
    </row>
    <row r="59" spans="2:18" ht="24" hidden="1" customHeight="1">
      <c r="B59" s="23"/>
      <c r="D59" s="153">
        <v>51</v>
      </c>
      <c r="E59" s="144" t="str">
        <f>IF(その5!E59="","",その5!E59)</f>
        <v/>
      </c>
      <c r="F59" s="145" t="str">
        <f>IF(その5!F59="","",その5!F59)</f>
        <v/>
      </c>
      <c r="G59" s="146"/>
      <c r="H59" s="205" t="str">
        <f>IFERROR((G59/その3!$P$9)*100,"")</f>
        <v/>
      </c>
      <c r="I59" s="147" t="str">
        <f>IF(その5!G59="","",その5!G59)</f>
        <v/>
      </c>
      <c r="J59" s="155"/>
      <c r="K59" s="156"/>
      <c r="L59" s="156"/>
      <c r="M59" s="248"/>
      <c r="N59" s="249"/>
      <c r="O59" s="152"/>
      <c r="P59" s="4"/>
      <c r="Q59" s="7"/>
      <c r="R59" s="11"/>
    </row>
    <row r="60" spans="2:18" ht="24" hidden="1" customHeight="1">
      <c r="B60" s="23"/>
      <c r="D60" s="153">
        <v>52</v>
      </c>
      <c r="E60" s="144" t="str">
        <f>IF(その5!E60="","",その5!E60)</f>
        <v/>
      </c>
      <c r="F60" s="145" t="str">
        <f>IF(その5!F60="","",その5!F60)</f>
        <v/>
      </c>
      <c r="G60" s="146"/>
      <c r="H60" s="205" t="str">
        <f>IFERROR((G60/その3!$P$9)*100,"")</f>
        <v/>
      </c>
      <c r="I60" s="147" t="str">
        <f>IF(その5!G60="","",その5!G60)</f>
        <v/>
      </c>
      <c r="J60" s="155"/>
      <c r="K60" s="156"/>
      <c r="L60" s="156"/>
      <c r="M60" s="248"/>
      <c r="N60" s="249"/>
      <c r="O60" s="152"/>
      <c r="P60" s="4"/>
      <c r="Q60" s="7"/>
      <c r="R60" s="11"/>
    </row>
    <row r="61" spans="2:18" ht="24" hidden="1" customHeight="1">
      <c r="B61" s="23"/>
      <c r="D61" s="153">
        <v>53</v>
      </c>
      <c r="E61" s="144" t="str">
        <f>IF(その5!E61="","",その5!E61)</f>
        <v/>
      </c>
      <c r="F61" s="145" t="str">
        <f>IF(その5!F61="","",その5!F61)</f>
        <v/>
      </c>
      <c r="G61" s="146"/>
      <c r="H61" s="205" t="str">
        <f>IFERROR((G61/その3!$P$9)*100,"")</f>
        <v/>
      </c>
      <c r="I61" s="147" t="str">
        <f>IF(その5!G61="","",その5!G61)</f>
        <v/>
      </c>
      <c r="J61" s="155"/>
      <c r="K61" s="156"/>
      <c r="L61" s="156"/>
      <c r="M61" s="248"/>
      <c r="N61" s="249"/>
      <c r="O61" s="152"/>
      <c r="P61" s="4"/>
      <c r="Q61" s="7"/>
      <c r="R61" s="11"/>
    </row>
    <row r="62" spans="2:18" ht="24" hidden="1" customHeight="1">
      <c r="B62" s="23"/>
      <c r="D62" s="153">
        <v>54</v>
      </c>
      <c r="E62" s="144" t="str">
        <f>IF(その5!E62="","",その5!E62)</f>
        <v/>
      </c>
      <c r="F62" s="145" t="str">
        <f>IF(その5!F62="","",その5!F62)</f>
        <v/>
      </c>
      <c r="G62" s="146"/>
      <c r="H62" s="205" t="str">
        <f>IFERROR((G62/その3!$P$9)*100,"")</f>
        <v/>
      </c>
      <c r="I62" s="147" t="str">
        <f>IF(その5!G62="","",その5!G62)</f>
        <v/>
      </c>
      <c r="J62" s="155"/>
      <c r="K62" s="156"/>
      <c r="L62" s="156"/>
      <c r="M62" s="248"/>
      <c r="N62" s="249"/>
      <c r="O62" s="152"/>
      <c r="P62" s="4"/>
      <c r="Q62" s="7"/>
      <c r="R62" s="11"/>
    </row>
    <row r="63" spans="2:18" ht="24" hidden="1" customHeight="1">
      <c r="B63" s="23"/>
      <c r="D63" s="153">
        <v>55</v>
      </c>
      <c r="E63" s="144" t="str">
        <f>IF(その5!E63="","",その5!E63)</f>
        <v/>
      </c>
      <c r="F63" s="145" t="str">
        <f>IF(その5!F63="","",その5!F63)</f>
        <v/>
      </c>
      <c r="G63" s="146"/>
      <c r="H63" s="205" t="str">
        <f>IFERROR((G63/その3!$P$9)*100,"")</f>
        <v/>
      </c>
      <c r="I63" s="147" t="str">
        <f>IF(その5!G63="","",その5!G63)</f>
        <v/>
      </c>
      <c r="J63" s="155"/>
      <c r="K63" s="156"/>
      <c r="L63" s="156"/>
      <c r="M63" s="248"/>
      <c r="N63" s="249"/>
      <c r="O63" s="152"/>
      <c r="P63" s="4"/>
      <c r="Q63" s="7"/>
      <c r="R63" s="11"/>
    </row>
    <row r="64" spans="2:18" ht="24" hidden="1" customHeight="1">
      <c r="B64" s="23"/>
      <c r="D64" s="153">
        <v>56</v>
      </c>
      <c r="E64" s="144" t="str">
        <f>IF(その5!E64="","",その5!E64)</f>
        <v/>
      </c>
      <c r="F64" s="145" t="str">
        <f>IF(その5!F64="","",その5!F64)</f>
        <v/>
      </c>
      <c r="G64" s="146"/>
      <c r="H64" s="205" t="str">
        <f>IFERROR((G64/その3!$P$9)*100,"")</f>
        <v/>
      </c>
      <c r="I64" s="147" t="str">
        <f>IF(その5!G64="","",その5!G64)</f>
        <v/>
      </c>
      <c r="J64" s="155"/>
      <c r="K64" s="156"/>
      <c r="L64" s="156"/>
      <c r="M64" s="248"/>
      <c r="N64" s="249"/>
      <c r="O64" s="152"/>
      <c r="P64" s="4"/>
      <c r="Q64" s="7"/>
      <c r="R64" s="11"/>
    </row>
    <row r="65" spans="2:18" ht="24" hidden="1" customHeight="1">
      <c r="B65" s="23"/>
      <c r="D65" s="153">
        <v>57</v>
      </c>
      <c r="E65" s="144" t="str">
        <f>IF(その5!E65="","",その5!E65)</f>
        <v/>
      </c>
      <c r="F65" s="145" t="str">
        <f>IF(その5!F65="","",その5!F65)</f>
        <v/>
      </c>
      <c r="G65" s="146"/>
      <c r="H65" s="205" t="str">
        <f>IFERROR((G65/その3!$P$9)*100,"")</f>
        <v/>
      </c>
      <c r="I65" s="147" t="str">
        <f>IF(その5!G65="","",その5!G65)</f>
        <v/>
      </c>
      <c r="J65" s="155"/>
      <c r="K65" s="156"/>
      <c r="L65" s="156"/>
      <c r="M65" s="248"/>
      <c r="N65" s="249"/>
      <c r="O65" s="152"/>
      <c r="P65" s="4"/>
      <c r="Q65" s="7"/>
      <c r="R65" s="11"/>
    </row>
    <row r="66" spans="2:18" ht="24" hidden="1" customHeight="1">
      <c r="B66" s="23"/>
      <c r="D66" s="153">
        <v>58</v>
      </c>
      <c r="E66" s="144" t="str">
        <f>IF(その5!E66="","",その5!E66)</f>
        <v/>
      </c>
      <c r="F66" s="145" t="str">
        <f>IF(その5!F66="","",その5!F66)</f>
        <v/>
      </c>
      <c r="G66" s="146"/>
      <c r="H66" s="205" t="str">
        <f>IFERROR((G66/その3!$P$9)*100,"")</f>
        <v/>
      </c>
      <c r="I66" s="147" t="str">
        <f>IF(その5!G66="","",その5!G66)</f>
        <v/>
      </c>
      <c r="J66" s="155"/>
      <c r="K66" s="156"/>
      <c r="L66" s="156"/>
      <c r="M66" s="248"/>
      <c r="N66" s="249"/>
      <c r="O66" s="152"/>
      <c r="P66" s="4"/>
      <c r="Q66" s="7"/>
      <c r="R66" s="11"/>
    </row>
    <row r="67" spans="2:18" ht="24" hidden="1" customHeight="1">
      <c r="B67" s="23"/>
      <c r="D67" s="153">
        <v>59</v>
      </c>
      <c r="E67" s="144" t="str">
        <f>IF(その5!E67="","",その5!E67)</f>
        <v/>
      </c>
      <c r="F67" s="145" t="str">
        <f>IF(その5!F67="","",その5!F67)</f>
        <v/>
      </c>
      <c r="G67" s="146"/>
      <c r="H67" s="205" t="str">
        <f>IFERROR((G67/その3!$P$9)*100,"")</f>
        <v/>
      </c>
      <c r="I67" s="147" t="str">
        <f>IF(その5!G67="","",その5!G67)</f>
        <v/>
      </c>
      <c r="J67" s="155"/>
      <c r="K67" s="156"/>
      <c r="L67" s="156"/>
      <c r="M67" s="248"/>
      <c r="N67" s="249"/>
      <c r="O67" s="152"/>
      <c r="P67" s="4"/>
      <c r="Q67" s="7"/>
      <c r="R67" s="11"/>
    </row>
    <row r="68" spans="2:18" ht="24" hidden="1" customHeight="1">
      <c r="B68" s="23"/>
      <c r="D68" s="153">
        <v>60</v>
      </c>
      <c r="E68" s="144" t="str">
        <f>IF(その5!E68="","",その5!E68)</f>
        <v/>
      </c>
      <c r="F68" s="145" t="str">
        <f>IF(その5!F68="","",その5!F68)</f>
        <v/>
      </c>
      <c r="G68" s="146"/>
      <c r="H68" s="205" t="str">
        <f>IFERROR((G68/その3!$P$9)*100,"")</f>
        <v/>
      </c>
      <c r="I68" s="147" t="str">
        <f>IF(その5!G68="","",その5!G68)</f>
        <v/>
      </c>
      <c r="J68" s="155"/>
      <c r="K68" s="156"/>
      <c r="L68" s="156"/>
      <c r="M68" s="248"/>
      <c r="N68" s="249"/>
      <c r="O68" s="152"/>
      <c r="P68" s="4"/>
      <c r="Q68" s="7"/>
      <c r="R68" s="11"/>
    </row>
    <row r="69" spans="2:18" ht="24" hidden="1" customHeight="1">
      <c r="B69" s="23"/>
      <c r="D69" s="153">
        <v>61</v>
      </c>
      <c r="E69" s="144" t="str">
        <f>IF(その5!E69="","",その5!E69)</f>
        <v/>
      </c>
      <c r="F69" s="145" t="str">
        <f>IF(その5!F69="","",その5!F69)</f>
        <v/>
      </c>
      <c r="G69" s="146"/>
      <c r="H69" s="205" t="str">
        <f>IFERROR((G69/その3!$P$9)*100,"")</f>
        <v/>
      </c>
      <c r="I69" s="147" t="str">
        <f>IF(その5!G69="","",その5!G69)</f>
        <v/>
      </c>
      <c r="J69" s="155"/>
      <c r="K69" s="156"/>
      <c r="L69" s="156"/>
      <c r="M69" s="248"/>
      <c r="N69" s="249"/>
      <c r="O69" s="152"/>
      <c r="P69" s="4"/>
      <c r="Q69" s="7"/>
      <c r="R69" s="11"/>
    </row>
    <row r="70" spans="2:18" ht="24" hidden="1" customHeight="1">
      <c r="B70" s="23"/>
      <c r="D70" s="153">
        <v>62</v>
      </c>
      <c r="E70" s="144" t="str">
        <f>IF(その5!E70="","",その5!E70)</f>
        <v/>
      </c>
      <c r="F70" s="145" t="str">
        <f>IF(その5!F70="","",その5!F70)</f>
        <v/>
      </c>
      <c r="G70" s="146"/>
      <c r="H70" s="205" t="str">
        <f>IFERROR((G70/その3!$P$9)*100,"")</f>
        <v/>
      </c>
      <c r="I70" s="147" t="str">
        <f>IF(その5!G70="","",その5!G70)</f>
        <v/>
      </c>
      <c r="J70" s="155"/>
      <c r="K70" s="156"/>
      <c r="L70" s="156"/>
      <c r="M70" s="248"/>
      <c r="N70" s="249"/>
      <c r="O70" s="152"/>
      <c r="P70" s="4"/>
      <c r="Q70" s="7"/>
      <c r="R70" s="11"/>
    </row>
    <row r="71" spans="2:18" ht="24" hidden="1" customHeight="1">
      <c r="B71" s="23"/>
      <c r="D71" s="153">
        <v>63</v>
      </c>
      <c r="E71" s="144" t="str">
        <f>IF(その5!E71="","",その5!E71)</f>
        <v/>
      </c>
      <c r="F71" s="145" t="str">
        <f>IF(その5!F71="","",その5!F71)</f>
        <v/>
      </c>
      <c r="G71" s="146"/>
      <c r="H71" s="205" t="str">
        <f>IFERROR((G71/その3!$P$9)*100,"")</f>
        <v/>
      </c>
      <c r="I71" s="147" t="str">
        <f>IF(その5!G71="","",その5!G71)</f>
        <v/>
      </c>
      <c r="J71" s="155"/>
      <c r="K71" s="156"/>
      <c r="L71" s="156"/>
      <c r="M71" s="248"/>
      <c r="N71" s="249"/>
      <c r="O71" s="152"/>
      <c r="P71" s="4"/>
      <c r="Q71" s="7"/>
      <c r="R71" s="11"/>
    </row>
    <row r="72" spans="2:18" ht="24" hidden="1" customHeight="1">
      <c r="B72" s="23"/>
      <c r="D72" s="153">
        <v>64</v>
      </c>
      <c r="E72" s="144" t="str">
        <f>IF(その5!E72="","",その5!E72)</f>
        <v/>
      </c>
      <c r="F72" s="145" t="str">
        <f>IF(その5!F72="","",その5!F72)</f>
        <v/>
      </c>
      <c r="G72" s="146"/>
      <c r="H72" s="205" t="str">
        <f>IFERROR((G72/その3!$P$9)*100,"")</f>
        <v/>
      </c>
      <c r="I72" s="147" t="str">
        <f>IF(その5!G72="","",その5!G72)</f>
        <v/>
      </c>
      <c r="J72" s="155"/>
      <c r="K72" s="156"/>
      <c r="L72" s="156"/>
      <c r="M72" s="248"/>
      <c r="N72" s="249"/>
      <c r="O72" s="152"/>
      <c r="P72" s="4"/>
      <c r="Q72" s="7"/>
      <c r="R72" s="11"/>
    </row>
    <row r="73" spans="2:18" ht="24" hidden="1" customHeight="1">
      <c r="B73" s="23"/>
      <c r="D73" s="153">
        <v>65</v>
      </c>
      <c r="E73" s="144" t="str">
        <f>IF(その5!E73="","",その5!E73)</f>
        <v/>
      </c>
      <c r="F73" s="145" t="str">
        <f>IF(その5!F73="","",その5!F73)</f>
        <v/>
      </c>
      <c r="G73" s="146"/>
      <c r="H73" s="205" t="str">
        <f>IFERROR((G73/その3!$P$9)*100,"")</f>
        <v/>
      </c>
      <c r="I73" s="147" t="str">
        <f>IF(その5!G73="","",その5!G73)</f>
        <v/>
      </c>
      <c r="J73" s="155"/>
      <c r="K73" s="156"/>
      <c r="L73" s="156"/>
      <c r="M73" s="248"/>
      <c r="N73" s="249"/>
      <c r="O73" s="152"/>
      <c r="P73" s="4"/>
      <c r="Q73" s="7"/>
      <c r="R73" s="11"/>
    </row>
    <row r="74" spans="2:18" ht="24" hidden="1" customHeight="1">
      <c r="B74" s="23"/>
      <c r="D74" s="153">
        <v>66</v>
      </c>
      <c r="E74" s="144" t="str">
        <f>IF(その5!E74="","",その5!E74)</f>
        <v/>
      </c>
      <c r="F74" s="145" t="str">
        <f>IF(その5!F74="","",その5!F74)</f>
        <v/>
      </c>
      <c r="G74" s="146"/>
      <c r="H74" s="205" t="str">
        <f>IFERROR((G74/その3!$P$9)*100,"")</f>
        <v/>
      </c>
      <c r="I74" s="147" t="str">
        <f>IF(その5!G74="","",その5!G74)</f>
        <v/>
      </c>
      <c r="J74" s="155"/>
      <c r="K74" s="156"/>
      <c r="L74" s="156"/>
      <c r="M74" s="248"/>
      <c r="N74" s="249"/>
      <c r="O74" s="152"/>
      <c r="P74" s="4"/>
      <c r="Q74" s="7"/>
      <c r="R74" s="11"/>
    </row>
    <row r="75" spans="2:18" ht="24" hidden="1" customHeight="1">
      <c r="B75" s="23"/>
      <c r="D75" s="153">
        <v>67</v>
      </c>
      <c r="E75" s="144" t="str">
        <f>IF(その5!E75="","",その5!E75)</f>
        <v/>
      </c>
      <c r="F75" s="145" t="str">
        <f>IF(その5!F75="","",その5!F75)</f>
        <v/>
      </c>
      <c r="G75" s="146"/>
      <c r="H75" s="205" t="str">
        <f>IFERROR((G75/その3!$P$9)*100,"")</f>
        <v/>
      </c>
      <c r="I75" s="147" t="str">
        <f>IF(その5!G75="","",その5!G75)</f>
        <v/>
      </c>
      <c r="J75" s="155"/>
      <c r="K75" s="156"/>
      <c r="L75" s="156"/>
      <c r="M75" s="248"/>
      <c r="N75" s="249"/>
      <c r="O75" s="152"/>
      <c r="P75" s="4"/>
      <c r="Q75" s="7"/>
      <c r="R75" s="11"/>
    </row>
    <row r="76" spans="2:18" ht="24" hidden="1" customHeight="1">
      <c r="B76" s="23"/>
      <c r="D76" s="153">
        <v>68</v>
      </c>
      <c r="E76" s="144" t="str">
        <f>IF(その5!E76="","",その5!E76)</f>
        <v/>
      </c>
      <c r="F76" s="145" t="str">
        <f>IF(その5!F76="","",その5!F76)</f>
        <v/>
      </c>
      <c r="G76" s="146"/>
      <c r="H76" s="205" t="str">
        <f>IFERROR((G76/その3!$P$9)*100,"")</f>
        <v/>
      </c>
      <c r="I76" s="147" t="str">
        <f>IF(その5!G76="","",その5!G76)</f>
        <v/>
      </c>
      <c r="J76" s="155"/>
      <c r="K76" s="156"/>
      <c r="L76" s="156"/>
      <c r="M76" s="248"/>
      <c r="N76" s="249"/>
      <c r="O76" s="152"/>
      <c r="P76" s="4"/>
      <c r="Q76" s="7"/>
      <c r="R76" s="11"/>
    </row>
    <row r="77" spans="2:18" ht="24" hidden="1" customHeight="1">
      <c r="B77" s="23"/>
      <c r="D77" s="153">
        <v>69</v>
      </c>
      <c r="E77" s="144" t="str">
        <f>IF(その5!E77="","",その5!E77)</f>
        <v/>
      </c>
      <c r="F77" s="145" t="str">
        <f>IF(その5!F77="","",その5!F77)</f>
        <v/>
      </c>
      <c r="G77" s="146"/>
      <c r="H77" s="205" t="str">
        <f>IFERROR((G77/その3!$P$9)*100,"")</f>
        <v/>
      </c>
      <c r="I77" s="147" t="str">
        <f>IF(その5!G77="","",その5!G77)</f>
        <v/>
      </c>
      <c r="J77" s="155"/>
      <c r="K77" s="156"/>
      <c r="L77" s="156"/>
      <c r="M77" s="248"/>
      <c r="N77" s="249"/>
      <c r="O77" s="152"/>
      <c r="P77" s="4"/>
      <c r="Q77" s="7"/>
      <c r="R77" s="11"/>
    </row>
    <row r="78" spans="2:18" ht="24" hidden="1" customHeight="1">
      <c r="B78" s="23"/>
      <c r="D78" s="153">
        <v>70</v>
      </c>
      <c r="E78" s="144" t="str">
        <f>IF(その5!E78="","",その5!E78)</f>
        <v/>
      </c>
      <c r="F78" s="145" t="str">
        <f>IF(その5!F78="","",その5!F78)</f>
        <v/>
      </c>
      <c r="G78" s="146"/>
      <c r="H78" s="205" t="str">
        <f>IFERROR((G78/その3!$P$9)*100,"")</f>
        <v/>
      </c>
      <c r="I78" s="147" t="str">
        <f>IF(その5!G78="","",その5!G78)</f>
        <v/>
      </c>
      <c r="J78" s="155"/>
      <c r="K78" s="156"/>
      <c r="L78" s="156"/>
      <c r="M78" s="248"/>
      <c r="N78" s="249"/>
      <c r="O78" s="152"/>
      <c r="P78" s="4"/>
      <c r="Q78" s="7"/>
      <c r="R78" s="11"/>
    </row>
    <row r="79" spans="2:18" ht="24" customHeight="1">
      <c r="B79" s="23"/>
      <c r="D79" s="153"/>
      <c r="E79" s="165" t="str">
        <f>IF(その5!E79="","",その5!E79)</f>
        <v>　　（再生可能エネルギーの設備導入及び利用の状況）</v>
      </c>
      <c r="F79" s="145"/>
      <c r="G79" s="200"/>
      <c r="H79" s="205"/>
      <c r="I79" s="154"/>
      <c r="J79" s="201"/>
      <c r="K79" s="202"/>
      <c r="L79" s="202"/>
      <c r="M79" s="202"/>
      <c r="N79" s="202"/>
      <c r="O79" s="203"/>
      <c r="P79" s="4"/>
      <c r="Q79" s="7"/>
      <c r="R79" s="11"/>
    </row>
    <row r="80" spans="2:18" ht="24" customHeight="1">
      <c r="B80" s="23"/>
      <c r="D80" s="153">
        <v>71</v>
      </c>
      <c r="E80" s="144" t="str">
        <f>IF(その5!E80="","",その5!E80)</f>
        <v/>
      </c>
      <c r="F80" s="145" t="str">
        <f>IF(その5!F80="","",その5!F80)</f>
        <v/>
      </c>
      <c r="G80" s="146"/>
      <c r="H80" s="205" t="str">
        <f>IFERROR((G80/その3!$P$9)*100,"")</f>
        <v/>
      </c>
      <c r="I80" s="147" t="str">
        <f>IF(その5!G80="","",その5!G80)</f>
        <v/>
      </c>
      <c r="J80" s="155"/>
      <c r="K80" s="156"/>
      <c r="L80" s="156"/>
      <c r="M80" s="248"/>
      <c r="N80" s="249"/>
      <c r="O80" s="152"/>
      <c r="P80" s="4"/>
      <c r="Q80" s="7"/>
      <c r="R80" s="11"/>
    </row>
    <row r="81" spans="2:18" ht="24" customHeight="1">
      <c r="B81" s="23"/>
      <c r="D81" s="153">
        <v>72</v>
      </c>
      <c r="E81" s="144" t="str">
        <f>IF(その5!E81="","",その5!E81)</f>
        <v/>
      </c>
      <c r="F81" s="145" t="str">
        <f>IF(その5!F81="","",その5!F81)</f>
        <v/>
      </c>
      <c r="G81" s="146"/>
      <c r="H81" s="205" t="str">
        <f>IFERROR((G81/その3!$P$9)*100,"")</f>
        <v/>
      </c>
      <c r="I81" s="147" t="str">
        <f>IF(その5!G81="","",その5!G81)</f>
        <v/>
      </c>
      <c r="J81" s="155"/>
      <c r="K81" s="156"/>
      <c r="L81" s="156"/>
      <c r="M81" s="248"/>
      <c r="N81" s="249"/>
      <c r="O81" s="152"/>
      <c r="P81" s="4"/>
      <c r="Q81" s="7"/>
      <c r="R81" s="11"/>
    </row>
    <row r="82" spans="2:18" ht="24" customHeight="1">
      <c r="B82" s="23"/>
      <c r="D82" s="153">
        <v>73</v>
      </c>
      <c r="E82" s="144" t="str">
        <f>IF(その5!E82="","",その5!E82)</f>
        <v/>
      </c>
      <c r="F82" s="145" t="str">
        <f>IF(その5!F82="","",その5!F82)</f>
        <v/>
      </c>
      <c r="G82" s="146"/>
      <c r="H82" s="205" t="str">
        <f>IFERROR((G82/その3!$P$9)*100,"")</f>
        <v/>
      </c>
      <c r="I82" s="147" t="str">
        <f>IF(その5!G82="","",その5!G82)</f>
        <v/>
      </c>
      <c r="J82" s="155"/>
      <c r="K82" s="156"/>
      <c r="L82" s="156"/>
      <c r="M82" s="248"/>
      <c r="N82" s="249"/>
      <c r="O82" s="152"/>
      <c r="P82" s="4"/>
      <c r="Q82" s="7"/>
      <c r="R82" s="11"/>
    </row>
    <row r="83" spans="2:18" ht="24" hidden="1" customHeight="1">
      <c r="B83" s="23"/>
      <c r="D83" s="153">
        <v>74</v>
      </c>
      <c r="E83" s="144" t="str">
        <f>IF(その5!E83="","",その5!E83)</f>
        <v/>
      </c>
      <c r="F83" s="145" t="str">
        <f>IF(その5!F83="","",その5!F83)</f>
        <v/>
      </c>
      <c r="G83" s="146"/>
      <c r="H83" s="205" t="str">
        <f>IFERROR((G83/その3!$P$9)*100,"")</f>
        <v/>
      </c>
      <c r="I83" s="147" t="str">
        <f>IF(その5!G83="","",その5!G83)</f>
        <v/>
      </c>
      <c r="J83" s="155"/>
      <c r="K83" s="156"/>
      <c r="L83" s="156"/>
      <c r="M83" s="248"/>
      <c r="N83" s="249"/>
      <c r="O83" s="152"/>
      <c r="P83" s="4"/>
      <c r="Q83" s="7"/>
      <c r="R83" s="11"/>
    </row>
    <row r="84" spans="2:18" ht="24" hidden="1" customHeight="1">
      <c r="B84" s="23"/>
      <c r="D84" s="153">
        <v>75</v>
      </c>
      <c r="E84" s="144" t="str">
        <f>IF(その5!E84="","",その5!E84)</f>
        <v/>
      </c>
      <c r="F84" s="145" t="str">
        <f>IF(その5!F84="","",その5!F84)</f>
        <v/>
      </c>
      <c r="G84" s="146"/>
      <c r="H84" s="205" t="str">
        <f>IFERROR((G84/その3!$P$9)*100,"")</f>
        <v/>
      </c>
      <c r="I84" s="147" t="str">
        <f>IF(その5!G84="","",その5!G84)</f>
        <v/>
      </c>
      <c r="J84" s="155"/>
      <c r="K84" s="156"/>
      <c r="L84" s="156"/>
      <c r="M84" s="248"/>
      <c r="N84" s="249"/>
      <c r="O84" s="152"/>
      <c r="P84" s="4"/>
      <c r="Q84" s="7"/>
      <c r="R84" s="11"/>
    </row>
    <row r="85" spans="2:18" ht="24" hidden="1" customHeight="1">
      <c r="B85" s="23"/>
      <c r="D85" s="153">
        <v>76</v>
      </c>
      <c r="E85" s="144" t="str">
        <f>IF(その5!E85="","",その5!E85)</f>
        <v/>
      </c>
      <c r="F85" s="145" t="str">
        <f>IF(その5!F85="","",その5!F85)</f>
        <v/>
      </c>
      <c r="G85" s="146"/>
      <c r="H85" s="205" t="str">
        <f>IFERROR((G85/その3!$P$9)*100,"")</f>
        <v/>
      </c>
      <c r="I85" s="147" t="str">
        <f>IF(その5!G85="","",その5!G85)</f>
        <v/>
      </c>
      <c r="J85" s="155"/>
      <c r="K85" s="156"/>
      <c r="L85" s="156"/>
      <c r="M85" s="248"/>
      <c r="N85" s="249"/>
      <c r="O85" s="152"/>
      <c r="P85" s="4"/>
      <c r="Q85" s="7"/>
      <c r="R85" s="11"/>
    </row>
    <row r="86" spans="2:18" ht="24" hidden="1" customHeight="1">
      <c r="B86" s="23"/>
      <c r="D86" s="153">
        <v>77</v>
      </c>
      <c r="E86" s="144" t="str">
        <f>IF(その5!E86="","",その5!E86)</f>
        <v/>
      </c>
      <c r="F86" s="145" t="str">
        <f>IF(その5!F86="","",その5!F86)</f>
        <v/>
      </c>
      <c r="G86" s="146"/>
      <c r="H86" s="205" t="str">
        <f>IFERROR((G86/その3!$P$9)*100,"")</f>
        <v/>
      </c>
      <c r="I86" s="147" t="str">
        <f>IF(その5!G86="","",その5!G86)</f>
        <v/>
      </c>
      <c r="J86" s="155"/>
      <c r="K86" s="156"/>
      <c r="L86" s="156"/>
      <c r="M86" s="248"/>
      <c r="N86" s="249"/>
      <c r="O86" s="152"/>
      <c r="P86" s="4"/>
      <c r="Q86" s="7"/>
      <c r="R86" s="11"/>
    </row>
    <row r="87" spans="2:18" ht="24" hidden="1" customHeight="1">
      <c r="B87" s="23"/>
      <c r="D87" s="153">
        <v>78</v>
      </c>
      <c r="E87" s="144" t="str">
        <f>IF(その5!E87="","",その5!E87)</f>
        <v/>
      </c>
      <c r="F87" s="145" t="str">
        <f>IF(その5!F87="","",その5!F87)</f>
        <v/>
      </c>
      <c r="G87" s="146"/>
      <c r="H87" s="205" t="str">
        <f>IFERROR((G87/その3!$P$9)*100,"")</f>
        <v/>
      </c>
      <c r="I87" s="147" t="str">
        <f>IF(その5!G87="","",その5!G87)</f>
        <v/>
      </c>
      <c r="J87" s="155"/>
      <c r="K87" s="156"/>
      <c r="L87" s="156"/>
      <c r="M87" s="248"/>
      <c r="N87" s="249"/>
      <c r="O87" s="152"/>
      <c r="P87" s="4"/>
      <c r="Q87" s="7"/>
      <c r="R87" s="11"/>
    </row>
    <row r="88" spans="2:18" ht="24" hidden="1" customHeight="1">
      <c r="B88" s="23"/>
      <c r="D88" s="153">
        <v>79</v>
      </c>
      <c r="E88" s="144" t="str">
        <f>IF(その5!E88="","",その5!E88)</f>
        <v/>
      </c>
      <c r="F88" s="145" t="str">
        <f>IF(その5!F88="","",その5!F88)</f>
        <v/>
      </c>
      <c r="G88" s="146"/>
      <c r="H88" s="205" t="str">
        <f>IFERROR((G88/その3!$P$9)*100,"")</f>
        <v/>
      </c>
      <c r="I88" s="147" t="str">
        <f>IF(その5!G88="","",その5!G88)</f>
        <v/>
      </c>
      <c r="J88" s="155"/>
      <c r="K88" s="156"/>
      <c r="L88" s="156"/>
      <c r="M88" s="248"/>
      <c r="N88" s="249"/>
      <c r="O88" s="152"/>
      <c r="P88" s="4"/>
      <c r="Q88" s="7"/>
      <c r="R88" s="11"/>
    </row>
    <row r="89" spans="2:18" ht="24" hidden="1" customHeight="1">
      <c r="B89" s="23"/>
      <c r="D89" s="153">
        <v>80</v>
      </c>
      <c r="E89" s="144" t="str">
        <f>IF(その5!E89="","",その5!E89)</f>
        <v/>
      </c>
      <c r="F89" s="145" t="str">
        <f>IF(その5!F89="","",その5!F89)</f>
        <v/>
      </c>
      <c r="G89" s="146"/>
      <c r="H89" s="205" t="str">
        <f>IFERROR((G89/その3!$P$9)*100,"")</f>
        <v/>
      </c>
      <c r="I89" s="147" t="str">
        <f>IF(その5!G89="","",その5!G89)</f>
        <v/>
      </c>
      <c r="J89" s="155"/>
      <c r="K89" s="156"/>
      <c r="L89" s="156"/>
      <c r="M89" s="248"/>
      <c r="N89" s="249"/>
      <c r="O89" s="152"/>
      <c r="P89" s="4"/>
      <c r="Q89" s="7"/>
      <c r="R89" s="11"/>
    </row>
    <row r="90" spans="2:18" ht="24" customHeight="1">
      <c r="B90" s="23"/>
      <c r="D90" s="153"/>
      <c r="E90" s="165" t="str">
        <f>IF(その5!E90="","",その5!E90)</f>
        <v>【その他ガス排出量の削減の計画及び実施の状況（その他ガス削減量を特定温室効果ガスの削減義務に充当する場合のみ記載）】</v>
      </c>
      <c r="F90" s="145"/>
      <c r="G90" s="200"/>
      <c r="H90" s="205"/>
      <c r="I90" s="147"/>
      <c r="J90" s="201"/>
      <c r="K90" s="202"/>
      <c r="L90" s="202"/>
      <c r="M90" s="202"/>
      <c r="N90" s="202"/>
      <c r="O90" s="203"/>
      <c r="P90" s="4"/>
      <c r="Q90" s="7"/>
      <c r="R90" s="11"/>
    </row>
    <row r="91" spans="2:18" ht="24" customHeight="1">
      <c r="B91" s="23"/>
      <c r="D91" s="153">
        <v>81</v>
      </c>
      <c r="E91" s="144" t="str">
        <f>IF(その5!E91="","",その5!E91)</f>
        <v/>
      </c>
      <c r="F91" s="145" t="str">
        <f>IF(その5!F91="","",その5!F91)</f>
        <v/>
      </c>
      <c r="G91" s="157"/>
      <c r="H91" s="205" t="str">
        <f>IFERROR((G91/その3!$P$9)*100,"")</f>
        <v/>
      </c>
      <c r="I91" s="147" t="str">
        <f>IF(その5!G91="","",その5!G91)</f>
        <v/>
      </c>
      <c r="J91" s="155"/>
      <c r="K91" s="156"/>
      <c r="L91" s="156"/>
      <c r="M91" s="156"/>
      <c r="N91" s="156"/>
      <c r="O91" s="152"/>
      <c r="P91" s="4"/>
      <c r="Q91" s="7"/>
      <c r="R91" s="11"/>
    </row>
    <row r="92" spans="2:18" ht="24" customHeight="1">
      <c r="B92" s="23"/>
      <c r="D92" s="153">
        <v>82</v>
      </c>
      <c r="E92" s="144" t="str">
        <f>IF(その5!E92="","",その5!E92)</f>
        <v/>
      </c>
      <c r="F92" s="145" t="str">
        <f>IF(その5!F92="","",その5!F92)</f>
        <v/>
      </c>
      <c r="G92" s="146"/>
      <c r="H92" s="205" t="str">
        <f>IFERROR((G92/その3!$P$9)*100,"")</f>
        <v/>
      </c>
      <c r="I92" s="147" t="str">
        <f>IF(その5!G92="","",その5!G92)</f>
        <v/>
      </c>
      <c r="J92" s="155"/>
      <c r="K92" s="156"/>
      <c r="L92" s="156"/>
      <c r="M92" s="156"/>
      <c r="N92" s="156"/>
      <c r="O92" s="152"/>
      <c r="P92" s="4"/>
      <c r="Q92" s="7"/>
      <c r="R92" s="11"/>
    </row>
    <row r="93" spans="2:18" ht="24" customHeight="1">
      <c r="B93" s="23"/>
      <c r="D93" s="153">
        <v>83</v>
      </c>
      <c r="E93" s="144" t="str">
        <f>IF(その5!E93="","",その5!E93)</f>
        <v/>
      </c>
      <c r="F93" s="145" t="str">
        <f>IF(その5!F93="","",その5!F93)</f>
        <v/>
      </c>
      <c r="G93" s="146"/>
      <c r="H93" s="205" t="str">
        <f>IFERROR((G93/その3!$P$9)*100,"")</f>
        <v/>
      </c>
      <c r="I93" s="147" t="str">
        <f>IF(その5!G93="","",その5!G93)</f>
        <v/>
      </c>
      <c r="J93" s="155"/>
      <c r="K93" s="156"/>
      <c r="L93" s="156"/>
      <c r="M93" s="156"/>
      <c r="N93" s="156"/>
      <c r="O93" s="152"/>
      <c r="P93" s="4"/>
      <c r="Q93" s="7"/>
      <c r="R93" s="11"/>
    </row>
    <row r="94" spans="2:18" ht="24" hidden="1" customHeight="1">
      <c r="B94" s="23"/>
      <c r="D94" s="153">
        <v>84</v>
      </c>
      <c r="E94" s="144" t="str">
        <f>IF(その5!E94="","",その5!E94)</f>
        <v/>
      </c>
      <c r="F94" s="145" t="str">
        <f>IF(その5!F94="","",その5!F94)</f>
        <v/>
      </c>
      <c r="G94" s="146"/>
      <c r="H94" s="205" t="str">
        <f>IFERROR((G94/その3!$P$9)*100,"")</f>
        <v/>
      </c>
      <c r="I94" s="154" t="str">
        <f>IF(その5!G94="","",その5!G94)</f>
        <v/>
      </c>
      <c r="J94" s="155"/>
      <c r="K94" s="156"/>
      <c r="L94" s="156"/>
      <c r="M94" s="156"/>
      <c r="N94" s="156"/>
      <c r="O94" s="152"/>
      <c r="P94" s="4"/>
      <c r="Q94" s="7"/>
      <c r="R94" s="11"/>
    </row>
    <row r="95" spans="2:18" ht="24" hidden="1" customHeight="1">
      <c r="B95" s="23"/>
      <c r="D95" s="153">
        <v>85</v>
      </c>
      <c r="E95" s="144" t="str">
        <f>IF(その5!E95="","",その5!E95)</f>
        <v/>
      </c>
      <c r="F95" s="145" t="str">
        <f>IF(その5!F95="","",その5!F95)</f>
        <v/>
      </c>
      <c r="G95" s="146"/>
      <c r="H95" s="205" t="str">
        <f>IFERROR((G95/その3!$P$9)*100,"")</f>
        <v/>
      </c>
      <c r="I95" s="154" t="str">
        <f>IF(その5!G95="","",その5!G95)</f>
        <v/>
      </c>
      <c r="J95" s="155"/>
      <c r="K95" s="156"/>
      <c r="L95" s="156"/>
      <c r="M95" s="156"/>
      <c r="N95" s="156"/>
      <c r="O95" s="152"/>
      <c r="P95" s="4"/>
      <c r="Q95" s="7"/>
      <c r="R95" s="11"/>
    </row>
    <row r="96" spans="2:18" ht="24" hidden="1" customHeight="1">
      <c r="B96" s="23"/>
      <c r="D96" s="153">
        <v>86</v>
      </c>
      <c r="E96" s="144" t="str">
        <f>IF(その5!E96="","",その5!E96)</f>
        <v/>
      </c>
      <c r="F96" s="145" t="str">
        <f>IF(その5!F96="","",その5!F96)</f>
        <v/>
      </c>
      <c r="G96" s="146"/>
      <c r="H96" s="205" t="str">
        <f>IFERROR((G96/その3!$P$9)*100,"")</f>
        <v/>
      </c>
      <c r="I96" s="154" t="str">
        <f>IF(その5!G96="","",その5!G96)</f>
        <v/>
      </c>
      <c r="J96" s="155"/>
      <c r="K96" s="156"/>
      <c r="L96" s="156"/>
      <c r="M96" s="156"/>
      <c r="N96" s="156"/>
      <c r="O96" s="152"/>
      <c r="P96" s="4"/>
      <c r="Q96" s="7"/>
      <c r="R96" s="11"/>
    </row>
    <row r="97" spans="2:18" ht="24" hidden="1" customHeight="1">
      <c r="B97" s="23"/>
      <c r="D97" s="153">
        <v>87</v>
      </c>
      <c r="E97" s="144" t="str">
        <f>IF(その5!E97="","",その5!E97)</f>
        <v/>
      </c>
      <c r="F97" s="145" t="str">
        <f>IF(その5!F97="","",その5!F97)</f>
        <v/>
      </c>
      <c r="G97" s="146"/>
      <c r="H97" s="205" t="str">
        <f>IFERROR((G97/その3!$P$9)*100,"")</f>
        <v/>
      </c>
      <c r="I97" s="147" t="str">
        <f>IF(その5!G97="","",その5!G97)</f>
        <v/>
      </c>
      <c r="J97" s="155"/>
      <c r="K97" s="156"/>
      <c r="L97" s="156"/>
      <c r="M97" s="156"/>
      <c r="N97" s="156"/>
      <c r="O97" s="152"/>
      <c r="P97" s="4"/>
      <c r="Q97" s="7"/>
      <c r="R97" s="11"/>
    </row>
    <row r="98" spans="2:18" ht="24" hidden="1" customHeight="1">
      <c r="B98" s="23"/>
      <c r="D98" s="153">
        <v>88</v>
      </c>
      <c r="E98" s="144" t="str">
        <f>IF(その5!E98="","",その5!E98)</f>
        <v/>
      </c>
      <c r="F98" s="145" t="str">
        <f>IF(その5!F98="","",その5!F98)</f>
        <v/>
      </c>
      <c r="G98" s="146"/>
      <c r="H98" s="205" t="str">
        <f>IFERROR((G98/その3!$P$9)*100,"")</f>
        <v/>
      </c>
      <c r="I98" s="154" t="str">
        <f>IF(その5!G98="","",その5!G98)</f>
        <v/>
      </c>
      <c r="J98" s="155"/>
      <c r="K98" s="156"/>
      <c r="L98" s="156"/>
      <c r="M98" s="156"/>
      <c r="N98" s="156"/>
      <c r="O98" s="152"/>
      <c r="P98" s="4"/>
      <c r="Q98" s="7"/>
      <c r="R98" s="11"/>
    </row>
    <row r="99" spans="2:18" ht="24" hidden="1" customHeight="1">
      <c r="B99" s="23"/>
      <c r="D99" s="153">
        <v>89</v>
      </c>
      <c r="E99" s="144" t="str">
        <f>IF(その5!E99="","",その5!E99)</f>
        <v/>
      </c>
      <c r="F99" s="145" t="str">
        <f>IF(その5!F99="","",その5!F99)</f>
        <v/>
      </c>
      <c r="G99" s="146"/>
      <c r="H99" s="205" t="str">
        <f>IFERROR((G99/その3!$P$9)*100,"")</f>
        <v/>
      </c>
      <c r="I99" s="154" t="str">
        <f>IF(その5!G99="","",その5!G99)</f>
        <v/>
      </c>
      <c r="J99" s="155"/>
      <c r="K99" s="156"/>
      <c r="L99" s="156"/>
      <c r="M99" s="156"/>
      <c r="N99" s="156"/>
      <c r="O99" s="152"/>
      <c r="P99" s="4"/>
      <c r="Q99" s="7"/>
      <c r="R99" s="11"/>
    </row>
    <row r="100" spans="2:18" ht="24" hidden="1" customHeight="1">
      <c r="B100" s="23"/>
      <c r="D100" s="153">
        <v>90</v>
      </c>
      <c r="E100" s="144" t="str">
        <f>IF(その5!E100="","",その5!E100)</f>
        <v/>
      </c>
      <c r="F100" s="145" t="str">
        <f>IF(その5!F100="","",その5!F100)</f>
        <v/>
      </c>
      <c r="G100" s="146"/>
      <c r="H100" s="205" t="str">
        <f>IFERROR((G100/その3!$P$9)*100,"")</f>
        <v/>
      </c>
      <c r="I100" s="154" t="str">
        <f>IF(その5!G100="","",その5!G100)</f>
        <v/>
      </c>
      <c r="J100" s="155"/>
      <c r="K100" s="156"/>
      <c r="L100" s="156"/>
      <c r="M100" s="156"/>
      <c r="N100" s="156"/>
      <c r="O100" s="152"/>
      <c r="P100" s="4"/>
      <c r="Q100" s="7"/>
      <c r="R100" s="11"/>
    </row>
    <row r="101" spans="2:18" ht="24" customHeight="1">
      <c r="B101" s="23"/>
      <c r="D101" s="153"/>
      <c r="E101" s="165" t="str">
        <f>IF(その5!E101="","",その5!E101)</f>
        <v>【排出量取引の計画及び実施の状況】</v>
      </c>
      <c r="F101" s="145"/>
      <c r="G101" s="200"/>
      <c r="H101" s="205"/>
      <c r="I101" s="154"/>
      <c r="J101" s="201"/>
      <c r="K101" s="202"/>
      <c r="L101" s="202"/>
      <c r="M101" s="202"/>
      <c r="N101" s="202"/>
      <c r="O101" s="203"/>
      <c r="P101" s="4"/>
      <c r="Q101" s="7"/>
      <c r="R101" s="11"/>
    </row>
    <row r="102" spans="2:18" ht="24" customHeight="1">
      <c r="B102" s="23"/>
      <c r="D102" s="153">
        <v>91</v>
      </c>
      <c r="E102" s="144" t="str">
        <f>IF(その5!E102="","",その5!E102)</f>
        <v/>
      </c>
      <c r="F102" s="145" t="str">
        <f>IF(その5!F102="","",その5!F102)</f>
        <v/>
      </c>
      <c r="G102" s="157"/>
      <c r="H102" s="205" t="str">
        <f>IFERROR((G102/その3!$P$9)*100,"")</f>
        <v/>
      </c>
      <c r="I102" s="154" t="str">
        <f>IF(その5!G102="","",その5!G102)</f>
        <v/>
      </c>
      <c r="J102" s="155"/>
      <c r="K102" s="156"/>
      <c r="L102" s="156"/>
      <c r="M102" s="156"/>
      <c r="N102" s="156"/>
      <c r="O102" s="152"/>
      <c r="P102" s="4"/>
      <c r="Q102" s="7"/>
      <c r="R102" s="11"/>
    </row>
    <row r="103" spans="2:18" ht="24" customHeight="1">
      <c r="B103" s="23"/>
      <c r="D103" s="153">
        <v>92</v>
      </c>
      <c r="E103" s="144" t="str">
        <f>IF(その5!E103="","",その5!E103)</f>
        <v/>
      </c>
      <c r="F103" s="145" t="str">
        <f>IF(その5!F103="","",その5!F103)</f>
        <v/>
      </c>
      <c r="G103" s="146"/>
      <c r="H103" s="205" t="str">
        <f>IFERROR((G103/その3!$P$9)*100,"")</f>
        <v/>
      </c>
      <c r="I103" s="154" t="str">
        <f>IF(その5!G103="","",その5!G103)</f>
        <v/>
      </c>
      <c r="J103" s="155"/>
      <c r="K103" s="156"/>
      <c r="L103" s="156"/>
      <c r="M103" s="156"/>
      <c r="N103" s="156"/>
      <c r="O103" s="152"/>
      <c r="P103" s="4"/>
      <c r="Q103" s="7"/>
      <c r="R103" s="11"/>
    </row>
    <row r="104" spans="2:18" ht="24" customHeight="1">
      <c r="B104" s="23"/>
      <c r="D104" s="153">
        <v>93</v>
      </c>
      <c r="E104" s="144" t="str">
        <f>IF(その5!E104="","",その5!E104)</f>
        <v/>
      </c>
      <c r="F104" s="145" t="str">
        <f>IF(その5!F104="","",その5!F104)</f>
        <v/>
      </c>
      <c r="G104" s="146"/>
      <c r="H104" s="205" t="str">
        <f>IFERROR((G104/その3!$P$9)*100,"")</f>
        <v/>
      </c>
      <c r="I104" s="154" t="str">
        <f>IF(その5!G104="","",その5!G104)</f>
        <v/>
      </c>
      <c r="J104" s="155"/>
      <c r="K104" s="156"/>
      <c r="L104" s="156"/>
      <c r="M104" s="156"/>
      <c r="N104" s="156"/>
      <c r="O104" s="152"/>
      <c r="P104" s="4"/>
      <c r="Q104" s="7"/>
      <c r="R104" s="11"/>
    </row>
    <row r="105" spans="2:18" ht="24" hidden="1" customHeight="1">
      <c r="B105" s="23"/>
      <c r="D105" s="153">
        <v>94</v>
      </c>
      <c r="E105" s="144" t="str">
        <f>IF(その5!E105="","",その5!E105)</f>
        <v/>
      </c>
      <c r="F105" s="145" t="str">
        <f>IF(その5!F105="","",その5!F105)</f>
        <v/>
      </c>
      <c r="G105" s="146"/>
      <c r="H105" s="205" t="str">
        <f>IFERROR((G105/その3!$P$9)*100,"")</f>
        <v/>
      </c>
      <c r="I105" s="154" t="str">
        <f>IF(その5!G105="","",その5!G105)</f>
        <v/>
      </c>
      <c r="J105" s="155"/>
      <c r="K105" s="156"/>
      <c r="L105" s="156"/>
      <c r="M105" s="156"/>
      <c r="N105" s="156"/>
      <c r="O105" s="152"/>
      <c r="P105" s="4"/>
      <c r="Q105" s="7"/>
      <c r="R105" s="11"/>
    </row>
    <row r="106" spans="2:18" ht="24" hidden="1" customHeight="1">
      <c r="B106" s="23"/>
      <c r="D106" s="153">
        <v>95</v>
      </c>
      <c r="E106" s="144" t="str">
        <f>IF(その5!E106="","",その5!E106)</f>
        <v/>
      </c>
      <c r="F106" s="145" t="str">
        <f>IF(その5!F106="","",その5!F106)</f>
        <v/>
      </c>
      <c r="G106" s="146"/>
      <c r="H106" s="205" t="str">
        <f>IFERROR((G106/その3!$P$9)*100,"")</f>
        <v/>
      </c>
      <c r="I106" s="154" t="str">
        <f>IF(その5!G106="","",その5!G106)</f>
        <v/>
      </c>
      <c r="J106" s="155"/>
      <c r="K106" s="156"/>
      <c r="L106" s="156"/>
      <c r="M106" s="156"/>
      <c r="N106" s="156"/>
      <c r="O106" s="152"/>
      <c r="P106" s="4"/>
      <c r="Q106" s="7"/>
      <c r="R106" s="11"/>
    </row>
    <row r="107" spans="2:18" ht="24" hidden="1" customHeight="1">
      <c r="B107" s="23"/>
      <c r="D107" s="153">
        <v>96</v>
      </c>
      <c r="E107" s="144" t="str">
        <f>IF(その5!E107="","",その5!E107)</f>
        <v/>
      </c>
      <c r="F107" s="145" t="str">
        <f>IF(その5!F107="","",その5!F107)</f>
        <v/>
      </c>
      <c r="G107" s="146"/>
      <c r="H107" s="205" t="str">
        <f>IFERROR((G107/その3!$P$9)*100,"")</f>
        <v/>
      </c>
      <c r="I107" s="154" t="str">
        <f>IF(その5!G107="","",その5!G107)</f>
        <v/>
      </c>
      <c r="J107" s="155"/>
      <c r="K107" s="156"/>
      <c r="L107" s="156"/>
      <c r="M107" s="156"/>
      <c r="N107" s="156"/>
      <c r="O107" s="152"/>
      <c r="P107" s="4"/>
      <c r="Q107" s="7"/>
      <c r="R107" s="11"/>
    </row>
    <row r="108" spans="2:18" ht="24" hidden="1" customHeight="1">
      <c r="B108" s="23"/>
      <c r="D108" s="153">
        <v>97</v>
      </c>
      <c r="E108" s="144" t="str">
        <f>IF(その5!E108="","",その5!E108)</f>
        <v/>
      </c>
      <c r="F108" s="145" t="str">
        <f>IF(その5!F108="","",その5!F108)</f>
        <v/>
      </c>
      <c r="G108" s="146"/>
      <c r="H108" s="205" t="str">
        <f>IFERROR((G108/その3!$P$9)*100,"")</f>
        <v/>
      </c>
      <c r="I108" s="154" t="str">
        <f>IF(その5!G108="","",その5!G108)</f>
        <v/>
      </c>
      <c r="J108" s="155"/>
      <c r="K108" s="156"/>
      <c r="L108" s="156"/>
      <c r="M108" s="156"/>
      <c r="N108" s="156"/>
      <c r="O108" s="152"/>
      <c r="P108" s="4"/>
      <c r="Q108" s="7"/>
      <c r="R108" s="11"/>
    </row>
    <row r="109" spans="2:18" ht="24" hidden="1" customHeight="1">
      <c r="B109" s="23"/>
      <c r="D109" s="153">
        <v>98</v>
      </c>
      <c r="E109" s="144" t="str">
        <f>IF(その5!E109="","",その5!E109)</f>
        <v/>
      </c>
      <c r="F109" s="145" t="str">
        <f>IF(その5!F109="","",その5!F109)</f>
        <v/>
      </c>
      <c r="G109" s="146"/>
      <c r="H109" s="205" t="str">
        <f>IFERROR((G109/その3!$P$9)*100,"")</f>
        <v/>
      </c>
      <c r="I109" s="154" t="str">
        <f>IF(その5!G109="","",その5!G109)</f>
        <v/>
      </c>
      <c r="J109" s="155"/>
      <c r="K109" s="156"/>
      <c r="L109" s="156"/>
      <c r="M109" s="156"/>
      <c r="N109" s="156"/>
      <c r="O109" s="152"/>
      <c r="P109" s="4"/>
      <c r="Q109" s="7"/>
      <c r="R109" s="11"/>
    </row>
    <row r="110" spans="2:18" ht="24" hidden="1" customHeight="1">
      <c r="B110" s="23"/>
      <c r="D110" s="153">
        <v>99</v>
      </c>
      <c r="E110" s="144" t="str">
        <f>IF(その5!E110="","",その5!E110)</f>
        <v/>
      </c>
      <c r="F110" s="145" t="str">
        <f>IF(その5!F110="","",その5!F110)</f>
        <v/>
      </c>
      <c r="G110" s="146"/>
      <c r="H110" s="205" t="str">
        <f>IFERROR((G110/その3!$P$9)*100,"")</f>
        <v/>
      </c>
      <c r="I110" s="154" t="str">
        <f>IF(その5!G110="","",その5!G110)</f>
        <v/>
      </c>
      <c r="J110" s="155"/>
      <c r="K110" s="156"/>
      <c r="L110" s="156"/>
      <c r="M110" s="156"/>
      <c r="N110" s="156"/>
      <c r="O110" s="152"/>
      <c r="P110" s="4"/>
      <c r="Q110" s="7"/>
      <c r="R110" s="11"/>
    </row>
    <row r="111" spans="2:18" ht="24" hidden="1" customHeight="1">
      <c r="B111" s="23"/>
      <c r="D111" s="158">
        <v>100</v>
      </c>
      <c r="E111" s="159" t="str">
        <f>IF(その5!E111="","",その5!E111)</f>
        <v/>
      </c>
      <c r="F111" s="160" t="str">
        <f>IF(その5!F111="","",その5!F111)</f>
        <v/>
      </c>
      <c r="G111" s="242"/>
      <c r="H111" s="188" t="str">
        <f>IFERROR((G111/その3!$P$9)*100,"")</f>
        <v/>
      </c>
      <c r="I111" s="161" t="str">
        <f>IF(その5!G111="","",その5!G111)</f>
        <v/>
      </c>
      <c r="J111" s="162"/>
      <c r="K111" s="163"/>
      <c r="L111" s="163"/>
      <c r="M111" s="163"/>
      <c r="N111" s="163"/>
      <c r="O111" s="164"/>
      <c r="P111" s="4"/>
      <c r="Q111" s="7"/>
      <c r="R111" s="11"/>
    </row>
    <row r="112" spans="2:18" ht="21" customHeight="1">
      <c r="B112" s="23"/>
      <c r="D112" s="1243" t="s">
        <v>12</v>
      </c>
      <c r="E112" s="1244"/>
      <c r="F112" s="1245"/>
      <c r="G112" s="243">
        <f>SUM(G9:G89)</f>
        <v>0</v>
      </c>
      <c r="H112" s="206"/>
      <c r="I112" s="173"/>
      <c r="J112" s="238">
        <f t="shared" ref="J112:O112" si="0">SUM(J9:J89)</f>
        <v>0</v>
      </c>
      <c r="K112" s="239">
        <f t="shared" si="0"/>
        <v>0</v>
      </c>
      <c r="L112" s="240">
        <f t="shared" si="0"/>
        <v>0</v>
      </c>
      <c r="M112" s="240">
        <f t="shared" si="0"/>
        <v>0</v>
      </c>
      <c r="N112" s="240">
        <f t="shared" si="0"/>
        <v>0</v>
      </c>
      <c r="O112" s="241">
        <f t="shared" si="0"/>
        <v>0</v>
      </c>
      <c r="P112" s="4"/>
      <c r="Q112" s="7"/>
      <c r="R112" s="11"/>
    </row>
    <row r="113" spans="2:29" ht="21" customHeight="1">
      <c r="B113" s="23"/>
      <c r="D113" s="1237" t="s">
        <v>13</v>
      </c>
      <c r="E113" s="1238"/>
      <c r="F113" s="1239"/>
      <c r="G113" s="166"/>
      <c r="H113" s="189"/>
      <c r="I113" s="167"/>
      <c r="J113" s="168"/>
      <c r="K113" s="192">
        <f>IF(SUM(K91:K100)&gt;その4!M29*その4!M30,その4!M29*その4!M30,SUM(K91:K100))</f>
        <v>0</v>
      </c>
      <c r="L113" s="192">
        <f>IF(SUM(L91:L100)&gt;その4!R29*その4!R30,その4!R29*その4!R30,SUM(L91:L100))</f>
        <v>0</v>
      </c>
      <c r="M113" s="192">
        <f>IF(SUM(M91:M100)&gt;その4!W29*その4!W30,その4!W29*その4!W30,SUM(M91:M100))</f>
        <v>0</v>
      </c>
      <c r="N113" s="192">
        <f>IF(SUM(N91:N100)&gt;その4!AB29*その4!AB30,その4!AB29*その4!AB30,SUM(N91:N100))</f>
        <v>0</v>
      </c>
      <c r="O113" s="193">
        <f>IF(SUM(O91:O100)&gt;その4!AG29*その4!AG30,その4!AG29*その4!AG30,SUM(O91:O100))</f>
        <v>0</v>
      </c>
      <c r="P113" s="4"/>
      <c r="Q113" s="7"/>
      <c r="R113" s="11"/>
    </row>
    <row r="114" spans="2:29" ht="21" customHeight="1" thickBot="1">
      <c r="B114" s="23"/>
      <c r="D114" s="1240" t="s">
        <v>15</v>
      </c>
      <c r="E114" s="1241"/>
      <c r="F114" s="1242"/>
      <c r="G114" s="169"/>
      <c r="H114" s="190"/>
      <c r="I114" s="170"/>
      <c r="J114" s="171"/>
      <c r="K114" s="194">
        <f>SUM(K102:K111)</f>
        <v>0</v>
      </c>
      <c r="L114" s="194">
        <f>SUM(L102:L111)</f>
        <v>0</v>
      </c>
      <c r="M114" s="194">
        <f>SUM(M102:M111)</f>
        <v>0</v>
      </c>
      <c r="N114" s="194">
        <f>SUM(N102:N111)</f>
        <v>0</v>
      </c>
      <c r="O114" s="195">
        <f>SUM(O102:O111)</f>
        <v>0</v>
      </c>
      <c r="P114" s="4"/>
      <c r="Q114" s="7"/>
      <c r="R114" s="11"/>
    </row>
    <row r="115" spans="2:29" ht="21" customHeight="1" thickTop="1">
      <c r="B115" s="23"/>
      <c r="D115" s="1252" t="s">
        <v>16</v>
      </c>
      <c r="E115" s="1253"/>
      <c r="F115" s="1254"/>
      <c r="G115" s="172"/>
      <c r="H115" s="191"/>
      <c r="I115" s="173"/>
      <c r="J115" s="174">
        <f t="shared" ref="J115:O115" si="1">SUM(J112:J114)</f>
        <v>0</v>
      </c>
      <c r="K115" s="175">
        <f t="shared" si="1"/>
        <v>0</v>
      </c>
      <c r="L115" s="175">
        <f t="shared" si="1"/>
        <v>0</v>
      </c>
      <c r="M115" s="176">
        <f t="shared" si="1"/>
        <v>0</v>
      </c>
      <c r="N115" s="175">
        <f t="shared" si="1"/>
        <v>0</v>
      </c>
      <c r="O115" s="177">
        <f t="shared" si="1"/>
        <v>0</v>
      </c>
      <c r="P115" s="4"/>
      <c r="Q115" s="7"/>
      <c r="R115" s="26"/>
    </row>
    <row r="116" spans="2:29" ht="21" customHeight="1">
      <c r="B116" s="23"/>
      <c r="D116" s="1237" t="s">
        <v>17</v>
      </c>
      <c r="E116" s="1238"/>
      <c r="F116" s="1238"/>
      <c r="G116" s="1244"/>
      <c r="H116" s="1238"/>
      <c r="I116" s="1239"/>
      <c r="J116" s="168"/>
      <c r="K116" s="183"/>
      <c r="L116" s="183"/>
      <c r="M116" s="184"/>
      <c r="N116" s="183"/>
      <c r="O116" s="185"/>
      <c r="P116" s="4"/>
      <c r="Q116" s="7"/>
      <c r="R116" s="26"/>
    </row>
    <row r="117" spans="2:29" ht="21" customHeight="1" thickBot="1">
      <c r="B117" s="23"/>
      <c r="D117" s="1255" t="s">
        <v>367</v>
      </c>
      <c r="E117" s="1256"/>
      <c r="F117" s="1256"/>
      <c r="G117" s="1256"/>
      <c r="H117" s="1256"/>
      <c r="I117" s="1257"/>
      <c r="J117" s="231"/>
      <c r="K117" s="133">
        <f>IF(K6&lt;その1!$G$4,'その7（非公表）'!S29,SUM(K115:K116))</f>
        <v>0</v>
      </c>
      <c r="L117" s="133">
        <f>IF(L6&lt;その1!$G$4,'その7（非公表）'!W29,SUM(L115:L116))</f>
        <v>0</v>
      </c>
      <c r="M117" s="182">
        <f>IF(M6&lt;その1!$G$4,'その7（非公表）'!AA29,SUM(M115:M116))</f>
        <v>0</v>
      </c>
      <c r="N117" s="133">
        <f>IF(N6&lt;その1!$G$4,'その7（非公表）'!AE29,SUM(N115:N116))</f>
        <v>0</v>
      </c>
      <c r="O117" s="142">
        <f>IF(O6&lt;その1!$G$4,'その7（非公表）'!AI29,SUM(O115:O116))</f>
        <v>0</v>
      </c>
      <c r="P117" s="4"/>
      <c r="Q117" s="7"/>
      <c r="R117" s="26"/>
    </row>
    <row r="118" spans="2:29" ht="9" customHeight="1" thickBot="1">
      <c r="B118" s="23"/>
      <c r="D118" s="178"/>
      <c r="E118" s="178"/>
      <c r="F118" s="178"/>
      <c r="G118" s="179"/>
      <c r="H118" s="180"/>
      <c r="I118" s="179"/>
      <c r="J118" s="181"/>
      <c r="K118" s="181"/>
      <c r="L118" s="181"/>
      <c r="M118" s="181"/>
      <c r="N118" s="181"/>
      <c r="O118" s="181"/>
      <c r="P118" s="4"/>
      <c r="Q118" s="7"/>
      <c r="R118" s="26"/>
    </row>
    <row r="119" spans="2:29" ht="21" customHeight="1">
      <c r="B119" s="23"/>
      <c r="D119" s="1246" t="s">
        <v>383</v>
      </c>
      <c r="E119" s="1247"/>
      <c r="F119" s="1250" t="s">
        <v>14</v>
      </c>
      <c r="G119" s="1251"/>
      <c r="H119" s="1273">
        <f ca="1">IFERROR(SUM(OFFSET($O$6,106,-$O$6+その1!$G$4,,$O$6-その1!$G$4+1))-OFFSET($O$6,106,-$O$6+その1!$G$4-1,,)*($O$6-その1!$G$4+1)+SUM(OFFSET($O$6,107,-$O$6+その1!$G$4,,$O$6-その1!$G$4+1)),0)</f>
        <v>0</v>
      </c>
      <c r="I119" s="1274"/>
      <c r="J119" s="1277" t="s">
        <v>754</v>
      </c>
      <c r="K119" s="1278"/>
      <c r="L119" s="1279"/>
      <c r="M119" s="1283">
        <f>SUM(K142:O142)</f>
        <v>0</v>
      </c>
      <c r="N119" s="1271" t="s">
        <v>19</v>
      </c>
      <c r="O119" s="1264">
        <f ca="1">IF(H119+H120+M119="",0,H119+H120+M119)</f>
        <v>0</v>
      </c>
      <c r="P119" s="4"/>
      <c r="Q119" s="7"/>
      <c r="R119" s="26"/>
    </row>
    <row r="120" spans="2:29" ht="21" customHeight="1" thickBot="1">
      <c r="B120" s="23"/>
      <c r="D120" s="1248"/>
      <c r="E120" s="1249"/>
      <c r="F120" s="1258" t="s">
        <v>18</v>
      </c>
      <c r="G120" s="1259"/>
      <c r="H120" s="1275">
        <f ca="1">IFERROR(SUM(OFFSET($O$6,108,-$O$6+その1!$G$4,,$O$6-その1!$G$4+1)),0)</f>
        <v>0</v>
      </c>
      <c r="I120" s="1276"/>
      <c r="J120" s="1280"/>
      <c r="K120" s="1281"/>
      <c r="L120" s="1282"/>
      <c r="M120" s="1284"/>
      <c r="N120" s="1272"/>
      <c r="O120" s="1265"/>
      <c r="P120" s="4"/>
      <c r="Q120" s="7"/>
      <c r="R120" s="26"/>
    </row>
    <row r="121" spans="2:29" s="4" customFormat="1" ht="26.4" customHeight="1" thickBot="1">
      <c r="B121" s="6"/>
      <c r="D121" s="1269" t="s">
        <v>773</v>
      </c>
      <c r="E121" s="1269"/>
      <c r="F121" s="1269"/>
      <c r="G121" s="1269"/>
      <c r="H121" s="1269"/>
      <c r="I121" s="1270"/>
      <c r="J121" s="1266" t="s">
        <v>9</v>
      </c>
      <c r="K121" s="1267"/>
      <c r="L121" s="1267"/>
      <c r="M121" s="1267"/>
      <c r="N121" s="1268"/>
      <c r="O121" s="134">
        <f>IF('その7（非公表）'!AE37="",0,'その7（非公表）'!AE37)</f>
        <v>0</v>
      </c>
      <c r="Q121" s="7"/>
      <c r="S121" s="1263"/>
      <c r="T121" s="1263"/>
      <c r="U121" s="1263"/>
      <c r="V121" s="1263"/>
      <c r="W121" s="1263"/>
      <c r="X121" s="1263"/>
      <c r="Y121" s="1263"/>
      <c r="Z121" s="1263"/>
      <c r="AA121" s="1263"/>
      <c r="AB121" s="1263"/>
      <c r="AC121" s="1263"/>
    </row>
    <row r="122" spans="2:29" s="4" customFormat="1" ht="24" customHeight="1">
      <c r="B122" s="6"/>
      <c r="D122" s="9"/>
      <c r="G122" s="5"/>
      <c r="H122" s="1261" t="str">
        <f ca="1">IF(AND(O121&gt;O119,O121&lt;&gt;0),E132&amp;O121-O119&amp;E133,"")</f>
        <v/>
      </c>
      <c r="I122" s="1261"/>
      <c r="J122" s="1261"/>
      <c r="K122" s="1261"/>
      <c r="L122" s="1261"/>
      <c r="M122" s="1261"/>
      <c r="N122" s="1261"/>
      <c r="O122" s="1261"/>
      <c r="Q122" s="7"/>
      <c r="S122" s="57"/>
      <c r="T122" s="57"/>
      <c r="U122" s="57"/>
      <c r="V122" s="57"/>
      <c r="W122" s="57"/>
      <c r="X122" s="57"/>
      <c r="Y122" s="57"/>
      <c r="Z122" s="57"/>
      <c r="AA122" s="57"/>
      <c r="AB122" s="57"/>
      <c r="AC122" s="57"/>
    </row>
    <row r="123" spans="2:29" s="4" customFormat="1" ht="24" customHeight="1">
      <c r="B123" s="6"/>
      <c r="D123" s="9"/>
      <c r="F123" s="204"/>
      <c r="G123" s="5"/>
      <c r="H123" s="1261"/>
      <c r="I123" s="1261"/>
      <c r="J123" s="1261"/>
      <c r="K123" s="1261"/>
      <c r="L123" s="1261"/>
      <c r="M123" s="1261"/>
      <c r="N123" s="1261"/>
      <c r="O123" s="1261"/>
      <c r="Q123" s="7"/>
      <c r="S123" s="57"/>
      <c r="T123" s="57"/>
      <c r="U123" s="57"/>
      <c r="V123" s="57"/>
      <c r="W123" s="57"/>
      <c r="X123" s="57"/>
      <c r="Y123" s="57"/>
      <c r="Z123" s="57"/>
      <c r="AA123" s="57"/>
      <c r="AB123" s="57"/>
      <c r="AC123" s="57"/>
    </row>
    <row r="124" spans="2:29" s="4" customFormat="1" ht="24" customHeight="1">
      <c r="B124" s="6"/>
      <c r="D124" s="9"/>
      <c r="F124" s="204"/>
      <c r="G124" s="5"/>
      <c r="H124" s="1262" t="str">
        <f ca="1">IF(AND(O121&gt;O119,O121&lt;&gt;0),E134,"")</f>
        <v/>
      </c>
      <c r="I124" s="1262"/>
      <c r="J124" s="1262"/>
      <c r="K124" s="1262"/>
      <c r="L124" s="1262"/>
      <c r="M124" s="1262"/>
      <c r="N124" s="1262"/>
      <c r="O124" s="1262"/>
      <c r="Q124" s="7"/>
      <c r="S124" s="57"/>
      <c r="T124" s="57"/>
      <c r="U124" s="57"/>
      <c r="V124" s="57"/>
      <c r="W124" s="57"/>
      <c r="X124" s="57"/>
      <c r="Y124" s="57"/>
      <c r="Z124" s="57"/>
      <c r="AA124" s="57"/>
      <c r="AB124" s="57"/>
      <c r="AC124" s="57"/>
    </row>
    <row r="125" spans="2:29" s="4" customFormat="1" ht="24" customHeight="1">
      <c r="B125" s="6"/>
      <c r="D125" s="9"/>
      <c r="F125" s="204"/>
      <c r="G125" s="5"/>
      <c r="H125" s="1262"/>
      <c r="I125" s="1262"/>
      <c r="J125" s="1262"/>
      <c r="K125" s="1262"/>
      <c r="L125" s="1262"/>
      <c r="M125" s="1262"/>
      <c r="N125" s="1262"/>
      <c r="O125" s="1262"/>
      <c r="Q125" s="7"/>
      <c r="S125" s="57"/>
      <c r="T125" s="57"/>
      <c r="U125" s="57"/>
      <c r="V125" s="57"/>
      <c r="W125" s="57"/>
      <c r="X125" s="57"/>
      <c r="Y125" s="57"/>
      <c r="Z125" s="57"/>
      <c r="AA125" s="57"/>
      <c r="AB125" s="57"/>
      <c r="AC125" s="57"/>
    </row>
    <row r="126" spans="2:29" s="4" customFormat="1" ht="24" customHeight="1">
      <c r="B126" s="6"/>
      <c r="D126" s="9"/>
      <c r="G126" s="5"/>
      <c r="H126" s="1262"/>
      <c r="I126" s="1262"/>
      <c r="J126" s="1262"/>
      <c r="K126" s="1262"/>
      <c r="L126" s="1262"/>
      <c r="M126" s="1262"/>
      <c r="N126" s="1262"/>
      <c r="O126" s="1262"/>
      <c r="Q126" s="7"/>
      <c r="S126" s="57"/>
      <c r="T126" s="57"/>
      <c r="U126" s="57"/>
      <c r="V126" s="57"/>
      <c r="W126" s="57"/>
      <c r="X126" s="57"/>
      <c r="Y126" s="57"/>
      <c r="Z126" s="57"/>
      <c r="AA126" s="57"/>
      <c r="AB126" s="57"/>
      <c r="AC126" s="57"/>
    </row>
    <row r="127" spans="2:29" s="4" customFormat="1" ht="6" customHeight="1">
      <c r="B127" s="6"/>
      <c r="O127" s="5"/>
      <c r="Q127" s="7"/>
    </row>
    <row r="128" spans="2:29" s="4" customFormat="1" ht="3" customHeight="1">
      <c r="B128" s="3"/>
      <c r="C128" s="2"/>
      <c r="D128" s="2"/>
      <c r="E128" s="2"/>
      <c r="F128" s="2"/>
      <c r="G128" s="2"/>
      <c r="H128" s="2"/>
      <c r="I128" s="2"/>
      <c r="J128" s="2"/>
      <c r="K128" s="2"/>
      <c r="L128" s="2"/>
      <c r="M128" s="2"/>
      <c r="N128" s="2"/>
      <c r="O128" s="29"/>
      <c r="P128" s="2"/>
      <c r="Q128" s="8"/>
    </row>
    <row r="129" spans="5:18">
      <c r="P129" s="1" t="s">
        <v>491</v>
      </c>
      <c r="Q129" s="1"/>
      <c r="R129" s="4"/>
    </row>
    <row r="132" spans="5:18" hidden="1">
      <c r="E132" s="10" t="s">
        <v>489</v>
      </c>
    </row>
    <row r="133" spans="5:18" hidden="1">
      <c r="E133" s="10" t="s">
        <v>490</v>
      </c>
    </row>
    <row r="134" spans="5:18" ht="13.5" hidden="1" customHeight="1">
      <c r="E134" s="1260" t="s">
        <v>495</v>
      </c>
      <c r="F134" s="1260"/>
      <c r="G134" s="1260"/>
      <c r="H134" s="1260"/>
    </row>
    <row r="135" spans="5:18" hidden="1"/>
    <row r="136" spans="5:18" hidden="1"/>
    <row r="137" spans="5:18" hidden="1"/>
    <row r="138" spans="5:18" hidden="1"/>
    <row r="139" spans="5:18" hidden="1">
      <c r="K139" s="232">
        <f>IFERROR(K117-K115,0)</f>
        <v>0</v>
      </c>
      <c r="L139" s="232">
        <f>IFERROR(L117-L115,0)</f>
        <v>0</v>
      </c>
      <c r="M139" s="232">
        <f>IFERROR(M117-M115,0)</f>
        <v>0</v>
      </c>
      <c r="N139" s="232">
        <f>IFERROR(N117-N115,0)</f>
        <v>0</v>
      </c>
      <c r="O139" s="232">
        <f>IFERROR(O117-O115,0)</f>
        <v>0</v>
      </c>
      <c r="R139" s="233" t="e">
        <f ca="1">OFFSET(K139,,その1!$G$4-K6-1)</f>
        <v>#REF!</v>
      </c>
    </row>
    <row r="140" spans="5:18" hidden="1">
      <c r="L140" s="234" t="str">
        <f>IF(COUNT(L116:$O116)&gt;0,"○","×")</f>
        <v>×</v>
      </c>
      <c r="M140" s="234" t="str">
        <f>IF(その1!$G$4&lt;M6,L140,IF(COUNT(M116:$O116)&gt;0,"○","×"))</f>
        <v>×</v>
      </c>
      <c r="N140" s="234" t="str">
        <f>IF(その1!$G$4&lt;N6,M140,IF(COUNT(N116:$O116)&gt;0,"○","×"))</f>
        <v>×</v>
      </c>
      <c r="O140" s="234" t="str">
        <f>IF(その1!$G$4&lt;O6,N140,IF(O116&lt;&gt;"","○","×"))</f>
        <v>×</v>
      </c>
    </row>
    <row r="141" spans="5:18" hidden="1"/>
    <row r="142" spans="5:18" hidden="1">
      <c r="L142" s="233" t="str">
        <f>IF(その1!$G$4&gt;L6,"",IF(L140="○",L116-$R$139,""))</f>
        <v/>
      </c>
      <c r="M142" s="233" t="str">
        <f>IF(その1!$G$4&gt;M6,"",IF(M140="○",M116-$R$139,""))</f>
        <v/>
      </c>
      <c r="N142" s="233" t="str">
        <f>IF(その1!$G$4&gt;N6,"",IF(N140="○",N116-$R$139,""))</f>
        <v/>
      </c>
      <c r="O142" s="233" t="str">
        <f>IF(その1!$G$4&gt;O6,"",IF(O140="○",O116-$R$139,""))</f>
        <v/>
      </c>
    </row>
    <row r="143" spans="5:18">
      <c r="Q143" s="33"/>
    </row>
    <row r="144" spans="5:18">
      <c r="Q144" s="33"/>
    </row>
    <row r="145" spans="17:17">
      <c r="Q145" s="33"/>
    </row>
  </sheetData>
  <sheetProtection algorithmName="SHA-512" hashValue="+8aZbU1s/q3HbLSgp6uKehKDchY+8hYruofRxlVZixEMXQb7/sY+TAjxOEcXTeWodijPLelA1zdCpZNpuwYl0A==" saltValue="/K7qy7kzW+3CavmeJzwgZA==" spinCount="100000" sheet="1" formatCells="0" formatRows="0"/>
  <mergeCells count="27">
    <mergeCell ref="E134:H134"/>
    <mergeCell ref="H122:O123"/>
    <mergeCell ref="H124:O126"/>
    <mergeCell ref="S121:AC121"/>
    <mergeCell ref="O119:O120"/>
    <mergeCell ref="J121:N121"/>
    <mergeCell ref="D121:I121"/>
    <mergeCell ref="N119:N120"/>
    <mergeCell ref="H119:I119"/>
    <mergeCell ref="H120:I120"/>
    <mergeCell ref="J119:L120"/>
    <mergeCell ref="M119:M120"/>
    <mergeCell ref="D113:F113"/>
    <mergeCell ref="D114:F114"/>
    <mergeCell ref="D112:F112"/>
    <mergeCell ref="D119:E120"/>
    <mergeCell ref="F119:G119"/>
    <mergeCell ref="D115:F115"/>
    <mergeCell ref="D116:I116"/>
    <mergeCell ref="D117:I117"/>
    <mergeCell ref="F120:G120"/>
    <mergeCell ref="K5:N5"/>
    <mergeCell ref="D5:D6"/>
    <mergeCell ref="F5:F6"/>
    <mergeCell ref="I5:I6"/>
    <mergeCell ref="G5:H5"/>
    <mergeCell ref="E5:E6"/>
  </mergeCells>
  <phoneticPr fontId="2"/>
  <conditionalFormatting sqref="O119:O121">
    <cfRule type="expression" dxfId="0" priority="1">
      <formula>AND($O$121&gt;$O$119,$O$121&lt;&gt;0)</formula>
    </cfRule>
  </conditionalFormatting>
  <dataValidations count="20">
    <dataValidation type="decimal" allowBlank="1" showInputMessage="1" showErrorMessage="1" error="半角数字で入力してください。" promptTitle="注意事項" prompt="その他ガス削減量を義務履行のために使用する場合は、別途、その他ガス削減量の検証及び東京都への申請が必要です。該当しない場合は、この欄は未記入としてください。" sqref="J112" xr:uid="{00000000-0002-0000-0A00-000000000000}">
      <formula1>-100000000</formula1>
      <formula2>1000000</formula2>
    </dataValidation>
    <dataValidation type="decimal" imeMode="hiragana" operator="greaterThanOrEqual" allowBlank="1" showInputMessage="1" showErrorMessage="1" sqref="G101 G90 G79" xr:uid="{00000000-0002-0000-0A00-000001000000}">
      <formula1>0</formula1>
    </dataValidation>
    <dataValidation type="decimal" allowBlank="1" showInputMessage="1" showErrorMessage="1" error="半角数字で入力してください。" sqref="J7:O8 K112:O112 K114:O114 J10:O78 J80:O89" xr:uid="{00000000-0002-0000-0A00-000002000000}">
      <formula1>-10000000</formula1>
      <formula2>1000000</formula2>
    </dataValidation>
    <dataValidation type="decimal" allowBlank="1" showInputMessage="1" showErrorMessage="1" error="半角数字で入力してください。" sqref="J90:O90 J92:O101 J103:O111 J79:O79" xr:uid="{00000000-0002-0000-0A00-000003000000}">
      <formula1>-1000000</formula1>
      <formula2>1000000</formula2>
    </dataValidation>
    <dataValidation type="decimal" allowBlank="1" showInputMessage="1" showErrorMessage="1" error="半角数字で入力して下さい。" sqref="G7:G8" xr:uid="{00000000-0002-0000-0A00-000004000000}">
      <formula1>-10000000</formula1>
      <formula2>1000000</formula2>
    </dataValidation>
    <dataValidation type="decimal" operator="greaterThanOrEqual" allowBlank="1" showInputMessage="1" showErrorMessage="1" sqref="G112" xr:uid="{00000000-0002-0000-0A00-000005000000}">
      <formula1>0</formula1>
    </dataValidation>
    <dataValidation type="whole" allowBlank="1" showInputMessage="1" showErrorMessage="1" promptTitle="注意事項" prompt="左記に記載されている対策を実施した場合に見込まれる、　　　一年度あたりの削減量の最大値を入力してください。" sqref="G9 G80" xr:uid="{00000000-0002-0000-0A00-000006000000}">
      <formula1>-100000</formula1>
      <formula2>1000000</formula2>
    </dataValidation>
    <dataValidation type="whole" imeMode="hiragana" operator="greaterThanOrEqual" allowBlank="1" showInputMessage="1" showErrorMessage="1" promptTitle="注意事項" prompt="左記に記載されている対策を実施した場合に見込まれる、　　　一年度あたりの削減量の最大値を入力してください。" sqref="G91" xr:uid="{00000000-0002-0000-0A00-000007000000}">
      <formula1>0</formula1>
    </dataValidation>
    <dataValidation type="decimal" imeMode="hiragana" operator="greaterThanOrEqual" allowBlank="1" showInputMessage="1" showErrorMessage="1" promptTitle="注意事項" prompt="左記に記載されている対策を実施した場合に見込まれる、　　　一年度あたりの削減量の最大値を入力してください。" sqref="G102" xr:uid="{00000000-0002-0000-0A00-000008000000}">
      <formula1>0</formula1>
    </dataValidation>
    <dataValidation type="whole" allowBlank="1" showInputMessage="1" showErrorMessage="1" sqref="G10:G78 G81:G89 G92:G100 G103:G111" xr:uid="{00000000-0002-0000-0A00-000009000000}">
      <formula1>-100000</formula1>
      <formula2>1000000</formula2>
    </dataValidation>
    <dataValidation type="decimal" allowBlank="1" showInputMessage="1" showErrorMessage="1" error="半角数字で入力してください。" promptTitle="注意事項" prompt="削減効果の推計値は、_x000a_2029年度の実排出係数で算定した値を入力してください。_x000a_報告年度が2029年度以前である場合は、計画書報告年度の前年度の実排出係数で算定した値を入力してください。" sqref="O9" xr:uid="{00000000-0002-0000-0A00-00000A000000}">
      <formula1>-10000000</formula1>
      <formula2>1000000</formula2>
    </dataValidation>
    <dataValidation type="decimal" allowBlank="1" showInputMessage="1" showErrorMessage="1" error="半角数字で入力してください。" promptTitle="注意事項" prompt="削減対策以外（生産量の増減等）が要因となる削減量の推計値を入力してください。_x000a_排出量の増加が見込まれる場合は、負の値を入力してください。" sqref="K116:O116" xr:uid="{00000000-0002-0000-0A00-00000B000000}">
      <formula1>-10000000</formula1>
      <formula2>1000000</formula2>
    </dataValidation>
    <dataValidation type="decimal" allowBlank="1" showInputMessage="1" showErrorMessage="1" error="半角数字で入力してください。" promptTitle="注意事項" prompt="その他ガス削減量で義務充当予定量を義務充当予定年度に入力してください。" sqref="J91:O91" xr:uid="{00000000-0002-0000-0A00-00000C000000}">
      <formula1>-1000000</formula1>
      <formula2>1000000</formula2>
    </dataValidation>
    <dataValidation type="decimal" allowBlank="1" showInputMessage="1" showErrorMessage="1" error="半角数字で入力してください。" promptTitle="注意事項" prompt="排出量取引実施予定年度に、取引予定量を入力してください。" sqref="J102:O102" xr:uid="{00000000-0002-0000-0A00-00000D000000}">
      <formula1>-1000000</formula1>
      <formula2>1000000</formula2>
    </dataValidation>
    <dataValidation type="decimal" allowBlank="1" showInputMessage="1" showErrorMessage="1" error="半角数字で入力してください。" sqref="J116 J113:O113" xr:uid="{00000000-0002-0000-0A00-00000E000000}">
      <formula1>-100000000</formula1>
      <formula2>1000000</formula2>
    </dataValidation>
    <dataValidation type="decimal" allowBlank="1" showInputMessage="1" showErrorMessage="1" error="半角数字で入力してください。" promptTitle="注意事項" prompt="削減効果の推計値は、_x000a_第三計画期間の排出係数で算定した値を入力してください。" sqref="J9" xr:uid="{A16B16D6-78CF-4291-963E-661E1FD59764}">
      <formula1>-10000000</formula1>
      <formula2>1000000</formula2>
    </dataValidation>
    <dataValidation type="decimal" allowBlank="1" showInputMessage="1" showErrorMessage="1" error="半角数字で入力してください。" promptTitle="注意事項" prompt="削減効果の推計値は、_x000a_2025年度の実排出係数で算定した値を入力してください。" sqref="K9" xr:uid="{E592C1C0-8180-4645-83A0-8D84849701D5}">
      <formula1>-10000000</formula1>
      <formula2>1000000</formula2>
    </dataValidation>
    <dataValidation type="decimal" allowBlank="1" showInputMessage="1" showErrorMessage="1" error="半角数字で入力してください。" promptTitle="注意事項" prompt="削減効果の推計値は、_x000a_2026年度の実排出係数で算定した値を入力してください。_x000a_報告年度が2026年度以前である場合は、計画書報告年度の前年度の実排出係数で算定した値を入力してください。" sqref="L9" xr:uid="{5C7ADD34-0298-42E2-A934-1EB8EB2C36A0}">
      <formula1>-10000000</formula1>
      <formula2>1000000</formula2>
    </dataValidation>
    <dataValidation type="decimal" allowBlank="1" showInputMessage="1" showErrorMessage="1" error="半角数字で入力してください。" promptTitle="注意事項" prompt="削減効果の推計値は、_x000a_2027年度の実排出係数で算定した値を入力してください。_x000a_報告年度が2027年度以前である場合は、計画書報告年度の前年度の実排出係数で算定した値を入力してください。" sqref="M9" xr:uid="{16ED78E5-7335-4315-B85A-7091AF7B3622}">
      <formula1>-10000000</formula1>
      <formula2>1000000</formula2>
    </dataValidation>
    <dataValidation type="decimal" allowBlank="1" showInputMessage="1" showErrorMessage="1" error="半角数字で入力してください。" promptTitle="注意事項" prompt="削減効果の推計値は、_x000a_2028年度の実排出係数で算定した値を入力してください。_x000a_報告年度が2028年度以前である場合は、計画書報告年度の前年度の実排出係数で算定した値を入力してください。" sqref="N9" xr:uid="{9375CDAB-BF2B-4FA3-BF55-FAA0895EEC42}">
      <formula1>-10000000</formula1>
      <formula2>1000000</formula2>
    </dataValidation>
  </dataValidations>
  <pageMargins left="0.47244094488188981" right="0.19685039370078741" top="0.62992125984251968" bottom="0.31496062992125984" header="0.43307086614173229" footer="0.19685039370078741"/>
  <pageSetup paperSize="9" scale="84" fitToHeight="0" orientation="landscape" r:id="rId1"/>
  <headerFooter alignWithMargins="0"/>
  <rowBreaks count="1" manualBreakCount="1">
    <brk id="80" min="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63" r:id="rId4" name="drpTaisaku89">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64" r:id="rId5" name="optLevel89">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65" r:id="rId6" name="optKubun89">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66" r:id="rId7" name="drpTaisaku90">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67" r:id="rId8" name="optLevel90">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68" r:id="rId9" name="optKubun90">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69" r:id="rId10" name="drpTaisaku88">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70" r:id="rId11" name="optLevel88">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71" r:id="rId12" name="optKubun88">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72" r:id="rId13" name="drpTaisaku87">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73" r:id="rId14" name="optLevel87">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74" r:id="rId15" name="optKubun87">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75" r:id="rId16" name="drpTaisaku86">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76" r:id="rId17" name="optLevel86">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77" r:id="rId18" name="optKubun86">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78" r:id="rId19" name="drpTaisaku85">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79" r:id="rId20" name="optLevel85">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80" r:id="rId21" name="optKubun85">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81" r:id="rId22" name="drpTaisaku84">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83" r:id="rId23" name="optLevel84">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84" r:id="rId24" name="optKubun84">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85" r:id="rId25" name="drpTaisaku83">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87" r:id="rId26" name="optLevel83">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88" r:id="rId27" name="optKubun83">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89" r:id="rId28" name="drpTaisaku82">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91" r:id="rId29" name="optLevel82">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92" r:id="rId30" name="optKubun82">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93" r:id="rId31" name="drpTaisaku81">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95" r:id="rId32" name="optLevel81">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096" r:id="rId33" name="optKubun81">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097" r:id="rId34" name="drpTaisaku80">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099" r:id="rId35" name="optLevel80">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00" r:id="rId36" name="optKubun80">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01" r:id="rId37" name="drpTaisaku79">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03" r:id="rId38" name="optLevel79">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04" r:id="rId39" name="optKubun79">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05" r:id="rId40" name="drpTaisaku78">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07" r:id="rId41" name="optLevel78">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08" r:id="rId42" name="optKubun78">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09" r:id="rId43" name="drpTaisaku77">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11" r:id="rId44" name="optLevel77">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12" r:id="rId45" name="optKubun77">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13" r:id="rId46" name="drpTaisaku76">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15" r:id="rId47" name="optLevel76">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16" r:id="rId48" name="optKubun76">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17" r:id="rId49" name="drpTaisaku75">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19" r:id="rId50" name="optLevel75">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20" r:id="rId51" name="optKubun75">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21" r:id="rId52" name="drpTaisaku74">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23" r:id="rId53" name="optLevel74">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24" r:id="rId54" name="optKubun74">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25" r:id="rId55" name="drpTaisaku73">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27" r:id="rId56" name="optLevel73">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28" r:id="rId57" name="optKubun73">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29" r:id="rId58" name="drpTaisaku72">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31" r:id="rId59" name="optLevel72">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32" r:id="rId60" name="optKubun72">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33" r:id="rId61" name="drpTaisaku71">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35" r:id="rId62" name="optLevel71">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36" r:id="rId63" name="optKubun71">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37" r:id="rId64" name="drpTaisaku70">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39" r:id="rId65" name="optLevel70">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40" r:id="rId66" name="optKubun70">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41" r:id="rId67" name="drpTaisaku69">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43" r:id="rId68" name="optLevel69">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44" r:id="rId69" name="optKubun69">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45" r:id="rId70" name="drpTaisaku68">
              <controlPr defaultSize="0" autoLine="0" autoPict="0">
                <anchor moveWithCells="1">
                  <from>
                    <xdr:col>5</xdr:col>
                    <xdr:colOff>297180</xdr:colOff>
                    <xdr:row>55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47" r:id="rId71" name="optLevel68">
              <controlPr defaultSize="0" autoFill="0" autoLine="0" autoPict="0">
                <anchor moveWithCells="1">
                  <from>
                    <xdr:col>5</xdr:col>
                    <xdr:colOff>1097280</xdr:colOff>
                    <xdr:row>55</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44148" r:id="rId72" name="optKubun68">
              <controlPr defaultSize="0" autoFill="0" autoLine="0" autoPict="0" macro="[0]!Sheet5.optKubun15_Click">
                <anchor moveWithCells="1">
                  <from>
                    <xdr:col>3</xdr:col>
                    <xdr:colOff>68580</xdr:colOff>
                    <xdr:row>55</xdr:row>
                    <xdr:rowOff>259080</xdr:rowOff>
                  </from>
                  <to>
                    <xdr:col>3</xdr:col>
                    <xdr:colOff>259080</xdr:colOff>
                    <xdr:row>78</xdr:row>
                    <xdr:rowOff>144780</xdr:rowOff>
                  </to>
                </anchor>
              </controlPr>
            </control>
          </mc:Choice>
        </mc:AlternateContent>
        <mc:AlternateContent xmlns:mc="http://schemas.openxmlformats.org/markup-compatibility/2006">
          <mc:Choice Requires="x14">
            <control shapeId="44149" r:id="rId73" name="drpTaisaku67">
              <controlPr defaultSize="0" autoLine="0" autoPict="0">
                <anchor moveWithCells="1">
                  <from>
                    <xdr:col>5</xdr:col>
                    <xdr:colOff>297180</xdr:colOff>
                    <xdr:row>55</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51" r:id="rId74" name="optLevel67">
              <controlPr defaultSize="0" autoFill="0" autoLine="0" autoPict="0">
                <anchor moveWithCells="1">
                  <from>
                    <xdr:col>5</xdr:col>
                    <xdr:colOff>1097280</xdr:colOff>
                    <xdr:row>55</xdr:row>
                    <xdr:rowOff>38100</xdr:rowOff>
                  </from>
                  <to>
                    <xdr:col>5</xdr:col>
                    <xdr:colOff>1295400</xdr:colOff>
                    <xdr:row>78</xdr:row>
                    <xdr:rowOff>144780</xdr:rowOff>
                  </to>
                </anchor>
              </controlPr>
            </control>
          </mc:Choice>
        </mc:AlternateContent>
        <mc:AlternateContent xmlns:mc="http://schemas.openxmlformats.org/markup-compatibility/2006">
          <mc:Choice Requires="x14">
            <control shapeId="44152" r:id="rId75" name="optKubun67">
              <controlPr defaultSize="0" autoFill="0" autoLine="0" autoPict="0" macro="[0]!Sheet5.optKubun15_Click">
                <anchor moveWithCells="1">
                  <from>
                    <xdr:col>3</xdr:col>
                    <xdr:colOff>68580</xdr:colOff>
                    <xdr:row>55</xdr:row>
                    <xdr:rowOff>38100</xdr:rowOff>
                  </from>
                  <to>
                    <xdr:col>3</xdr:col>
                    <xdr:colOff>259080</xdr:colOff>
                    <xdr:row>78</xdr:row>
                    <xdr:rowOff>144780</xdr:rowOff>
                  </to>
                </anchor>
              </controlPr>
            </control>
          </mc:Choice>
        </mc:AlternateContent>
        <mc:AlternateContent xmlns:mc="http://schemas.openxmlformats.org/markup-compatibility/2006">
          <mc:Choice Requires="x14">
            <control shapeId="44153" r:id="rId76" name="drpTaisaku66">
              <controlPr defaultSize="0" autoLine="0" autoPict="0">
                <anchor moveWithCells="1">
                  <from>
                    <xdr:col>5</xdr:col>
                    <xdr:colOff>297180</xdr:colOff>
                    <xdr:row>54</xdr:row>
                    <xdr:rowOff>220980</xdr:rowOff>
                  </from>
                  <to>
                    <xdr:col>5</xdr:col>
                    <xdr:colOff>944880</xdr:colOff>
                    <xdr:row>78</xdr:row>
                    <xdr:rowOff>106680</xdr:rowOff>
                  </to>
                </anchor>
              </controlPr>
            </control>
          </mc:Choice>
        </mc:AlternateContent>
        <mc:AlternateContent xmlns:mc="http://schemas.openxmlformats.org/markup-compatibility/2006">
          <mc:Choice Requires="x14">
            <control shapeId="44155" r:id="rId77" name="optLevel66">
              <controlPr defaultSize="0" autoFill="0" autoLine="0" autoPict="0">
                <anchor moveWithCells="1">
                  <from>
                    <xdr:col>5</xdr:col>
                    <xdr:colOff>1097280</xdr:colOff>
                    <xdr:row>54</xdr:row>
                    <xdr:rowOff>182880</xdr:rowOff>
                  </from>
                  <to>
                    <xdr:col>5</xdr:col>
                    <xdr:colOff>1295400</xdr:colOff>
                    <xdr:row>78</xdr:row>
                    <xdr:rowOff>144780</xdr:rowOff>
                  </to>
                </anchor>
              </controlPr>
            </control>
          </mc:Choice>
        </mc:AlternateContent>
        <mc:AlternateContent xmlns:mc="http://schemas.openxmlformats.org/markup-compatibility/2006">
          <mc:Choice Requires="x14">
            <control shapeId="44156" r:id="rId78" name="optKubun66">
              <controlPr defaultSize="0" autoFill="0" autoLine="0" autoPict="0" macro="[0]!Sheet5.optKubun15_Click">
                <anchor moveWithCells="1">
                  <from>
                    <xdr:col>3</xdr:col>
                    <xdr:colOff>68580</xdr:colOff>
                    <xdr:row>54</xdr:row>
                    <xdr:rowOff>182880</xdr:rowOff>
                  </from>
                  <to>
                    <xdr:col>3</xdr:col>
                    <xdr:colOff>259080</xdr:colOff>
                    <xdr:row>78</xdr:row>
                    <xdr:rowOff>144780</xdr:rowOff>
                  </to>
                </anchor>
              </controlPr>
            </control>
          </mc:Choice>
        </mc:AlternateContent>
        <mc:AlternateContent xmlns:mc="http://schemas.openxmlformats.org/markup-compatibility/2006">
          <mc:Choice Requires="x14">
            <control shapeId="44157" r:id="rId79" name="drpTaisaku65">
              <controlPr defaultSize="0" autoLine="0" autoPict="0">
                <anchor moveWithCells="1">
                  <from>
                    <xdr:col>5</xdr:col>
                    <xdr:colOff>297180</xdr:colOff>
                    <xdr:row>54</xdr:row>
                    <xdr:rowOff>38100</xdr:rowOff>
                  </from>
                  <to>
                    <xdr:col>5</xdr:col>
                    <xdr:colOff>944880</xdr:colOff>
                    <xdr:row>78</xdr:row>
                    <xdr:rowOff>106680</xdr:rowOff>
                  </to>
                </anchor>
              </controlPr>
            </control>
          </mc:Choice>
        </mc:AlternateContent>
        <mc:AlternateContent xmlns:mc="http://schemas.openxmlformats.org/markup-compatibility/2006">
          <mc:Choice Requires="x14">
            <control shapeId="44159" r:id="rId80" name="optLevel65">
              <controlPr defaultSize="0" autoFill="0" autoLine="0" autoPict="0">
                <anchor moveWithCells="1">
                  <from>
                    <xdr:col>5</xdr:col>
                    <xdr:colOff>1097280</xdr:colOff>
                    <xdr:row>53</xdr:row>
                    <xdr:rowOff>297180</xdr:rowOff>
                  </from>
                  <to>
                    <xdr:col>5</xdr:col>
                    <xdr:colOff>1295400</xdr:colOff>
                    <xdr:row>78</xdr:row>
                    <xdr:rowOff>144780</xdr:rowOff>
                  </to>
                </anchor>
              </controlPr>
            </control>
          </mc:Choice>
        </mc:AlternateContent>
        <mc:AlternateContent xmlns:mc="http://schemas.openxmlformats.org/markup-compatibility/2006">
          <mc:Choice Requires="x14">
            <control shapeId="44160" r:id="rId81" name="optKubun65">
              <controlPr defaultSize="0" autoFill="0" autoLine="0" autoPict="0" macro="[0]!Sheet5.optKubun15_Click">
                <anchor moveWithCells="1">
                  <from>
                    <xdr:col>3</xdr:col>
                    <xdr:colOff>68580</xdr:colOff>
                    <xdr:row>53</xdr:row>
                    <xdr:rowOff>297180</xdr:rowOff>
                  </from>
                  <to>
                    <xdr:col>3</xdr:col>
                    <xdr:colOff>259080</xdr:colOff>
                    <xdr:row>78</xdr:row>
                    <xdr:rowOff>144780</xdr:rowOff>
                  </to>
                </anchor>
              </controlPr>
            </control>
          </mc:Choice>
        </mc:AlternateContent>
        <mc:AlternateContent xmlns:mc="http://schemas.openxmlformats.org/markup-compatibility/2006">
          <mc:Choice Requires="x14">
            <control shapeId="44161" r:id="rId82" name="drpTaisaku64">
              <controlPr defaultSize="0" autoLine="0" autoPict="0">
                <anchor moveWithCells="1">
                  <from>
                    <xdr:col>5</xdr:col>
                    <xdr:colOff>297180</xdr:colOff>
                    <xdr:row>53</xdr:row>
                    <xdr:rowOff>144780</xdr:rowOff>
                  </from>
                  <to>
                    <xdr:col>5</xdr:col>
                    <xdr:colOff>944880</xdr:colOff>
                    <xdr:row>78</xdr:row>
                    <xdr:rowOff>144780</xdr:rowOff>
                  </to>
                </anchor>
              </controlPr>
            </control>
          </mc:Choice>
        </mc:AlternateContent>
        <mc:AlternateContent xmlns:mc="http://schemas.openxmlformats.org/markup-compatibility/2006">
          <mc:Choice Requires="x14">
            <control shapeId="44163" r:id="rId83" name="optLevel64">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64" r:id="rId84" name="optKubun64">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65" r:id="rId85" name="drpTaisaku63">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67" r:id="rId86" name="optLevel63">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68" r:id="rId87" name="optKubun63">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69" r:id="rId88" name="drpTaisaku62">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71" r:id="rId89" name="optLevel62">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72" r:id="rId90" name="optKubun62">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73" r:id="rId91" name="drpTaisaku61">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75" r:id="rId92" name="optLevel61">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76" r:id="rId93" name="optKubun61">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77" r:id="rId94" name="drpTaisaku60">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79" r:id="rId95" name="optLevel60">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80" r:id="rId96" name="optKubun60">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81" r:id="rId97" name="drpTaisaku59">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83" r:id="rId98" name="optLevel59">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84" r:id="rId99" name="optKubun59">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85" r:id="rId100" name="drpTaisaku58">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87" r:id="rId101" name="optLevel58">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88" r:id="rId102" name="optKubun58">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89" r:id="rId103" name="drpTaisaku57">
              <controlPr defaultSize="0" autoLine="0" autoPict="0">
                <anchor moveWithCells="1">
                  <from>
                    <xdr:col>5</xdr:col>
                    <xdr:colOff>297180</xdr:colOff>
                    <xdr:row>53</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191" r:id="rId104" name="optLevel57">
              <controlPr defaultSize="0" autoFill="0" autoLine="0" autoPict="0">
                <anchor moveWithCells="1">
                  <from>
                    <xdr:col>5</xdr:col>
                    <xdr:colOff>1097280</xdr:colOff>
                    <xdr:row>53</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44192" r:id="rId105" name="optKubun57">
              <controlPr defaultSize="0" autoFill="0" autoLine="0" autoPict="0" macro="[0]!Sheet5.optKubun15_Click">
                <anchor moveWithCells="1">
                  <from>
                    <xdr:col>3</xdr:col>
                    <xdr:colOff>68580</xdr:colOff>
                    <xdr:row>53</xdr:row>
                    <xdr:rowOff>106680</xdr:rowOff>
                  </from>
                  <to>
                    <xdr:col>3</xdr:col>
                    <xdr:colOff>259080</xdr:colOff>
                    <xdr:row>78</xdr:row>
                    <xdr:rowOff>152400</xdr:rowOff>
                  </to>
                </anchor>
              </controlPr>
            </control>
          </mc:Choice>
        </mc:AlternateContent>
        <mc:AlternateContent xmlns:mc="http://schemas.openxmlformats.org/markup-compatibility/2006">
          <mc:Choice Requires="x14">
            <control shapeId="44193" r:id="rId106" name="drpTaisaku56">
              <controlPr defaultSize="0" autoLine="0" autoPict="0">
                <anchor moveWithCells="1">
                  <from>
                    <xdr:col>5</xdr:col>
                    <xdr:colOff>297180</xdr:colOff>
                    <xdr:row>52</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195" r:id="rId107" name="optLevel56">
              <controlPr defaultSize="0" autoFill="0" autoLine="0" autoPict="0">
                <anchor moveWithCells="1">
                  <from>
                    <xdr:col>5</xdr:col>
                    <xdr:colOff>1097280</xdr:colOff>
                    <xdr:row>52</xdr:row>
                    <xdr:rowOff>220980</xdr:rowOff>
                  </from>
                  <to>
                    <xdr:col>5</xdr:col>
                    <xdr:colOff>1295400</xdr:colOff>
                    <xdr:row>78</xdr:row>
                    <xdr:rowOff>152400</xdr:rowOff>
                  </to>
                </anchor>
              </controlPr>
            </control>
          </mc:Choice>
        </mc:AlternateContent>
        <mc:AlternateContent xmlns:mc="http://schemas.openxmlformats.org/markup-compatibility/2006">
          <mc:Choice Requires="x14">
            <control shapeId="44196" r:id="rId108" name="optKubun56">
              <controlPr defaultSize="0" autoFill="0" autoLine="0" autoPict="0" macro="[0]!Sheet5.optKubun15_Click">
                <anchor moveWithCells="1">
                  <from>
                    <xdr:col>3</xdr:col>
                    <xdr:colOff>68580</xdr:colOff>
                    <xdr:row>52</xdr:row>
                    <xdr:rowOff>220980</xdr:rowOff>
                  </from>
                  <to>
                    <xdr:col>3</xdr:col>
                    <xdr:colOff>259080</xdr:colOff>
                    <xdr:row>78</xdr:row>
                    <xdr:rowOff>152400</xdr:rowOff>
                  </to>
                </anchor>
              </controlPr>
            </control>
          </mc:Choice>
        </mc:AlternateContent>
        <mc:AlternateContent xmlns:mc="http://schemas.openxmlformats.org/markup-compatibility/2006">
          <mc:Choice Requires="x14">
            <control shapeId="44197" r:id="rId109" name="drpTaisaku55">
              <controlPr defaultSize="0" autoLine="0" autoPict="0">
                <anchor moveWithCells="1">
                  <from>
                    <xdr:col>5</xdr:col>
                    <xdr:colOff>297180</xdr:colOff>
                    <xdr:row>52</xdr:row>
                    <xdr:rowOff>68580</xdr:rowOff>
                  </from>
                  <to>
                    <xdr:col>5</xdr:col>
                    <xdr:colOff>944880</xdr:colOff>
                    <xdr:row>78</xdr:row>
                    <xdr:rowOff>144780</xdr:rowOff>
                  </to>
                </anchor>
              </controlPr>
            </control>
          </mc:Choice>
        </mc:AlternateContent>
        <mc:AlternateContent xmlns:mc="http://schemas.openxmlformats.org/markup-compatibility/2006">
          <mc:Choice Requires="x14">
            <control shapeId="44199" r:id="rId110" name="optLevel55">
              <controlPr defaultSize="0" autoFill="0" autoLine="0" autoPict="0">
                <anchor moveWithCells="1">
                  <from>
                    <xdr:col>5</xdr:col>
                    <xdr:colOff>1097280</xdr:colOff>
                    <xdr:row>52</xdr:row>
                    <xdr:rowOff>0</xdr:rowOff>
                  </from>
                  <to>
                    <xdr:col>5</xdr:col>
                    <xdr:colOff>1295400</xdr:colOff>
                    <xdr:row>78</xdr:row>
                    <xdr:rowOff>144780</xdr:rowOff>
                  </to>
                </anchor>
              </controlPr>
            </control>
          </mc:Choice>
        </mc:AlternateContent>
        <mc:AlternateContent xmlns:mc="http://schemas.openxmlformats.org/markup-compatibility/2006">
          <mc:Choice Requires="x14">
            <control shapeId="44200" r:id="rId111" name="optKubun55">
              <controlPr defaultSize="0" autoFill="0" autoLine="0" autoPict="0" macro="[0]!Sheet5.optKubun15_Click">
                <anchor moveWithCells="1">
                  <from>
                    <xdr:col>3</xdr:col>
                    <xdr:colOff>68580</xdr:colOff>
                    <xdr:row>52</xdr:row>
                    <xdr:rowOff>0</xdr:rowOff>
                  </from>
                  <to>
                    <xdr:col>3</xdr:col>
                    <xdr:colOff>259080</xdr:colOff>
                    <xdr:row>78</xdr:row>
                    <xdr:rowOff>144780</xdr:rowOff>
                  </to>
                </anchor>
              </controlPr>
            </control>
          </mc:Choice>
        </mc:AlternateContent>
        <mc:AlternateContent xmlns:mc="http://schemas.openxmlformats.org/markup-compatibility/2006">
          <mc:Choice Requires="x14">
            <control shapeId="44201" r:id="rId112" name="drpTaisaku54">
              <controlPr defaultSize="0" autoLine="0" autoPict="0">
                <anchor moveWithCells="1">
                  <from>
                    <xdr:col>5</xdr:col>
                    <xdr:colOff>297180</xdr:colOff>
                    <xdr:row>51</xdr:row>
                    <xdr:rowOff>182880</xdr:rowOff>
                  </from>
                  <to>
                    <xdr:col>5</xdr:col>
                    <xdr:colOff>944880</xdr:colOff>
                    <xdr:row>78</xdr:row>
                    <xdr:rowOff>114300</xdr:rowOff>
                  </to>
                </anchor>
              </controlPr>
            </control>
          </mc:Choice>
        </mc:AlternateContent>
        <mc:AlternateContent xmlns:mc="http://schemas.openxmlformats.org/markup-compatibility/2006">
          <mc:Choice Requires="x14">
            <control shapeId="44203" r:id="rId113" name="optLevel54">
              <controlPr defaultSize="0" autoFill="0" autoLine="0" autoPict="0">
                <anchor moveWithCells="1">
                  <from>
                    <xdr:col>5</xdr:col>
                    <xdr:colOff>1097280</xdr:colOff>
                    <xdr:row>51</xdr:row>
                    <xdr:rowOff>106680</xdr:rowOff>
                  </from>
                  <to>
                    <xdr:col>5</xdr:col>
                    <xdr:colOff>1295400</xdr:colOff>
                    <xdr:row>78</xdr:row>
                    <xdr:rowOff>144780</xdr:rowOff>
                  </to>
                </anchor>
              </controlPr>
            </control>
          </mc:Choice>
        </mc:AlternateContent>
        <mc:AlternateContent xmlns:mc="http://schemas.openxmlformats.org/markup-compatibility/2006">
          <mc:Choice Requires="x14">
            <control shapeId="44204" r:id="rId114" name="optKubun54">
              <controlPr defaultSize="0" autoFill="0" autoLine="0" autoPict="0" macro="[0]!Sheet5.optKubun15_Click">
                <anchor moveWithCells="1">
                  <from>
                    <xdr:col>3</xdr:col>
                    <xdr:colOff>68580</xdr:colOff>
                    <xdr:row>51</xdr:row>
                    <xdr:rowOff>106680</xdr:rowOff>
                  </from>
                  <to>
                    <xdr:col>3</xdr:col>
                    <xdr:colOff>259080</xdr:colOff>
                    <xdr:row>78</xdr:row>
                    <xdr:rowOff>144780</xdr:rowOff>
                  </to>
                </anchor>
              </controlPr>
            </control>
          </mc:Choice>
        </mc:AlternateContent>
        <mc:AlternateContent xmlns:mc="http://schemas.openxmlformats.org/markup-compatibility/2006">
          <mc:Choice Requires="x14">
            <control shapeId="44205" r:id="rId115" name="drpTaisaku53">
              <controlPr defaultSize="0" autoLine="0" autoPict="0">
                <anchor moveWithCells="1">
                  <from>
                    <xdr:col>5</xdr:col>
                    <xdr:colOff>297180</xdr:colOff>
                    <xdr:row>50</xdr:row>
                    <xdr:rowOff>297180</xdr:rowOff>
                  </from>
                  <to>
                    <xdr:col>5</xdr:col>
                    <xdr:colOff>944880</xdr:colOff>
                    <xdr:row>78</xdr:row>
                    <xdr:rowOff>114300</xdr:rowOff>
                  </to>
                </anchor>
              </controlPr>
            </control>
          </mc:Choice>
        </mc:AlternateContent>
        <mc:AlternateContent xmlns:mc="http://schemas.openxmlformats.org/markup-compatibility/2006">
          <mc:Choice Requires="x14">
            <control shapeId="44207" r:id="rId116" name="optLevel53">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08" r:id="rId117" name="optKubun53">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09" r:id="rId118" name="drpTaisaku52">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11" r:id="rId119" name="optLevel52">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12" r:id="rId120" name="optKubun52">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13" r:id="rId121" name="drpTaisaku51">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15" r:id="rId122" name="optLevel51">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16" r:id="rId123" name="optKubun51">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17" r:id="rId124" name="drpTaisaku50">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19" r:id="rId125" name="optLevel50">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20" r:id="rId126" name="optKubun50">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21" r:id="rId127" name="drpTaisaku49">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23" r:id="rId128" name="optLevel49">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24" r:id="rId129" name="optKubun49">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25" r:id="rId130" name="drpTaisaku48">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27" r:id="rId131" name="optLevel48">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28" r:id="rId132" name="optKubun48">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29" r:id="rId133" name="drpTaisaku47">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31" r:id="rId134" name="optLevel47">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32" r:id="rId135" name="optKubun47">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33" r:id="rId136" name="drpTaisaku46">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35" r:id="rId137" name="optLevel46">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36" r:id="rId138" name="optKubun46">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37" r:id="rId139" name="drpTaisaku45">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39" r:id="rId140" name="optLevel45">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40" r:id="rId141" name="optKubun45">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41" r:id="rId142" name="drpTaisaku44">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43" r:id="rId143" name="optLevel44">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44" r:id="rId144" name="optKubun44">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45" r:id="rId145" name="drpTaisaku43">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47" r:id="rId146" name="optLevel43">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48" r:id="rId147" name="optKubun43">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49" r:id="rId148" name="drpTaisaku42">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51" r:id="rId149" name="optLevel42">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52" r:id="rId150" name="optKubun42">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53" r:id="rId151" name="drpTaisaku41">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55" r:id="rId152" name="optLevel41">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56" r:id="rId153" name="optKubun41">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57" r:id="rId154" name="drpTaisaku40">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59" r:id="rId155" name="optLevel40">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60" r:id="rId156" name="optKubun40">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61" r:id="rId157" name="drpTaisaku39">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63" r:id="rId158" name="optLevel39">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64" r:id="rId159" name="optKubun39">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65" r:id="rId160" name="drpTaisaku38">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67" r:id="rId161" name="optLevel38">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68" r:id="rId162" name="optKubun38">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69" r:id="rId163" name="drpTaisaku37">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71" r:id="rId164" name="optLevel37">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72" r:id="rId165" name="optKubun37">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73" r:id="rId166" name="drpTaisaku36">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75" r:id="rId167" name="optLevel36">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76" r:id="rId168" name="optKubun36">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77" r:id="rId169" name="drpTaisaku35">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79" r:id="rId170" name="optLevel35">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80" r:id="rId171" name="optKubun35">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81" r:id="rId172" name="drpTaisaku34">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83" r:id="rId173" name="optLevel34">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84" r:id="rId174" name="optKubun34">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85" r:id="rId175" name="drpTaisaku33">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87" r:id="rId176" name="optLevel33">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88" r:id="rId177" name="optKubun33">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89" r:id="rId178" name="drpTaisaku32">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91" r:id="rId179" name="optLevel32">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92" r:id="rId180" name="optKubun32">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93" r:id="rId181" name="drpTaisaku31">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95" r:id="rId182" name="optLevel31">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296" r:id="rId183" name="optKubun31">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297" r:id="rId184" name="drpTaisaku30">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299" r:id="rId185" name="optLevel30">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300" r:id="rId186" name="optKubun30">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301" r:id="rId187" name="drpTaisaku29">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303" r:id="rId188" name="optLevel29">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304" r:id="rId189" name="optKubun29">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305" r:id="rId190" name="drpTaisaku28">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307" r:id="rId191" name="optLevel28">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308" r:id="rId192" name="optKubun28">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309" r:id="rId193" name="drpTaisaku27">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311" r:id="rId194" name="optLevel27">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312" r:id="rId195" name="optKubun27">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313" r:id="rId196" name="drpTaisaku26">
              <controlPr defaultSize="0" autoLine="0" autoPict="0">
                <anchor moveWithCells="1">
                  <from>
                    <xdr:col>5</xdr:col>
                    <xdr:colOff>297180</xdr:colOff>
                    <xdr:row>50</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44315" r:id="rId197" name="optLevel26">
              <controlPr defaultSize="0" autoFill="0" autoLine="0" autoPict="0">
                <anchor moveWithCells="1">
                  <from>
                    <xdr:col>5</xdr:col>
                    <xdr:colOff>1097280</xdr:colOff>
                    <xdr:row>50</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44316" r:id="rId198" name="optKubun26">
              <controlPr defaultSize="0" autoFill="0" autoLine="0" autoPict="0" macro="[0]!Sheet5.optKubun15_Click">
                <anchor moveWithCells="1">
                  <from>
                    <xdr:col>3</xdr:col>
                    <xdr:colOff>68580</xdr:colOff>
                    <xdr:row>50</xdr:row>
                    <xdr:rowOff>228600</xdr:rowOff>
                  </from>
                  <to>
                    <xdr:col>3</xdr:col>
                    <xdr:colOff>259080</xdr:colOff>
                    <xdr:row>78</xdr:row>
                    <xdr:rowOff>144780</xdr:rowOff>
                  </to>
                </anchor>
              </controlPr>
            </control>
          </mc:Choice>
        </mc:AlternateContent>
        <mc:AlternateContent xmlns:mc="http://schemas.openxmlformats.org/markup-compatibility/2006">
          <mc:Choice Requires="x14">
            <control shapeId="44317" r:id="rId199" name="drpTaisaku25">
              <controlPr defaultSize="0" autoLine="0" autoPict="0">
                <anchor moveWithCells="1">
                  <from>
                    <xdr:col>5</xdr:col>
                    <xdr:colOff>297180</xdr:colOff>
                    <xdr:row>50</xdr:row>
                    <xdr:rowOff>106680</xdr:rowOff>
                  </from>
                  <to>
                    <xdr:col>5</xdr:col>
                    <xdr:colOff>944880</xdr:colOff>
                    <xdr:row>78</xdr:row>
                    <xdr:rowOff>114300</xdr:rowOff>
                  </to>
                </anchor>
              </controlPr>
            </control>
          </mc:Choice>
        </mc:AlternateContent>
        <mc:AlternateContent xmlns:mc="http://schemas.openxmlformats.org/markup-compatibility/2006">
          <mc:Choice Requires="x14">
            <control shapeId="44319" r:id="rId200" name="optLevel25">
              <controlPr defaultSize="0" autoFill="0" autoLine="0" autoPict="0">
                <anchor moveWithCells="1">
                  <from>
                    <xdr:col>5</xdr:col>
                    <xdr:colOff>1097280</xdr:colOff>
                    <xdr:row>50</xdr:row>
                    <xdr:rowOff>38100</xdr:rowOff>
                  </from>
                  <to>
                    <xdr:col>5</xdr:col>
                    <xdr:colOff>1295400</xdr:colOff>
                    <xdr:row>78</xdr:row>
                    <xdr:rowOff>144780</xdr:rowOff>
                  </to>
                </anchor>
              </controlPr>
            </control>
          </mc:Choice>
        </mc:AlternateContent>
        <mc:AlternateContent xmlns:mc="http://schemas.openxmlformats.org/markup-compatibility/2006">
          <mc:Choice Requires="x14">
            <control shapeId="44320" r:id="rId201" name="optKubun25">
              <controlPr defaultSize="0" autoFill="0" autoLine="0" autoPict="0" macro="[0]!Sheet5.optKubun15_Click">
                <anchor moveWithCells="1">
                  <from>
                    <xdr:col>3</xdr:col>
                    <xdr:colOff>68580</xdr:colOff>
                    <xdr:row>50</xdr:row>
                    <xdr:rowOff>38100</xdr:rowOff>
                  </from>
                  <to>
                    <xdr:col>3</xdr:col>
                    <xdr:colOff>259080</xdr:colOff>
                    <xdr:row>78</xdr:row>
                    <xdr:rowOff>144780</xdr:rowOff>
                  </to>
                </anchor>
              </controlPr>
            </control>
          </mc:Choice>
        </mc:AlternateContent>
        <mc:AlternateContent xmlns:mc="http://schemas.openxmlformats.org/markup-compatibility/2006">
          <mc:Choice Requires="x14">
            <control shapeId="44321" r:id="rId202" name="drpTaisaku24">
              <controlPr defaultSize="0" autoLine="0" autoPict="0">
                <anchor moveWithCells="1">
                  <from>
                    <xdr:col>5</xdr:col>
                    <xdr:colOff>297180</xdr:colOff>
                    <xdr:row>49</xdr:row>
                    <xdr:rowOff>190500</xdr:rowOff>
                  </from>
                  <to>
                    <xdr:col>5</xdr:col>
                    <xdr:colOff>944880</xdr:colOff>
                    <xdr:row>78</xdr:row>
                    <xdr:rowOff>144780</xdr:rowOff>
                  </to>
                </anchor>
              </controlPr>
            </control>
          </mc:Choice>
        </mc:AlternateContent>
        <mc:AlternateContent xmlns:mc="http://schemas.openxmlformats.org/markup-compatibility/2006">
          <mc:Choice Requires="x14">
            <control shapeId="44323" r:id="rId203" name="optLevel24">
              <controlPr defaultSize="0" autoFill="0" autoLine="0" autoPict="0">
                <anchor moveWithCells="1">
                  <from>
                    <xdr:col>5</xdr:col>
                    <xdr:colOff>1097280</xdr:colOff>
                    <xdr:row>49</xdr:row>
                    <xdr:rowOff>144780</xdr:rowOff>
                  </from>
                  <to>
                    <xdr:col>5</xdr:col>
                    <xdr:colOff>1295400</xdr:colOff>
                    <xdr:row>78</xdr:row>
                    <xdr:rowOff>152400</xdr:rowOff>
                  </to>
                </anchor>
              </controlPr>
            </control>
          </mc:Choice>
        </mc:AlternateContent>
        <mc:AlternateContent xmlns:mc="http://schemas.openxmlformats.org/markup-compatibility/2006">
          <mc:Choice Requires="x14">
            <control shapeId="44324" r:id="rId204" name="optKubun24">
              <controlPr defaultSize="0" autoFill="0" autoLine="0" autoPict="0" macro="[0]!Sheet5.optKubun15_Click">
                <anchor moveWithCells="1">
                  <from>
                    <xdr:col>3</xdr:col>
                    <xdr:colOff>68580</xdr:colOff>
                    <xdr:row>49</xdr:row>
                    <xdr:rowOff>144780</xdr:rowOff>
                  </from>
                  <to>
                    <xdr:col>3</xdr:col>
                    <xdr:colOff>259080</xdr:colOff>
                    <xdr:row>78</xdr:row>
                    <xdr:rowOff>152400</xdr:rowOff>
                  </to>
                </anchor>
              </controlPr>
            </control>
          </mc:Choice>
        </mc:AlternateContent>
        <mc:AlternateContent xmlns:mc="http://schemas.openxmlformats.org/markup-compatibility/2006">
          <mc:Choice Requires="x14">
            <control shapeId="44325" r:id="rId205" name="drpTaisaku23">
              <controlPr defaultSize="0" autoLine="0" autoPict="0">
                <anchor moveWithCells="1">
                  <from>
                    <xdr:col>5</xdr:col>
                    <xdr:colOff>297180</xdr:colOff>
                    <xdr:row>48</xdr:row>
                    <xdr:rowOff>259080</xdr:rowOff>
                  </from>
                  <to>
                    <xdr:col>5</xdr:col>
                    <xdr:colOff>944880</xdr:colOff>
                    <xdr:row>78</xdr:row>
                    <xdr:rowOff>152400</xdr:rowOff>
                  </to>
                </anchor>
              </controlPr>
            </control>
          </mc:Choice>
        </mc:AlternateContent>
        <mc:AlternateContent xmlns:mc="http://schemas.openxmlformats.org/markup-compatibility/2006">
          <mc:Choice Requires="x14">
            <control shapeId="44327" r:id="rId206" name="optLevel23">
              <controlPr defaultSize="0" autoFill="0" autoLine="0" autoPict="0">
                <anchor moveWithCells="1">
                  <from>
                    <xdr:col>5</xdr:col>
                    <xdr:colOff>1097280</xdr:colOff>
                    <xdr:row>48</xdr:row>
                    <xdr:rowOff>190500</xdr:rowOff>
                  </from>
                  <to>
                    <xdr:col>5</xdr:col>
                    <xdr:colOff>1295400</xdr:colOff>
                    <xdr:row>78</xdr:row>
                    <xdr:rowOff>152400</xdr:rowOff>
                  </to>
                </anchor>
              </controlPr>
            </control>
          </mc:Choice>
        </mc:AlternateContent>
        <mc:AlternateContent xmlns:mc="http://schemas.openxmlformats.org/markup-compatibility/2006">
          <mc:Choice Requires="x14">
            <control shapeId="44328" r:id="rId207" name="optKubun23">
              <controlPr defaultSize="0" autoFill="0" autoLine="0" autoPict="0" macro="[0]!Sheet5.optKubun15_Click">
                <anchor moveWithCells="1">
                  <from>
                    <xdr:col>3</xdr:col>
                    <xdr:colOff>68580</xdr:colOff>
                    <xdr:row>48</xdr:row>
                    <xdr:rowOff>190500</xdr:rowOff>
                  </from>
                  <to>
                    <xdr:col>3</xdr:col>
                    <xdr:colOff>259080</xdr:colOff>
                    <xdr:row>78</xdr:row>
                    <xdr:rowOff>152400</xdr:rowOff>
                  </to>
                </anchor>
              </controlPr>
            </control>
          </mc:Choice>
        </mc:AlternateContent>
        <mc:AlternateContent xmlns:mc="http://schemas.openxmlformats.org/markup-compatibility/2006">
          <mc:Choice Requires="x14">
            <control shapeId="44329" r:id="rId208" name="drpTaisaku22">
              <controlPr defaultSize="0" autoLine="0" autoPict="0">
                <anchor moveWithCells="1">
                  <from>
                    <xdr:col>5</xdr:col>
                    <xdr:colOff>297180</xdr:colOff>
                    <xdr:row>48</xdr:row>
                    <xdr:rowOff>30480</xdr:rowOff>
                  </from>
                  <to>
                    <xdr:col>5</xdr:col>
                    <xdr:colOff>944880</xdr:colOff>
                    <xdr:row>78</xdr:row>
                    <xdr:rowOff>152400</xdr:rowOff>
                  </to>
                </anchor>
              </controlPr>
            </control>
          </mc:Choice>
        </mc:AlternateContent>
        <mc:AlternateContent xmlns:mc="http://schemas.openxmlformats.org/markup-compatibility/2006">
          <mc:Choice Requires="x14">
            <control shapeId="44331" r:id="rId209" name="optLevel22">
              <controlPr defaultSize="0" autoFill="0" autoLine="0" autoPict="0">
                <anchor moveWithCells="1">
                  <from>
                    <xdr:col>5</xdr:col>
                    <xdr:colOff>1097280</xdr:colOff>
                    <xdr:row>47</xdr:row>
                    <xdr:rowOff>259080</xdr:rowOff>
                  </from>
                  <to>
                    <xdr:col>5</xdr:col>
                    <xdr:colOff>1295400</xdr:colOff>
                    <xdr:row>78</xdr:row>
                    <xdr:rowOff>152400</xdr:rowOff>
                  </to>
                </anchor>
              </controlPr>
            </control>
          </mc:Choice>
        </mc:AlternateContent>
        <mc:AlternateContent xmlns:mc="http://schemas.openxmlformats.org/markup-compatibility/2006">
          <mc:Choice Requires="x14">
            <control shapeId="44332" r:id="rId210" name="optKubun22">
              <controlPr defaultSize="0" autoFill="0" autoLine="0" autoPict="0" macro="[0]!Sheet5.optKubun15_Click">
                <anchor moveWithCells="1">
                  <from>
                    <xdr:col>3</xdr:col>
                    <xdr:colOff>68580</xdr:colOff>
                    <xdr:row>47</xdr:row>
                    <xdr:rowOff>259080</xdr:rowOff>
                  </from>
                  <to>
                    <xdr:col>3</xdr:col>
                    <xdr:colOff>259080</xdr:colOff>
                    <xdr:row>78</xdr:row>
                    <xdr:rowOff>152400</xdr:rowOff>
                  </to>
                </anchor>
              </controlPr>
            </control>
          </mc:Choice>
        </mc:AlternateContent>
        <mc:AlternateContent xmlns:mc="http://schemas.openxmlformats.org/markup-compatibility/2006">
          <mc:Choice Requires="x14">
            <control shapeId="44333" r:id="rId211" name="drpTaisaku21">
              <controlPr defaultSize="0" autoLine="0" autoPict="0">
                <anchor moveWithCells="1">
                  <from>
                    <xdr:col>5</xdr:col>
                    <xdr:colOff>297180</xdr:colOff>
                    <xdr:row>47</xdr:row>
                    <xdr:rowOff>114300</xdr:rowOff>
                  </from>
                  <to>
                    <xdr:col>5</xdr:col>
                    <xdr:colOff>944880</xdr:colOff>
                    <xdr:row>78</xdr:row>
                    <xdr:rowOff>144780</xdr:rowOff>
                  </to>
                </anchor>
              </controlPr>
            </control>
          </mc:Choice>
        </mc:AlternateContent>
        <mc:AlternateContent xmlns:mc="http://schemas.openxmlformats.org/markup-compatibility/2006">
          <mc:Choice Requires="x14">
            <control shapeId="44335" r:id="rId212" name="optLevel21">
              <controlPr defaultSize="0" autoFill="0" autoLine="0" autoPict="0">
                <anchor moveWithCells="1">
                  <from>
                    <xdr:col>5</xdr:col>
                    <xdr:colOff>1097280</xdr:colOff>
                    <xdr:row>47</xdr:row>
                    <xdr:rowOff>68580</xdr:rowOff>
                  </from>
                  <to>
                    <xdr:col>5</xdr:col>
                    <xdr:colOff>1295400</xdr:colOff>
                    <xdr:row>78</xdr:row>
                    <xdr:rowOff>144780</xdr:rowOff>
                  </to>
                </anchor>
              </controlPr>
            </control>
          </mc:Choice>
        </mc:AlternateContent>
        <mc:AlternateContent xmlns:mc="http://schemas.openxmlformats.org/markup-compatibility/2006">
          <mc:Choice Requires="x14">
            <control shapeId="44336" r:id="rId213" name="optKubun21">
              <controlPr defaultSize="0" autoFill="0" autoLine="0" autoPict="0" macro="[0]!Sheet5.optKubun15_Click">
                <anchor moveWithCells="1">
                  <from>
                    <xdr:col>3</xdr:col>
                    <xdr:colOff>68580</xdr:colOff>
                    <xdr:row>47</xdr:row>
                    <xdr:rowOff>68580</xdr:rowOff>
                  </from>
                  <to>
                    <xdr:col>3</xdr:col>
                    <xdr:colOff>259080</xdr:colOff>
                    <xdr:row>78</xdr:row>
                    <xdr:rowOff>144780</xdr:rowOff>
                  </to>
                </anchor>
              </controlPr>
            </control>
          </mc:Choice>
        </mc:AlternateContent>
        <mc:AlternateContent xmlns:mc="http://schemas.openxmlformats.org/markup-compatibility/2006">
          <mc:Choice Requires="x14">
            <control shapeId="44337" r:id="rId214" name="drpTaisaku20">
              <controlPr defaultSize="0" autoLine="0" autoPict="0">
                <anchor moveWithCells="1">
                  <from>
                    <xdr:col>5</xdr:col>
                    <xdr:colOff>297180</xdr:colOff>
                    <xdr:row>46</xdr:row>
                    <xdr:rowOff>182880</xdr:rowOff>
                  </from>
                  <to>
                    <xdr:col>5</xdr:col>
                    <xdr:colOff>944880</xdr:colOff>
                    <xdr:row>78</xdr:row>
                    <xdr:rowOff>144780</xdr:rowOff>
                  </to>
                </anchor>
              </controlPr>
            </control>
          </mc:Choice>
        </mc:AlternateContent>
        <mc:AlternateContent xmlns:mc="http://schemas.openxmlformats.org/markup-compatibility/2006">
          <mc:Choice Requires="x14">
            <control shapeId="44339" r:id="rId215" name="optLevel20">
              <controlPr defaultSize="0" autoFill="0" autoLine="0" autoPict="0">
                <anchor moveWithCells="1">
                  <from>
                    <xdr:col>5</xdr:col>
                    <xdr:colOff>1097280</xdr:colOff>
                    <xdr:row>46</xdr:row>
                    <xdr:rowOff>114300</xdr:rowOff>
                  </from>
                  <to>
                    <xdr:col>5</xdr:col>
                    <xdr:colOff>1295400</xdr:colOff>
                    <xdr:row>78</xdr:row>
                    <xdr:rowOff>152400</xdr:rowOff>
                  </to>
                </anchor>
              </controlPr>
            </control>
          </mc:Choice>
        </mc:AlternateContent>
        <mc:AlternateContent xmlns:mc="http://schemas.openxmlformats.org/markup-compatibility/2006">
          <mc:Choice Requires="x14">
            <control shapeId="44340" r:id="rId216" name="optKubun20">
              <controlPr defaultSize="0" autoFill="0" autoLine="0" autoPict="0" macro="[0]!Sheet5.optKubun15_Click">
                <anchor moveWithCells="1">
                  <from>
                    <xdr:col>3</xdr:col>
                    <xdr:colOff>68580</xdr:colOff>
                    <xdr:row>46</xdr:row>
                    <xdr:rowOff>114300</xdr:rowOff>
                  </from>
                  <to>
                    <xdr:col>3</xdr:col>
                    <xdr:colOff>259080</xdr:colOff>
                    <xdr:row>78</xdr:row>
                    <xdr:rowOff>152400</xdr:rowOff>
                  </to>
                </anchor>
              </controlPr>
            </control>
          </mc:Choice>
        </mc:AlternateContent>
        <mc:AlternateContent xmlns:mc="http://schemas.openxmlformats.org/markup-compatibility/2006">
          <mc:Choice Requires="x14">
            <control shapeId="44341" r:id="rId217" name="drpTaisaku19">
              <controlPr defaultSize="0" autoLine="0" autoPict="0">
                <anchor moveWithCells="1">
                  <from>
                    <xdr:col>5</xdr:col>
                    <xdr:colOff>297180</xdr:colOff>
                    <xdr:row>45</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44343" r:id="rId218" name="optLevel19">
              <controlPr defaultSize="0" autoFill="0" autoLine="0" autoPict="0">
                <anchor moveWithCells="1">
                  <from>
                    <xdr:col>5</xdr:col>
                    <xdr:colOff>1097280</xdr:colOff>
                    <xdr:row>45</xdr:row>
                    <xdr:rowOff>190500</xdr:rowOff>
                  </from>
                  <to>
                    <xdr:col>5</xdr:col>
                    <xdr:colOff>1295400</xdr:colOff>
                    <xdr:row>78</xdr:row>
                    <xdr:rowOff>144780</xdr:rowOff>
                  </to>
                </anchor>
              </controlPr>
            </control>
          </mc:Choice>
        </mc:AlternateContent>
        <mc:AlternateContent xmlns:mc="http://schemas.openxmlformats.org/markup-compatibility/2006">
          <mc:Choice Requires="x14">
            <control shapeId="44344" r:id="rId219" name="optKubun19">
              <controlPr defaultSize="0" autoFill="0" autoLine="0" autoPict="0" macro="[0]!Sheet5.optKubun15_Click">
                <anchor moveWithCells="1">
                  <from>
                    <xdr:col>3</xdr:col>
                    <xdr:colOff>68580</xdr:colOff>
                    <xdr:row>45</xdr:row>
                    <xdr:rowOff>190500</xdr:rowOff>
                  </from>
                  <to>
                    <xdr:col>3</xdr:col>
                    <xdr:colOff>259080</xdr:colOff>
                    <xdr:row>78</xdr:row>
                    <xdr:rowOff>144780</xdr:rowOff>
                  </to>
                </anchor>
              </controlPr>
            </control>
          </mc:Choice>
        </mc:AlternateContent>
        <mc:AlternateContent xmlns:mc="http://schemas.openxmlformats.org/markup-compatibility/2006">
          <mc:Choice Requires="x14">
            <control shapeId="44345" r:id="rId220" name="drpTaisaku18">
              <controlPr defaultSize="0" autoLine="0" autoPict="0">
                <anchor moveWithCells="1">
                  <from>
                    <xdr:col>5</xdr:col>
                    <xdr:colOff>297180</xdr:colOff>
                    <xdr:row>45</xdr:row>
                    <xdr:rowOff>68580</xdr:rowOff>
                  </from>
                  <to>
                    <xdr:col>5</xdr:col>
                    <xdr:colOff>944880</xdr:colOff>
                    <xdr:row>78</xdr:row>
                    <xdr:rowOff>144780</xdr:rowOff>
                  </to>
                </anchor>
              </controlPr>
            </control>
          </mc:Choice>
        </mc:AlternateContent>
        <mc:AlternateContent xmlns:mc="http://schemas.openxmlformats.org/markup-compatibility/2006">
          <mc:Choice Requires="x14">
            <control shapeId="44347" r:id="rId221" name="optLevel18">
              <controlPr defaultSize="0" autoFill="0" autoLine="0" autoPict="0">
                <anchor moveWithCells="1">
                  <from>
                    <xdr:col>5</xdr:col>
                    <xdr:colOff>1097280</xdr:colOff>
                    <xdr:row>44</xdr:row>
                    <xdr:rowOff>297180</xdr:rowOff>
                  </from>
                  <to>
                    <xdr:col>5</xdr:col>
                    <xdr:colOff>1295400</xdr:colOff>
                    <xdr:row>78</xdr:row>
                    <xdr:rowOff>144780</xdr:rowOff>
                  </to>
                </anchor>
              </controlPr>
            </control>
          </mc:Choice>
        </mc:AlternateContent>
        <mc:AlternateContent xmlns:mc="http://schemas.openxmlformats.org/markup-compatibility/2006">
          <mc:Choice Requires="x14">
            <control shapeId="44348" r:id="rId222" name="optKubun18">
              <controlPr defaultSize="0" autoFill="0" autoLine="0" autoPict="0" macro="[0]!Sheet5.optKubun15_Click">
                <anchor moveWithCells="1">
                  <from>
                    <xdr:col>3</xdr:col>
                    <xdr:colOff>68580</xdr:colOff>
                    <xdr:row>44</xdr:row>
                    <xdr:rowOff>297180</xdr:rowOff>
                  </from>
                  <to>
                    <xdr:col>3</xdr:col>
                    <xdr:colOff>259080</xdr:colOff>
                    <xdr:row>78</xdr:row>
                    <xdr:rowOff>144780</xdr:rowOff>
                  </to>
                </anchor>
              </controlPr>
            </control>
          </mc:Choice>
        </mc:AlternateContent>
        <mc:AlternateContent xmlns:mc="http://schemas.openxmlformats.org/markup-compatibility/2006">
          <mc:Choice Requires="x14">
            <control shapeId="44349" r:id="rId223" name="drpTaisaku17">
              <controlPr defaultSize="0" autoLine="0" autoPict="0">
                <anchor moveWithCells="1">
                  <from>
                    <xdr:col>5</xdr:col>
                    <xdr:colOff>297180</xdr:colOff>
                    <xdr:row>44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44351" r:id="rId224" name="optLevel17">
              <controlPr defaultSize="0" autoFill="0" autoLine="0" autoPict="0">
                <anchor moveWithCells="1">
                  <from>
                    <xdr:col>5</xdr:col>
                    <xdr:colOff>1097280</xdr:colOff>
                    <xdr:row>44</xdr:row>
                    <xdr:rowOff>68580</xdr:rowOff>
                  </from>
                  <to>
                    <xdr:col>5</xdr:col>
                    <xdr:colOff>1295400</xdr:colOff>
                    <xdr:row>78</xdr:row>
                    <xdr:rowOff>182880</xdr:rowOff>
                  </to>
                </anchor>
              </controlPr>
            </control>
          </mc:Choice>
        </mc:AlternateContent>
        <mc:AlternateContent xmlns:mc="http://schemas.openxmlformats.org/markup-compatibility/2006">
          <mc:Choice Requires="x14">
            <control shapeId="44352" r:id="rId225" name="optKubun17">
              <controlPr defaultSize="0" autoFill="0" autoLine="0" autoPict="0" macro="[0]!Sheet5.optKubun15_Click">
                <anchor moveWithCells="1">
                  <from>
                    <xdr:col>3</xdr:col>
                    <xdr:colOff>68580</xdr:colOff>
                    <xdr:row>44</xdr:row>
                    <xdr:rowOff>68580</xdr:rowOff>
                  </from>
                  <to>
                    <xdr:col>3</xdr:col>
                    <xdr:colOff>259080</xdr:colOff>
                    <xdr:row>78</xdr:row>
                    <xdr:rowOff>182880</xdr:rowOff>
                  </to>
                </anchor>
              </controlPr>
            </control>
          </mc:Choice>
        </mc:AlternateContent>
        <mc:AlternateContent xmlns:mc="http://schemas.openxmlformats.org/markup-compatibility/2006">
          <mc:Choice Requires="x14">
            <control shapeId="44353" r:id="rId226" name="drpTaisaku16">
              <controlPr defaultSize="0" autoLine="0" autoPict="0">
                <anchor moveWithCells="1">
                  <from>
                    <xdr:col>5</xdr:col>
                    <xdr:colOff>297180</xdr:colOff>
                    <xdr:row>43</xdr:row>
                    <xdr:rowOff>190500</xdr:rowOff>
                  </from>
                  <to>
                    <xdr:col>5</xdr:col>
                    <xdr:colOff>944880</xdr:colOff>
                    <xdr:row>78</xdr:row>
                    <xdr:rowOff>114300</xdr:rowOff>
                  </to>
                </anchor>
              </controlPr>
            </control>
          </mc:Choice>
        </mc:AlternateContent>
        <mc:AlternateContent xmlns:mc="http://schemas.openxmlformats.org/markup-compatibility/2006">
          <mc:Choice Requires="x14">
            <control shapeId="44355" r:id="rId227" name="optLevel16">
              <controlPr defaultSize="0" autoFill="0" autoLine="0" autoPict="0">
                <anchor moveWithCells="1">
                  <from>
                    <xdr:col>5</xdr:col>
                    <xdr:colOff>1097280</xdr:colOff>
                    <xdr:row>43</xdr:row>
                    <xdr:rowOff>144780</xdr:rowOff>
                  </from>
                  <to>
                    <xdr:col>5</xdr:col>
                    <xdr:colOff>1295400</xdr:colOff>
                    <xdr:row>78</xdr:row>
                    <xdr:rowOff>144780</xdr:rowOff>
                  </to>
                </anchor>
              </controlPr>
            </control>
          </mc:Choice>
        </mc:AlternateContent>
        <mc:AlternateContent xmlns:mc="http://schemas.openxmlformats.org/markup-compatibility/2006">
          <mc:Choice Requires="x14">
            <control shapeId="44356" r:id="rId228" name="optKubun16">
              <controlPr defaultSize="0" autoFill="0" autoLine="0" autoPict="0" macro="[0]!Sheet5.optKubun15_Click">
                <anchor moveWithCells="1">
                  <from>
                    <xdr:col>3</xdr:col>
                    <xdr:colOff>68580</xdr:colOff>
                    <xdr:row>43</xdr:row>
                    <xdr:rowOff>144780</xdr:rowOff>
                  </from>
                  <to>
                    <xdr:col>3</xdr:col>
                    <xdr:colOff>259080</xdr:colOff>
                    <xdr:row>78</xdr:row>
                    <xdr:rowOff>144780</xdr:rowOff>
                  </to>
                </anchor>
              </controlPr>
            </control>
          </mc:Choice>
        </mc:AlternateContent>
        <mc:AlternateContent xmlns:mc="http://schemas.openxmlformats.org/markup-compatibility/2006">
          <mc:Choice Requires="x14">
            <control shapeId="60740" r:id="rId229" name="drpTaisaku89">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41" r:id="rId230" name="optLevel89">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42" r:id="rId231" name="drpTaisaku90">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43" r:id="rId232" name="optLevel90">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44" r:id="rId233" name="drpTaisaku88">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45" r:id="rId234" name="optLevel88">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46" r:id="rId235" name="drpTaisaku87">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47" r:id="rId236" name="optLevel87">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48" r:id="rId237" name="drpTaisaku86">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49" r:id="rId238" name="optLevel86">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50" r:id="rId239" name="drpTaisaku85">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51" r:id="rId240" name="optLevel85">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52" r:id="rId241" name="drpTaisaku84">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53" r:id="rId242" name="optLevel84">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54" r:id="rId243" name="drpTaisaku83">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55" r:id="rId244" name="optLevel83">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56" r:id="rId245" name="drpTaisaku82">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57" r:id="rId246" name="optLevel82">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58" r:id="rId247" name="drpTaisaku81">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59" r:id="rId248" name="optLevel81">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60" r:id="rId249" name="drpTaisaku80">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61" r:id="rId250" name="optLevel80">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62" r:id="rId251" name="drpTaisaku79">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63" r:id="rId252" name="optLevel79">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64" r:id="rId253" name="drpTaisaku78">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65" r:id="rId254" name="optLevel78">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66" r:id="rId255" name="drpTaisaku77">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67" r:id="rId256" name="optLevel77">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68" r:id="rId257" name="drpTaisaku76">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69" r:id="rId258" name="optLevel76">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70" r:id="rId259" name="drpTaisaku75">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71" r:id="rId260" name="optLevel75">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72" r:id="rId261" name="drpTaisaku74">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73" r:id="rId262" name="optLevel74">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74" r:id="rId263" name="drpTaisaku73">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75" r:id="rId264" name="optLevel73">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76" r:id="rId265" name="drpTaisaku72">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77" r:id="rId266" name="optLevel72">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78" r:id="rId267" name="drpTaisaku71">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79" r:id="rId268" name="optLevel71">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80" r:id="rId269" name="drpTaisaku70">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81" r:id="rId270" name="optLevel70">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82" r:id="rId271" name="drpTaisaku69">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83" r:id="rId272" name="optLevel69">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84" r:id="rId273" name="drpTaisaku68">
              <controlPr defaultSize="0" autoLine="0" autoPict="0">
                <anchor moveWithCells="1">
                  <from>
                    <xdr:col>5</xdr:col>
                    <xdr:colOff>297180</xdr:colOff>
                    <xdr:row>56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785" r:id="rId274" name="optLevel68">
              <controlPr defaultSize="0" autoFill="0" autoLine="0" autoPict="0">
                <anchor moveWithCells="1">
                  <from>
                    <xdr:col>5</xdr:col>
                    <xdr:colOff>1097280</xdr:colOff>
                    <xdr:row>56</xdr:row>
                    <xdr:rowOff>259080</xdr:rowOff>
                  </from>
                  <to>
                    <xdr:col>5</xdr:col>
                    <xdr:colOff>1295400</xdr:colOff>
                    <xdr:row>78</xdr:row>
                    <xdr:rowOff>144780</xdr:rowOff>
                  </to>
                </anchor>
              </controlPr>
            </control>
          </mc:Choice>
        </mc:AlternateContent>
        <mc:AlternateContent xmlns:mc="http://schemas.openxmlformats.org/markup-compatibility/2006">
          <mc:Choice Requires="x14">
            <control shapeId="60786" r:id="rId275" name="drpTaisaku67">
              <controlPr defaultSize="0" autoLine="0" autoPict="0">
                <anchor moveWithCells="1">
                  <from>
                    <xdr:col>5</xdr:col>
                    <xdr:colOff>297180</xdr:colOff>
                    <xdr:row>56</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787" r:id="rId276" name="optLevel67">
              <controlPr defaultSize="0" autoFill="0" autoLine="0" autoPict="0">
                <anchor moveWithCells="1">
                  <from>
                    <xdr:col>5</xdr:col>
                    <xdr:colOff>1097280</xdr:colOff>
                    <xdr:row>56</xdr:row>
                    <xdr:rowOff>38100</xdr:rowOff>
                  </from>
                  <to>
                    <xdr:col>5</xdr:col>
                    <xdr:colOff>1295400</xdr:colOff>
                    <xdr:row>78</xdr:row>
                    <xdr:rowOff>144780</xdr:rowOff>
                  </to>
                </anchor>
              </controlPr>
            </control>
          </mc:Choice>
        </mc:AlternateContent>
        <mc:AlternateContent xmlns:mc="http://schemas.openxmlformats.org/markup-compatibility/2006">
          <mc:Choice Requires="x14">
            <control shapeId="60788" r:id="rId277" name="drpTaisaku66">
              <controlPr defaultSize="0" autoLine="0" autoPict="0">
                <anchor moveWithCells="1">
                  <from>
                    <xdr:col>5</xdr:col>
                    <xdr:colOff>297180</xdr:colOff>
                    <xdr:row>55</xdr:row>
                    <xdr:rowOff>220980</xdr:rowOff>
                  </from>
                  <to>
                    <xdr:col>5</xdr:col>
                    <xdr:colOff>944880</xdr:colOff>
                    <xdr:row>78</xdr:row>
                    <xdr:rowOff>106680</xdr:rowOff>
                  </to>
                </anchor>
              </controlPr>
            </control>
          </mc:Choice>
        </mc:AlternateContent>
        <mc:AlternateContent xmlns:mc="http://schemas.openxmlformats.org/markup-compatibility/2006">
          <mc:Choice Requires="x14">
            <control shapeId="60789" r:id="rId278" name="optLevel66">
              <controlPr defaultSize="0" autoFill="0" autoLine="0" autoPict="0">
                <anchor moveWithCells="1">
                  <from>
                    <xdr:col>5</xdr:col>
                    <xdr:colOff>1097280</xdr:colOff>
                    <xdr:row>55</xdr:row>
                    <xdr:rowOff>182880</xdr:rowOff>
                  </from>
                  <to>
                    <xdr:col>5</xdr:col>
                    <xdr:colOff>1295400</xdr:colOff>
                    <xdr:row>78</xdr:row>
                    <xdr:rowOff>144780</xdr:rowOff>
                  </to>
                </anchor>
              </controlPr>
            </control>
          </mc:Choice>
        </mc:AlternateContent>
        <mc:AlternateContent xmlns:mc="http://schemas.openxmlformats.org/markup-compatibility/2006">
          <mc:Choice Requires="x14">
            <control shapeId="60790" r:id="rId279" name="drpTaisaku65">
              <controlPr defaultSize="0" autoLine="0" autoPict="0">
                <anchor moveWithCells="1">
                  <from>
                    <xdr:col>5</xdr:col>
                    <xdr:colOff>297180</xdr:colOff>
                    <xdr:row>55</xdr:row>
                    <xdr:rowOff>38100</xdr:rowOff>
                  </from>
                  <to>
                    <xdr:col>5</xdr:col>
                    <xdr:colOff>944880</xdr:colOff>
                    <xdr:row>78</xdr:row>
                    <xdr:rowOff>106680</xdr:rowOff>
                  </to>
                </anchor>
              </controlPr>
            </control>
          </mc:Choice>
        </mc:AlternateContent>
        <mc:AlternateContent xmlns:mc="http://schemas.openxmlformats.org/markup-compatibility/2006">
          <mc:Choice Requires="x14">
            <control shapeId="60791" r:id="rId280" name="optLevel65">
              <controlPr defaultSize="0" autoFill="0" autoLine="0" autoPict="0">
                <anchor moveWithCells="1">
                  <from>
                    <xdr:col>5</xdr:col>
                    <xdr:colOff>1097280</xdr:colOff>
                    <xdr:row>54</xdr:row>
                    <xdr:rowOff>297180</xdr:rowOff>
                  </from>
                  <to>
                    <xdr:col>5</xdr:col>
                    <xdr:colOff>1295400</xdr:colOff>
                    <xdr:row>78</xdr:row>
                    <xdr:rowOff>144780</xdr:rowOff>
                  </to>
                </anchor>
              </controlPr>
            </control>
          </mc:Choice>
        </mc:AlternateContent>
        <mc:AlternateContent xmlns:mc="http://schemas.openxmlformats.org/markup-compatibility/2006">
          <mc:Choice Requires="x14">
            <control shapeId="60792" r:id="rId281" name="drpTaisaku64">
              <controlPr defaultSize="0" autoLine="0" autoPict="0">
                <anchor moveWithCells="1">
                  <from>
                    <xdr:col>5</xdr:col>
                    <xdr:colOff>297180</xdr:colOff>
                    <xdr:row>54</xdr:row>
                    <xdr:rowOff>144780</xdr:rowOff>
                  </from>
                  <to>
                    <xdr:col>5</xdr:col>
                    <xdr:colOff>944880</xdr:colOff>
                    <xdr:row>78</xdr:row>
                    <xdr:rowOff>144780</xdr:rowOff>
                  </to>
                </anchor>
              </controlPr>
            </control>
          </mc:Choice>
        </mc:AlternateContent>
        <mc:AlternateContent xmlns:mc="http://schemas.openxmlformats.org/markup-compatibility/2006">
          <mc:Choice Requires="x14">
            <control shapeId="60793" r:id="rId282" name="optLevel64">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794" r:id="rId283" name="drpTaisaku63">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795" r:id="rId284" name="optLevel63">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796" r:id="rId285" name="drpTaisaku62">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797" r:id="rId286" name="optLevel62">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798" r:id="rId287" name="drpTaisaku61">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799" r:id="rId288" name="optLevel61">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800" r:id="rId289" name="drpTaisaku60">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801" r:id="rId290" name="optLevel60">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802" r:id="rId291" name="drpTaisaku59">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803" r:id="rId292" name="optLevel59">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804" r:id="rId293" name="drpTaisaku58">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805" r:id="rId294" name="optLevel58">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806" r:id="rId295" name="drpTaisaku57">
              <controlPr defaultSize="0" autoLine="0" autoPict="0">
                <anchor moveWithCells="1">
                  <from>
                    <xdr:col>5</xdr:col>
                    <xdr:colOff>297180</xdr:colOff>
                    <xdr:row>54</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807" r:id="rId296" name="optLevel57">
              <controlPr defaultSize="0" autoFill="0" autoLine="0" autoPict="0">
                <anchor moveWithCells="1">
                  <from>
                    <xdr:col>5</xdr:col>
                    <xdr:colOff>1097280</xdr:colOff>
                    <xdr:row>54</xdr:row>
                    <xdr:rowOff>106680</xdr:rowOff>
                  </from>
                  <to>
                    <xdr:col>5</xdr:col>
                    <xdr:colOff>1295400</xdr:colOff>
                    <xdr:row>78</xdr:row>
                    <xdr:rowOff>152400</xdr:rowOff>
                  </to>
                </anchor>
              </controlPr>
            </control>
          </mc:Choice>
        </mc:AlternateContent>
        <mc:AlternateContent xmlns:mc="http://schemas.openxmlformats.org/markup-compatibility/2006">
          <mc:Choice Requires="x14">
            <control shapeId="60808" r:id="rId297" name="drpTaisaku56">
              <controlPr defaultSize="0" autoLine="0" autoPict="0">
                <anchor moveWithCells="1">
                  <from>
                    <xdr:col>5</xdr:col>
                    <xdr:colOff>297180</xdr:colOff>
                    <xdr:row>53</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809" r:id="rId298" name="optLevel56">
              <controlPr defaultSize="0" autoFill="0" autoLine="0" autoPict="0">
                <anchor moveWithCells="1">
                  <from>
                    <xdr:col>5</xdr:col>
                    <xdr:colOff>1097280</xdr:colOff>
                    <xdr:row>53</xdr:row>
                    <xdr:rowOff>220980</xdr:rowOff>
                  </from>
                  <to>
                    <xdr:col>5</xdr:col>
                    <xdr:colOff>1295400</xdr:colOff>
                    <xdr:row>78</xdr:row>
                    <xdr:rowOff>152400</xdr:rowOff>
                  </to>
                </anchor>
              </controlPr>
            </control>
          </mc:Choice>
        </mc:AlternateContent>
        <mc:AlternateContent xmlns:mc="http://schemas.openxmlformats.org/markup-compatibility/2006">
          <mc:Choice Requires="x14">
            <control shapeId="60810" r:id="rId299" name="drpTaisaku55">
              <controlPr defaultSize="0" autoLine="0" autoPict="0">
                <anchor moveWithCells="1">
                  <from>
                    <xdr:col>5</xdr:col>
                    <xdr:colOff>297180</xdr:colOff>
                    <xdr:row>53</xdr:row>
                    <xdr:rowOff>68580</xdr:rowOff>
                  </from>
                  <to>
                    <xdr:col>5</xdr:col>
                    <xdr:colOff>944880</xdr:colOff>
                    <xdr:row>78</xdr:row>
                    <xdr:rowOff>144780</xdr:rowOff>
                  </to>
                </anchor>
              </controlPr>
            </control>
          </mc:Choice>
        </mc:AlternateContent>
        <mc:AlternateContent xmlns:mc="http://schemas.openxmlformats.org/markup-compatibility/2006">
          <mc:Choice Requires="x14">
            <control shapeId="60811" r:id="rId300" name="optLevel55">
              <controlPr defaultSize="0" autoFill="0" autoLine="0" autoPict="0">
                <anchor moveWithCells="1">
                  <from>
                    <xdr:col>5</xdr:col>
                    <xdr:colOff>1097280</xdr:colOff>
                    <xdr:row>53</xdr:row>
                    <xdr:rowOff>0</xdr:rowOff>
                  </from>
                  <to>
                    <xdr:col>5</xdr:col>
                    <xdr:colOff>1295400</xdr:colOff>
                    <xdr:row>78</xdr:row>
                    <xdr:rowOff>144780</xdr:rowOff>
                  </to>
                </anchor>
              </controlPr>
            </control>
          </mc:Choice>
        </mc:AlternateContent>
        <mc:AlternateContent xmlns:mc="http://schemas.openxmlformats.org/markup-compatibility/2006">
          <mc:Choice Requires="x14">
            <control shapeId="60812" r:id="rId301" name="drpTaisaku54">
              <controlPr defaultSize="0" autoLine="0" autoPict="0">
                <anchor moveWithCells="1">
                  <from>
                    <xdr:col>5</xdr:col>
                    <xdr:colOff>297180</xdr:colOff>
                    <xdr:row>52</xdr:row>
                    <xdr:rowOff>182880</xdr:rowOff>
                  </from>
                  <to>
                    <xdr:col>5</xdr:col>
                    <xdr:colOff>944880</xdr:colOff>
                    <xdr:row>78</xdr:row>
                    <xdr:rowOff>114300</xdr:rowOff>
                  </to>
                </anchor>
              </controlPr>
            </control>
          </mc:Choice>
        </mc:AlternateContent>
        <mc:AlternateContent xmlns:mc="http://schemas.openxmlformats.org/markup-compatibility/2006">
          <mc:Choice Requires="x14">
            <control shapeId="60813" r:id="rId302" name="optLevel54">
              <controlPr defaultSize="0" autoFill="0" autoLine="0" autoPict="0">
                <anchor moveWithCells="1">
                  <from>
                    <xdr:col>5</xdr:col>
                    <xdr:colOff>1097280</xdr:colOff>
                    <xdr:row>52</xdr:row>
                    <xdr:rowOff>106680</xdr:rowOff>
                  </from>
                  <to>
                    <xdr:col>5</xdr:col>
                    <xdr:colOff>1295400</xdr:colOff>
                    <xdr:row>78</xdr:row>
                    <xdr:rowOff>144780</xdr:rowOff>
                  </to>
                </anchor>
              </controlPr>
            </control>
          </mc:Choice>
        </mc:AlternateContent>
        <mc:AlternateContent xmlns:mc="http://schemas.openxmlformats.org/markup-compatibility/2006">
          <mc:Choice Requires="x14">
            <control shapeId="60814" r:id="rId303" name="drpTaisaku53">
              <controlPr defaultSize="0" autoLine="0" autoPict="0">
                <anchor moveWithCells="1">
                  <from>
                    <xdr:col>5</xdr:col>
                    <xdr:colOff>297180</xdr:colOff>
                    <xdr:row>51</xdr:row>
                    <xdr:rowOff>297180</xdr:rowOff>
                  </from>
                  <to>
                    <xdr:col>5</xdr:col>
                    <xdr:colOff>944880</xdr:colOff>
                    <xdr:row>78</xdr:row>
                    <xdr:rowOff>114300</xdr:rowOff>
                  </to>
                </anchor>
              </controlPr>
            </control>
          </mc:Choice>
        </mc:AlternateContent>
        <mc:AlternateContent xmlns:mc="http://schemas.openxmlformats.org/markup-compatibility/2006">
          <mc:Choice Requires="x14">
            <control shapeId="60815" r:id="rId304" name="optLevel53">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16" r:id="rId305" name="drpTaisaku52">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17" r:id="rId306" name="optLevel52">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18" r:id="rId307" name="drpTaisaku51">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19" r:id="rId308" name="optLevel51">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20" r:id="rId309" name="drpTaisaku50">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21" r:id="rId310" name="optLevel50">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22" r:id="rId311" name="drpTaisaku49">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23" r:id="rId312" name="optLevel49">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24" r:id="rId313" name="drpTaisaku48">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25" r:id="rId314" name="optLevel48">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26" r:id="rId315" name="drpTaisaku47">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27" r:id="rId316" name="optLevel47">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28" r:id="rId317" name="drpTaisaku46">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29" r:id="rId318" name="optLevel46">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30" r:id="rId319" name="drpTaisaku45">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31" r:id="rId320" name="optLevel45">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32" r:id="rId321" name="drpTaisaku44">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33" r:id="rId322" name="optLevel44">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34" r:id="rId323" name="drpTaisaku43">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35" r:id="rId324" name="optLevel43">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36" r:id="rId325" name="drpTaisaku42">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37" r:id="rId326" name="optLevel42">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38" r:id="rId327" name="drpTaisaku41">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39" r:id="rId328" name="optLevel41">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40" r:id="rId329" name="drpTaisaku40">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41" r:id="rId330" name="optLevel40">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42" r:id="rId331" name="drpTaisaku39">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43" r:id="rId332" name="optLevel39">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44" r:id="rId333" name="drpTaisaku38">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45" r:id="rId334" name="optLevel38">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46" r:id="rId335" name="drpTaisaku37">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47" r:id="rId336" name="optLevel37">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48" r:id="rId337" name="drpTaisaku36">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49" r:id="rId338" name="optLevel36">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50" r:id="rId339" name="drpTaisaku35">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51" r:id="rId340" name="optLevel35">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52" r:id="rId341" name="drpTaisaku34">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53" r:id="rId342" name="optLevel34">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54" r:id="rId343" name="drpTaisaku33">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55" r:id="rId344" name="optLevel33">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56" r:id="rId345" name="drpTaisaku32">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57" r:id="rId346" name="optLevel32">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58" r:id="rId347" name="drpTaisaku31">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59" r:id="rId348" name="optLevel31">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60" r:id="rId349" name="drpTaisaku30">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61" r:id="rId350" name="optLevel30">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62" r:id="rId351" name="drpTaisaku29">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63" r:id="rId352" name="optLevel29">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64" r:id="rId353" name="drpTaisaku28">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65" r:id="rId354" name="optLevel28">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66" r:id="rId355" name="drpTaisaku27">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67" r:id="rId356" name="optLevel27">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68" r:id="rId357" name="drpTaisaku26">
              <controlPr defaultSize="0" autoLine="0" autoPict="0">
                <anchor moveWithCells="1">
                  <from>
                    <xdr:col>5</xdr:col>
                    <xdr:colOff>297180</xdr:colOff>
                    <xdr:row>51</xdr:row>
                    <xdr:rowOff>228600</xdr:rowOff>
                  </from>
                  <to>
                    <xdr:col>5</xdr:col>
                    <xdr:colOff>944880</xdr:colOff>
                    <xdr:row>78</xdr:row>
                    <xdr:rowOff>114300</xdr:rowOff>
                  </to>
                </anchor>
              </controlPr>
            </control>
          </mc:Choice>
        </mc:AlternateContent>
        <mc:AlternateContent xmlns:mc="http://schemas.openxmlformats.org/markup-compatibility/2006">
          <mc:Choice Requires="x14">
            <control shapeId="60869" r:id="rId358" name="optLevel26">
              <controlPr defaultSize="0" autoFill="0" autoLine="0" autoPict="0">
                <anchor moveWithCells="1">
                  <from>
                    <xdr:col>5</xdr:col>
                    <xdr:colOff>1097280</xdr:colOff>
                    <xdr:row>51</xdr:row>
                    <xdr:rowOff>228600</xdr:rowOff>
                  </from>
                  <to>
                    <xdr:col>5</xdr:col>
                    <xdr:colOff>1295400</xdr:colOff>
                    <xdr:row>78</xdr:row>
                    <xdr:rowOff>144780</xdr:rowOff>
                  </to>
                </anchor>
              </controlPr>
            </control>
          </mc:Choice>
        </mc:AlternateContent>
        <mc:AlternateContent xmlns:mc="http://schemas.openxmlformats.org/markup-compatibility/2006">
          <mc:Choice Requires="x14">
            <control shapeId="60870" r:id="rId359" name="drpTaisaku25">
              <controlPr defaultSize="0" autoLine="0" autoPict="0">
                <anchor moveWithCells="1">
                  <from>
                    <xdr:col>5</xdr:col>
                    <xdr:colOff>297180</xdr:colOff>
                    <xdr:row>51</xdr:row>
                    <xdr:rowOff>106680</xdr:rowOff>
                  </from>
                  <to>
                    <xdr:col>5</xdr:col>
                    <xdr:colOff>944880</xdr:colOff>
                    <xdr:row>78</xdr:row>
                    <xdr:rowOff>114300</xdr:rowOff>
                  </to>
                </anchor>
              </controlPr>
            </control>
          </mc:Choice>
        </mc:AlternateContent>
        <mc:AlternateContent xmlns:mc="http://schemas.openxmlformats.org/markup-compatibility/2006">
          <mc:Choice Requires="x14">
            <control shapeId="60871" r:id="rId360" name="optLevel25">
              <controlPr defaultSize="0" autoFill="0" autoLine="0" autoPict="0">
                <anchor moveWithCells="1">
                  <from>
                    <xdr:col>5</xdr:col>
                    <xdr:colOff>1097280</xdr:colOff>
                    <xdr:row>51</xdr:row>
                    <xdr:rowOff>38100</xdr:rowOff>
                  </from>
                  <to>
                    <xdr:col>5</xdr:col>
                    <xdr:colOff>1295400</xdr:colOff>
                    <xdr:row>78</xdr:row>
                    <xdr:rowOff>144780</xdr:rowOff>
                  </to>
                </anchor>
              </controlPr>
            </control>
          </mc:Choice>
        </mc:AlternateContent>
        <mc:AlternateContent xmlns:mc="http://schemas.openxmlformats.org/markup-compatibility/2006">
          <mc:Choice Requires="x14">
            <control shapeId="60872" r:id="rId361" name="drpTaisaku24">
              <controlPr defaultSize="0" autoLine="0" autoPict="0">
                <anchor moveWithCells="1">
                  <from>
                    <xdr:col>5</xdr:col>
                    <xdr:colOff>297180</xdr:colOff>
                    <xdr:row>50</xdr:row>
                    <xdr:rowOff>190500</xdr:rowOff>
                  </from>
                  <to>
                    <xdr:col>5</xdr:col>
                    <xdr:colOff>944880</xdr:colOff>
                    <xdr:row>78</xdr:row>
                    <xdr:rowOff>144780</xdr:rowOff>
                  </to>
                </anchor>
              </controlPr>
            </control>
          </mc:Choice>
        </mc:AlternateContent>
        <mc:AlternateContent xmlns:mc="http://schemas.openxmlformats.org/markup-compatibility/2006">
          <mc:Choice Requires="x14">
            <control shapeId="60873" r:id="rId362" name="optLevel24">
              <controlPr defaultSize="0" autoFill="0" autoLine="0" autoPict="0">
                <anchor moveWithCells="1">
                  <from>
                    <xdr:col>5</xdr:col>
                    <xdr:colOff>1097280</xdr:colOff>
                    <xdr:row>50</xdr:row>
                    <xdr:rowOff>144780</xdr:rowOff>
                  </from>
                  <to>
                    <xdr:col>5</xdr:col>
                    <xdr:colOff>1295400</xdr:colOff>
                    <xdr:row>78</xdr:row>
                    <xdr:rowOff>152400</xdr:rowOff>
                  </to>
                </anchor>
              </controlPr>
            </control>
          </mc:Choice>
        </mc:AlternateContent>
        <mc:AlternateContent xmlns:mc="http://schemas.openxmlformats.org/markup-compatibility/2006">
          <mc:Choice Requires="x14">
            <control shapeId="60874" r:id="rId363" name="drpTaisaku23">
              <controlPr defaultSize="0" autoLine="0" autoPict="0">
                <anchor moveWithCells="1">
                  <from>
                    <xdr:col>5</xdr:col>
                    <xdr:colOff>297180</xdr:colOff>
                    <xdr:row>49</xdr:row>
                    <xdr:rowOff>259080</xdr:rowOff>
                  </from>
                  <to>
                    <xdr:col>5</xdr:col>
                    <xdr:colOff>944880</xdr:colOff>
                    <xdr:row>78</xdr:row>
                    <xdr:rowOff>152400</xdr:rowOff>
                  </to>
                </anchor>
              </controlPr>
            </control>
          </mc:Choice>
        </mc:AlternateContent>
        <mc:AlternateContent xmlns:mc="http://schemas.openxmlformats.org/markup-compatibility/2006">
          <mc:Choice Requires="x14">
            <control shapeId="60875" r:id="rId364" name="optLevel23">
              <controlPr defaultSize="0" autoFill="0" autoLine="0" autoPict="0">
                <anchor moveWithCells="1">
                  <from>
                    <xdr:col>5</xdr:col>
                    <xdr:colOff>1097280</xdr:colOff>
                    <xdr:row>49</xdr:row>
                    <xdr:rowOff>190500</xdr:rowOff>
                  </from>
                  <to>
                    <xdr:col>5</xdr:col>
                    <xdr:colOff>1295400</xdr:colOff>
                    <xdr:row>78</xdr:row>
                    <xdr:rowOff>182880</xdr:rowOff>
                  </to>
                </anchor>
              </controlPr>
            </control>
          </mc:Choice>
        </mc:AlternateContent>
        <mc:AlternateContent xmlns:mc="http://schemas.openxmlformats.org/markup-compatibility/2006">
          <mc:Choice Requires="x14">
            <control shapeId="60876" r:id="rId365" name="drpTaisaku22">
              <controlPr defaultSize="0" autoLine="0" autoPict="0">
                <anchor moveWithCells="1">
                  <from>
                    <xdr:col>5</xdr:col>
                    <xdr:colOff>297180</xdr:colOff>
                    <xdr:row>49</xdr:row>
                    <xdr:rowOff>30480</xdr:rowOff>
                  </from>
                  <to>
                    <xdr:col>5</xdr:col>
                    <xdr:colOff>944880</xdr:colOff>
                    <xdr:row>78</xdr:row>
                    <xdr:rowOff>152400</xdr:rowOff>
                  </to>
                </anchor>
              </controlPr>
            </control>
          </mc:Choice>
        </mc:AlternateContent>
        <mc:AlternateContent xmlns:mc="http://schemas.openxmlformats.org/markup-compatibility/2006">
          <mc:Choice Requires="x14">
            <control shapeId="60877" r:id="rId366" name="optLevel22">
              <controlPr defaultSize="0" autoFill="0" autoLine="0" autoPict="0">
                <anchor moveWithCells="1">
                  <from>
                    <xdr:col>5</xdr:col>
                    <xdr:colOff>1097280</xdr:colOff>
                    <xdr:row>48</xdr:row>
                    <xdr:rowOff>259080</xdr:rowOff>
                  </from>
                  <to>
                    <xdr:col>5</xdr:col>
                    <xdr:colOff>1295400</xdr:colOff>
                    <xdr:row>78</xdr:row>
                    <xdr:rowOff>152400</xdr:rowOff>
                  </to>
                </anchor>
              </controlPr>
            </control>
          </mc:Choice>
        </mc:AlternateContent>
        <mc:AlternateContent xmlns:mc="http://schemas.openxmlformats.org/markup-compatibility/2006">
          <mc:Choice Requires="x14">
            <control shapeId="60878" r:id="rId367" name="drpTaisaku21">
              <controlPr defaultSize="0" autoLine="0" autoPict="0">
                <anchor moveWithCells="1">
                  <from>
                    <xdr:col>5</xdr:col>
                    <xdr:colOff>297180</xdr:colOff>
                    <xdr:row>48</xdr:row>
                    <xdr:rowOff>114300</xdr:rowOff>
                  </from>
                  <to>
                    <xdr:col>5</xdr:col>
                    <xdr:colOff>944880</xdr:colOff>
                    <xdr:row>78</xdr:row>
                    <xdr:rowOff>144780</xdr:rowOff>
                  </to>
                </anchor>
              </controlPr>
            </control>
          </mc:Choice>
        </mc:AlternateContent>
        <mc:AlternateContent xmlns:mc="http://schemas.openxmlformats.org/markup-compatibility/2006">
          <mc:Choice Requires="x14">
            <control shapeId="60879" r:id="rId368" name="optLevel21">
              <controlPr defaultSize="0" autoFill="0" autoLine="0" autoPict="0">
                <anchor moveWithCells="1">
                  <from>
                    <xdr:col>5</xdr:col>
                    <xdr:colOff>1097280</xdr:colOff>
                    <xdr:row>48</xdr:row>
                    <xdr:rowOff>68580</xdr:rowOff>
                  </from>
                  <to>
                    <xdr:col>5</xdr:col>
                    <xdr:colOff>1295400</xdr:colOff>
                    <xdr:row>78</xdr:row>
                    <xdr:rowOff>144780</xdr:rowOff>
                  </to>
                </anchor>
              </controlPr>
            </control>
          </mc:Choice>
        </mc:AlternateContent>
        <mc:AlternateContent xmlns:mc="http://schemas.openxmlformats.org/markup-compatibility/2006">
          <mc:Choice Requires="x14">
            <control shapeId="60880" r:id="rId369" name="drpTaisaku20">
              <controlPr defaultSize="0" autoLine="0" autoPict="0">
                <anchor moveWithCells="1">
                  <from>
                    <xdr:col>5</xdr:col>
                    <xdr:colOff>297180</xdr:colOff>
                    <xdr:row>47</xdr:row>
                    <xdr:rowOff>182880</xdr:rowOff>
                  </from>
                  <to>
                    <xdr:col>5</xdr:col>
                    <xdr:colOff>944880</xdr:colOff>
                    <xdr:row>78</xdr:row>
                    <xdr:rowOff>152400</xdr:rowOff>
                  </to>
                </anchor>
              </controlPr>
            </control>
          </mc:Choice>
        </mc:AlternateContent>
        <mc:AlternateContent xmlns:mc="http://schemas.openxmlformats.org/markup-compatibility/2006">
          <mc:Choice Requires="x14">
            <control shapeId="60881" r:id="rId370" name="optLevel20">
              <controlPr defaultSize="0" autoFill="0" autoLine="0" autoPict="0">
                <anchor moveWithCells="1">
                  <from>
                    <xdr:col>5</xdr:col>
                    <xdr:colOff>1097280</xdr:colOff>
                    <xdr:row>47</xdr:row>
                    <xdr:rowOff>114300</xdr:rowOff>
                  </from>
                  <to>
                    <xdr:col>5</xdr:col>
                    <xdr:colOff>1295400</xdr:colOff>
                    <xdr:row>78</xdr:row>
                    <xdr:rowOff>152400</xdr:rowOff>
                  </to>
                </anchor>
              </controlPr>
            </control>
          </mc:Choice>
        </mc:AlternateContent>
        <mc:AlternateContent xmlns:mc="http://schemas.openxmlformats.org/markup-compatibility/2006">
          <mc:Choice Requires="x14">
            <control shapeId="60882" r:id="rId371" name="drpTaisaku19">
              <controlPr defaultSize="0" autoLine="0" autoPict="0">
                <anchor moveWithCells="1">
                  <from>
                    <xdr:col>5</xdr:col>
                    <xdr:colOff>297180</xdr:colOff>
                    <xdr:row>46</xdr:row>
                    <xdr:rowOff>259080</xdr:rowOff>
                  </from>
                  <to>
                    <xdr:col>5</xdr:col>
                    <xdr:colOff>944880</xdr:colOff>
                    <xdr:row>78</xdr:row>
                    <xdr:rowOff>144780</xdr:rowOff>
                  </to>
                </anchor>
              </controlPr>
            </control>
          </mc:Choice>
        </mc:AlternateContent>
        <mc:AlternateContent xmlns:mc="http://schemas.openxmlformats.org/markup-compatibility/2006">
          <mc:Choice Requires="x14">
            <control shapeId="60883" r:id="rId372" name="optLevel19">
              <controlPr defaultSize="0" autoFill="0" autoLine="0" autoPict="0">
                <anchor moveWithCells="1">
                  <from>
                    <xdr:col>5</xdr:col>
                    <xdr:colOff>1097280</xdr:colOff>
                    <xdr:row>46</xdr:row>
                    <xdr:rowOff>190500</xdr:rowOff>
                  </from>
                  <to>
                    <xdr:col>5</xdr:col>
                    <xdr:colOff>1295400</xdr:colOff>
                    <xdr:row>78</xdr:row>
                    <xdr:rowOff>152400</xdr:rowOff>
                  </to>
                </anchor>
              </controlPr>
            </control>
          </mc:Choice>
        </mc:AlternateContent>
        <mc:AlternateContent xmlns:mc="http://schemas.openxmlformats.org/markup-compatibility/2006">
          <mc:Choice Requires="x14">
            <control shapeId="60884" r:id="rId373" name="drpTaisaku18">
              <controlPr defaultSize="0" autoLine="0" autoPict="0">
                <anchor moveWithCells="1">
                  <from>
                    <xdr:col>5</xdr:col>
                    <xdr:colOff>297180</xdr:colOff>
                    <xdr:row>46</xdr:row>
                    <xdr:rowOff>68580</xdr:rowOff>
                  </from>
                  <to>
                    <xdr:col>5</xdr:col>
                    <xdr:colOff>944880</xdr:colOff>
                    <xdr:row>78</xdr:row>
                    <xdr:rowOff>144780</xdr:rowOff>
                  </to>
                </anchor>
              </controlPr>
            </control>
          </mc:Choice>
        </mc:AlternateContent>
        <mc:AlternateContent xmlns:mc="http://schemas.openxmlformats.org/markup-compatibility/2006">
          <mc:Choice Requires="x14">
            <control shapeId="60885" r:id="rId374" name="optLevel18">
              <controlPr defaultSize="0" autoFill="0" autoLine="0" autoPict="0">
                <anchor moveWithCells="1">
                  <from>
                    <xdr:col>5</xdr:col>
                    <xdr:colOff>1097280</xdr:colOff>
                    <xdr:row>45</xdr:row>
                    <xdr:rowOff>297180</xdr:rowOff>
                  </from>
                  <to>
                    <xdr:col>5</xdr:col>
                    <xdr:colOff>1295400</xdr:colOff>
                    <xdr:row>78</xdr:row>
                    <xdr:rowOff>152400</xdr:rowOff>
                  </to>
                </anchor>
              </controlPr>
            </control>
          </mc:Choice>
        </mc:AlternateContent>
        <mc:AlternateContent xmlns:mc="http://schemas.openxmlformats.org/markup-compatibility/2006">
          <mc:Choice Requires="x14">
            <control shapeId="60886" r:id="rId375" name="drpTaisaku17">
              <controlPr defaultSize="0" autoLine="0" autoPict="0">
                <anchor moveWithCells="1">
                  <from>
                    <xdr:col>5</xdr:col>
                    <xdr:colOff>297180</xdr:colOff>
                    <xdr:row>45</xdr:row>
                    <xdr:rowOff>106680</xdr:rowOff>
                  </from>
                  <to>
                    <xdr:col>5</xdr:col>
                    <xdr:colOff>944880</xdr:colOff>
                    <xdr:row>78</xdr:row>
                    <xdr:rowOff>144780</xdr:rowOff>
                  </to>
                </anchor>
              </controlPr>
            </control>
          </mc:Choice>
        </mc:AlternateContent>
        <mc:AlternateContent xmlns:mc="http://schemas.openxmlformats.org/markup-compatibility/2006">
          <mc:Choice Requires="x14">
            <control shapeId="60887" r:id="rId376" name="optLevel17">
              <controlPr defaultSize="0" autoFill="0" autoLine="0" autoPict="0">
                <anchor moveWithCells="1">
                  <from>
                    <xdr:col>5</xdr:col>
                    <xdr:colOff>1097280</xdr:colOff>
                    <xdr:row>45</xdr:row>
                    <xdr:rowOff>68580</xdr:rowOff>
                  </from>
                  <to>
                    <xdr:col>5</xdr:col>
                    <xdr:colOff>1295400</xdr:colOff>
                    <xdr:row>78</xdr:row>
                    <xdr:rowOff>182880</xdr:rowOff>
                  </to>
                </anchor>
              </controlPr>
            </control>
          </mc:Choice>
        </mc:AlternateContent>
        <mc:AlternateContent xmlns:mc="http://schemas.openxmlformats.org/markup-compatibility/2006">
          <mc:Choice Requires="x14">
            <control shapeId="60888" r:id="rId377" name="drpTaisaku16">
              <controlPr defaultSize="0" autoLine="0" autoPict="0">
                <anchor moveWithCells="1">
                  <from>
                    <xdr:col>5</xdr:col>
                    <xdr:colOff>297180</xdr:colOff>
                    <xdr:row>44</xdr:row>
                    <xdr:rowOff>190500</xdr:rowOff>
                  </from>
                  <to>
                    <xdr:col>5</xdr:col>
                    <xdr:colOff>944880</xdr:colOff>
                    <xdr:row>78</xdr:row>
                    <xdr:rowOff>144780</xdr:rowOff>
                  </to>
                </anchor>
              </controlPr>
            </control>
          </mc:Choice>
        </mc:AlternateContent>
        <mc:AlternateContent xmlns:mc="http://schemas.openxmlformats.org/markup-compatibility/2006">
          <mc:Choice Requires="x14">
            <control shapeId="60889" r:id="rId378" name="optLevel16">
              <controlPr defaultSize="0" autoFill="0" autoLine="0" autoPict="0">
                <anchor moveWithCells="1">
                  <from>
                    <xdr:col>5</xdr:col>
                    <xdr:colOff>1097280</xdr:colOff>
                    <xdr:row>44</xdr:row>
                    <xdr:rowOff>144780</xdr:rowOff>
                  </from>
                  <to>
                    <xdr:col>5</xdr:col>
                    <xdr:colOff>1295400</xdr:colOff>
                    <xdr:row>78</xdr:row>
                    <xdr:rowOff>144780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T55"/>
  <sheetViews>
    <sheetView showGridLines="0" showZeros="0" view="pageBreakPreview" zoomScale="80" zoomScaleNormal="100" zoomScaleSheetLayoutView="80" workbookViewId="0">
      <selection activeCell="O6" sqref="O6:AP6"/>
    </sheetView>
  </sheetViews>
  <sheetFormatPr defaultColWidth="9" defaultRowHeight="12"/>
  <cols>
    <col min="1" max="1" width="2.33203125" style="4" customWidth="1"/>
    <col min="2" max="2" width="0.6640625" style="4" customWidth="1"/>
    <col min="3" max="3" width="2.109375" style="4" customWidth="1"/>
    <col min="4" max="42" width="2.33203125" style="4" customWidth="1"/>
    <col min="43" max="43" width="2.109375" style="4" customWidth="1"/>
    <col min="44" max="44" width="0.6640625" style="4" customWidth="1"/>
    <col min="45" max="45" width="2.33203125" style="4" customWidth="1"/>
    <col min="46" max="46" width="35.44140625" style="4" hidden="1" customWidth="1"/>
    <col min="47" max="16384" width="9" style="4"/>
  </cols>
  <sheetData>
    <row r="1" spans="1:46">
      <c r="A1" s="4" t="s">
        <v>341</v>
      </c>
    </row>
    <row r="2" spans="1:46"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46">
      <c r="B3" s="6"/>
      <c r="AR3" s="7"/>
    </row>
    <row r="4" spans="1:46">
      <c r="B4" s="6"/>
      <c r="D4" s="255" t="s">
        <v>741</v>
      </c>
      <c r="AR4" s="7"/>
      <c r="AT4" s="4" t="s">
        <v>315</v>
      </c>
    </row>
    <row r="5" spans="1:46" ht="16.5" customHeight="1" thickBot="1">
      <c r="B5" s="6"/>
      <c r="D5" s="4" t="s">
        <v>83</v>
      </c>
      <c r="AR5" s="7"/>
      <c r="AT5" s="4" t="s">
        <v>316</v>
      </c>
    </row>
    <row r="6" spans="1:46" ht="33" customHeight="1">
      <c r="B6" s="6"/>
      <c r="D6" s="46"/>
      <c r="E6" s="1326" t="s">
        <v>85</v>
      </c>
      <c r="F6" s="1326"/>
      <c r="G6" s="1326"/>
      <c r="H6" s="1326"/>
      <c r="I6" s="1326"/>
      <c r="J6" s="1326"/>
      <c r="K6" s="1326"/>
      <c r="L6" s="1326"/>
      <c r="M6" s="1326"/>
      <c r="N6" s="47"/>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1"/>
      <c r="AR6" s="7"/>
      <c r="AT6" s="4" t="s">
        <v>330</v>
      </c>
    </row>
    <row r="7" spans="1:46" ht="33" customHeight="1">
      <c r="B7" s="6"/>
      <c r="D7" s="114"/>
      <c r="E7" s="1327" t="s">
        <v>358</v>
      </c>
      <c r="F7" s="1327"/>
      <c r="G7" s="1327"/>
      <c r="H7" s="1327"/>
      <c r="I7" s="1327"/>
      <c r="J7" s="1327"/>
      <c r="K7" s="1327"/>
      <c r="L7" s="1327"/>
      <c r="M7" s="1327"/>
      <c r="N7" s="8"/>
      <c r="O7" s="570"/>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2"/>
      <c r="AR7" s="7"/>
      <c r="AT7" s="4" t="s">
        <v>331</v>
      </c>
    </row>
    <row r="8" spans="1:46" ht="33" customHeight="1">
      <c r="B8" s="6"/>
      <c r="D8" s="114"/>
      <c r="E8" s="1327" t="s">
        <v>359</v>
      </c>
      <c r="F8" s="1327"/>
      <c r="G8" s="1327"/>
      <c r="H8" s="1327"/>
      <c r="I8" s="1327"/>
      <c r="J8" s="1327"/>
      <c r="K8" s="1327"/>
      <c r="L8" s="1327"/>
      <c r="M8" s="1327"/>
      <c r="N8" s="8"/>
      <c r="O8" s="570"/>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2"/>
      <c r="AR8" s="7"/>
      <c r="AT8" s="4" t="s">
        <v>332</v>
      </c>
    </row>
    <row r="9" spans="1:46" ht="33" customHeight="1">
      <c r="B9" s="6"/>
      <c r="D9" s="226"/>
      <c r="E9" s="1323" t="s">
        <v>360</v>
      </c>
      <c r="F9" s="1323"/>
      <c r="G9" s="227"/>
      <c r="H9" s="228"/>
      <c r="I9" s="551" t="s">
        <v>361</v>
      </c>
      <c r="J9" s="551"/>
      <c r="K9" s="551"/>
      <c r="L9" s="551"/>
      <c r="M9" s="551"/>
      <c r="N9" s="49"/>
      <c r="O9" s="570"/>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2"/>
      <c r="AR9" s="7"/>
      <c r="AT9" s="4" t="s">
        <v>317</v>
      </c>
    </row>
    <row r="10" spans="1:46" ht="33" customHeight="1" thickBot="1">
      <c r="B10" s="6"/>
      <c r="D10" s="65"/>
      <c r="E10" s="1328"/>
      <c r="F10" s="1328"/>
      <c r="G10" s="269"/>
      <c r="H10" s="270"/>
      <c r="I10" s="1329" t="s">
        <v>362</v>
      </c>
      <c r="J10" s="1329"/>
      <c r="K10" s="1329"/>
      <c r="L10" s="1329"/>
      <c r="M10" s="1329"/>
      <c r="N10" s="271"/>
      <c r="O10" s="613"/>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5"/>
      <c r="AR10" s="7"/>
      <c r="AT10" s="4" t="s">
        <v>318</v>
      </c>
    </row>
    <row r="11" spans="1:46" ht="12" customHeight="1">
      <c r="B11" s="6"/>
      <c r="D11" s="102"/>
      <c r="E11" s="102"/>
      <c r="F11" s="102"/>
      <c r="G11" s="102"/>
      <c r="H11" s="102"/>
      <c r="I11" s="102"/>
      <c r="J11" s="102"/>
      <c r="K11" s="102"/>
      <c r="L11" s="102"/>
      <c r="M11" s="102"/>
      <c r="N11" s="102"/>
      <c r="O11" s="116"/>
      <c r="P11" s="116"/>
      <c r="Q11" s="116"/>
      <c r="R11" s="116"/>
      <c r="S11" s="116"/>
      <c r="T11" s="116"/>
      <c r="U11" s="116"/>
      <c r="V11" s="116"/>
      <c r="W11" s="116"/>
      <c r="X11" s="116"/>
      <c r="Y11" s="116"/>
      <c r="Z11" s="116"/>
      <c r="AA11" s="55"/>
      <c r="AB11" s="55"/>
      <c r="AC11" s="55"/>
      <c r="AD11" s="55"/>
      <c r="AE11" s="55"/>
      <c r="AF11" s="55"/>
      <c r="AG11" s="55"/>
      <c r="AH11" s="55"/>
      <c r="AI11" s="55"/>
      <c r="AJ11" s="55"/>
      <c r="AK11" s="55"/>
      <c r="AL11" s="55"/>
      <c r="AM11" s="55"/>
      <c r="AN11" s="55"/>
      <c r="AO11" s="55"/>
      <c r="AP11" s="55"/>
      <c r="AR11" s="7"/>
      <c r="AS11" s="115"/>
      <c r="AT11" s="4" t="s">
        <v>319</v>
      </c>
    </row>
    <row r="12" spans="1:46" ht="18" customHeight="1" thickBot="1">
      <c r="B12" s="6"/>
      <c r="D12" s="4" t="s">
        <v>84</v>
      </c>
      <c r="AR12" s="7"/>
      <c r="AS12" s="115"/>
      <c r="AT12" s="4" t="s">
        <v>320</v>
      </c>
    </row>
    <row r="13" spans="1:46" ht="30.75" customHeight="1">
      <c r="B13" s="6"/>
      <c r="D13" s="46"/>
      <c r="E13" s="1326" t="s">
        <v>86</v>
      </c>
      <c r="F13" s="1326"/>
      <c r="G13" s="1326"/>
      <c r="H13" s="1326"/>
      <c r="I13" s="1326"/>
      <c r="J13" s="1326"/>
      <c r="K13" s="1326"/>
      <c r="L13" s="1326"/>
      <c r="M13" s="1326"/>
      <c r="N13" s="47"/>
      <c r="O13" s="1309"/>
      <c r="P13" s="1310"/>
      <c r="Q13" s="1310"/>
      <c r="R13" s="1310"/>
      <c r="S13" s="1310"/>
      <c r="T13" s="1310"/>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1"/>
      <c r="AR13" s="7"/>
      <c r="AT13" s="4" t="s">
        <v>321</v>
      </c>
    </row>
    <row r="14" spans="1:46" ht="30.75" customHeight="1">
      <c r="B14" s="6"/>
      <c r="D14" s="114"/>
      <c r="E14" s="1327" t="s">
        <v>358</v>
      </c>
      <c r="F14" s="1327"/>
      <c r="G14" s="1327"/>
      <c r="H14" s="1327"/>
      <c r="I14" s="1327"/>
      <c r="J14" s="1327"/>
      <c r="K14" s="1327"/>
      <c r="L14" s="1327"/>
      <c r="M14" s="1327"/>
      <c r="N14" s="8"/>
      <c r="O14" s="570"/>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2"/>
      <c r="AR14" s="7"/>
      <c r="AT14" s="4" t="s">
        <v>325</v>
      </c>
    </row>
    <row r="15" spans="1:46" ht="30.75" customHeight="1">
      <c r="B15" s="6"/>
      <c r="D15" s="114"/>
      <c r="E15" s="1327" t="s">
        <v>359</v>
      </c>
      <c r="F15" s="1327"/>
      <c r="G15" s="1327"/>
      <c r="H15" s="1327"/>
      <c r="I15" s="1327"/>
      <c r="J15" s="1327"/>
      <c r="K15" s="1327"/>
      <c r="L15" s="1327"/>
      <c r="M15" s="1327"/>
      <c r="N15" s="8"/>
      <c r="O15" s="570"/>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2"/>
      <c r="AR15" s="7"/>
      <c r="AT15" s="4" t="s">
        <v>324</v>
      </c>
    </row>
    <row r="16" spans="1:46" ht="30.75" customHeight="1">
      <c r="B16" s="6"/>
      <c r="D16" s="226"/>
      <c r="E16" s="1323" t="s">
        <v>360</v>
      </c>
      <c r="F16" s="1323"/>
      <c r="G16" s="227"/>
      <c r="H16" s="228"/>
      <c r="I16" s="551" t="s">
        <v>361</v>
      </c>
      <c r="J16" s="551"/>
      <c r="K16" s="551"/>
      <c r="L16" s="551"/>
      <c r="M16" s="551"/>
      <c r="N16" s="49"/>
      <c r="O16" s="570"/>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2"/>
      <c r="AR16" s="7"/>
      <c r="AT16" s="4" t="s">
        <v>323</v>
      </c>
    </row>
    <row r="17" spans="2:46" ht="30.75" customHeight="1">
      <c r="B17" s="6"/>
      <c r="D17" s="114"/>
      <c r="E17" s="1324"/>
      <c r="F17" s="1324"/>
      <c r="G17" s="229"/>
      <c r="H17" s="230"/>
      <c r="I17" s="1325" t="s">
        <v>362</v>
      </c>
      <c r="J17" s="1325"/>
      <c r="K17" s="1325"/>
      <c r="L17" s="1325"/>
      <c r="M17" s="1325"/>
      <c r="N17" s="51"/>
      <c r="O17" s="570"/>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2"/>
      <c r="AR17" s="7"/>
      <c r="AT17" s="4" t="s">
        <v>322</v>
      </c>
    </row>
    <row r="18" spans="2:46" ht="30.75" customHeight="1" thickBot="1">
      <c r="B18" s="6"/>
      <c r="D18" s="53"/>
      <c r="E18" s="662" t="s">
        <v>87</v>
      </c>
      <c r="F18" s="662"/>
      <c r="G18" s="662"/>
      <c r="H18" s="662"/>
      <c r="I18" s="662"/>
      <c r="J18" s="662"/>
      <c r="K18" s="662"/>
      <c r="L18" s="662"/>
      <c r="M18" s="662"/>
      <c r="N18" s="54"/>
      <c r="O18" s="1300"/>
      <c r="P18" s="1301"/>
      <c r="Q18" s="1301"/>
      <c r="R18" s="1301"/>
      <c r="S18" s="1301"/>
      <c r="T18" s="1301"/>
      <c r="U18" s="1301"/>
      <c r="V18" s="1301"/>
      <c r="W18" s="1301"/>
      <c r="X18" s="1301"/>
      <c r="Y18" s="1301"/>
      <c r="Z18" s="1302"/>
      <c r="AA18" s="1303" t="s">
        <v>136</v>
      </c>
      <c r="AB18" s="1303"/>
      <c r="AC18" s="1303"/>
      <c r="AD18" s="1303"/>
      <c r="AE18" s="1303"/>
      <c r="AF18" s="1298"/>
      <c r="AG18" s="1298"/>
      <c r="AH18" s="1298"/>
      <c r="AI18" s="1298"/>
      <c r="AJ18" s="1298"/>
      <c r="AK18" s="1298"/>
      <c r="AL18" s="1298"/>
      <c r="AM18" s="1298"/>
      <c r="AN18" s="1298"/>
      <c r="AO18" s="1298"/>
      <c r="AP18" s="1299"/>
      <c r="AR18" s="7"/>
      <c r="AT18" s="4" t="s">
        <v>326</v>
      </c>
    </row>
    <row r="19" spans="2:46" ht="4.5" customHeight="1">
      <c r="B19" s="6"/>
      <c r="AR19" s="7"/>
    </row>
    <row r="20" spans="2:46" ht="14.25" customHeight="1">
      <c r="B20" s="6"/>
      <c r="AR20" s="7"/>
    </row>
    <row r="21" spans="2:46" ht="18" customHeight="1" thickBot="1">
      <c r="B21" s="6"/>
      <c r="D21" s="255" t="s">
        <v>751</v>
      </c>
      <c r="AR21" s="7"/>
    </row>
    <row r="22" spans="2:46" ht="24" customHeight="1">
      <c r="B22" s="6"/>
      <c r="D22" s="1295" t="s">
        <v>782</v>
      </c>
      <c r="E22" s="1296"/>
      <c r="F22" s="1296"/>
      <c r="G22" s="1296"/>
      <c r="H22" s="1296"/>
      <c r="I22" s="1296"/>
      <c r="J22" s="1296"/>
      <c r="K22" s="1296"/>
      <c r="L22" s="1296"/>
      <c r="M22" s="1296"/>
      <c r="N22" s="1296"/>
      <c r="O22" s="1296"/>
      <c r="P22" s="1296"/>
      <c r="Q22" s="1296"/>
      <c r="R22" s="1296"/>
      <c r="S22" s="1296"/>
      <c r="T22" s="1296"/>
      <c r="U22" s="1296"/>
      <c r="V22" s="1296"/>
      <c r="W22" s="1296"/>
      <c r="X22" s="1296"/>
      <c r="Y22" s="1296"/>
      <c r="Z22" s="1296"/>
      <c r="AA22" s="1296"/>
      <c r="AB22" s="1296"/>
      <c r="AC22" s="1296"/>
      <c r="AD22" s="1296"/>
      <c r="AE22" s="1296"/>
      <c r="AF22" s="1297" t="s">
        <v>126</v>
      </c>
      <c r="AG22" s="1297"/>
      <c r="AH22" s="1297"/>
      <c r="AI22" s="795"/>
      <c r="AJ22" s="1304">
        <v>1</v>
      </c>
      <c r="AK22" s="1305"/>
      <c r="AL22" s="1306"/>
      <c r="AM22" s="1151" t="s">
        <v>88</v>
      </c>
      <c r="AN22" s="1307"/>
      <c r="AO22" s="1307"/>
      <c r="AP22" s="1308"/>
      <c r="AR22" s="7"/>
    </row>
    <row r="23" spans="2:46" ht="24" customHeight="1">
      <c r="B23" s="6"/>
      <c r="D23" s="1285"/>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6"/>
      <c r="AA23" s="1286"/>
      <c r="AB23" s="1286"/>
      <c r="AC23" s="1286"/>
      <c r="AD23" s="1286"/>
      <c r="AE23" s="1286"/>
      <c r="AF23" s="1287" t="s">
        <v>126</v>
      </c>
      <c r="AG23" s="1287"/>
      <c r="AH23" s="1287"/>
      <c r="AI23" s="1288"/>
      <c r="AJ23" s="1289"/>
      <c r="AK23" s="1290"/>
      <c r="AL23" s="1291"/>
      <c r="AM23" s="1292" t="s">
        <v>88</v>
      </c>
      <c r="AN23" s="1293"/>
      <c r="AO23" s="1293"/>
      <c r="AP23" s="1294"/>
      <c r="AR23" s="7"/>
    </row>
    <row r="24" spans="2:46" ht="24" customHeight="1">
      <c r="B24" s="6"/>
      <c r="D24" s="1285"/>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7" t="s">
        <v>126</v>
      </c>
      <c r="AG24" s="1287"/>
      <c r="AH24" s="1287"/>
      <c r="AI24" s="1288"/>
      <c r="AJ24" s="1289"/>
      <c r="AK24" s="1290"/>
      <c r="AL24" s="1291"/>
      <c r="AM24" s="1292" t="s">
        <v>88</v>
      </c>
      <c r="AN24" s="1293"/>
      <c r="AO24" s="1293"/>
      <c r="AP24" s="1294"/>
      <c r="AR24" s="7"/>
    </row>
    <row r="25" spans="2:46" ht="24" customHeight="1">
      <c r="B25" s="6"/>
      <c r="D25" s="1285"/>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7" t="s">
        <v>126</v>
      </c>
      <c r="AG25" s="1287"/>
      <c r="AH25" s="1287"/>
      <c r="AI25" s="1288"/>
      <c r="AJ25" s="1289"/>
      <c r="AK25" s="1290"/>
      <c r="AL25" s="1291"/>
      <c r="AM25" s="1292" t="s">
        <v>88</v>
      </c>
      <c r="AN25" s="1293"/>
      <c r="AO25" s="1293"/>
      <c r="AP25" s="1294"/>
      <c r="AR25" s="7"/>
    </row>
    <row r="26" spans="2:46" ht="24" customHeight="1">
      <c r="B26" s="6"/>
      <c r="D26" s="1285"/>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6"/>
      <c r="AA26" s="1286"/>
      <c r="AB26" s="1286"/>
      <c r="AC26" s="1286"/>
      <c r="AD26" s="1286"/>
      <c r="AE26" s="1286"/>
      <c r="AF26" s="1287" t="s">
        <v>126</v>
      </c>
      <c r="AG26" s="1287"/>
      <c r="AH26" s="1287"/>
      <c r="AI26" s="1288"/>
      <c r="AJ26" s="1289"/>
      <c r="AK26" s="1290"/>
      <c r="AL26" s="1291"/>
      <c r="AM26" s="1292" t="s">
        <v>88</v>
      </c>
      <c r="AN26" s="1293"/>
      <c r="AO26" s="1293"/>
      <c r="AP26" s="1294"/>
      <c r="AR26" s="7"/>
    </row>
    <row r="27" spans="2:46" ht="24" customHeight="1" thickBot="1">
      <c r="B27" s="6"/>
      <c r="D27" s="1315"/>
      <c r="E27" s="1316"/>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3" t="s">
        <v>126</v>
      </c>
      <c r="AG27" s="1313"/>
      <c r="AH27" s="1313"/>
      <c r="AI27" s="1314"/>
      <c r="AJ27" s="1320"/>
      <c r="AK27" s="1321"/>
      <c r="AL27" s="1322"/>
      <c r="AM27" s="1317" t="s">
        <v>88</v>
      </c>
      <c r="AN27" s="1318"/>
      <c r="AO27" s="1318"/>
      <c r="AP27" s="1319"/>
      <c r="AR27" s="7"/>
    </row>
    <row r="28" spans="2:46" ht="12" customHeight="1">
      <c r="B28" s="6"/>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9"/>
      <c r="AL28" s="19"/>
      <c r="AM28" s="19"/>
      <c r="AN28" s="19"/>
      <c r="AO28" s="19"/>
      <c r="AP28" s="19"/>
      <c r="AQ28" s="9"/>
      <c r="AR28" s="118"/>
      <c r="AS28" s="5"/>
    </row>
    <row r="29" spans="2:46" s="10" customFormat="1" ht="33.75" customHeight="1">
      <c r="B29" s="23"/>
      <c r="D29" s="1312" t="s">
        <v>774</v>
      </c>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2"/>
      <c r="AH29" s="1312"/>
      <c r="AI29" s="1312"/>
      <c r="AJ29" s="1312"/>
      <c r="AK29" s="1312"/>
      <c r="AL29" s="1312"/>
      <c r="AM29" s="1312"/>
      <c r="AN29" s="1312"/>
      <c r="AO29" s="1312"/>
      <c r="AP29" s="1312"/>
      <c r="AQ29" s="119"/>
      <c r="AR29" s="120"/>
      <c r="AS29" s="119"/>
      <c r="AT29" s="4"/>
    </row>
    <row r="30" spans="2:46" s="10" customFormat="1" ht="12" customHeight="1">
      <c r="B30" s="23"/>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20"/>
      <c r="AS30" s="119"/>
      <c r="AT30" s="4"/>
    </row>
    <row r="31" spans="2:46" s="10" customFormat="1" ht="3" customHeight="1">
      <c r="B31" s="121"/>
      <c r="C31" s="122"/>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4"/>
      <c r="AS31" s="119"/>
    </row>
    <row r="32" spans="2:46" ht="12" customHeight="1">
      <c r="AQ32" s="1" t="s">
        <v>493</v>
      </c>
      <c r="AR32" s="1"/>
      <c r="AT32" s="10"/>
    </row>
    <row r="33" spans="46:46" ht="18" customHeight="1">
      <c r="AT33" s="10"/>
    </row>
    <row r="34" spans="46:46" ht="18" customHeight="1"/>
    <row r="35" spans="46:46" ht="18" customHeight="1"/>
    <row r="36" spans="46:46" ht="18" customHeight="1"/>
    <row r="37" spans="46:46" ht="18" customHeight="1"/>
    <row r="38" spans="46:46" ht="18" customHeight="1"/>
    <row r="39" spans="46:46" ht="18" customHeight="1"/>
    <row r="40" spans="46:46" ht="18" customHeight="1"/>
    <row r="41" spans="46:46" ht="18" customHeight="1"/>
    <row r="42" spans="46:46" ht="18" customHeight="1"/>
    <row r="43" spans="46:46" ht="18" customHeight="1"/>
    <row r="44" spans="46:46" ht="18" customHeight="1"/>
    <row r="45" spans="46:46" ht="18" customHeight="1"/>
    <row r="46" spans="46:46" ht="18" customHeight="1"/>
    <row r="47" spans="46:46" ht="18" customHeight="1"/>
    <row r="48" spans="46:46" ht="18" customHeight="1"/>
    <row r="49" ht="18" customHeight="1"/>
    <row r="50" ht="18" customHeight="1"/>
    <row r="51" ht="18" customHeight="1"/>
    <row r="52" ht="18" customHeight="1"/>
    <row r="53" ht="18" customHeight="1"/>
    <row r="54" ht="18" customHeight="1"/>
    <row r="55" ht="18" customHeight="1"/>
  </sheetData>
  <sheetProtection algorithmName="SHA-512" hashValue="0DSTmOAib0Cyf5TnLCY40Iv/cLyGvhWgYBGIbPpjaFM4lKIY+GKdRQOTiYsxNpW7XuDG52ZBen9HthJmzIKLjA==" saltValue="zrsC90MNZZgfL6xq+ga2KQ==" spinCount="100000" sheet="1" formatCells="0"/>
  <mergeCells count="51">
    <mergeCell ref="E16:F17"/>
    <mergeCell ref="I16:M16"/>
    <mergeCell ref="I17:M17"/>
    <mergeCell ref="O17:AP17"/>
    <mergeCell ref="E6:M6"/>
    <mergeCell ref="E7:M7"/>
    <mergeCell ref="E8:M8"/>
    <mergeCell ref="E13:M13"/>
    <mergeCell ref="E14:M14"/>
    <mergeCell ref="E15:M15"/>
    <mergeCell ref="E9:F10"/>
    <mergeCell ref="I9:M9"/>
    <mergeCell ref="I10:M10"/>
    <mergeCell ref="O6:AP6"/>
    <mergeCell ref="O7:AP7"/>
    <mergeCell ref="O8:AP8"/>
    <mergeCell ref="D29:AP29"/>
    <mergeCell ref="D24:AE24"/>
    <mergeCell ref="AF24:AI24"/>
    <mergeCell ref="AJ24:AL24"/>
    <mergeCell ref="AM24:AP24"/>
    <mergeCell ref="AF27:AI27"/>
    <mergeCell ref="D27:AE27"/>
    <mergeCell ref="AM27:AP27"/>
    <mergeCell ref="AJ26:AL26"/>
    <mergeCell ref="AM26:AP26"/>
    <mergeCell ref="AF26:AI26"/>
    <mergeCell ref="AJ27:AL27"/>
    <mergeCell ref="D26:AE26"/>
    <mergeCell ref="D25:AE25"/>
    <mergeCell ref="O9:AP9"/>
    <mergeCell ref="O14:AP14"/>
    <mergeCell ref="O15:AP15"/>
    <mergeCell ref="O16:AP16"/>
    <mergeCell ref="O13:AP13"/>
    <mergeCell ref="O10:AP10"/>
    <mergeCell ref="D22:AE22"/>
    <mergeCell ref="AF22:AI22"/>
    <mergeCell ref="E18:M18"/>
    <mergeCell ref="AF18:AP18"/>
    <mergeCell ref="O18:Z18"/>
    <mergeCell ref="AA18:AE18"/>
    <mergeCell ref="AJ22:AL22"/>
    <mergeCell ref="AM22:AP22"/>
    <mergeCell ref="D23:AE23"/>
    <mergeCell ref="AF23:AI23"/>
    <mergeCell ref="AJ23:AL23"/>
    <mergeCell ref="AM23:AP23"/>
    <mergeCell ref="AJ25:AL25"/>
    <mergeCell ref="AF25:AI25"/>
    <mergeCell ref="AM25:AP25"/>
  </mergeCells>
  <phoneticPr fontId="2"/>
  <dataValidations xWindow="607" yWindow="499" count="6">
    <dataValidation type="textLength" operator="equal" allowBlank="1" showInputMessage="1" showErrorMessage="1" sqref="O11" xr:uid="{00000000-0002-0000-0B00-000000000000}">
      <formula1>8</formula1>
    </dataValidation>
    <dataValidation type="textLength" allowBlank="1" showInputMessage="1" showErrorMessage="1" promptTitle="注意事項" prompt="統括管理者は、指定地球温暖化対策事業者から選任いただくことになっております。原則、指定地球温暖化対策事業者以外から選任いただくことはできませんのでご注意ください。_x000a_" sqref="O6:AP6" xr:uid="{00000000-0002-0000-0B00-000001000000}">
      <formula1>0</formula1>
      <formula2>50</formula2>
    </dataValidation>
    <dataValidation type="textLength" allowBlank="1" showInputMessage="1" showErrorMessage="1" sqref="O7:AP8 O14:AP15" xr:uid="{00000000-0002-0000-0B00-000002000000}">
      <formula1>0</formula1>
      <formula2>50</formula2>
    </dataValidation>
    <dataValidation type="textLength" allowBlank="1" showErrorMessage="1" sqref="O13:AP13" xr:uid="{00000000-0002-0000-0B00-000003000000}">
      <formula1>0</formula1>
      <formula2>50</formula2>
    </dataValidation>
    <dataValidation type="textLength" allowBlank="1" showInputMessage="1" showErrorMessage="1" error="20文字以下で入力してください。" sqref="O9:AP9 O16:AP16" xr:uid="{00000000-0002-0000-0B00-000004000000}">
      <formula1>0</formula1>
      <formula2>20</formula2>
    </dataValidation>
    <dataValidation type="list" allowBlank="1" showInputMessage="1" showErrorMessage="1" sqref="O18:Z18" xr:uid="{00000000-0002-0000-0B00-000005000000}">
      <formula1>$AT$3:$AT$18</formula1>
    </dataValidation>
  </dataValidations>
  <pageMargins left="0.47244094488188981" right="0.19685039370078741" top="0.62992125984251968" bottom="0.31496062992125984" header="0.43307086614173229"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13"/>
  </sheetPr>
  <dimension ref="A1:B2"/>
  <sheetViews>
    <sheetView workbookViewId="0">
      <selection activeCell="D2" sqref="D2"/>
    </sheetView>
  </sheetViews>
  <sheetFormatPr defaultRowHeight="13.2"/>
  <cols>
    <col min="1" max="1" width="13.88671875" customWidth="1"/>
    <col min="2" max="2" width="10.109375" bestFit="1" customWidth="1"/>
  </cols>
  <sheetData>
    <row r="1" spans="1:2">
      <c r="A1" s="131" t="s">
        <v>334</v>
      </c>
      <c r="B1" s="132" t="s">
        <v>336</v>
      </c>
    </row>
    <row r="2" spans="1:2">
      <c r="A2" s="131" t="s">
        <v>335</v>
      </c>
      <c r="B2" s="132">
        <v>7</v>
      </c>
    </row>
  </sheetData>
  <sheetProtection password="9DFD" sheet="1" formatCells="0"/>
  <phoneticPr fontId="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0" ma:contentTypeDescription="新しいドキュメントを作成します。" ma:contentTypeScope="" ma:versionID="f5b77a6961f4aaedfca8ef1ae647e95e">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7f550ffda5a4f7f3d05ebbd78d869983" ns2:_="" ns3:_="">
    <xsd:import namespace="1860ed5d-a456-402e-9704-32d0b40e4988"/>
    <xsd:import namespace="6974ad55-56c1-422a-985d-4055d2bc4d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E068E-E99F-44D3-8E18-E87F4A1AEF7F}">
  <ds:schemaRefs>
    <ds:schemaRef ds:uri="http://purl.org/dc/terms/"/>
    <ds:schemaRef ds:uri="http://schemas.openxmlformats.org/package/2006/metadata/core-properties"/>
    <ds:schemaRef ds:uri="6974ad55-56c1-422a-985d-4055d2bc4de7"/>
    <ds:schemaRef ds:uri="http://schemas.microsoft.com/office/2006/documentManagement/types"/>
    <ds:schemaRef ds:uri="http://schemas.microsoft.com/office/infopath/2007/PartnerControls"/>
    <ds:schemaRef ds:uri="http://purl.org/dc/elements/1.1/"/>
    <ds:schemaRef ds:uri="http://schemas.microsoft.com/office/2006/metadata/properties"/>
    <ds:schemaRef ds:uri="1860ed5d-a456-402e-9704-32d0b40e4988"/>
    <ds:schemaRef ds:uri="http://www.w3.org/XML/1998/namespace"/>
    <ds:schemaRef ds:uri="http://purl.org/dc/dcmitype/"/>
  </ds:schemaRefs>
</ds:datastoreItem>
</file>

<file path=customXml/itemProps2.xml><?xml version="1.0" encoding="utf-8"?>
<ds:datastoreItem xmlns:ds="http://schemas.openxmlformats.org/officeDocument/2006/customXml" ds:itemID="{574FDAEC-5BE8-49A3-81AD-8D67AA9CEBD2}">
  <ds:schemaRefs>
    <ds:schemaRef ds:uri="http://schemas.microsoft.com/sharepoint/v3/contenttype/forms"/>
  </ds:schemaRefs>
</ds:datastoreItem>
</file>

<file path=customXml/itemProps3.xml><?xml version="1.0" encoding="utf-8"?>
<ds:datastoreItem xmlns:ds="http://schemas.openxmlformats.org/officeDocument/2006/customXml" ds:itemID="{CE2A80EA-C585-4DF7-85F6-C8CB1F306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0ed5d-a456-402e-9704-32d0b40e4988"/>
    <ds:schemaRef ds:uri="6974ad55-56c1-422a-985d-4055d2bc4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50</vt:i4>
      </vt:variant>
    </vt:vector>
  </HeadingPairs>
  <TitlesOfParts>
    <vt:vector size="63" baseType="lpstr">
      <vt:lpstr>その7</vt:lpstr>
      <vt:lpstr>その1</vt:lpstr>
      <vt:lpstr>その1の2</vt:lpstr>
      <vt:lpstr>その2</vt:lpstr>
      <vt:lpstr>その3</vt:lpstr>
      <vt:lpstr>その4</vt:lpstr>
      <vt:lpstr>その5</vt:lpstr>
      <vt:lpstr>その6</vt:lpstr>
      <vt:lpstr>その6の2</vt:lpstr>
      <vt:lpstr>その7（非公表）</vt:lpstr>
      <vt:lpstr>その8（非公表）</vt:lpstr>
      <vt:lpstr>その9（非公表）</vt:lpstr>
      <vt:lpstr>ver</vt:lpstr>
      <vt:lpstr>A_農業_林業</vt:lpstr>
      <vt:lpstr>B_漁業</vt:lpstr>
      <vt:lpstr>BELS種類</vt:lpstr>
      <vt:lpstr>BELS段階</vt:lpstr>
      <vt:lpstr>C_鉱業_採石業_砂利採取業</vt:lpstr>
      <vt:lpstr>CASBEEウェルネスオフィス</vt:lpstr>
      <vt:lpstr>CASBEE街区</vt:lpstr>
      <vt:lpstr>CASBEE建築</vt:lpstr>
      <vt:lpstr>CASBEE不動産</vt:lpstr>
      <vt:lpstr>CASB種類</vt:lpstr>
      <vt:lpstr>D_建設業</vt:lpstr>
      <vt:lpstr>DBJ種類</vt:lpstr>
      <vt:lpstr>DBJ段階</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LEED種類</vt:lpstr>
      <vt:lpstr>LEED段階</vt:lpstr>
      <vt:lpstr>M_宿泊業_飲食サービス業</vt:lpstr>
      <vt:lpstr>N_生活関連サービス業_娯楽業</vt:lpstr>
      <vt:lpstr>O_教育_学習支援業</vt:lpstr>
      <vt:lpstr>P_医療_福祉</vt:lpstr>
      <vt:lpstr>その1!Print_Area</vt:lpstr>
      <vt:lpstr>その1の2!Print_Area</vt:lpstr>
      <vt:lpstr>その2!Print_Area</vt:lpstr>
      <vt:lpstr>その3!Print_Area</vt:lpstr>
      <vt:lpstr>その4!Print_Area</vt:lpstr>
      <vt:lpstr>その5!Print_Area</vt:lpstr>
      <vt:lpstr>その6!Print_Area</vt:lpstr>
      <vt:lpstr>その6の2!Print_Area</vt:lpstr>
      <vt:lpstr>その7!Print_Area</vt:lpstr>
      <vt:lpstr>'その7（非公表）'!Print_Area</vt:lpstr>
      <vt:lpstr>'その8（非公表）'!Print_Area</vt:lpstr>
      <vt:lpstr>'その9（非公表）'!Print_Area</vt:lpstr>
      <vt:lpstr>その1の2!Print_Titles</vt:lpstr>
      <vt:lpstr>その5!Print_Titles</vt:lpstr>
      <vt:lpstr>'その8（非公表）'!Print_Titles</vt:lpstr>
      <vt:lpstr>Q_複合サービス事業</vt:lpstr>
      <vt:lpstr>R_サービス業...他に分類されないもの</vt:lpstr>
      <vt:lpstr>S_公務...他に分類されるものを除く</vt:lpstr>
      <vt:lpstr>T_分類不能の産業</vt:lpstr>
      <vt:lpstr>WELL種類</vt:lpstr>
      <vt:lpstr>WELL段階</vt:lpstr>
      <vt:lpstr>ZEB種類</vt:lpstr>
      <vt:lpstr>ZEB段階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2020-03-31T11:00:04Z</dcterms:created>
  <dcterms:modified xsi:type="dcterms:W3CDTF">2025-04-21T23:14:26Z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ies>
</file>