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8AD71403-4A2F-4E2A-86F2-0FFC17DD807B}" xr6:coauthVersionLast="47" xr6:coauthVersionMax="47" xr10:uidLastSave="{00000000-0000-0000-0000-000000000000}"/>
  <bookViews>
    <workbookView xWindow="-110" yWindow="-110" windowWidth="19420" windowHeight="11500" tabRatio="747" xr2:uid="{00000000-000D-0000-FFFF-FFFF00000000}"/>
  </bookViews>
  <sheets>
    <sheet name="裏面_舗装"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裏面_舗装!$B$2:$J$20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<sst xmlns="http://schemas.openxmlformats.org/spreadsheetml/2006/main" count="1959" uniqueCount="1175">
  <si>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</si>
  <si>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</si>
  <si>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</si>
  <si>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</si>
  <si>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</si>
  <si>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</si>
  <si>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</si>
  <si>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</si>
  <si>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</si>
  <si>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</si>
  <si>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</si>
  <si>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</si>
  <si>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</si>
  <si>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</si>
  <si>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</si>
  <si>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</si>
  <si>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</si>
  <si>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</si>
  <si>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</si>
  <si>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</si>
  <si>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</si>
  <si>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</si>
  <si>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</si>
  <si>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</si>
  <si>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</si>
  <si>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</si>
  <si>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</si>
  <si>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</si>
  <si>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</si>
  <si>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</si>
  <si>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</si>
  <si>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</si>
  <si>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</si>
  <si>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</si>
  <si>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</si>
  <si>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</si>
  <si>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</si>
  <si>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</si>
  <si>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</si>
  <si>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</si>
  <si>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</si>
  <si>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</si>
  <si>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</si>
  <si>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</si>
  <si>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</si>
  <si>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</si>
  <si>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</si>
  <si>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</si>
  <si>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</si>
  <si>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</si>
  <si>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</si>
  <si>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</si>
  <si>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</si>
  <si>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</si>
  <si>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</si>
  <si>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</si>
  <si>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</si>
  <si>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</si>
  <si>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</si>
  <si>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</si>
  <si>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</si>
  <si>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</si>
  <si>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</si>
  <si>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</si>
  <si>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</si>
  <si>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</si>
  <si>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</si>
  <si>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</si>
  <si>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</si>
  <si>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</si>
  <si>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</si>
  <si>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</si>
  <si>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</si>
  <si>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</si>
  <si>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</si>
  <si>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</si>
  <si>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</si>
  <si>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</si>
  <si>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</si>
  <si>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</si>
  <si>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</si>
  <si>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</si>
  <si>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</si>
  <si>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</si>
  <si>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</si>
  <si>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</si>
  <si>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</si>
  <si>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</si>
  <si>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</si>
  <si>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</si>
  <si>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</si>
  <si>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</si>
  <si>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</si>
  <si>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</si>
  <si>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</si>
  <si>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</si>
  <si>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</si>
  <si>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</si>
  <si>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</si>
  <si>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</si>
  <si>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</si>
  <si>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</si>
  <si>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</si>
  <si>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</si>
  <si>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</si>
  <si>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</si>
  <si>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</si>
  <si>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</si>
  <si>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</si>
  <si>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</si>
  <si>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</si>
  <si>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</si>
  <si>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</si>
  <si>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</si>
  <si>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</si>
  <si>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</si>
  <si>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</si>
  <si>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</si>
  <si>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</si>
  <si>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</si>
  <si>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</si>
  <si>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</si>
  <si>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</si>
  <si>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</si>
  <si>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</si>
  <si>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</si>
  <si>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</si>
  <si>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</si>
  <si>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</si>
  <si>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</si>
  <si>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</si>
  <si>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</si>
  <si>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</si>
  <si>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</si>
  <si>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</si>
  <si>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</si>
  <si>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</si>
  <si>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</si>
  <si>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</si>
  <si>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</si>
  <si>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</si>
  <si>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</si>
  <si>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</si>
  <si>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</si>
  <si>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</si>
  <si>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</si>
  <si>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</si>
  <si>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</si>
  <si>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</si>
  <si>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</si>
  <si>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</si>
  <si>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</si>
  <si>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</si>
  <si>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</si>
  <si>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</si>
  <si>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</si>
  <si>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</si>
  <si>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</si>
  <si>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</si>
  <si>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</si>
  <si>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</si>
  <si>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</si>
  <si>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</si>
  <si>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</si>
  <si>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</si>
  <si>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</si>
  <si>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</si>
  <si>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</si>
  <si>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</si>
  <si>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</si>
  <si>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</si>
  <si>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</si>
  <si>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</si>
  <si>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</si>
  <si>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</si>
  <si>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</si>
  <si>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</si>
  <si>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</si>
  <si>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</si>
  <si>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</si>
  <si>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</si>
  <si>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</si>
  <si>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</si>
  <si>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</si>
  <si>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</si>
  <si>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</si>
  <si>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</si>
  <si>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</si>
  <si>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</si>
  <si>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</si>
  <si>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</si>
  <si>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</si>
  <si>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</si>
  <si>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</si>
  <si>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</si>
  <si>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</si>
  <si>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</si>
  <si>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</si>
  <si>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</si>
  <si>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</si>
  <si>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</si>
  <si>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</si>
  <si>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</si>
  <si>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</si>
  <si>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</si>
  <si>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</si>
  <si>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</si>
  <si>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</si>
  <si>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</si>
  <si>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</si>
  <si>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</si>
  <si>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</si>
  <si>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</si>
  <si>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</si>
  <si>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</si>
  <si>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</si>
  <si>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</si>
  <si>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</si>
  <si>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</si>
  <si>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</si>
  <si>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</si>
  <si>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</si>
  <si>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</si>
  <si>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</si>
  <si>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</si>
  <si>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</si>
  <si>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</si>
  <si>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</si>
  <si>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</si>
  <si>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</si>
  <si>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</si>
  <si>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</si>
  <si>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</si>
  <si>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</si>
  <si>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</si>
  <si>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</si>
  <si>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</si>
  <si>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</si>
  <si>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</si>
  <si>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</si>
  <si>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</si>
  <si>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</si>
  <si>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</si>
  <si>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</si>
  <si>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</si>
  <si>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</si>
  <si>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</si>
  <si>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</si>
  <si>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</si>
  <si>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</si>
  <si>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</si>
  <si>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</si>
  <si>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</si>
  <si>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</si>
  <si>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</si>
  <si>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</si>
  <si>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</si>
  <si>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</si>
  <si>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</si>
  <si>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</si>
  <si>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</si>
  <si>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</si>
  <si>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</si>
  <si>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</si>
  <si>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</si>
  <si>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</si>
  <si>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</si>
  <si>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</si>
  <si>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</si>
  <si>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</si>
  <si>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</si>
  <si>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</si>
  <si>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</si>
  <si>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</si>
  <si>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</si>
  <si>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</si>
  <si>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</si>
  <si>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</si>
  <si>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</si>
  <si>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</si>
  <si>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</si>
  <si>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</si>
  <si>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</si>
  <si>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</si>
  <si>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</si>
  <si>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</si>
  <si>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</si>
  <si>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</si>
  <si>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</si>
  <si>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</si>
  <si>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</si>
  <si>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</si>
  <si>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</si>
  <si>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</si>
  <si>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</si>
  <si>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</si>
  <si>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</si>
  <si>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</si>
  <si>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</si>
  <si>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</si>
  <si>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</si>
  <si>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</si>
  <si>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</si>
  <si>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</si>
  <si>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</si>
  <si>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</si>
  <si>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</si>
  <si>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</si>
  <si>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</si>
  <si>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</si>
  <si>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</si>
  <si>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</si>
  <si>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</si>
  <si>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</si>
  <si>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</si>
  <si>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</si>
  <si>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</si>
  <si>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</si>
  <si>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</si>
  <si>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</si>
  <si>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</si>
  <si>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</si>
  <si>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</si>
  <si>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</si>
  <si>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</si>
  <si>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</si>
  <si>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</si>
  <si>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</si>
  <si>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</si>
  <si>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</si>
  <si>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</si>
  <si>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</si>
  <si>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</si>
  <si>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</si>
  <si>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</si>
  <si>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</si>
  <si>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</si>
  <si>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</si>
  <si>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</si>
  <si>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</si>
  <si>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</si>
  <si>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</si>
  <si>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</si>
  <si>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</si>
  <si>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</si>
  <si>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</si>
  <si>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</si>
  <si>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</si>
  <si>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</si>
  <si>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</si>
  <si>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</si>
  <si>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</si>
  <si>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</si>
  <si>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</si>
  <si>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</si>
  <si>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</si>
  <si>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</si>
  <si>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</si>
  <si>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</si>
  <si>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</si>
  <si>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</si>
  <si>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</si>
  <si>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</si>
  <si>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</si>
  <si>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</si>
  <si>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</si>
  <si>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</si>
  <si>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</si>
  <si>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</si>
  <si>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</si>
  <si>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</si>
  <si>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</si>
  <si>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</si>
  <si>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</si>
  <si>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</si>
  <si>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</si>
  <si>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</si>
  <si>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</si>
  <si>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</si>
  <si>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</si>
  <si>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</si>
  <si>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</si>
  <si>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</si>
  <si>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</si>
  <si>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</si>
  <si>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</si>
  <si>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</si>
  <si>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</si>
  <si>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</si>
  <si>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</si>
  <si>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</si>
  <si>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</si>
  <si>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</si>
  <si>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</si>
  <si>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</si>
  <si>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</si>
  <si>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</si>
  <si>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</si>
  <si>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</si>
  <si>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</si>
  <si>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</si>
  <si>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</si>
  <si>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</si>
  <si>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</si>
  <si>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</si>
  <si>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</si>
  <si>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</si>
  <si>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</si>
  <si>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</si>
  <si>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</si>
  <si>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</si>
  <si>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</si>
  <si>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</si>
  <si>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</si>
  <si>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</si>
  <si>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</si>
  <si>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</si>
  <si>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</si>
  <si>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</si>
  <si>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</si>
  <si>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</si>
  <si>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</si>
  <si>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</si>
  <si>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</si>
  <si>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</si>
  <si>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</si>
  <si>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</si>
  <si>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</si>
  <si>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</si>
  <si>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</si>
  <si>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</si>
  <si>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</si>
  <si>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</si>
  <si>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</si>
  <si>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</si>
  <si>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</si>
  <si>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</si>
  <si>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</si>
  <si>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</si>
  <si>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</si>
  <si>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</si>
  <si>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</si>
  <si>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</si>
  <si>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</si>
  <si>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</si>
  <si>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</si>
  <si>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</si>
  <si>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</si>
  <si>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</si>
  <si>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</si>
  <si>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</si>
  <si>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</si>
  <si>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</si>
  <si>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</si>
  <si>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</si>
  <si>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</si>
  <si>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</si>
  <si>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</si>
  <si>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</si>
  <si>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</si>
  <si>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</si>
  <si>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</si>
  <si>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</si>
  <si>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</si>
  <si>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</si>
  <si>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</si>
  <si>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</si>
  <si>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</si>
  <si>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</si>
  <si>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</si>
  <si>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</si>
  <si>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</si>
  <si>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</si>
  <si>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</si>
  <si>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</si>
  <si>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</si>
  <si>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</si>
  <si>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</si>
  <si>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</si>
  <si>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</si>
  <si>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</si>
  <si>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</si>
  <si>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</si>
  <si>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</si>
  <si>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</si>
  <si>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</si>
  <si>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</si>
  <si>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</si>
  <si>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</si>
  <si>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</si>
  <si>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</si>
  <si>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</si>
  <si>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</si>
  <si>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</si>
  <si>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</si>
  <si>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</si>
  <si>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</si>
  <si>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</si>
  <si>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</si>
  <si>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</si>
  <si>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</si>
  <si>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</si>
  <si>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</si>
  <si>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</si>
  <si>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</si>
  <si>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</si>
  <si>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</si>
  <si>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</si>
  <si>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</si>
  <si>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</si>
  <si>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</si>
  <si>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</si>
  <si>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</si>
  <si>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</si>
  <si>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</si>
  <si>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</si>
  <si>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</si>
  <si>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</si>
  <si>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</si>
  <si>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</si>
  <si>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</si>
  <si>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</si>
  <si>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</si>
  <si>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</si>
  <si>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</si>
  <si>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</si>
  <si>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</si>
  <si>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</si>
  <si>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</si>
  <si>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</si>
  <si>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</si>
  <si>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</si>
  <si>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</si>
  <si>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</si>
  <si>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</si>
  <si>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</si>
  <si>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</si>
  <si>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</si>
  <si>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</si>
  <si>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</si>
  <si>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</si>
  <si>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</si>
  <si>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</si>
  <si>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</si>
  <si>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</si>
  <si>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</si>
  <si>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</si>
  <si>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</si>
  <si>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</si>
  <si>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</si>
  <si>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</si>
  <si>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</si>
  <si>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</si>
  <si>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</si>
  <si>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</si>
  <si>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</si>
  <si>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</si>
  <si>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</si>
  <si>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</si>
  <si>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</si>
  <si>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</si>
  <si>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</si>
  <si>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</si>
  <si>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</si>
  <si>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</si>
  <si>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</si>
  <si>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</si>
  <si>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</si>
  <si>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</si>
  <si>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</si>
  <si>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</si>
  <si>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</si>
  <si>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</si>
  <si>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</si>
  <si>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</si>
  <si>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</si>
  <si>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</si>
  <si>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</si>
  <si>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</si>
  <si>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</si>
  <si>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</si>
  <si>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</si>
  <si>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</si>
  <si>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</si>
  <si>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</si>
  <si>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</si>
  <si>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</si>
  <si>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</si>
  <si>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</si>
  <si>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</si>
  <si>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</si>
  <si>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</si>
  <si>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</si>
  <si>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</si>
  <si>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</si>
  <si>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</si>
  <si>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</si>
  <si>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</si>
  <si>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</si>
  <si>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</si>
  <si>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</si>
  <si>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</si>
  <si>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</si>
  <si>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</si>
  <si>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</si>
  <si>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</si>
  <si>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</si>
  <si>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</si>
  <si>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</si>
  <si>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</si>
  <si>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</si>
  <si>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</si>
  <si>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</si>
  <si>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</si>
  <si>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</si>
  <si>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</si>
  <si>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</si>
  <si>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</si>
  <si>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</si>
  <si>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</si>
  <si>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</si>
  <si>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</si>
  <si>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</si>
  <si>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</si>
  <si>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</si>
  <si>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</si>
  <si>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</si>
  <si>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</si>
  <si>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</si>
  <si>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</si>
  <si>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</si>
  <si>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</si>
  <si>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</si>
  <si>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</si>
  <si>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</si>
  <si>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</si>
  <si>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</si>
  <si>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</si>
  <si>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</si>
  <si>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</si>
  <si>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</si>
  <si>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</si>
  <si>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</si>
  <si>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</si>
  <si>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</si>
  <si>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</si>
  <si>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</si>
  <si>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</si>
  <si>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</si>
  <si>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</si>
  <si>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</si>
  <si>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</si>
  <si>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</si>
  <si>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</si>
  <si>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</si>
  <si>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</si>
  <si>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</si>
  <si>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</si>
  <si>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</si>
  <si>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</si>
  <si>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</si>
  <si>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</si>
  <si>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</si>
  <si>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</si>
  <si>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</si>
  <si>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</si>
  <si>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</si>
  <si>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</si>
  <si>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</si>
  <si>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</si>
  <si>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</si>
  <si>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</si>
  <si>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</si>
  <si>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</si>
  <si>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</si>
  <si>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</si>
  <si>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</si>
  <si>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</si>
  <si>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</si>
  <si>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</si>
  <si>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</si>
  <si>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</si>
  <si>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</si>
  <si>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</si>
  <si>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</si>
  <si>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</si>
  <si>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</si>
  <si>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</si>
  <si>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</si>
  <si>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</si>
  <si>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</si>
  <si>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</si>
  <si>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</si>
  <si>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</si>
  <si>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</si>
  <si>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</si>
  <si>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</si>
  <si>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</si>
  <si>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</si>
  <si>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</si>
  <si>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</si>
  <si>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</si>
  <si>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</si>
  <si>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</si>
  <si>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</si>
  <si>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</si>
  <si>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</si>
  <si>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</si>
  <si>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</si>
  <si>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</si>
  <si>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</si>
  <si>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</si>
  <si>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</si>
  <si>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</si>
  <si>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</si>
  <si>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</si>
  <si>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</si>
  <si>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</si>
  <si>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</si>
  <si>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</si>
  <si>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</si>
  <si>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</si>
  <si>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</si>
  <si>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</si>
  <si>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</si>
  <si>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</si>
  <si>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</si>
  <si>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</si>
  <si>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</si>
  <si>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</si>
  <si>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</si>
  <si>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</si>
  <si>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</si>
  <si>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</si>
  <si>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</si>
  <si>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</si>
  <si>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</si>
  <si>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</si>
  <si>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</si>
  <si>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</si>
  <si>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</si>
  <si>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</si>
  <si>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</si>
  <si>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</si>
  <si>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</si>
  <si>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</si>
  <si>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</si>
  <si>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</si>
  <si>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</si>
  <si>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</si>
  <si>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</si>
  <si>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</si>
  <si>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</si>
  <si>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</si>
  <si>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</si>
  <si>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</si>
  <si>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</si>
  <si>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</si>
  <si>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</si>
  <si>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</si>
  <si>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</si>
  <si>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</si>
  <si>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</si>
  <si>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</si>
  <si>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</si>
  <si>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</si>
  <si>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</si>
  <si>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</si>
  <si>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</si>
  <si>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</si>
  <si>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</si>
  <si>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</si>
  <si>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</si>
  <si>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</si>
  <si>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</si>
  <si>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</si>
  <si>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</si>
  <si>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</si>
  <si>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</si>
  <si>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</si>
  <si>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</si>
  <si>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</si>
  <si>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</si>
  <si>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</si>
  <si>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</si>
  <si>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</si>
  <si>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</si>
  <si>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</si>
  <si>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</si>
  <si>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</si>
  <si>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</si>
  <si>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</si>
  <si>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</si>
  <si>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</si>
  <si>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</si>
  <si>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</si>
  <si>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</si>
  <si>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</si>
  <si>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</si>
  <si>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</si>
  <si>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</si>
  <si>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</si>
  <si>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</si>
  <si>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</si>
  <si>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</si>
  <si>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</si>
  <si>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</si>
  <si>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</si>
  <si>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</si>
  <si>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</si>
  <si>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</si>
  <si>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</si>
  <si>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</si>
  <si>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</si>
  <si>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</si>
  <si>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</si>
  <si>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</si>
  <si>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</si>
  <si>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</si>
  <si>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</si>
  <si>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</si>
  <si>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</si>
  <si>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</si>
  <si>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</si>
  <si>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</si>
  <si>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</si>
  <si>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</si>
  <si>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</si>
  <si>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</si>
  <si>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</si>
  <si>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</si>
  <si>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</si>
  <si>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</si>
  <si>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</si>
  <si>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</si>
  <si>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</si>
  <si>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</si>
  <si>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</si>
  <si>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</si>
  <si>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</si>
  <si>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</si>
  <si>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</si>
  <si>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</si>
  <si>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</si>
  <si>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</si>
  <si>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</si>
  <si>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</si>
  <si>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</si>
  <si>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</si>
  <si>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</si>
  <si>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</si>
  <si>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</si>
  <si>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</si>
  <si>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</si>
  <si>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</si>
  <si>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</si>
  <si>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</si>
  <si>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</si>
  <si>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</si>
  <si>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</si>
  <si>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</si>
  <si>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</si>
  <si>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</si>
  <si>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</si>
  <si>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</si>
  <si>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</si>
  <si>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</si>
  <si>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</si>
  <si>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</si>
  <si>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</si>
  <si>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</si>
  <si>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</si>
  <si>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</si>
  <si>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</si>
  <si>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</si>
  <si>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</si>
  <si>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</si>
  <si>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</si>
  <si>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</si>
  <si>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</si>
  <si>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</si>
  <si>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</si>
  <si>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</si>
  <si>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</si>
  <si>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</si>
  <si>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</si>
  <si>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</si>
  <si>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</si>
  <si>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</si>
  <si>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</si>
  <si>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</si>
  <si>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</si>
  <si>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</si>
  <si>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</si>
  <si>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</si>
  <si>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</si>
  <si>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</si>
  <si>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</si>
  <si>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</si>
  <si>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</si>
  <si>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</si>
  <si>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</si>
  <si>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</si>
  <si>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</si>
  <si>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</si>
  <si>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</si>
  <si>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</si>
  <si>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</si>
  <si>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</si>
  <si>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</si>
  <si>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</si>
  <si>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</si>
  <si>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</si>
  <si>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</si>
  <si>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</si>
  <si>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</si>
  <si>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</si>
  <si>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</si>
  <si>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</si>
  <si>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</si>
  <si>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</si>
  <si>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</si>
  <si>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</si>
  <si>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</si>
  <si>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</si>
  <si>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</si>
  <si>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</si>
  <si>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</si>
  <si>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</si>
  <si>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</si>
  <si>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</si>
  <si>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</si>
  <si>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</si>
  <si>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</si>
  <si>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</si>
  <si>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</si>
  <si>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</si>
  <si>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</si>
  <si>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</si>
  <si>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</si>
  <si>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</si>
  <si>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</si>
  <si>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</si>
  <si>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</si>
  <si>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</si>
  <si>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</si>
  <si>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</si>
  <si>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</si>
  <si>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</si>
  <si>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</si>
  <si>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</si>
  <si>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</si>
  <si>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</si>
  <si>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</si>
  <si>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</si>
  <si>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</si>
  <si>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</si>
  <si>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</si>
  <si>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</si>
  <si>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</si>
  <si>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</si>
  <si>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</si>
  <si>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</si>
  <si>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</si>
  <si>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</si>
  <si>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</si>
  <si>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</si>
  <si>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</si>
  <si>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</si>
  <si>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</si>
  <si>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</si>
  <si>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</si>
  <si>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</si>
  <si>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</si>
  <si>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</si>
  <si>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</si>
  <si>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</si>
  <si>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</si>
  <si>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</si>
  <si>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</si>
  <si>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</si>
  <si>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</si>
  <si>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</si>
  <si>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</si>
  <si>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</si>
  <si>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</si>
  <si>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</si>
  <si>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</si>
  <si>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</si>
  <si>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</si>
  <si>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</si>
  <si>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</si>
  <si>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</si>
  <si>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</si>
  <si>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</si>
  <si>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</si>
  <si>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</si>
  <si>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</si>
  <si>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</si>
  <si>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</si>
  <si>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</si>
  <si>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</si>
  <si>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舗装</t>
    <phoneticPr fontId="19"/>
  </si>
  <si>
    <t>表面の「実施措置」で選択した実施措置に関する内容を記入してください。</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</si>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</sst>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5" customHeight="1">
      <c r="B3" s="72"/>
      <c r="C3" s="73"/>
      <c r="D3" s="93" t="s">
        <v>3</v>
      </c>
      <c r="E3" s="94"/>
      <c r="F3" s="95" t="s">
        <v>1002</v>
      </c>
      <c r="G3" s="96"/>
      <c r="H3" s="96"/>
      <c r="I3" s="96"/>
      <c r="J3" s="58"/>
      <c r="L3" s="53" t="str">
        <f>IF(OR(F3="不溶化",F3="土壌入換え"),F3&amp;H4,F3)</f>
        <v>舗装</v>
      </c>
      <c r="O3" s="1" t="s">
        <v>1003</v>
      </c>
    </row>
    <row r="4" spans="2:15" ht="15.65"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舗装1</v>
      </c>
    </row>
    <row r="6" spans="2:15" ht="58.5" customHeight="1">
      <c r="B6" s="89"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90"/>
      <c r="D6" s="90"/>
      <c r="E6" s="90"/>
      <c r="F6" s="90"/>
      <c r="G6" s="90"/>
      <c r="H6" s="90"/>
      <c r="I6" s="90"/>
      <c r="J6" s="91"/>
      <c r="L6" s="53" t="str">
        <f>$L$3&amp;2</f>
        <v>舗装2</v>
      </c>
    </row>
    <row r="7" spans="2:15" ht="35.25" customHeight="1">
      <c r="B7" s="61"/>
      <c r="C7" s="57"/>
      <c r="D7" s="83"/>
      <c r="E7" s="83"/>
      <c r="F7" s="83"/>
      <c r="G7" s="83"/>
      <c r="H7" s="83"/>
      <c r="I7" s="83"/>
      <c r="J7" s="84"/>
      <c r="M7" s="55" t="s">
        <v>1</v>
      </c>
      <c r="N7" s="56" t="str">
        <f>IF(B6&lt;&gt;"",IF(D7="","（エラー）未入力","（正常）入力済み"),"")</f>
        <v>（エラー）未入力</v>
      </c>
    </row>
    <row r="8" spans="2:15" ht="58.5" customHeight="1">
      <c r="B8" s="89" t="str">
        <f>IFERROR(VLOOKUP(L8,マスタ_裏面の表示内容!$A$2:$E$56,5,FALSE),"")</f>
        <v>　ロ　基準不適合土壌又は特定有害物質の飛散等を防止するために講ずる措置を変更した場合にあっては、変更後の措置</v>
      </c>
      <c r="C8" s="90"/>
      <c r="D8" s="90"/>
      <c r="E8" s="90"/>
      <c r="F8" s="90"/>
      <c r="G8" s="90"/>
      <c r="H8" s="90"/>
      <c r="I8" s="90"/>
      <c r="J8" s="91"/>
      <c r="L8" s="53" t="str">
        <f>$L$3&amp;3</f>
        <v>舗装3</v>
      </c>
    </row>
    <row r="9" spans="2:15" ht="35.25" customHeight="1">
      <c r="B9" s="61"/>
      <c r="C9" s="57"/>
      <c r="D9" s="83"/>
      <c r="E9" s="83"/>
      <c r="F9" s="83"/>
      <c r="G9" s="83"/>
      <c r="H9" s="83"/>
      <c r="I9" s="83"/>
      <c r="J9" s="84"/>
      <c r="M9" s="55" t="s">
        <v>1</v>
      </c>
      <c r="N9" s="56" t="str">
        <f>IF(B8&lt;&gt;"",IF(D9="","（エラー）未入力","（正常）入力済み"),"")</f>
        <v>（エラー）未入力</v>
      </c>
    </row>
    <row r="10" spans="2:15" ht="58.5" customHeight="1">
      <c r="B10" s="89" t="str">
        <f>IFERROR(VLOOKUP(L10,マスタ_裏面の表示内容!$A$2:$E$56,5,FALSE),"")</f>
        <v>　ハ　基準不適合土壌のある範囲を覆う覆いの範囲又は厚さを変更した場合にあっては、変更後の範囲又は厚さ</v>
      </c>
      <c r="C10" s="90"/>
      <c r="D10" s="90"/>
      <c r="E10" s="90"/>
      <c r="F10" s="90"/>
      <c r="G10" s="90"/>
      <c r="H10" s="90"/>
      <c r="I10" s="90"/>
      <c r="J10" s="91"/>
      <c r="L10" s="53" t="str">
        <f>$L$3&amp;4</f>
        <v>舗装4</v>
      </c>
    </row>
    <row r="11" spans="2:15" ht="35.25" customHeight="1">
      <c r="B11" s="61"/>
      <c r="C11" s="57"/>
      <c r="D11" s="83"/>
      <c r="E11" s="83"/>
      <c r="F11" s="83"/>
      <c r="G11" s="83"/>
      <c r="H11" s="83"/>
      <c r="I11" s="83"/>
      <c r="J11" s="84"/>
      <c r="M11" s="55" t="s">
        <v>1</v>
      </c>
      <c r="N11" s="56" t="str">
        <f>IF(B10&lt;&gt;"",IF(D11="","（エラー）未入力","（正常）入力済み"),"")</f>
        <v>（エラー）未入力</v>
      </c>
    </row>
    <row r="12" spans="2:15" ht="58.5" customHeight="1">
      <c r="B12" s="89" t="str">
        <f>IFERROR(VLOOKUP(L12,マスタ_裏面の表示内容!$A$2:$E$56,5,FALSE),"")</f>
        <v/>
      </c>
      <c r="C12" s="90"/>
      <c r="D12" s="90"/>
      <c r="E12" s="90"/>
      <c r="F12" s="90"/>
      <c r="G12" s="90"/>
      <c r="H12" s="90"/>
      <c r="I12" s="90"/>
      <c r="J12" s="91"/>
      <c r="L12" s="53" t="str">
        <f>$L$3&amp;5</f>
        <v>舗装5</v>
      </c>
    </row>
    <row r="13" spans="2:15" ht="35.25" customHeight="1">
      <c r="B13" s="61"/>
      <c r="C13" s="57"/>
      <c r="D13" s="83"/>
      <c r="E13" s="83"/>
      <c r="F13" s="83"/>
      <c r="G13" s="83"/>
      <c r="H13" s="83"/>
      <c r="I13" s="83"/>
      <c r="J13" s="84"/>
      <c r="M13" s="55" t="s">
        <v>1</v>
      </c>
      <c r="N13" s="56" t="str">
        <f>IF(B12&lt;&gt;"",IF(D13="","（エラー）未入力","（正常）入力済み"),"")</f>
        <v/>
      </c>
    </row>
    <row r="14" spans="2:15" ht="58.5" customHeight="1">
      <c r="B14" s="89" t="str">
        <f>IFERROR(VLOOKUP(L14,マスタ_裏面の表示内容!$A$2:$E$56,5,FALSE),"")</f>
        <v/>
      </c>
      <c r="C14" s="90"/>
      <c r="D14" s="90"/>
      <c r="E14" s="90"/>
      <c r="F14" s="90"/>
      <c r="G14" s="90"/>
      <c r="H14" s="90"/>
      <c r="I14" s="90"/>
      <c r="J14" s="91"/>
      <c r="L14" s="53" t="str">
        <f>$L$3&amp;6</f>
        <v>舗装6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舗装7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舗装8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NX+CGGA37AGIXCxiTDOf+UPtJUOjUnsdjUXZ9JYi2QAETvoQw+ar5al7irXCizC43HONYRr0UjLCXIpoDSGCdQ==" saltValue="D7FGt4winJ1SntB8UqcUpQ=="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COUNTIF(裏面_舗装!N:N,"*（エラー）*")</f>
        <v>4</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topLeftCell="A8" zoomScaleNormal="100" workbookViewId="0"/>
  </sheetViews>
  <sheetFormatPr defaultColWidth="8.58203125" defaultRowHeight="14"/>
  <cols>
    <col min="1" max="17" width="12.58203125" style="1" customWidth="1"/>
    <col min="18" max="16384" width="8.58203125" style="1"/>
  </cols>
  <sheetData>
    <row r="1" spans="1:17" ht="15">
      <c r="A1" s="81" t="s">
        <v>991</v>
      </c>
      <c r="B1" s="82" t="s">
        <v>992</v>
      </c>
      <c r="C1" s="82"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裏面_舗装!$F3&amp;""</f>
        <v>舗装</v>
      </c>
      <c r="B8" s="7" t="str">
        <f>裏面_舗装!$H4&amp;""</f>
        <v/>
      </c>
      <c r="C8" s="7" t="str">
        <f>裏面_舗装!B5&amp;""</f>
        <v/>
      </c>
      <c r="D8" s="11" t="str">
        <f>裏面_舗装!$B6&amp;""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裏面_舗装!$D7&amp;""</f>
        <v/>
      </c>
      <c r="F8" s="11" t="str">
        <f>裏面_舗装!$B8&amp;""</f>
        <v>　ロ　基準不適合土壌又は特定有害物質の飛散等を防止するために講ずる措置を変更した場合にあっては、変更後の措置</v>
      </c>
      <c r="G8" s="7" t="str">
        <f>裏面_舗装!$D9&amp;""</f>
        <v/>
      </c>
      <c r="H8" s="11" t="str">
        <f>裏面_舗装!$B10&amp;""</f>
        <v>　ハ　基準不適合土壌のある範囲を覆う覆いの範囲又は厚さを変更した場合にあっては、変更後の範囲又は厚さ</v>
      </c>
      <c r="I8" s="7" t="str">
        <f>裏面_舗装!$D11&amp;""</f>
        <v/>
      </c>
      <c r="J8" s="11" t="str">
        <f>裏面_舗装!$B12&amp;""</f>
        <v/>
      </c>
      <c r="K8" s="7" t="str">
        <f>裏面_舗装!$D13&amp;""</f>
        <v/>
      </c>
      <c r="L8" s="11" t="str">
        <f>裏面_舗装!$B14&amp;""</f>
        <v/>
      </c>
      <c r="M8" s="7" t="str">
        <f>裏面_舗装!$D15&amp;""</f>
        <v/>
      </c>
      <c r="N8" s="11" t="str">
        <f>裏面_舗装!$B16&amp;""</f>
        <v/>
      </c>
      <c r="O8" s="7" t="str">
        <f>裏面_舗装!$D17&amp;""</f>
        <v/>
      </c>
      <c r="P8" s="11" t="str">
        <f>裏面_舗装!$B18&amp;""</f>
        <v/>
      </c>
      <c r="Q8" s="7" t="str">
        <f>裏面_舗装!$D19&amp;""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23D5EAC-287A-4B40-8EF4-C8E89412B73F}"/>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a924dc5e-578a-400d-93c7-9e5ef90ea5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裏面_舗装</vt:lpstr>
      <vt:lpstr>マスタ_裏面の表示内容</vt:lpstr>
      <vt:lpstr>マスタ</vt:lpstr>
      <vt:lpstr>選択肢</vt:lpstr>
      <vt:lpstr>プロパティ</vt:lpstr>
      <vt:lpstr>u_t_yoshiki_11_ura</vt:lpstr>
      <vt:lpstr>裏面_舗装!Print_Area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