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2BEFFE6-744E-41EE-BDF4-9ED5EDFBE7B0}" xr6:coauthVersionLast="47" xr6:coauthVersionMax="47" xr10:uidLastSave="{00000000-0000-0000-0000-000000000000}"/>
  <bookViews>
    <workbookView xWindow="-110" yWindow="-110" windowWidth="19420" windowHeight="11500" tabRatio="747" xr2:uid="{00000000-000D-0000-FFFF-FFFF00000000}"/>
  </bookViews>
  <sheets>
    <sheet name="裏面_遮断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裏面_遮断工封じ込め!$B$2:$J$20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<sst xmlns="http://schemas.openxmlformats.org/spreadsheetml/2006/main" count="1959" uniqueCount="1175">
  <si>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</si>
  <si>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</si>
  <si>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</si>
  <si>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</si>
  <si>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</si>
  <si>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</si>
  <si>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</si>
  <si>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</si>
  <si>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</si>
  <si>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</si>
  <si>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</si>
  <si>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</si>
  <si>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</si>
  <si>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</si>
  <si>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</si>
  <si>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</si>
  <si>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</si>
  <si>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</si>
  <si>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</si>
  <si>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</si>
  <si>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</si>
  <si>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</si>
  <si>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</si>
  <si>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</si>
  <si>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</si>
  <si>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</si>
  <si>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</si>
  <si>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</si>
  <si>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</si>
  <si>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</si>
  <si>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</si>
  <si>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</si>
  <si>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</si>
  <si>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</si>
  <si>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</si>
  <si>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</si>
  <si>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</si>
  <si>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</si>
  <si>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</si>
  <si>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</si>
  <si>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</si>
  <si>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</si>
  <si>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</si>
  <si>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</si>
  <si>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</si>
  <si>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</si>
  <si>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</si>
  <si>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</si>
  <si>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</si>
  <si>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</si>
  <si>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</si>
  <si>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</si>
  <si>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</si>
  <si>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</si>
  <si>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</si>
  <si>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</si>
  <si>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</si>
  <si>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</si>
  <si>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</si>
  <si>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</si>
  <si>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</si>
  <si>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</si>
  <si>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</si>
  <si>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</si>
  <si>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</si>
  <si>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</si>
  <si>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</si>
  <si>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</si>
  <si>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</si>
  <si>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</si>
  <si>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</si>
  <si>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</si>
  <si>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</si>
  <si>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</si>
  <si>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</si>
  <si>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</si>
  <si>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</si>
  <si>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</si>
  <si>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</si>
  <si>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</si>
  <si>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</si>
  <si>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</si>
  <si>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</si>
  <si>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</si>
  <si>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</si>
  <si>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</si>
  <si>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</si>
  <si>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</si>
  <si>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</si>
  <si>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</si>
  <si>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</si>
  <si>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</si>
  <si>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</si>
  <si>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</si>
  <si>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</si>
  <si>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</si>
  <si>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</si>
  <si>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</si>
  <si>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</si>
  <si>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</si>
  <si>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</si>
  <si>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</si>
  <si>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</si>
  <si>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</si>
  <si>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</si>
  <si>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</si>
  <si>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</si>
  <si>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</si>
  <si>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</si>
  <si>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</si>
  <si>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</si>
  <si>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</si>
  <si>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</si>
  <si>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</si>
  <si>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</si>
  <si>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</si>
  <si>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</si>
  <si>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</si>
  <si>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</si>
  <si>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</si>
  <si>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</si>
  <si>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</si>
  <si>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</si>
  <si>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</si>
  <si>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</si>
  <si>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</si>
  <si>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</si>
  <si>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</si>
  <si>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</si>
  <si>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</si>
  <si>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</si>
  <si>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</si>
  <si>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</si>
  <si>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</si>
  <si>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</si>
  <si>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</si>
  <si>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</si>
  <si>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</si>
  <si>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</si>
  <si>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</si>
  <si>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</si>
  <si>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</si>
  <si>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</si>
  <si>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</si>
  <si>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</si>
  <si>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</si>
  <si>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</si>
  <si>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</si>
  <si>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</si>
  <si>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</si>
  <si>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</si>
  <si>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</si>
  <si>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</si>
  <si>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</si>
  <si>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</si>
  <si>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</si>
  <si>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</si>
  <si>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</si>
  <si>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</si>
  <si>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</si>
  <si>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</si>
  <si>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</si>
  <si>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</si>
  <si>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</si>
  <si>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</si>
  <si>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</si>
  <si>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</si>
  <si>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</si>
  <si>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</si>
  <si>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</si>
  <si>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</si>
  <si>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</si>
  <si>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</si>
  <si>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</si>
  <si>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</si>
  <si>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</si>
  <si>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</si>
  <si>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</si>
  <si>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</si>
  <si>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</si>
  <si>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</si>
  <si>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</si>
  <si>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</si>
  <si>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</si>
  <si>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</si>
  <si>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</si>
  <si>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</si>
  <si>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</si>
  <si>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</si>
  <si>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</si>
  <si>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</si>
  <si>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</si>
  <si>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</si>
  <si>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</si>
  <si>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</si>
  <si>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</si>
  <si>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</si>
  <si>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</si>
  <si>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</si>
  <si>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</si>
  <si>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</si>
  <si>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</si>
  <si>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</si>
  <si>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</si>
  <si>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</si>
  <si>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</si>
  <si>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</si>
  <si>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</si>
  <si>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</si>
  <si>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</si>
  <si>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</si>
  <si>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</si>
  <si>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</si>
  <si>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</si>
  <si>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</si>
  <si>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</si>
  <si>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</si>
  <si>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</si>
  <si>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</si>
  <si>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</si>
  <si>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</si>
  <si>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</si>
  <si>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</si>
  <si>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</si>
  <si>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</si>
  <si>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</si>
  <si>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</si>
  <si>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</si>
  <si>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</si>
  <si>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</si>
  <si>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</si>
  <si>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</si>
  <si>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</si>
  <si>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</si>
  <si>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</si>
  <si>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</si>
  <si>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</si>
  <si>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</si>
  <si>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</si>
  <si>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</si>
  <si>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</si>
  <si>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</si>
  <si>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</si>
  <si>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</si>
  <si>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</si>
  <si>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</si>
  <si>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</si>
  <si>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</si>
  <si>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</si>
  <si>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</si>
  <si>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</si>
  <si>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</si>
  <si>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</si>
  <si>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</si>
  <si>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</si>
  <si>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</si>
  <si>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</si>
  <si>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</si>
  <si>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</si>
  <si>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</si>
  <si>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</si>
  <si>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</si>
  <si>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</si>
  <si>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</si>
  <si>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</si>
  <si>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</si>
  <si>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</si>
  <si>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</si>
  <si>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</si>
  <si>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</si>
  <si>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</si>
  <si>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</si>
  <si>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</si>
  <si>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</si>
  <si>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</si>
  <si>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</si>
  <si>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</si>
  <si>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</si>
  <si>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</si>
  <si>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</si>
  <si>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</si>
  <si>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</si>
  <si>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</si>
  <si>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</si>
  <si>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</si>
  <si>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</si>
  <si>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</si>
  <si>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</si>
  <si>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</si>
  <si>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</si>
  <si>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</si>
  <si>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</si>
  <si>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</si>
  <si>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</si>
  <si>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</si>
  <si>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</si>
  <si>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</si>
  <si>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</si>
  <si>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</si>
  <si>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</si>
  <si>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</si>
  <si>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</si>
  <si>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</si>
  <si>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</si>
  <si>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</si>
  <si>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</si>
  <si>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</si>
  <si>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</si>
  <si>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</si>
  <si>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</si>
  <si>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</si>
  <si>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</si>
  <si>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</si>
  <si>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</si>
  <si>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</si>
  <si>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</si>
  <si>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</si>
  <si>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</si>
  <si>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</si>
  <si>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</si>
  <si>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</si>
  <si>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</si>
  <si>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</si>
  <si>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</si>
  <si>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</si>
  <si>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</si>
  <si>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</si>
  <si>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</si>
  <si>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</si>
  <si>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</si>
  <si>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</si>
  <si>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</si>
  <si>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</si>
  <si>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</si>
  <si>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</si>
  <si>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</si>
  <si>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</si>
  <si>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</si>
  <si>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</si>
  <si>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</si>
  <si>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</si>
  <si>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</si>
  <si>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</si>
  <si>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</si>
  <si>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</si>
  <si>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</si>
  <si>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</si>
  <si>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</si>
  <si>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</si>
  <si>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</si>
  <si>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</si>
  <si>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</si>
  <si>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</si>
  <si>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</si>
  <si>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</si>
  <si>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</si>
  <si>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</si>
  <si>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</si>
  <si>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</si>
  <si>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</si>
  <si>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</si>
  <si>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</si>
  <si>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</si>
  <si>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</si>
  <si>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</si>
  <si>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</si>
  <si>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</si>
  <si>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</si>
  <si>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</si>
  <si>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</si>
  <si>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</si>
  <si>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</si>
  <si>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</si>
  <si>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</si>
  <si>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</si>
  <si>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</si>
  <si>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</si>
  <si>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</si>
  <si>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</si>
  <si>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</si>
  <si>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</si>
  <si>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</si>
  <si>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</si>
  <si>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</si>
  <si>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</si>
  <si>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</si>
  <si>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</si>
  <si>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</si>
  <si>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</si>
  <si>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</si>
  <si>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</si>
  <si>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</si>
  <si>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</si>
  <si>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</si>
  <si>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</si>
  <si>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</si>
  <si>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</si>
  <si>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</si>
  <si>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</si>
  <si>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</si>
  <si>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</si>
  <si>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</si>
  <si>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</si>
  <si>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</si>
  <si>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</si>
  <si>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</si>
  <si>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</si>
  <si>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</si>
  <si>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</si>
  <si>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</si>
  <si>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</si>
  <si>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</si>
  <si>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</si>
  <si>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</si>
  <si>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</si>
  <si>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</si>
  <si>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</si>
  <si>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</si>
  <si>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</si>
  <si>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</si>
  <si>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</si>
  <si>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</si>
  <si>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</si>
  <si>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</si>
  <si>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</si>
  <si>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</si>
  <si>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</si>
  <si>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</si>
  <si>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</si>
  <si>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</si>
  <si>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</si>
  <si>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</si>
  <si>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</si>
  <si>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</si>
  <si>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</si>
  <si>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</si>
  <si>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</si>
  <si>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</si>
  <si>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</si>
  <si>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</si>
  <si>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</si>
  <si>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</si>
  <si>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</si>
  <si>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</si>
  <si>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</si>
  <si>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</si>
  <si>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</si>
  <si>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</si>
  <si>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</si>
  <si>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</si>
  <si>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</si>
  <si>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</si>
  <si>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</si>
  <si>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</si>
  <si>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</si>
  <si>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</si>
  <si>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</si>
  <si>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</si>
  <si>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</si>
  <si>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</si>
  <si>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</si>
  <si>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</si>
  <si>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</si>
  <si>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</si>
  <si>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</si>
  <si>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</si>
  <si>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</si>
  <si>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</si>
  <si>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</si>
  <si>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</si>
  <si>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</si>
  <si>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</si>
  <si>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</si>
  <si>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</si>
  <si>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</si>
  <si>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</si>
  <si>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</si>
  <si>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</si>
  <si>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</si>
  <si>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</si>
  <si>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</si>
  <si>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</si>
  <si>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</si>
  <si>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</si>
  <si>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</si>
  <si>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</si>
  <si>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</si>
  <si>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</si>
  <si>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</si>
  <si>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</si>
  <si>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</si>
  <si>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</si>
  <si>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</si>
  <si>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</si>
  <si>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</si>
  <si>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</si>
  <si>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</si>
  <si>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</si>
  <si>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</si>
  <si>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</si>
  <si>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</si>
  <si>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</si>
  <si>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</si>
  <si>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</si>
  <si>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</si>
  <si>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</si>
  <si>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</si>
  <si>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</si>
  <si>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</si>
  <si>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</si>
  <si>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</si>
  <si>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</si>
  <si>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</si>
  <si>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</si>
  <si>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</si>
  <si>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</si>
  <si>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</si>
  <si>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</si>
  <si>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</si>
  <si>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</si>
  <si>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</si>
  <si>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</si>
  <si>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</si>
  <si>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</si>
  <si>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</si>
  <si>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</si>
  <si>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</si>
  <si>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</si>
  <si>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</si>
  <si>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</si>
  <si>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</si>
  <si>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</si>
  <si>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</si>
  <si>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</si>
  <si>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</si>
  <si>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</si>
  <si>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</si>
  <si>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</si>
  <si>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</si>
  <si>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</si>
  <si>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</si>
  <si>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</si>
  <si>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</si>
  <si>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</si>
  <si>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</si>
  <si>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</si>
  <si>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</si>
  <si>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</si>
  <si>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</si>
  <si>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</si>
  <si>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</si>
  <si>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</si>
  <si>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</si>
  <si>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</si>
  <si>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</si>
  <si>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</si>
  <si>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</si>
  <si>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</si>
  <si>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</si>
  <si>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</si>
  <si>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</si>
  <si>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</si>
  <si>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</si>
  <si>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</si>
  <si>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</si>
  <si>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</si>
  <si>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</si>
  <si>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</si>
  <si>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</si>
  <si>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</si>
  <si>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</si>
  <si>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</si>
  <si>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</si>
  <si>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</si>
  <si>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</si>
  <si>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</si>
  <si>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</si>
  <si>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</si>
  <si>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</si>
  <si>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</si>
  <si>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</si>
  <si>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</si>
  <si>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</si>
  <si>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</si>
  <si>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</si>
  <si>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</si>
  <si>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</si>
  <si>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</si>
  <si>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</si>
  <si>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</si>
  <si>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</si>
  <si>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</si>
  <si>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</si>
  <si>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</si>
  <si>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</si>
  <si>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</si>
  <si>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</si>
  <si>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</si>
  <si>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</si>
  <si>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</si>
  <si>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</si>
  <si>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</si>
  <si>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</si>
  <si>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</si>
  <si>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</si>
  <si>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</si>
  <si>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</si>
  <si>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</si>
  <si>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</si>
  <si>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</si>
  <si>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</si>
  <si>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</si>
  <si>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</si>
  <si>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</si>
  <si>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</si>
  <si>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</si>
  <si>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</si>
  <si>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</si>
  <si>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</si>
  <si>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</si>
  <si>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</si>
  <si>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</si>
  <si>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</si>
  <si>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</si>
  <si>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</si>
  <si>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</si>
  <si>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</si>
  <si>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</si>
  <si>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</si>
  <si>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</si>
  <si>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</si>
  <si>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</si>
  <si>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</si>
  <si>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</si>
  <si>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</si>
  <si>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</si>
  <si>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</si>
  <si>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</si>
  <si>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</si>
  <si>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</si>
  <si>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</si>
  <si>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</si>
  <si>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</si>
  <si>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</si>
  <si>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</si>
  <si>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</si>
  <si>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</si>
  <si>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</si>
  <si>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</si>
  <si>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</si>
  <si>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</si>
  <si>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</si>
  <si>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</si>
  <si>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</si>
  <si>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</si>
  <si>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</si>
  <si>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</si>
  <si>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</si>
  <si>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</si>
  <si>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</si>
  <si>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</si>
  <si>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</si>
  <si>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</si>
  <si>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</si>
  <si>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</si>
  <si>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</si>
  <si>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</si>
  <si>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</si>
  <si>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</si>
  <si>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</si>
  <si>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</si>
  <si>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</si>
  <si>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</si>
  <si>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</si>
  <si>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</si>
  <si>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</si>
  <si>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</si>
  <si>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</si>
  <si>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</si>
  <si>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</si>
  <si>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</si>
  <si>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</si>
  <si>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</si>
  <si>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</si>
  <si>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</si>
  <si>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</si>
  <si>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</si>
  <si>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</si>
  <si>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</si>
  <si>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</si>
  <si>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</si>
  <si>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</si>
  <si>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</si>
  <si>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</si>
  <si>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</si>
  <si>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</si>
  <si>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</si>
  <si>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</si>
  <si>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</si>
  <si>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</si>
  <si>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</si>
  <si>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</si>
  <si>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</si>
  <si>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</si>
  <si>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</si>
  <si>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</si>
  <si>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</si>
  <si>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</si>
  <si>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</si>
  <si>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</si>
  <si>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</si>
  <si>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</si>
  <si>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</si>
  <si>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</si>
  <si>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</si>
  <si>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</si>
  <si>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</si>
  <si>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</si>
  <si>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</si>
  <si>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</si>
  <si>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</si>
  <si>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</si>
  <si>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</si>
  <si>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</si>
  <si>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</si>
  <si>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</si>
  <si>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</si>
  <si>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</si>
  <si>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</si>
  <si>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</si>
  <si>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</si>
  <si>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</si>
  <si>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</si>
  <si>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</si>
  <si>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</si>
  <si>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</si>
  <si>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</si>
  <si>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</si>
  <si>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</si>
  <si>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</si>
  <si>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</si>
  <si>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</si>
  <si>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</si>
  <si>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</si>
  <si>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</si>
  <si>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</si>
  <si>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</si>
  <si>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</si>
  <si>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</si>
  <si>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</si>
  <si>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</si>
  <si>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</si>
  <si>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</si>
  <si>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</si>
  <si>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</si>
  <si>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</si>
  <si>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</si>
  <si>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</si>
  <si>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</si>
  <si>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</si>
  <si>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</si>
  <si>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</si>
  <si>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</si>
  <si>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</si>
  <si>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</si>
  <si>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</si>
  <si>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</si>
  <si>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</si>
  <si>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</si>
  <si>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</si>
  <si>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</si>
  <si>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</si>
  <si>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</si>
  <si>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</si>
  <si>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</si>
  <si>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</si>
  <si>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</si>
  <si>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</si>
  <si>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</si>
  <si>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</si>
  <si>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</si>
  <si>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</si>
  <si>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</si>
  <si>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</si>
  <si>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</si>
  <si>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</si>
  <si>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</si>
  <si>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</si>
  <si>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</si>
  <si>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</si>
  <si>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</si>
  <si>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</si>
  <si>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</si>
  <si>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</si>
  <si>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</si>
  <si>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</si>
  <si>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</si>
  <si>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</si>
  <si>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</si>
  <si>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</si>
  <si>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</si>
  <si>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</si>
  <si>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</si>
  <si>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</si>
  <si>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</si>
  <si>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</si>
  <si>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</si>
  <si>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</si>
  <si>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</si>
  <si>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</si>
  <si>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</si>
  <si>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</si>
  <si>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</si>
  <si>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</si>
  <si>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</si>
  <si>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</si>
  <si>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</si>
  <si>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</si>
  <si>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</si>
  <si>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</si>
  <si>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</si>
  <si>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</si>
  <si>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</si>
  <si>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</si>
  <si>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</si>
  <si>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</si>
  <si>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</si>
  <si>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</si>
  <si>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</si>
  <si>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</si>
  <si>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</si>
  <si>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</si>
  <si>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</si>
  <si>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</si>
  <si>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</si>
  <si>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</si>
  <si>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</si>
  <si>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</si>
  <si>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</si>
  <si>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</si>
  <si>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</si>
  <si>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</si>
  <si>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</si>
  <si>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</si>
  <si>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</si>
  <si>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</si>
  <si>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</si>
  <si>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</si>
  <si>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</si>
  <si>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</si>
  <si>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</si>
  <si>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</si>
  <si>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</si>
  <si>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</si>
  <si>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</si>
  <si>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</si>
  <si>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</si>
  <si>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</si>
  <si>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</si>
  <si>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</si>
  <si>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</si>
  <si>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</si>
  <si>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</si>
  <si>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</si>
  <si>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</si>
  <si>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</si>
  <si>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</si>
  <si>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</si>
  <si>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</si>
  <si>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</si>
  <si>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</si>
  <si>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</si>
  <si>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</si>
  <si>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</si>
  <si>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</si>
  <si>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</si>
  <si>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</si>
  <si>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</si>
  <si>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</si>
  <si>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</si>
  <si>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</si>
  <si>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</si>
  <si>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</si>
  <si>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</si>
  <si>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</si>
  <si>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</si>
  <si>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</si>
  <si>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</si>
  <si>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</si>
  <si>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</si>
  <si>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</si>
  <si>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</si>
  <si>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</si>
  <si>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</si>
  <si>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</si>
  <si>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</si>
  <si>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</si>
  <si>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</si>
  <si>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</si>
  <si>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</si>
  <si>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</si>
  <si>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</si>
  <si>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</si>
  <si>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</si>
  <si>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</si>
  <si>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</si>
  <si>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</si>
  <si>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</si>
  <si>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</si>
  <si>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</si>
  <si>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</si>
  <si>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</si>
  <si>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</si>
  <si>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</si>
  <si>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</si>
  <si>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</si>
  <si>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</si>
  <si>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</si>
  <si>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</si>
  <si>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</si>
  <si>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</si>
  <si>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</si>
  <si>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</si>
  <si>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</si>
  <si>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</si>
  <si>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</si>
  <si>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</si>
  <si>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</si>
  <si>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</si>
  <si>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</si>
  <si>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</si>
  <si>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</si>
  <si>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</si>
  <si>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</si>
  <si>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</si>
  <si>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</si>
  <si>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</si>
  <si>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</si>
  <si>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</si>
  <si>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</si>
  <si>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</si>
  <si>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</si>
  <si>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</si>
  <si>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</si>
  <si>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</si>
  <si>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</si>
  <si>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</si>
  <si>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</si>
  <si>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</si>
  <si>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</si>
  <si>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</si>
  <si>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</si>
  <si>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</si>
  <si>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</si>
  <si>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</si>
  <si>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</si>
  <si>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</si>
  <si>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</si>
  <si>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</si>
  <si>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</si>
  <si>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</si>
  <si>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</si>
  <si>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</si>
  <si>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</si>
  <si>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</si>
  <si>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</si>
  <si>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</si>
  <si>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</si>
  <si>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</si>
  <si>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</si>
  <si>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</si>
  <si>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</si>
  <si>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</si>
  <si>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</si>
  <si>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</si>
  <si>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</si>
  <si>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</si>
  <si>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</si>
  <si>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</si>
  <si>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</si>
  <si>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</si>
  <si>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</si>
  <si>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</si>
  <si>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</si>
  <si>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</si>
  <si>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</si>
  <si>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</si>
  <si>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</si>
  <si>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</si>
  <si>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</si>
  <si>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</si>
  <si>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</si>
  <si>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</si>
  <si>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</si>
  <si>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</si>
  <si>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</si>
  <si>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</si>
  <si>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</si>
  <si>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</si>
  <si>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</si>
  <si>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</si>
  <si>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</si>
  <si>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遮断工封じ込め</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</si>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</sst>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5" customHeight="1">
      <c r="B3" s="72"/>
      <c r="C3" s="73"/>
      <c r="D3" s="90" t="s">
        <v>3</v>
      </c>
      <c r="E3" s="91"/>
      <c r="F3" s="92" t="s">
        <v>1002</v>
      </c>
      <c r="G3" s="93"/>
      <c r="H3" s="93"/>
      <c r="I3" s="93"/>
      <c r="J3" s="58"/>
      <c r="L3" s="53" t="str">
        <f>IF(OR(F3="不溶化",F3="土壌入換え"),F3&amp;H4,F3)</f>
        <v>遮断工封じ込め</v>
      </c>
      <c r="O3" s="1" t="s">
        <v>1003</v>
      </c>
    </row>
    <row r="4" spans="2:15" ht="15.65"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遮断工封じ込め1</v>
      </c>
    </row>
    <row r="6" spans="2:15" ht="58.5" customHeight="1">
      <c r="B6" s="83" t="str">
        <f>IFERROR(VLOOKUP(L6,マスタ_裏面の表示内容!$A$2:$E$56,5,FALSE),"")</f>
        <v>　イ　地下水が目標地下水濃度を超えない汚染状態にあることを確認するための地下水の水質の測定の期間、頻度及び結果</v>
      </c>
      <c r="C6" s="84"/>
      <c r="D6" s="84"/>
      <c r="E6" s="84"/>
      <c r="F6" s="84"/>
      <c r="G6" s="84"/>
      <c r="H6" s="84"/>
      <c r="I6" s="84"/>
      <c r="J6" s="85"/>
      <c r="L6" s="53" t="str">
        <f>$L$3&amp;2</f>
        <v>遮断工封じ込め2</v>
      </c>
    </row>
    <row r="7" spans="2:15" ht="35.25" customHeight="1">
      <c r="B7" s="61"/>
      <c r="C7" s="57"/>
      <c r="D7" s="86"/>
      <c r="E7" s="86"/>
      <c r="F7" s="86"/>
      <c r="G7" s="86"/>
      <c r="H7" s="86"/>
      <c r="I7" s="86"/>
      <c r="J7" s="87"/>
      <c r="M7" s="55" t="s">
        <v>1</v>
      </c>
      <c r="N7" s="56" t="str">
        <f>IF(B6&lt;&gt;"",IF(D7="","（エラー）未入力","（正常）入力済み"),"")</f>
        <v>（エラー）未入力</v>
      </c>
    </row>
    <row r="8" spans="2:15" ht="58.5" customHeight="1">
      <c r="B8" s="83" t="str">
        <f>IFERROR(VLOOKUP(L8,マスタ_裏面の表示内容!$A$2:$E$56,5,FALSE),"")</f>
        <v>　ロ　掘削した目標土壌溶出量を超える汚染状態にある土壌を埋め戻すための構造物の内部に、雨水、地下水その他の水の浸入がないことを確認した結果</v>
      </c>
      <c r="C8" s="84"/>
      <c r="D8" s="84"/>
      <c r="E8" s="84"/>
      <c r="F8" s="84"/>
      <c r="G8" s="84"/>
      <c r="H8" s="84"/>
      <c r="I8" s="84"/>
      <c r="J8" s="85"/>
      <c r="L8" s="53" t="str">
        <f>$L$3&amp;3</f>
        <v>遮断工封じ込め3</v>
      </c>
    </row>
    <row r="9" spans="2:15" ht="35.25" customHeight="1">
      <c r="B9" s="61"/>
      <c r="C9" s="57"/>
      <c r="D9" s="86"/>
      <c r="E9" s="86"/>
      <c r="F9" s="86"/>
      <c r="G9" s="86"/>
      <c r="H9" s="86"/>
      <c r="I9" s="86"/>
      <c r="J9" s="87"/>
      <c r="M9" s="55" t="s">
        <v>1</v>
      </c>
      <c r="N9" s="56" t="str">
        <f>IF(B8&lt;&gt;"",IF(D9="","（エラー）未入力","（正常）入力済み"),"")</f>
        <v>（エラー）未入力</v>
      </c>
    </row>
    <row r="10" spans="2:15" ht="58.5" customHeight="1">
      <c r="B10" s="83" t="str">
        <f>IFERROR(VLOOKUP(L10,マスタ_裏面の表示内容!$A$2:$E$56,5,FALSE),"")</f>
        <v/>
      </c>
      <c r="C10" s="84"/>
      <c r="D10" s="84"/>
      <c r="E10" s="84"/>
      <c r="F10" s="84"/>
      <c r="G10" s="84"/>
      <c r="H10" s="84"/>
      <c r="I10" s="84"/>
      <c r="J10" s="85"/>
      <c r="L10" s="53" t="str">
        <f>$L$3&amp;4</f>
        <v>遮断工封じ込め4</v>
      </c>
    </row>
    <row r="11" spans="2:15" ht="35.25" customHeight="1">
      <c r="B11" s="61"/>
      <c r="C11" s="57"/>
      <c r="D11" s="86"/>
      <c r="E11" s="86"/>
      <c r="F11" s="86"/>
      <c r="G11" s="86"/>
      <c r="H11" s="86"/>
      <c r="I11" s="86"/>
      <c r="J11" s="87"/>
      <c r="M11" s="55" t="s">
        <v>1</v>
      </c>
      <c r="N11" s="56" t="str">
        <f>IF(B10&lt;&gt;"",IF(D11="","（エラー）未入力","（正常）入力済み"),"")</f>
        <v/>
      </c>
    </row>
    <row r="12" spans="2:15" ht="58.5" customHeight="1">
      <c r="B12" s="83" t="str">
        <f>IFERROR(VLOOKUP(L12,マスタ_裏面の表示内容!$A$2:$E$56,5,FALSE),"")</f>
        <v/>
      </c>
      <c r="C12" s="84"/>
      <c r="D12" s="84"/>
      <c r="E12" s="84"/>
      <c r="F12" s="84"/>
      <c r="G12" s="84"/>
      <c r="H12" s="84"/>
      <c r="I12" s="84"/>
      <c r="J12" s="85"/>
      <c r="L12" s="53" t="str">
        <f>$L$3&amp;5</f>
        <v>遮断工封じ込め5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遮断工封じ込め6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遮断工封じ込め7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遮断工封じ込め8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vvosGhjBCkBefyUTJQAX8yruMDwxmBey0IzSOkm24al3MiDvJHLheVb43Hvj/2zOPb+HyJCZVw+TdcHSkNBGCw==" saltValue="oYFBKK7P6Dp2xua54+29b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COUNTIF(裏面_遮断工封じ込め!N:N,"*（エラー）*")</f>
        <v>3</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0" t="s">
        <v>991</v>
      </c>
      <c r="B1" s="81" t="s">
        <v>992</v>
      </c>
      <c r="C1" s="81"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裏面_遮断工封じ込め!$F3&amp;""</f>
        <v>遮断工封じ込め</v>
      </c>
      <c r="B8" s="7" t="str">
        <f>裏面_遮断工封じ込め!$H4&amp;""</f>
        <v/>
      </c>
      <c r="C8" s="7" t="str">
        <f>裏面_遮断工封じ込め!B5&amp;""</f>
        <v/>
      </c>
      <c r="D8" s="11" t="str">
        <f>裏面_遮断工封じ込め!$B6&amp;""</f>
        <v>　イ　地下水が目標地下水濃度を超えない汚染状態にあることを確認するための地下水の水質の測定の期間、頻度及び結果</v>
      </c>
      <c r="E8" s="7" t="str">
        <f>裏面_遮断工封じ込め!$D7&amp;""</f>
        <v/>
      </c>
      <c r="F8" s="11" t="str">
        <f>裏面_遮断工封じ込め!$B8&amp;""</f>
        <v>　ロ　掘削した目標土壌溶出量を超える汚染状態にある土壌を埋め戻すための構造物の内部に、雨水、地下水その他の水の浸入がないことを確認した結果</v>
      </c>
      <c r="G8" s="7" t="str">
        <f>裏面_遮断工封じ込め!$D9&amp;""</f>
        <v/>
      </c>
      <c r="H8" s="11" t="str">
        <f>裏面_遮断工封じ込め!$B10&amp;""</f>
        <v/>
      </c>
      <c r="I8" s="7" t="str">
        <f>裏面_遮断工封じ込め!$D11&amp;""</f>
        <v/>
      </c>
      <c r="J8" s="11" t="str">
        <f>裏面_遮断工封じ込め!$B12&amp;""</f>
        <v/>
      </c>
      <c r="K8" s="7" t="str">
        <f>裏面_遮断工封じ込め!$D13&amp;""</f>
        <v/>
      </c>
      <c r="L8" s="11" t="str">
        <f>裏面_遮断工封じ込め!$B14&amp;""</f>
        <v/>
      </c>
      <c r="M8" s="7" t="str">
        <f>裏面_遮断工封じ込め!$D15&amp;""</f>
        <v/>
      </c>
      <c r="N8" s="11" t="str">
        <f>裏面_遮断工封じ込め!$B16&amp;""</f>
        <v/>
      </c>
      <c r="O8" s="7" t="str">
        <f>裏面_遮断工封じ込め!$D17&amp;""</f>
        <v/>
      </c>
      <c r="P8" s="11" t="str">
        <f>裏面_遮断工封じ込め!$B18&amp;""</f>
        <v/>
      </c>
      <c r="Q8" s="7" t="str">
        <f>裏面_遮断工封じ込め!$D19&amp;""</f>
        <v/>
      </c>
    </row>
    <row r="10" spans="1:17" ht="18">
      <c r="A10" s="52" t="s">
        <v>24</v>
      </c>
    </row>
    <row r="11" spans="1:17" ht="18">
      <c r="A11" s="82">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5E2A061C-7283-407A-B0F9-90624077A03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u_t_yoshiki_11_ura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