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mc:AlternateContent xmlns:mc="http://schemas.openxmlformats.org/markup-compatibility/2006">
    <mc:Choice Requires="x15">
      <x15ac:absPath xmlns:x15ac="http://schemas.microsoft.com/office/spreadsheetml/2010/11/ac" url="D:\Users\71036358\HitachiXPC\Downloads\記入例\マスタファイル\"/>
    </mc:Choice>
  </mc:AlternateContent>
  <xr:revisionPtr revIDLastSave="0" documentId="13_ncr:1_{024ECAE0-0EA2-44ED-84DD-6D595B2AFA38}" xr6:coauthVersionLast="47" xr6:coauthVersionMax="47" xr10:uidLastSave="{00000000-0000-0000-0000-000000000000}"/>
  <bookViews>
    <workbookView xWindow="-15195" yWindow="-16320" windowWidth="29040" windowHeight="15720" tabRatio="757" xr2:uid="{B918B54C-B413-43C3-BA1F-8E3AD647B86B}"/>
  </bookViews>
  <sheets>
    <sheet name="汚染状況調査方法報告シート" sheetId="1" r:id="rId1"/>
    <sheet name="単位区画の設定" sheetId="12" r:id="rId2"/>
    <sheet name="マスタ" sheetId="9" state="hidden" r:id="rId3"/>
    <sheet name="選択肢" sheetId="10" state="hidden" r:id="rId4"/>
    <sheet name="プロパティ" sheetId="11" state="hidden" r:id="rId5"/>
    <sheet name="u_t_osenjokyo_chosahouhou" sheetId="6" state="hidden" r:id="rId6"/>
  </sheets>
  <definedNames>
    <definedName name="MTBL_SANGYO">#REF!</definedName>
    <definedName name="_xlnm.Print_Area" localSheetId="0">汚染状況調査方法報告シート!$B$1:$L$112</definedName>
    <definedName name="_xlnm.Print_Area" localSheetId="1">単位区画の設定!$B$1:$P$34</definedName>
    <definedName name="_xlnm.Print_Titles" localSheetId="1">単位区画の設定!$5:$6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5">#REF!</definedName>
    <definedName name="区市町村" localSheetId="4">#REF!</definedName>
    <definedName name="区市町村">#REF!</definedName>
    <definedName name="在庫管理">#REF!</definedName>
    <definedName name="仕入管理">#REF!</definedName>
    <definedName name="施設の一覧" localSheetId="5">#REF!</definedName>
    <definedName name="施設の一覧" localSheetId="4">#REF!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91" i="1" l="1"/>
  <c r="Q92" i="1"/>
  <c r="Q94" i="1"/>
  <c r="Q95" i="1"/>
  <c r="N60" i="1" l="1"/>
  <c r="N61" i="1"/>
  <c r="N56" i="1"/>
  <c r="N57" i="1"/>
  <c r="N58" i="1"/>
  <c r="N59" i="1"/>
  <c r="N52" i="1"/>
  <c r="Q69" i="1"/>
  <c r="Q68" i="1"/>
  <c r="Q47" i="1"/>
  <c r="Q45" i="1"/>
  <c r="Q43" i="1"/>
  <c r="Q42" i="1"/>
  <c r="Q40" i="1"/>
  <c r="A8" i="6" l="1"/>
  <c r="B8" i="6"/>
  <c r="C8" i="6"/>
  <c r="D8" i="6"/>
  <c r="E8" i="6"/>
  <c r="F8" i="6"/>
  <c r="G8" i="6"/>
  <c r="H8" i="6"/>
  <c r="I8" i="6"/>
  <c r="J8" i="6"/>
  <c r="K8" i="6"/>
  <c r="L8" i="6"/>
  <c r="M8" i="6"/>
  <c r="N8" i="6"/>
  <c r="O8" i="6"/>
  <c r="P8" i="6"/>
  <c r="Q8" i="6"/>
  <c r="R8" i="6"/>
  <c r="S8" i="6"/>
  <c r="T8" i="6"/>
  <c r="U8" i="6"/>
  <c r="V8" i="6"/>
  <c r="W8" i="6"/>
  <c r="X8" i="6"/>
  <c r="Y8" i="6"/>
  <c r="Z8" i="6"/>
  <c r="AA8" i="6"/>
  <c r="AB8" i="6"/>
  <c r="AC8" i="6"/>
  <c r="AD8" i="6"/>
  <c r="AE8" i="6"/>
  <c r="AF8" i="6"/>
  <c r="AG8" i="6"/>
  <c r="AH8" i="6"/>
  <c r="AI8" i="6"/>
  <c r="AJ8" i="6"/>
  <c r="AK8" i="6"/>
  <c r="AL8" i="6"/>
  <c r="AM8" i="6"/>
  <c r="AN8" i="6"/>
  <c r="AO8" i="6"/>
  <c r="AP8" i="6"/>
  <c r="AQ8" i="6"/>
  <c r="AR8" i="6"/>
  <c r="AS8" i="6"/>
  <c r="AT8" i="6"/>
  <c r="AU8" i="6"/>
  <c r="AV8" i="6"/>
  <c r="AW8" i="6"/>
  <c r="AX8" i="6"/>
  <c r="AY8" i="6"/>
  <c r="AZ8" i="6"/>
  <c r="BA8" i="6"/>
  <c r="BB8" i="6"/>
  <c r="BC8" i="6"/>
  <c r="BD8" i="6"/>
  <c r="BE8" i="6"/>
  <c r="BF8" i="6"/>
  <c r="BG8" i="6"/>
  <c r="BH8" i="6"/>
  <c r="BI8" i="6"/>
  <c r="BJ8" i="6"/>
  <c r="BK8" i="6"/>
  <c r="BL8" i="6"/>
  <c r="BM8" i="6"/>
  <c r="BN8" i="6"/>
  <c r="BO8" i="6"/>
  <c r="BP8" i="6"/>
  <c r="BQ8" i="6"/>
  <c r="BR8" i="6"/>
  <c r="BS8" i="6"/>
  <c r="BT8" i="6"/>
  <c r="BU8" i="6"/>
  <c r="BV8" i="6"/>
  <c r="BW8" i="6"/>
  <c r="BX8" i="6"/>
  <c r="BY8" i="6"/>
  <c r="BZ8" i="6"/>
  <c r="CA8" i="6"/>
  <c r="CB8" i="6"/>
  <c r="CC8" i="6"/>
  <c r="CD8" i="6"/>
  <c r="CE8" i="6"/>
  <c r="CF8" i="6"/>
  <c r="CG8" i="6"/>
  <c r="CH8" i="6"/>
  <c r="CI8" i="6"/>
  <c r="CJ8" i="6"/>
  <c r="CK8" i="6"/>
  <c r="CL8" i="6"/>
  <c r="CM8" i="6"/>
  <c r="CN8" i="6"/>
  <c r="CO8" i="6"/>
  <c r="CP8" i="6"/>
  <c r="CQ8" i="6"/>
  <c r="CR8" i="6"/>
  <c r="CS8" i="6"/>
  <c r="CT8" i="6"/>
  <c r="CU8" i="6"/>
  <c r="CV8" i="6"/>
  <c r="CW8" i="6"/>
  <c r="CX8" i="6"/>
  <c r="CY8" i="6"/>
  <c r="CZ8" i="6"/>
  <c r="DA8" i="6"/>
  <c r="DB8" i="6"/>
  <c r="DC8" i="6"/>
  <c r="DD8" i="6"/>
  <c r="DE8" i="6"/>
  <c r="DF8" i="6"/>
  <c r="DG8" i="6"/>
  <c r="DH8" i="6"/>
  <c r="DI8" i="6"/>
  <c r="DJ8" i="6"/>
  <c r="DK8" i="6"/>
  <c r="DL8" i="6"/>
  <c r="DM8" i="6"/>
  <c r="DN8" i="6"/>
  <c r="DO8" i="6"/>
  <c r="DP8" i="6"/>
  <c r="DQ8" i="6"/>
  <c r="DR8" i="6"/>
  <c r="Q110" i="1" l="1"/>
  <c r="Q109" i="1"/>
  <c r="Q108" i="1"/>
  <c r="Q105" i="1"/>
  <c r="Q104" i="1"/>
  <c r="X9" i="12" l="1"/>
  <c r="X19" i="12"/>
  <c r="X20" i="12"/>
  <c r="X21" i="12"/>
  <c r="X22" i="12"/>
  <c r="X23" i="12"/>
  <c r="X24" i="12"/>
  <c r="X25" i="12"/>
  <c r="X26" i="12"/>
  <c r="X27" i="12"/>
  <c r="X28" i="12"/>
  <c r="X29" i="12"/>
  <c r="X30" i="12"/>
  <c r="X8" i="12"/>
  <c r="C31" i="12"/>
  <c r="C30" i="12"/>
  <c r="C29" i="12"/>
  <c r="C28" i="12"/>
  <c r="C27" i="12"/>
  <c r="C26" i="12"/>
  <c r="C25" i="12"/>
  <c r="C24" i="12"/>
  <c r="C23" i="12"/>
  <c r="C22" i="12"/>
  <c r="C21" i="12"/>
  <c r="C20" i="12"/>
  <c r="C19" i="12"/>
  <c r="C18" i="12"/>
  <c r="C17" i="12"/>
  <c r="C16" i="12"/>
  <c r="C15" i="12"/>
  <c r="C14" i="12"/>
  <c r="C13" i="12"/>
  <c r="C12" i="12"/>
  <c r="C11" i="12"/>
  <c r="C10" i="12"/>
  <c r="C9" i="12"/>
  <c r="C8" i="12"/>
  <c r="C7" i="12"/>
  <c r="V31" i="12"/>
  <c r="X31" i="12" s="1"/>
  <c r="U31" i="12"/>
  <c r="T31" i="12"/>
  <c r="S31" i="12"/>
  <c r="R31" i="12"/>
  <c r="V30" i="12"/>
  <c r="U30" i="12"/>
  <c r="T30" i="12"/>
  <c r="S30" i="12"/>
  <c r="R30" i="12"/>
  <c r="V29" i="12"/>
  <c r="U29" i="12"/>
  <c r="T29" i="12"/>
  <c r="S29" i="12"/>
  <c r="R29" i="12"/>
  <c r="V28" i="12"/>
  <c r="U28" i="12"/>
  <c r="T28" i="12"/>
  <c r="S28" i="12"/>
  <c r="R28" i="12"/>
  <c r="V27" i="12"/>
  <c r="U27" i="12"/>
  <c r="T27" i="12"/>
  <c r="S27" i="12"/>
  <c r="R27" i="12"/>
  <c r="V26" i="12"/>
  <c r="U26" i="12"/>
  <c r="T26" i="12"/>
  <c r="S26" i="12"/>
  <c r="R26" i="12"/>
  <c r="V25" i="12"/>
  <c r="U25" i="12"/>
  <c r="T25" i="12"/>
  <c r="S25" i="12"/>
  <c r="R25" i="12"/>
  <c r="V24" i="12"/>
  <c r="U24" i="12"/>
  <c r="T24" i="12"/>
  <c r="S24" i="12"/>
  <c r="R24" i="12"/>
  <c r="V23" i="12"/>
  <c r="U23" i="12"/>
  <c r="T23" i="12"/>
  <c r="S23" i="12"/>
  <c r="R23" i="12"/>
  <c r="V22" i="12"/>
  <c r="U22" i="12"/>
  <c r="T22" i="12"/>
  <c r="S22" i="12"/>
  <c r="R22" i="12"/>
  <c r="V21" i="12"/>
  <c r="U21" i="12"/>
  <c r="T21" i="12"/>
  <c r="S21" i="12"/>
  <c r="R21" i="12"/>
  <c r="V20" i="12"/>
  <c r="U20" i="12"/>
  <c r="T20" i="12"/>
  <c r="S20" i="12"/>
  <c r="R20" i="12"/>
  <c r="V19" i="12"/>
  <c r="U19" i="12"/>
  <c r="T19" i="12"/>
  <c r="S19" i="12"/>
  <c r="R19" i="12"/>
  <c r="V18" i="12"/>
  <c r="X18" i="12" s="1"/>
  <c r="U18" i="12"/>
  <c r="T18" i="12"/>
  <c r="S18" i="12"/>
  <c r="R18" i="12"/>
  <c r="V17" i="12"/>
  <c r="U17" i="12"/>
  <c r="T17" i="12"/>
  <c r="S17" i="12"/>
  <c r="R17" i="12"/>
  <c r="V16" i="12"/>
  <c r="U16" i="12"/>
  <c r="T16" i="12"/>
  <c r="S16" i="12"/>
  <c r="R16" i="12"/>
  <c r="V15" i="12"/>
  <c r="X15" i="12" s="1"/>
  <c r="U15" i="12"/>
  <c r="T15" i="12"/>
  <c r="S15" i="12"/>
  <c r="R15" i="12"/>
  <c r="V14" i="12"/>
  <c r="X14" i="12" s="1"/>
  <c r="U14" i="12"/>
  <c r="T14" i="12"/>
  <c r="S14" i="12"/>
  <c r="R14" i="12"/>
  <c r="V13" i="12"/>
  <c r="X13" i="12" s="1"/>
  <c r="U13" i="12"/>
  <c r="T13" i="12"/>
  <c r="S13" i="12"/>
  <c r="R13" i="12"/>
  <c r="V12" i="12"/>
  <c r="X12" i="12" s="1"/>
  <c r="U12" i="12"/>
  <c r="T12" i="12"/>
  <c r="S12" i="12"/>
  <c r="R12" i="12"/>
  <c r="V11" i="12"/>
  <c r="X11" i="12" s="1"/>
  <c r="U11" i="12"/>
  <c r="T11" i="12"/>
  <c r="S11" i="12"/>
  <c r="R11" i="12"/>
  <c r="V10" i="12"/>
  <c r="X10" i="12" s="1"/>
  <c r="U10" i="12"/>
  <c r="T10" i="12"/>
  <c r="S10" i="12"/>
  <c r="R10" i="12"/>
  <c r="V9" i="12"/>
  <c r="U9" i="12"/>
  <c r="T9" i="12"/>
  <c r="S9" i="12"/>
  <c r="R9" i="12"/>
  <c r="V8" i="12"/>
  <c r="U8" i="12"/>
  <c r="T8" i="12"/>
  <c r="S8" i="12"/>
  <c r="R8" i="12"/>
  <c r="U7" i="12"/>
  <c r="S7" i="12"/>
  <c r="V7" i="12"/>
  <c r="T7" i="12"/>
  <c r="R7" i="12"/>
  <c r="X17" i="12" l="1"/>
  <c r="X16" i="12"/>
  <c r="B3" i="11"/>
  <c r="X7" i="12"/>
  <c r="CC7" i="6" l="1"/>
  <c r="CB7" i="6"/>
  <c r="BY7" i="6"/>
  <c r="BX7" i="6"/>
  <c r="BW7" i="6"/>
  <c r="BV7" i="6"/>
  <c r="BU7" i="6"/>
  <c r="BT7" i="6"/>
  <c r="CA7" i="6"/>
  <c r="BZ7" i="6"/>
  <c r="AF7" i="6" l="1"/>
  <c r="U7" i="6" l="1"/>
  <c r="V7" i="6"/>
  <c r="W7" i="6"/>
  <c r="X7" i="6"/>
  <c r="Y7" i="6"/>
  <c r="Z7" i="6"/>
  <c r="AA7" i="6"/>
  <c r="AB7" i="6"/>
  <c r="AC7" i="6"/>
  <c r="AD7" i="6"/>
  <c r="AE7" i="6"/>
  <c r="CE7" i="6" l="1"/>
  <c r="CF7" i="6"/>
  <c r="CM7" i="6" l="1"/>
  <c r="L7" i="6" l="1"/>
  <c r="K7" i="6"/>
  <c r="F7" i="6" l="1"/>
  <c r="E7" i="6"/>
  <c r="Q29" i="1" l="1"/>
  <c r="Q18" i="1" l="1"/>
  <c r="Q16" i="1"/>
  <c r="N21" i="1" l="1"/>
  <c r="N22" i="1"/>
  <c r="N23" i="1"/>
  <c r="N24" i="1"/>
  <c r="N25" i="1"/>
  <c r="N26" i="1"/>
  <c r="N27" i="1"/>
  <c r="N28" i="1"/>
  <c r="N20" i="1"/>
  <c r="Q19" i="1" s="1"/>
  <c r="Q30" i="1"/>
  <c r="Q111" i="1"/>
  <c r="Q107" i="1"/>
  <c r="Q106" i="1"/>
  <c r="Q103" i="1"/>
  <c r="Q102" i="1"/>
  <c r="Q101" i="1"/>
  <c r="Q100" i="1"/>
  <c r="Q99" i="1"/>
  <c r="N51" i="1"/>
  <c r="N50" i="1"/>
  <c r="N49" i="1"/>
  <c r="Q44" i="1"/>
  <c r="Q41" i="1"/>
  <c r="Q32" i="1"/>
  <c r="Q31" i="1"/>
  <c r="Q17" i="1"/>
  <c r="Q15" i="1"/>
  <c r="Q14" i="1"/>
  <c r="Q10" i="1"/>
  <c r="Q9" i="1"/>
  <c r="Q8" i="1"/>
  <c r="Q7" i="1"/>
  <c r="Q6" i="1"/>
  <c r="Q5" i="1"/>
  <c r="Q79" i="1" l="1"/>
  <c r="Q84" i="1" l="1"/>
  <c r="Q86" i="1"/>
  <c r="Q85" i="1"/>
  <c r="Q71" i="1"/>
  <c r="Q76" i="1"/>
  <c r="Q74" i="1"/>
  <c r="Q72" i="1"/>
  <c r="Q70" i="1"/>
  <c r="Q75" i="1"/>
  <c r="Q73" i="1"/>
  <c r="Q77" i="1"/>
  <c r="CS7" i="6" l="1"/>
  <c r="BA7" i="6" l="1"/>
  <c r="AZ7" i="6"/>
  <c r="BG7" i="6"/>
  <c r="BF7" i="6"/>
  <c r="BE7" i="6"/>
  <c r="BD7" i="6"/>
  <c r="BC7" i="6"/>
  <c r="BB7" i="6"/>
  <c r="BM7" i="6"/>
  <c r="BL7" i="6"/>
  <c r="BK7" i="6"/>
  <c r="BJ7" i="6"/>
  <c r="BI7" i="6"/>
  <c r="BH7" i="6"/>
  <c r="BS7" i="6"/>
  <c r="BR7" i="6"/>
  <c r="BQ7" i="6"/>
  <c r="BP7" i="6"/>
  <c r="AX7" i="6" l="1"/>
  <c r="AW7" i="6"/>
  <c r="AL7" i="6"/>
  <c r="AK7" i="6"/>
  <c r="AJ7" i="6"/>
  <c r="AI7" i="6"/>
  <c r="J7" i="6"/>
  <c r="I7" i="6"/>
  <c r="M7" i="6"/>
  <c r="D7" i="6"/>
  <c r="C7" i="6"/>
  <c r="DR7" i="6" l="1"/>
  <c r="DQ7" i="6"/>
  <c r="DP7" i="6"/>
  <c r="DO7" i="6"/>
  <c r="DN7" i="6"/>
  <c r="DM7" i="6"/>
  <c r="DL7" i="6"/>
  <c r="DK7" i="6"/>
  <c r="DJ7" i="6"/>
  <c r="DI7" i="6"/>
  <c r="DH7" i="6"/>
  <c r="DG7" i="6"/>
  <c r="DF7" i="6"/>
  <c r="DE7" i="6"/>
  <c r="DD7" i="6"/>
  <c r="DC7" i="6"/>
  <c r="DB7" i="6"/>
  <c r="DA7" i="6"/>
  <c r="CZ7" i="6"/>
  <c r="CY7" i="6"/>
  <c r="CX7" i="6"/>
  <c r="CW7" i="6"/>
  <c r="CV7" i="6"/>
  <c r="CU7" i="6"/>
  <c r="CT7" i="6"/>
  <c r="CR7" i="6"/>
  <c r="CQ7" i="6"/>
  <c r="CP7" i="6"/>
  <c r="CO7" i="6"/>
  <c r="CN7" i="6" l="1"/>
  <c r="CL7" i="6"/>
  <c r="CK7" i="6"/>
  <c r="CJ7" i="6"/>
  <c r="CI7" i="6"/>
  <c r="CH7" i="6"/>
  <c r="CG7" i="6"/>
  <c r="CD7" i="6"/>
  <c r="BO7" i="6"/>
  <c r="BN7" i="6"/>
  <c r="AY7" i="6"/>
  <c r="AV7" i="6"/>
  <c r="AU7" i="6"/>
  <c r="AT7" i="6"/>
  <c r="AS7" i="6"/>
  <c r="AR7" i="6"/>
  <c r="AQ7" i="6"/>
  <c r="AP7" i="6"/>
  <c r="AO7" i="6"/>
  <c r="AN7" i="6"/>
  <c r="AM7" i="6"/>
  <c r="AH7" i="6"/>
  <c r="AG7" i="6"/>
  <c r="T7" i="6"/>
  <c r="S7" i="6"/>
  <c r="R7" i="6"/>
  <c r="Q7" i="6"/>
  <c r="P7" i="6"/>
  <c r="O7" i="6"/>
  <c r="N7" i="6"/>
  <c r="H7" i="6"/>
  <c r="G7" i="6"/>
  <c r="B7" i="6"/>
  <c r="A7" i="6"/>
  <c r="N66" i="1" l="1"/>
  <c r="N65" i="1"/>
  <c r="N64" i="1"/>
  <c r="N63" i="1"/>
  <c r="N62" i="1"/>
  <c r="N55" i="1"/>
  <c r="N54" i="1"/>
  <c r="N53" i="1"/>
  <c r="Q48" i="1"/>
  <c r="Q46" i="1"/>
  <c r="N37" i="1"/>
  <c r="N36" i="1"/>
  <c r="N35" i="1"/>
  <c r="N34" i="1"/>
  <c r="N33" i="1"/>
  <c r="Q82" i="1" l="1"/>
  <c r="Q96" i="1"/>
  <c r="Q89" i="1"/>
  <c r="Q83" i="1"/>
  <c r="Q88" i="1"/>
  <c r="Q87" i="1"/>
  <c r="Q97" i="1"/>
  <c r="Q33" i="1"/>
  <c r="Q49" i="1"/>
  <c r="Q66" i="1" l="1"/>
  <c r="Q54" i="1"/>
  <c r="Q65" i="1"/>
  <c r="Q53" i="1"/>
  <c r="Q64" i="1"/>
  <c r="Q52" i="1"/>
  <c r="Q56" i="1"/>
  <c r="Q63" i="1"/>
  <c r="Q57" i="1"/>
  <c r="Q62" i="1"/>
  <c r="Q58" i="1"/>
  <c r="Q55" i="1"/>
  <c r="Q61" i="1"/>
  <c r="Q60" i="1"/>
  <c r="Q59" i="1"/>
  <c r="B2" i="1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森田彩絵 / MORITA，SAE</author>
    <author>中山浩二 / NAKAYAMA，KOUJI</author>
  </authors>
  <commentList>
    <comment ref="B5" authorId="0" shapeId="0" xr:uid="{3ECFCABB-1430-400C-A424-DB5696FE5183}">
      <text>
        <r>
          <rPr>
            <sz val="9"/>
            <color indexed="81"/>
            <rFont val="MS P ゴシック"/>
            <family val="3"/>
            <charset val="128"/>
          </rPr>
          <t xml:space="preserve">本契機での調査対象地を記載してください。
【法３条第1項】工場又は事業の敷地であった土地の所在地
【法4条第２項】当該届出と併せて届出られた法4条第1項における土地の形質の変更の場所
【法14条第１項】申請に係る土地の所在地
【条例第116条第１項第1号】工場又は指定作業場の敷地であった土地
【条例第116条第１項第2号】施設等の除却に伴い土壌の掘削を行う土地
【条例第117条第2項】土地の改変を行う土地
</t>
        </r>
      </text>
    </comment>
    <comment ref="E5" authorId="0" shapeId="0" xr:uid="{19B06707-03C7-444D-A954-468F020C241A}">
      <text>
        <r>
          <rPr>
            <sz val="9"/>
            <color indexed="81"/>
            <rFont val="MS P ゴシック"/>
            <family val="3"/>
            <charset val="128"/>
          </rPr>
          <t xml:space="preserve">・リストより選択してください。
・区市町村が異なる場合は下の行に入力してください。
</t>
        </r>
      </text>
    </comment>
    <comment ref="G5" authorId="0" shapeId="0" xr:uid="{12C4107F-6F20-4D1C-8218-3B67584B2748}">
      <text>
        <r>
          <rPr>
            <sz val="9"/>
            <color indexed="81"/>
            <rFont val="MS P ゴシック"/>
            <family val="3"/>
            <charset val="128"/>
          </rPr>
          <t xml:space="preserve">複数の所在地を入力する場合は「、」で区切って、
セル内に列挙してください。
</t>
        </r>
      </text>
    </comment>
    <comment ref="E8" authorId="0" shapeId="0" xr:uid="{ADDDA08B-F467-440D-838F-B1DD766DCBB9}">
      <text>
        <r>
          <rPr>
            <sz val="9"/>
            <color indexed="81"/>
            <rFont val="MS P ゴシック"/>
            <family val="3"/>
            <charset val="128"/>
          </rPr>
          <t xml:space="preserve">・リストより選択してください。
・区市町村が異なる場合は下の行に入力してください。
</t>
        </r>
      </text>
    </comment>
    <comment ref="G8" authorId="0" shapeId="0" xr:uid="{D4AC2B9E-3426-449F-9624-E5EC3380E3EE}">
      <text>
        <r>
          <rPr>
            <sz val="9"/>
            <color indexed="81"/>
            <rFont val="MS P ゴシック"/>
            <family val="3"/>
            <charset val="128"/>
          </rPr>
          <t xml:space="preserve">複数の所在地を入力する場合は「、」で区切って、
セル内に列挙してください。
</t>
        </r>
      </text>
    </comment>
    <comment ref="D11" authorId="0" shapeId="0" xr:uid="{856643E3-FF2C-4CEB-87D2-21E04CC72A3A}">
      <text>
        <r>
          <rPr>
            <sz val="9"/>
            <color indexed="81"/>
            <rFont val="MS P ゴシック"/>
            <family val="3"/>
            <charset val="128"/>
          </rPr>
          <t xml:space="preserve">全体の対象地に対し、分割して報告する場合は、
左側の展開ボタンを押下して、今回報告範囲の住居情報
及び地番を記入してください。
</t>
        </r>
      </text>
    </comment>
    <comment ref="E12" authorId="0" shapeId="0" xr:uid="{414DE7CF-6314-40AE-A225-3CD434303A33}">
      <text>
        <r>
          <rPr>
            <sz val="9"/>
            <color indexed="81"/>
            <rFont val="MS P ゴシック"/>
            <family val="3"/>
            <charset val="128"/>
          </rPr>
          <t xml:space="preserve">リストより選択してください。
</t>
        </r>
      </text>
    </comment>
    <comment ref="G12" authorId="0" shapeId="0" xr:uid="{A5B1955F-D5C3-4F9E-A02D-417A9D381096}">
      <text>
        <r>
          <rPr>
            <sz val="9"/>
            <color indexed="81"/>
            <rFont val="MS P ゴシック"/>
            <family val="3"/>
            <charset val="128"/>
          </rPr>
          <t xml:space="preserve">複数の所在地を入力する場合は「、」で区切って、
セル内に列挙してください。
</t>
        </r>
      </text>
    </comment>
    <comment ref="E13" authorId="0" shapeId="0" xr:uid="{38D960F2-AEB4-402B-AC1C-9E5E44E9F19A}">
      <text>
        <r>
          <rPr>
            <sz val="9"/>
            <color indexed="81"/>
            <rFont val="MS P ゴシック"/>
            <family val="3"/>
            <charset val="128"/>
          </rPr>
          <t xml:space="preserve">リストより選択してください。
</t>
        </r>
      </text>
    </comment>
    <comment ref="G13" authorId="0" shapeId="0" xr:uid="{82EE8874-5837-47B0-BF6C-0B655A2BAD0B}">
      <text>
        <r>
          <rPr>
            <sz val="9"/>
            <color indexed="81"/>
            <rFont val="MS P ゴシック"/>
            <family val="3"/>
            <charset val="128"/>
          </rPr>
          <t xml:space="preserve">複数の所在地を入力する場合は「、」で区切って、
セル内に列挙してください。
</t>
        </r>
      </text>
    </comment>
    <comment ref="E14" authorId="0" shapeId="0" xr:uid="{3652911B-97E7-47EF-844D-054AF735FF27}">
      <text>
        <r>
          <rPr>
            <sz val="9"/>
            <color indexed="81"/>
            <rFont val="MS P ゴシック"/>
            <family val="3"/>
            <charset val="128"/>
          </rPr>
          <t xml:space="preserve">対象地の用途地域が工業専用地域である場合
（対象地の一部も含む）は「有」を選択してください。
</t>
        </r>
      </text>
    </comment>
    <comment ref="E15" authorId="0" shapeId="0" xr:uid="{C38065D2-1B1C-4564-9DF7-DDEC0BA5FB66}">
      <text>
        <r>
          <rPr>
            <sz val="9"/>
            <color indexed="81"/>
            <rFont val="MS P ゴシック"/>
            <family val="3"/>
            <charset val="128"/>
          </rPr>
          <t xml:space="preserve">第55条第3項地域については、環境局ホームページの
「埋立地の特例の対象地域参考図」をご参照ください。
</t>
        </r>
      </text>
    </comment>
    <comment ref="E16" authorId="0" shapeId="0" xr:uid="{2F99FB63-F056-4606-A3C8-16F8151A52BC}">
      <text>
        <r>
          <rPr>
            <sz val="9"/>
            <color indexed="81"/>
            <rFont val="MS P ゴシック"/>
            <family val="3"/>
            <charset val="128"/>
          </rPr>
          <t xml:space="preserve">リストより選択してください。
</t>
        </r>
      </text>
    </comment>
    <comment ref="E17" authorId="0" shapeId="0" xr:uid="{8BF22264-B0E8-4E16-A470-E2AADB7D0F51}">
      <text>
        <r>
          <rPr>
            <sz val="9"/>
            <color indexed="81"/>
            <rFont val="MS P ゴシック"/>
            <family val="3"/>
            <charset val="128"/>
          </rPr>
          <t xml:space="preserve">「有」の場合は必ず入力してください。
</t>
        </r>
      </text>
    </comment>
    <comment ref="E18" authorId="0" shapeId="0" xr:uid="{3DC4797D-E1B0-461F-943A-FD8DE6354BD5}">
      <text>
        <r>
          <rPr>
            <sz val="9"/>
            <color indexed="81"/>
            <rFont val="MS P ゴシック"/>
            <family val="3"/>
            <charset val="128"/>
          </rPr>
          <t xml:space="preserve">リストより選択してください。
</t>
        </r>
      </text>
    </comment>
    <comment ref="E29" authorId="0" shapeId="0" xr:uid="{FBB9C153-4B47-43DA-8822-5C4B2A81C632}">
      <text>
        <r>
          <rPr>
            <sz val="9"/>
            <color indexed="81"/>
            <rFont val="MS P ゴシック"/>
            <family val="3"/>
            <charset val="128"/>
          </rPr>
          <t xml:space="preserve">省略「有」の場合は必ず入力してください。
</t>
        </r>
      </text>
    </comment>
    <comment ref="E30" authorId="0" shapeId="0" xr:uid="{D1062CB0-BB23-4679-BAC3-BCC735D845F3}">
      <text>
        <r>
          <rPr>
            <sz val="9"/>
            <color indexed="81"/>
            <rFont val="MS P ゴシック"/>
            <family val="3"/>
            <charset val="128"/>
          </rPr>
          <t xml:space="preserve">省略「有」の場合は必ず入力してください。
</t>
        </r>
      </text>
    </comment>
    <comment ref="E31" authorId="0" shapeId="0" xr:uid="{3320DA15-7EF0-46DB-820B-705C77775C05}">
      <text>
        <r>
          <rPr>
            <sz val="9"/>
            <color indexed="81"/>
            <rFont val="MS P ゴシック"/>
            <family val="3"/>
            <charset val="128"/>
          </rPr>
          <t xml:space="preserve">・過去の調査結果を使用する場合は、その調査を行った指定調査機関名
及び指定番号も記載してください。
・複数の調査機関の場合は、機関名のあとに「：」で区切って調査取り
まとめの別を記載してください。
（例）
機関名①：調査
機関名②：調査及び法定調査取りまとめ
機関名③：法定調査取りまとめ
</t>
        </r>
      </text>
    </comment>
    <comment ref="E32" authorId="0" shapeId="0" xr:uid="{64D03160-74F1-46C1-B585-E1AEA3541B76}">
      <text>
        <r>
          <rPr>
            <sz val="9"/>
            <color indexed="81"/>
            <rFont val="MS P ゴシック"/>
            <family val="3"/>
            <charset val="128"/>
          </rPr>
          <t xml:space="preserve">・過去の調査結果を使用する場合は、その調査を行った
指定調査機関名及び指定番号も記載してください。
・複数の調査機関の場合は、機関名のあとに「：」で
区切って指定番号を記載してください。
（例）
機関名①：指定番号①
機関名②：指定番号②
機関名③：指定番号③
</t>
        </r>
      </text>
    </comment>
    <comment ref="B33" authorId="0" shapeId="0" xr:uid="{B973B043-ABF5-4DA8-AAAB-A215187E7629}">
      <text>
        <r>
          <rPr>
            <sz val="9"/>
            <color indexed="81"/>
            <rFont val="MS P ゴシック"/>
            <family val="3"/>
            <charset val="128"/>
          </rPr>
          <t xml:space="preserve">該当する項目にチェックを入れて
ください。
</t>
        </r>
      </text>
    </comment>
    <comment ref="E40" authorId="0" shapeId="0" xr:uid="{6F23827D-2EFC-4F72-AE92-ABDA59AC3DCF}">
      <text>
        <r>
          <rPr>
            <sz val="9"/>
            <color indexed="81"/>
            <rFont val="MS P ゴシック"/>
            <family val="3"/>
            <charset val="128"/>
          </rPr>
          <t xml:space="preserve">リストより選択してください。
</t>
        </r>
      </text>
    </comment>
    <comment ref="E41" authorId="0" shapeId="0" xr:uid="{9D11F72C-22ED-4A44-A3A1-3780690DE39C}">
      <text>
        <r>
          <rPr>
            <sz val="9"/>
            <color indexed="81"/>
            <rFont val="MS P ゴシック"/>
            <family val="3"/>
            <charset val="128"/>
          </rPr>
          <t xml:space="preserve">・「別紙のとおり」等の記載はせず、概略を必ず記載してください。
・「有」の場合は必ず入力してください。
</t>
        </r>
      </text>
    </comment>
    <comment ref="E42" authorId="0" shapeId="0" xr:uid="{FA4E7B72-E93B-4CEF-ABA7-EB43C5BFCC75}">
      <text>
        <r>
          <rPr>
            <sz val="9"/>
            <color indexed="81"/>
            <rFont val="MS P ゴシック"/>
            <family val="3"/>
            <charset val="128"/>
          </rPr>
          <t xml:space="preserve">「別紙のとおり」等の記載はせず、概略を必ず記載してください。
</t>
        </r>
      </text>
    </comment>
    <comment ref="E43" authorId="0" shapeId="0" xr:uid="{74B80B80-46E9-4ED8-8028-6EC69E954A03}">
      <text>
        <r>
          <rPr>
            <sz val="9"/>
            <color indexed="81"/>
            <rFont val="MS P ゴシック"/>
            <family val="3"/>
            <charset val="128"/>
          </rPr>
          <t xml:space="preserve">リストより選択してください。
</t>
        </r>
      </text>
    </comment>
    <comment ref="E44" authorId="0" shapeId="0" xr:uid="{C4CE4DCB-2FC7-4248-854A-79D5C91BC196}">
      <text>
        <r>
          <rPr>
            <sz val="9"/>
            <color indexed="81"/>
            <rFont val="MS P ゴシック"/>
            <family val="3"/>
            <charset val="128"/>
          </rPr>
          <t xml:space="preserve">「有」の場合は必ず入力してください。
</t>
        </r>
      </text>
    </comment>
    <comment ref="E45" authorId="0" shapeId="0" xr:uid="{71E75606-40D2-45E3-80F3-396B2CECDE14}">
      <text>
        <r>
          <rPr>
            <sz val="9"/>
            <color indexed="81"/>
            <rFont val="MS P ゴシック"/>
            <family val="3"/>
            <charset val="128"/>
          </rPr>
          <t xml:space="preserve">リストより選択してください。
</t>
        </r>
      </text>
    </comment>
    <comment ref="E46" authorId="0" shapeId="0" xr:uid="{E2BA02A0-6AD2-4107-AAE8-C007065B0BAC}">
      <text>
        <r>
          <rPr>
            <sz val="9"/>
            <color indexed="81"/>
            <rFont val="MS P ゴシック"/>
            <family val="3"/>
            <charset val="128"/>
          </rPr>
          <t xml:space="preserve">「有」の場合は以下に従い、必ず入力してください。
①本調査対象地に係る既往調査のみ記載してください。
②既往調査や措置履歴等を本調査に活用する場合は、その結果を
どこに使うか記載してください（例：試料採取等に代える）。
③施工のための14条の場合は、その旨を記載してください。
④その他、特殊な経緯を調査に活用する場合は、その旨を最後に
記載してください。
</t>
        </r>
      </text>
    </comment>
    <comment ref="E47" authorId="0" shapeId="0" xr:uid="{EFA9817B-8350-4D46-A289-8D961FE506BD}">
      <text>
        <r>
          <rPr>
            <sz val="9"/>
            <color indexed="81"/>
            <rFont val="MS P ゴシック"/>
            <family val="3"/>
            <charset val="128"/>
          </rPr>
          <t xml:space="preserve">リストより選択してください。
</t>
        </r>
      </text>
    </comment>
    <comment ref="E48" authorId="0" shapeId="0" xr:uid="{BDA0A792-3F0A-4699-A0B4-9C9DB80DB8A0}">
      <text>
        <r>
          <rPr>
            <sz val="9"/>
            <color indexed="81"/>
            <rFont val="MS P ゴシック"/>
            <family val="3"/>
            <charset val="128"/>
          </rPr>
          <t xml:space="preserve">・調査・対策以外の特殊な経緯がある場合は、記載してください。
・「有」の場合は必ず入力してください。
</t>
        </r>
      </text>
    </comment>
    <comment ref="B49" authorId="0" shapeId="0" xr:uid="{C1FBC1FF-82CA-45EB-A27F-5CF5801E2B9C}">
      <text>
        <r>
          <rPr>
            <sz val="9"/>
            <color indexed="81"/>
            <rFont val="MS P ゴシック"/>
            <family val="3"/>
            <charset val="128"/>
          </rPr>
          <t xml:space="preserve">汚染のおそれがある場合は、該当する項目にチェックを入れ、
根拠資料を列挙してください。
</t>
        </r>
      </text>
    </comment>
    <comment ref="B52" authorId="0" shapeId="0" xr:uid="{9F0CAD37-5312-4E6A-95B9-83A813922413}">
      <text>
        <r>
          <rPr>
            <sz val="9"/>
            <color indexed="81"/>
            <rFont val="MS P ゴシック"/>
            <family val="3"/>
            <charset val="128"/>
          </rPr>
          <t xml:space="preserve">「汚染のおそれとその由来」にチェックがある場合は以下に従い
必ず記入してください。
・地歴調査にて判明した特定有害物質の使用等履歴と試料採取等
対象物質が異なる場合は、その旨も記載してください。
・5件以上を入力する場合は、左側の展開ボタンより追加行を表示
してご記入ください。
</t>
        </r>
      </text>
    </comment>
    <comment ref="E52" authorId="0" shapeId="0" xr:uid="{C53C0749-E91F-4F77-9CEC-74653CD05DD0}">
      <text>
        <r>
          <rPr>
            <sz val="9"/>
            <color indexed="81"/>
            <rFont val="MS P ゴシック"/>
            <family val="3"/>
            <charset val="128"/>
          </rPr>
          <t xml:space="preserve">物質の種類をリストより選択してください。
</t>
        </r>
      </text>
    </comment>
    <comment ref="I52" authorId="0" shapeId="0" xr:uid="{F5DA9426-4339-4953-AA2C-89CE5759135B}">
      <text>
        <r>
          <rPr>
            <sz val="9"/>
            <color indexed="81"/>
            <rFont val="MS P ゴシック"/>
            <family val="3"/>
            <charset val="128"/>
          </rPr>
          <t xml:space="preserve">理由を入力してください。
</t>
        </r>
      </text>
    </comment>
    <comment ref="B68" authorId="1" shapeId="0" xr:uid="{5D99B1B1-94C9-40D8-ACDA-C653F453E2F9}">
      <text>
        <r>
          <rPr>
            <sz val="9"/>
            <color indexed="81"/>
            <rFont val="MS P ゴシック"/>
            <family val="3"/>
            <charset val="128"/>
          </rPr>
          <t xml:space="preserve">調査対象地を記載してください。
【法３条第1項】土壌汚染状況調査の対象地
【法4条第２項】土壌汚染状況調査の対象地のうち、汚染のおそれが把握された土地であって
掘削を行う土地
【法14条第１項】申請に係る土地の所在地
【条例第116条第1項】汚染状況調査の対象地。ただし、土壌汚染を生じさせるおそれのある
事業活動がなされた建物等から明確に区切られており、汚染のおそれが把握されなかった土地
を除くことができる。
【条例第117条第2項】汚染状況調査の対象地のうち、汚染のおそれが把握された土地であって
掘削を行う土地。なお、対象地内の任意の土地を調査対象地に加えることができる。
</t>
        </r>
      </text>
    </comment>
    <comment ref="B70" authorId="0" shapeId="0" xr:uid="{AF7A067C-764A-4C3C-BCC0-BD85617CBA15}">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B73" authorId="0" shapeId="0" xr:uid="{46BEE579-60AF-4F22-BD80-912D04FB5566}">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E73" authorId="0" shapeId="0" xr:uid="{BAF8370F-2AA4-4DE3-98EB-28DDFE3A4FAE}">
      <text>
        <r>
          <rPr>
            <sz val="9"/>
            <color indexed="81"/>
            <rFont val="MS P ゴシック"/>
            <family val="3"/>
            <charset val="128"/>
          </rPr>
          <t xml:space="preserve">リストより選択してください。
</t>
        </r>
      </text>
    </comment>
    <comment ref="D75" authorId="0" shapeId="0" xr:uid="{2CC29EBA-D265-4363-93DF-74E5EE2F421B}">
      <text>
        <r>
          <rPr>
            <sz val="9"/>
            <color indexed="81"/>
            <rFont val="MS P ゴシック"/>
            <family val="3"/>
            <charset val="128"/>
          </rPr>
          <t xml:space="preserve">操業当時の地盤面、地下配管、ますなどの状況について調査をし、
その結果について全て記載してください。
</t>
        </r>
      </text>
    </comment>
    <comment ref="E75" authorId="0" shapeId="0" xr:uid="{580B4AC4-2700-4366-B742-5A18D75EF4C6}">
      <text>
        <r>
          <rPr>
            <sz val="9"/>
            <color indexed="81"/>
            <rFont val="MS P ゴシック"/>
            <family val="3"/>
            <charset val="128"/>
          </rPr>
          <t xml:space="preserve">リストより選択してください。
</t>
        </r>
      </text>
    </comment>
    <comment ref="E76" authorId="2" shapeId="0" xr:uid="{92835306-1DBF-4CDC-AD95-2EEC1525273A}">
      <text>
        <r>
          <rPr>
            <sz val="9"/>
            <color theme="1"/>
            <rFont val="ＭＳ Ｐゴシック"/>
            <family val="3"/>
            <charset val="128"/>
          </rPr>
          <t>理由を記入してください。複数の場合はすべて記入してください。</t>
        </r>
      </text>
    </comment>
    <comment ref="E77" authorId="2" shapeId="0" xr:uid="{DEFCDC6D-C683-4302-A35C-ED100333D356}">
      <text>
        <r>
          <rPr>
            <sz val="9"/>
            <color theme="1"/>
            <rFont val="ＭＳ Ｐゴシック"/>
            <family val="3"/>
            <charset val="128"/>
          </rPr>
          <t>深度を記入してください。</t>
        </r>
      </text>
    </comment>
    <comment ref="E82" authorId="0" shapeId="0" xr:uid="{EEEC707F-5BDC-42C1-94D2-5A112AE70BAC}">
      <text>
        <r>
          <rPr>
            <sz val="9"/>
            <color indexed="81"/>
            <rFont val="MS P ゴシック"/>
            <family val="3"/>
            <charset val="128"/>
          </rPr>
          <t xml:space="preserve">・既往調査を試料採取等に活用する場合は、その日付も記入して
ください。
・「試料採取等対象物質の種類」にて「第一種特定有害物質」を
対象物質としている場合は記入するようお願いします。
</t>
        </r>
      </text>
    </comment>
    <comment ref="E83" authorId="0" shapeId="0" xr:uid="{EB5021DF-053C-4171-9A80-2ED0DFA4BC81}">
      <text>
        <r>
          <rPr>
            <sz val="9"/>
            <color indexed="81"/>
            <rFont val="MS P ゴシック"/>
            <family val="3"/>
            <charset val="128"/>
          </rPr>
          <t xml:space="preserve">・既往調査を試料採取等に活用する場合は、その日付も記入して
ください。
・「試料採取等対象物質の種類」にて「第二種特定有害物質」又は
「第三種特定有害物質」を対象物質としている場合は必ず記入して
ください。
</t>
        </r>
      </text>
    </comment>
    <comment ref="E84" authorId="0" shapeId="0" xr:uid="{4A93DCA1-50B7-4FEB-A629-F18CF652966C}">
      <text>
        <r>
          <rPr>
            <sz val="9"/>
            <color indexed="81"/>
            <rFont val="MS P ゴシック"/>
            <family val="3"/>
            <charset val="128"/>
          </rPr>
          <t xml:space="preserve">・既往調査を試料採取等に活用する場合は、その日付も記入してください。
・「汚染のおそれとその由来」にチェックがある場合は必ず記入してください。
</t>
        </r>
      </text>
    </comment>
    <comment ref="E85" authorId="0" shapeId="0" xr:uid="{E3B4E0AD-0979-415C-8CC8-38F54368E056}">
      <text>
        <r>
          <rPr>
            <sz val="9"/>
            <color indexed="81"/>
            <rFont val="MS P ゴシック"/>
            <family val="3"/>
            <charset val="128"/>
          </rPr>
          <t xml:space="preserve">「汚染のおそれとその由来」にチェックがある場合は必ず記入してください。
</t>
        </r>
      </text>
    </comment>
    <comment ref="E86" authorId="0" shapeId="0" xr:uid="{7188E044-2B9D-4A81-8E28-1B867303AA3A}">
      <text>
        <r>
          <rPr>
            <sz val="9"/>
            <color indexed="81"/>
            <rFont val="MS P ゴシック"/>
            <family val="3"/>
            <charset val="128"/>
          </rPr>
          <t xml:space="preserve">「汚染のおそれとその由来」にチェックがある場合は必ず記入してください。
</t>
        </r>
      </text>
    </comment>
    <comment ref="B87" authorId="0" shapeId="0" xr:uid="{BC7411CC-A3F0-47BA-BB8E-F55688239CCA}">
      <text>
        <r>
          <rPr>
            <sz val="9"/>
            <color indexed="81"/>
            <rFont val="MS P ゴシック"/>
            <family val="3"/>
            <charset val="128"/>
          </rPr>
          <t xml:space="preserve">土壌ガスを持ち帰り分析をした場合は、その旨を記載し、別冊資料に運搬及び
保管による濃度の減少の程度を評価した表等を添付してください。
</t>
        </r>
      </text>
    </comment>
    <comment ref="E87" authorId="0" shapeId="0" xr:uid="{1E7B8738-EA94-4936-A497-DE73BA3DA362}">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8" authorId="0" shapeId="0" xr:uid="{0DEFB6DD-555A-4370-A363-2FA0364DC7C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9" authorId="0" shapeId="0" xr:uid="{2683378F-D309-46CE-965A-B0C9B915043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90" authorId="0" shapeId="0" xr:uid="{D0331C8F-675D-435A-8837-D0E0C9E3CA0C}">
      <text>
        <r>
          <rPr>
            <sz val="9"/>
            <color indexed="81"/>
            <rFont val="MS P ゴシック"/>
            <family val="3"/>
            <charset val="128"/>
          </rPr>
          <t xml:space="preserve">リストより選択してください。
</t>
        </r>
      </text>
    </comment>
    <comment ref="E91" authorId="0" shapeId="0" xr:uid="{62F1C623-48CD-41D5-94DD-D2C9ABBBD72E}">
      <text>
        <r>
          <rPr>
            <sz val="9"/>
            <color indexed="81"/>
            <rFont val="MS P ゴシック"/>
            <family val="3"/>
            <charset val="128"/>
          </rPr>
          <t xml:space="preserve">・「トラベルブランク試験の有無」が「有」の場合は必ず
入力してください。
・リストより選択してください。
</t>
        </r>
      </text>
    </comment>
    <comment ref="E92" authorId="0" shapeId="0" xr:uid="{2A135892-D3DF-4C65-88DF-8E677BC6598C}">
      <text>
        <r>
          <rPr>
            <sz val="9"/>
            <color indexed="81"/>
            <rFont val="MS P ゴシック"/>
            <family val="3"/>
            <charset val="128"/>
          </rPr>
          <t xml:space="preserve">「値の補正の有無」が「有」の場合は必ず入力してください。
</t>
        </r>
      </text>
    </comment>
    <comment ref="G92" authorId="0" shapeId="0" xr:uid="{E61F55D3-3AF1-4ADF-AC60-325328D9226E}">
      <text>
        <r>
          <rPr>
            <sz val="9"/>
            <color indexed="81"/>
            <rFont val="MS P ゴシック"/>
            <family val="3"/>
            <charset val="128"/>
          </rPr>
          <t xml:space="preserve">「濃度増減」の値を記入してください。
</t>
        </r>
      </text>
    </comment>
    <comment ref="B93" authorId="0" shapeId="0" xr:uid="{F12043C7-1DFF-4E71-A824-E7A28226D157}">
      <text>
        <r>
          <rPr>
            <sz val="9"/>
            <color indexed="81"/>
            <rFont val="MS P ゴシック"/>
            <family val="3"/>
            <charset val="128"/>
          </rPr>
          <t xml:space="preserve">試料採取深度（帯水層底面の採取を含む）を
記載してください。
</t>
        </r>
      </text>
    </comment>
    <comment ref="E94" authorId="0" shapeId="0" xr:uid="{AA207253-0174-457D-B8E5-C1AC3023D617}">
      <text>
        <r>
          <rPr>
            <sz val="9"/>
            <color indexed="81"/>
            <rFont val="MS P ゴシック"/>
            <family val="3"/>
            <charset val="128"/>
          </rPr>
          <t xml:space="preserve">リスト選択または直接入力により記入してください。
</t>
        </r>
      </text>
    </comment>
    <comment ref="E96" authorId="0" shapeId="0" xr:uid="{95F7177A-3C0E-4A0B-90F8-9FC50813298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7" authorId="0" shapeId="0" xr:uid="{769C0A47-405C-44B8-98D3-702208E1B21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9" authorId="0" shapeId="0" xr:uid="{B609F2BE-CDAC-42B6-9C5B-E85D7DC9F39D}">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0" authorId="0" shapeId="0" xr:uid="{84BCD92B-062B-4C3E-9CFF-111E16FFE01A}">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3" authorId="0" shapeId="0" xr:uid="{E887F13B-E112-40CB-BF97-B6048D5D1688}">
      <text>
        <r>
          <rPr>
            <sz val="9"/>
            <color indexed="81"/>
            <rFont val="MS P ゴシック"/>
            <family val="3"/>
            <charset val="128"/>
          </rPr>
          <t xml:space="preserve">第二種、第三種で特例地点（連続した地点で最も溶出量の高い地点）
で採取する場合は、施行通知別紙に記載の趣旨に合致する旨記載して
ください。
</t>
        </r>
      </text>
    </comment>
    <comment ref="E104" authorId="0" shapeId="0" xr:uid="{FF82280D-BF76-4485-9FCE-3F13861F7A50}">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5" authorId="0" shapeId="0" xr:uid="{A6061CF6-2BF6-4682-A3D5-E3A560AAACDC}">
      <text>
        <r>
          <rPr>
            <sz val="9"/>
            <color indexed="81"/>
            <rFont val="MS P ゴシック"/>
            <family val="3"/>
            <charset val="128"/>
          </rPr>
          <t xml:space="preserve">リスト選択または直接入力により記入してください。
</t>
        </r>
      </text>
    </comment>
    <comment ref="E108" authorId="0" shapeId="0" xr:uid="{3F8E1C26-DFFA-43A1-BB7F-FA40B9758F38}">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9" authorId="0" shapeId="0" xr:uid="{FAEDF000-EDB7-422A-B0FD-1FAC20B9173D}">
      <text>
        <r>
          <rPr>
            <sz val="9"/>
            <color indexed="81"/>
            <rFont val="MS P ゴシック"/>
            <family val="3"/>
            <charset val="128"/>
          </rPr>
          <t xml:space="preserve">リスト選択または直接入力により記入してください。
</t>
        </r>
      </text>
    </comment>
    <comment ref="E111" authorId="0" shapeId="0" xr:uid="{91759907-5665-445F-8137-383ADDBC78A8}">
      <text>
        <r>
          <rPr>
            <sz val="9"/>
            <color indexed="81"/>
            <rFont val="MS P ゴシック"/>
            <family val="3"/>
            <charset val="128"/>
          </rPr>
          <t xml:space="preserve">・以上の調査に係る項目に記入がある場合は必ず記入してください。
・リスト選択または直接入力により記入してください。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中山浩二 / NAKAYAMA，KOUJI</author>
  </authors>
  <commentList>
    <comment ref="D5" authorId="0" shapeId="0" xr:uid="{0615D859-4713-4E29-A529-0496213EE94F}">
      <text>
        <r>
          <rPr>
            <sz val="9"/>
            <color indexed="81"/>
            <rFont val="MS P ゴシック"/>
            <family val="3"/>
            <charset val="128"/>
          </rPr>
          <t>起点（X,Y座標（数値）又はその他（文字列）のどちらかを入力してください。</t>
        </r>
      </text>
    </comment>
    <comment ref="G5" authorId="0" shapeId="0" xr:uid="{C2014372-2F76-4DA7-8826-66CD291E9CB2}">
      <text>
        <r>
          <rPr>
            <sz val="9"/>
            <color indexed="81"/>
            <rFont val="MS P ゴシック"/>
            <family val="3"/>
            <charset val="128"/>
          </rPr>
          <t>起点の高さはAP/TP表記とその他（自由記入）のどちらかを入力してください。</t>
        </r>
      </text>
    </comment>
    <comment ref="J5" authorId="1" shapeId="0" xr:uid="{58109375-ADC6-4702-B348-015C2285BBA5}">
      <text>
        <r>
          <rPr>
            <sz val="9"/>
            <color indexed="81"/>
            <rFont val="MS P ゴシック"/>
            <family val="3"/>
            <charset val="128"/>
          </rPr>
          <t>復元性の観点から、起点の高さを計測した場所についてリストから選択または記載してください。</t>
        </r>
      </text>
    </comment>
    <comment ref="F6" authorId="1" shapeId="0" xr:uid="{45879938-E96E-4E23-AE4A-AE03A89C24A2}">
      <text>
        <r>
          <rPr>
            <sz val="9"/>
            <color indexed="81"/>
            <rFont val="MS P ゴシック"/>
            <family val="3"/>
            <charset val="128"/>
          </rPr>
          <t>XY座標によらず起点を設定した場合（地番の最北端、任意座標等）はこちらに入力してください。</t>
        </r>
      </text>
    </comment>
    <comment ref="L6" authorId="1" shapeId="0" xr:uid="{887E6005-1D55-4F44-A471-B4297033EFF0}">
      <text>
        <r>
          <rPr>
            <sz val="9"/>
            <color indexed="81"/>
            <rFont val="MS P ゴシック"/>
            <family val="3"/>
            <charset val="128"/>
          </rPr>
          <t>起点を中心として右回りに回転させた角度（0～90度）を入力してください。</t>
        </r>
      </text>
    </comment>
    <comment ref="N6" authorId="1" shapeId="0" xr:uid="{CFDBD5B7-A117-4E9C-96FC-3EE7F6C5B282}">
      <text>
        <r>
          <rPr>
            <sz val="9"/>
            <color indexed="81"/>
            <rFont val="MS P ゴシック"/>
            <family val="3"/>
            <charset val="128"/>
          </rPr>
          <t>原則、秒は小数点以下2桁まで記入してください。</t>
        </r>
      </text>
    </comment>
    <comment ref="G7" authorId="1" shapeId="0" xr:uid="{EA79F13E-356E-4A6A-A58F-6E9AE7D09031}">
      <text>
        <r>
          <rPr>
            <sz val="9"/>
            <color indexed="81"/>
            <rFont val="MS P ゴシック"/>
            <family val="3"/>
            <charset val="128"/>
          </rPr>
          <t>リストから選択してください。</t>
        </r>
      </text>
    </comment>
    <comment ref="J7" authorId="1" shapeId="0" xr:uid="{305E1900-1692-4B0F-A7EA-182B8C3C3FC4}">
      <text>
        <r>
          <rPr>
            <sz val="9"/>
            <color indexed="81"/>
            <rFont val="MS P ゴシック"/>
            <family val="3"/>
            <charset val="128"/>
          </rPr>
          <t>リスト選択もしくは自由記入してください。</t>
        </r>
      </text>
    </comment>
    <comment ref="K7" authorId="1" shapeId="0" xr:uid="{D9D4A44B-2A4A-4A2F-9BDB-F745C2A0AD3A}">
      <text>
        <r>
          <rPr>
            <sz val="9"/>
            <color indexed="81"/>
            <rFont val="MS P ゴシック"/>
            <family val="3"/>
            <charset val="128"/>
          </rPr>
          <t>リストから選択してください。</t>
        </r>
      </text>
    </comment>
  </commentList>
</comments>
</file>

<file path=xl/sharedStrings.xml><?xml version="1.0" encoding="utf-8"?>
<sst xmlns="http://schemas.openxmlformats.org/spreadsheetml/2006/main" count="2784" uniqueCount="1511">
  <si>
    <t>（法、条例共通）</t>
    <phoneticPr fontId="4"/>
  </si>
  <si>
    <t>土壌汚染状況調査結果報告シート　　　　　　　　　</t>
    <phoneticPr fontId="4"/>
  </si>
  <si>
    <t>チェック項目</t>
    <rPh sb="4" eb="6">
      <t>コウモク</t>
    </rPh>
    <phoneticPr fontId="3"/>
  </si>
  <si>
    <t>結果</t>
    <rPh sb="0" eb="2">
      <t>ケッカ</t>
    </rPh>
    <phoneticPr fontId="3"/>
  </si>
  <si>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</si>
  <si>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</si>
  <si>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</si>
  <si>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</si>
  <si>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</si>
  <si>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１．調査概要</t>
    <phoneticPr fontId="4"/>
  </si>
  <si>
    <t>中央区</t>
  </si>
  <si>
    <t>確認されなかった。</t>
  </si>
  <si>
    <t>四塩化炭素</t>
  </si>
  <si>
    <t>真北</t>
  </si>
  <si>
    <t>住居表示</t>
    <phoneticPr fontId="4"/>
  </si>
  <si>
    <t>必須</t>
    <rPh sb="0" eb="2">
      <t>ヒッス</t>
    </rPh>
    <phoneticPr fontId="4"/>
  </si>
  <si>
    <t>港区</t>
  </si>
  <si>
    <t>1,2-ジクロロエタン</t>
  </si>
  <si>
    <t>条件必須</t>
    <rPh sb="0" eb="4">
      <t>ジョウケンヒッス</t>
    </rPh>
    <phoneticPr fontId="4"/>
  </si>
  <si>
    <t>新宿区</t>
  </si>
  <si>
    <t>1,1-ジクロロエチレン</t>
  </si>
  <si>
    <t>地番</t>
    <phoneticPr fontId="4"/>
  </si>
  <si>
    <t>文京区</t>
  </si>
  <si>
    <t>1,2-ジクロロエチレン</t>
  </si>
  <si>
    <t>台東区</t>
  </si>
  <si>
    <t>1,3-ジクロロプロペン</t>
  </si>
  <si>
    <t>墨田区</t>
  </si>
  <si>
    <t>ジクロロメタン</t>
  </si>
  <si>
    <t>全体の調査対象地に対し、分割して報告する場合は、今回報告範囲の住居情報及び地番を記入してください。</t>
    <phoneticPr fontId="4"/>
  </si>
  <si>
    <t>江東区</t>
  </si>
  <si>
    <t>テトラクロロエチレン</t>
  </si>
  <si>
    <t>品川区</t>
  </si>
  <si>
    <t>1,1,1-トリクロロエタン</t>
  </si>
  <si>
    <t>工業専用地域の有無</t>
    <rPh sb="0" eb="2">
      <t>コウギョウ</t>
    </rPh>
    <rPh sb="2" eb="4">
      <t>センヨウ</t>
    </rPh>
    <rPh sb="4" eb="6">
      <t>チイキ</t>
    </rPh>
    <rPh sb="7" eb="9">
      <t>ウム</t>
    </rPh>
    <phoneticPr fontId="4"/>
  </si>
  <si>
    <t>目黒区</t>
  </si>
  <si>
    <t>1,1,2-トリクロロエタン</t>
  </si>
  <si>
    <t>第55条第3項地域については、環境局ホームページの「埋立地の特例の対象地域参考図」をご参照ください。</t>
    <phoneticPr fontId="4"/>
  </si>
  <si>
    <t>大田区</t>
  </si>
  <si>
    <t>トリクロロエチレン</t>
  </si>
  <si>
    <t>世田谷区</t>
  </si>
  <si>
    <t>ベンゼン</t>
  </si>
  <si>
    <t>深度限定の有無</t>
    <rPh sb="0" eb="2">
      <t>シンド</t>
    </rPh>
    <rPh sb="2" eb="4">
      <t>ゲンテイ</t>
    </rPh>
    <rPh sb="5" eb="7">
      <t>ウム</t>
    </rPh>
    <phoneticPr fontId="4"/>
  </si>
  <si>
    <t>渋谷区</t>
  </si>
  <si>
    <t>第二種特定有害物質</t>
  </si>
  <si>
    <t>「有」の場合は必ず入力してください。</t>
    <rPh sb="4" eb="6">
      <t>バアイ</t>
    </rPh>
    <rPh sb="7" eb="8">
      <t>カナラ</t>
    </rPh>
    <rPh sb="9" eb="11">
      <t>ニュウリョク</t>
    </rPh>
    <phoneticPr fontId="8"/>
  </si>
  <si>
    <t>中野区</t>
  </si>
  <si>
    <t>カドミウム及びその化合物</t>
  </si>
  <si>
    <t>指定調査機関名</t>
  </si>
  <si>
    <t>過去の調査結果を使用する場合は、その調査を行った指定調査機関名及び指定番号も記載してください。
複数の調査機関の場合は、機関名のあとに「：」で区切って調査取りまとめの別を記載してください。</t>
    <phoneticPr fontId="4"/>
  </si>
  <si>
    <t>杉並区</t>
  </si>
  <si>
    <t>六価クロム化合物</t>
  </si>
  <si>
    <t>指定調査機関の指定番号</t>
  </si>
  <si>
    <t>過去の調査結果を使用する場合は、その調査を行った指定調査機関名及び指定番号も記載してください。
複数の調査機関の場合は、機関名のあとに「：」で区切って指定番号を記載してください。</t>
    <phoneticPr fontId="4"/>
  </si>
  <si>
    <t>豊島区</t>
  </si>
  <si>
    <t>シアン化合物</t>
  </si>
  <si>
    <t>準拠法令等</t>
    <phoneticPr fontId="4"/>
  </si>
  <si>
    <t>土壌汚染対策法（平成14年法律第53号）</t>
    <phoneticPr fontId="3"/>
  </si>
  <si>
    <t>該当する項目にチェックを入れてください。</t>
  </si>
  <si>
    <t>北区</t>
  </si>
  <si>
    <t>水銀及びその化合物</t>
  </si>
  <si>
    <t>同法施行令（平成14年政令第336号）、同法施行規則（平成14年環境省令第29号）</t>
    <phoneticPr fontId="3"/>
  </si>
  <si>
    <t>荒川区</t>
  </si>
  <si>
    <t>セレン及びその化合物</t>
  </si>
  <si>
    <t>土壌汚染対策法に基づく調査及び措置に関するガイドライン（最新版　環境省水・大気環境局土壌環境課）</t>
    <phoneticPr fontId="3"/>
  </si>
  <si>
    <t>板橋区</t>
  </si>
  <si>
    <t>鉛及びその化合物</t>
  </si>
  <si>
    <t>都民の健康と安全を確保する環境に関する条例（平成12年東京都条例第215号）</t>
    <phoneticPr fontId="3"/>
  </si>
  <si>
    <t>練馬区</t>
  </si>
  <si>
    <t>砒素及びその化合物</t>
  </si>
  <si>
    <t>東京都土壌汚染対策指針（平成31年４月１日施行）</t>
    <phoneticPr fontId="4"/>
  </si>
  <si>
    <t>足立区</t>
  </si>
  <si>
    <t>ふっ素及びその化合物</t>
  </si>
  <si>
    <t>葛飾区</t>
  </si>
  <si>
    <t>ほう素及びその化合物</t>
  </si>
  <si>
    <t>２．地歴調査結果概要（調査対象地の土壌汚染のおそれの把握）</t>
    <phoneticPr fontId="4"/>
  </si>
  <si>
    <t>江戸川区</t>
  </si>
  <si>
    <t>第三種特定有害物質</t>
  </si>
  <si>
    <t>有害物質取扱事業場の設置履歴</t>
    <phoneticPr fontId="4"/>
  </si>
  <si>
    <t>八王子市</t>
  </si>
  <si>
    <t>シマジン</t>
  </si>
  <si>
    <t>「別紙のとおり」等の記載はせず、概略を必ず記載してください。「有」の場合は必ず入力してください。</t>
    <phoneticPr fontId="8"/>
  </si>
  <si>
    <t>立川市</t>
  </si>
  <si>
    <t>チオベンカルブ</t>
  </si>
  <si>
    <t>特定有害物質の使用状況とその形態</t>
    <rPh sb="0" eb="6">
      <t>トクテイユウガイブッシツ</t>
    </rPh>
    <rPh sb="7" eb="11">
      <t>シヨウジョウキョウ</t>
    </rPh>
    <rPh sb="14" eb="16">
      <t>ケイタイ</t>
    </rPh>
    <phoneticPr fontId="4"/>
  </si>
  <si>
    <t>「別紙のとおり」等の記載はせず、概略を必ず記載してください。</t>
    <phoneticPr fontId="8"/>
  </si>
  <si>
    <t>武蔵野市</t>
  </si>
  <si>
    <t>チラウム</t>
  </si>
  <si>
    <t>地表の高さの変更(盛土、埋土等)の
経緯</t>
    <phoneticPr fontId="3"/>
  </si>
  <si>
    <t>三鷹市</t>
  </si>
  <si>
    <t>ポリ塩化ビフェニル(PCB)</t>
  </si>
  <si>
    <t>「有」の場合は必ず入力してください。</t>
  </si>
  <si>
    <t>青梅市</t>
  </si>
  <si>
    <t>有機りん化合物</t>
  </si>
  <si>
    <t>既往調査・対策の経緯</t>
  </si>
  <si>
    <t>府中市</t>
  </si>
  <si>
    <t>「有」の場合は以下に従い、必ず入力してください。①本調査対象地に係る既往調査のみ記載してください。
②既往調査や措置履歴等を本調査に活用する場合は、その結果をどこに使うか記載してください（例：試料採取等に代える）。
③施工のための14条の場合は、その旨を記載してください。④その他、特殊な経緯を調査に活用する場合は、その旨を最後に記載してください。</t>
    <phoneticPr fontId="4"/>
  </si>
  <si>
    <t>昭島市</t>
  </si>
  <si>
    <t>その他の経緯</t>
  </si>
  <si>
    <t>調布市</t>
  </si>
  <si>
    <t>調査・対策以外の特殊な経緯がある場合は、記載してください。「有」の場合は必ず入力してください。</t>
    <rPh sb="0" eb="2">
      <t>チョウサ</t>
    </rPh>
    <rPh sb="3" eb="5">
      <t>タイサク</t>
    </rPh>
    <rPh sb="5" eb="7">
      <t>イガイ</t>
    </rPh>
    <rPh sb="8" eb="10">
      <t>トクシュ</t>
    </rPh>
    <rPh sb="11" eb="13">
      <t>ケイイ</t>
    </rPh>
    <rPh sb="16" eb="18">
      <t>バアイ</t>
    </rPh>
    <rPh sb="20" eb="22">
      <t>キサイ</t>
    </rPh>
    <rPh sb="30" eb="31">
      <t>アリ</t>
    </rPh>
    <rPh sb="33" eb="35">
      <t>バアイ</t>
    </rPh>
    <rPh sb="36" eb="37">
      <t>カナラ</t>
    </rPh>
    <rPh sb="38" eb="40">
      <t>ニュウリョク</t>
    </rPh>
    <phoneticPr fontId="8"/>
  </si>
  <si>
    <t>町田市</t>
  </si>
  <si>
    <t>汚染のおそれとその由来</t>
    <rPh sb="0" eb="2">
      <t>オセン</t>
    </rPh>
    <rPh sb="9" eb="11">
      <t>ユライ</t>
    </rPh>
    <phoneticPr fontId="4"/>
  </si>
  <si>
    <t>人為由来による汚染のおそれがある
（おそれを否定できない）</t>
    <phoneticPr fontId="4"/>
  </si>
  <si>
    <t>汚染のおそれがある場合は、該当する項目にチェックを入れ、根拠資料を列挙してください。</t>
    <phoneticPr fontId="4"/>
  </si>
  <si>
    <t>小金井市</t>
  </si>
  <si>
    <t>自然由来による汚染のおそれがある</t>
    <phoneticPr fontId="4"/>
  </si>
  <si>
    <t>小平市</t>
  </si>
  <si>
    <t>水面埋立て用材料による汚染のおそれがある</t>
    <phoneticPr fontId="4"/>
  </si>
  <si>
    <t>日野市</t>
  </si>
  <si>
    <t>試料採取等対象物質の種類と
その理由</t>
    <phoneticPr fontId="4"/>
  </si>
  <si>
    <t>「汚染のおそれとその由来」にチェックがある場合は以下に従い必ず記入してください。地歴調査にて判明した特定有害物質の使用等履歴と試料採取等対象物質が異なる場合は、その旨も記載してください。</t>
    <phoneticPr fontId="4"/>
  </si>
  <si>
    <t>東村山市</t>
  </si>
  <si>
    <t>国分寺市</t>
  </si>
  <si>
    <t>国立市</t>
  </si>
  <si>
    <t>福生市</t>
  </si>
  <si>
    <t>狛江市</t>
  </si>
  <si>
    <t>東大和市</t>
  </si>
  <si>
    <t>清瀬市</t>
  </si>
  <si>
    <t>東久留米市</t>
  </si>
  <si>
    <t>武蔵村山市</t>
  </si>
  <si>
    <t>多摩市</t>
  </si>
  <si>
    <t xml:space="preserve">使用の可能性が否定できないものの試料採取等の対象としない特定有害物質とその理由
</t>
    <rPh sb="0" eb="2">
      <t>シヨウ</t>
    </rPh>
    <rPh sb="3" eb="6">
      <t>カノウセイ</t>
    </rPh>
    <rPh sb="7" eb="9">
      <t>ヒテイ</t>
    </rPh>
    <rPh sb="16" eb="18">
      <t>シリョウ</t>
    </rPh>
    <rPh sb="18" eb="21">
      <t>サイシュナド</t>
    </rPh>
    <rPh sb="22" eb="24">
      <t>タイショウ</t>
    </rPh>
    <rPh sb="28" eb="32">
      <t>トクテイユウガイ</t>
    </rPh>
    <rPh sb="32" eb="34">
      <t>ブッシツ</t>
    </rPh>
    <rPh sb="37" eb="39">
      <t>リユウ</t>
    </rPh>
    <phoneticPr fontId="4"/>
  </si>
  <si>
    <t>任意</t>
    <rPh sb="0" eb="2">
      <t>ニンイ</t>
    </rPh>
    <phoneticPr fontId="4"/>
  </si>
  <si>
    <t>稲城市</t>
  </si>
  <si>
    <t>土壌汚染のおそれの区分の分類（平面）</t>
  </si>
  <si>
    <t>土壌汚染が存在するおそれが比較的多いと
認められる土地</t>
    <rPh sb="0" eb="4">
      <t>ドジョウオセン</t>
    </rPh>
    <rPh sb="5" eb="7">
      <t>ソンザイ</t>
    </rPh>
    <rPh sb="13" eb="16">
      <t>ヒカクテキ</t>
    </rPh>
    <rPh sb="16" eb="17">
      <t>オオ</t>
    </rPh>
    <rPh sb="20" eb="21">
      <t>ミト</t>
    </rPh>
    <rPh sb="25" eb="27">
      <t>トチ</t>
    </rPh>
    <phoneticPr fontId="4"/>
  </si>
  <si>
    <t>今回調査対象地に限定した記載としてください。「汚染のおそれとその由来」にチェックがある場合は必ず記入してください。</t>
    <phoneticPr fontId="4"/>
  </si>
  <si>
    <t>羽村市</t>
  </si>
  <si>
    <t>土壌汚染が存在するおそれが少ないと認められる
土地</t>
    <rPh sb="0" eb="4">
      <t>ドジョウオセン</t>
    </rPh>
    <rPh sb="5" eb="7">
      <t>ソンザイ</t>
    </rPh>
    <rPh sb="13" eb="14">
      <t>スク</t>
    </rPh>
    <rPh sb="17" eb="18">
      <t>ミト</t>
    </rPh>
    <rPh sb="23" eb="25">
      <t>トチ</t>
    </rPh>
    <phoneticPr fontId="4"/>
  </si>
  <si>
    <t>あきる野市</t>
  </si>
  <si>
    <t>土壌汚染が存在するおそれがないと認められる土地</t>
    <rPh sb="0" eb="4">
      <t>ドジョウオセン</t>
    </rPh>
    <rPh sb="5" eb="7">
      <t>ソンザイ</t>
    </rPh>
    <rPh sb="16" eb="17">
      <t>ミト</t>
    </rPh>
    <rPh sb="21" eb="23">
      <t>トチ</t>
    </rPh>
    <phoneticPr fontId="4"/>
  </si>
  <si>
    <t>西東京市</t>
  </si>
  <si>
    <t>汚染のおそれが生じた場所の位置（断面）</t>
    <phoneticPr fontId="3"/>
  </si>
  <si>
    <t>現地表面の汚染のおそれの有無とその理由</t>
    <rPh sb="0" eb="4">
      <t>ゲンチヒョウメン</t>
    </rPh>
    <rPh sb="5" eb="7">
      <t>オセン</t>
    </rPh>
    <rPh sb="12" eb="14">
      <t>ウム</t>
    </rPh>
    <rPh sb="17" eb="19">
      <t>リユウ</t>
    </rPh>
    <phoneticPr fontId="4"/>
  </si>
  <si>
    <t>瑞穂町</t>
  </si>
  <si>
    <t>日の出町</t>
  </si>
  <si>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4"/>
  </si>
  <si>
    <t>今回調査対象地に限定した記載としてください。「汚染のおそれとその由来」にチェックがある場合は必ず記入してください。操業当時の地盤面、地下配管、ますなどの状況について調査をし、その結果について全て記載してください。</t>
    <phoneticPr fontId="4"/>
  </si>
  <si>
    <t>檜原村</t>
  </si>
  <si>
    <t>奥多摩町</t>
  </si>
  <si>
    <t>大島町</t>
  </si>
  <si>
    <t>３．調査方法</t>
    <phoneticPr fontId="4"/>
  </si>
  <si>
    <t>土壌汚染のおそれ</t>
    <rPh sb="0" eb="4">
      <t>ドジョウオセン</t>
    </rPh>
    <phoneticPr fontId="4"/>
  </si>
  <si>
    <t>利島村</t>
  </si>
  <si>
    <t>３－１．単位区画の設定</t>
    <rPh sb="4" eb="6">
      <t>タンイ</t>
    </rPh>
    <rPh sb="6" eb="8">
      <t>クカク</t>
    </rPh>
    <rPh sb="9" eb="11">
      <t>セッテイ</t>
    </rPh>
    <phoneticPr fontId="4"/>
  </si>
  <si>
    <t>新島村</t>
  </si>
  <si>
    <t>起点の位置</t>
    <rPh sb="0" eb="2">
      <t>キテン</t>
    </rPh>
    <rPh sb="3" eb="5">
      <t>イチ</t>
    </rPh>
    <phoneticPr fontId="3"/>
  </si>
  <si>
    <t>神津島村</t>
  </si>
  <si>
    <t>三宅村</t>
  </si>
  <si>
    <t>御蔵島村</t>
  </si>
  <si>
    <t>起点の高さ</t>
    <rPh sb="0" eb="2">
      <t>キテン</t>
    </rPh>
    <rPh sb="3" eb="4">
      <t>タカ</t>
    </rPh>
    <phoneticPr fontId="3"/>
  </si>
  <si>
    <t>八丈町</t>
  </si>
  <si>
    <t>青ヶ島村</t>
  </si>
  <si>
    <t>北の定義</t>
    <rPh sb="0" eb="1">
      <t>キタ</t>
    </rPh>
    <rPh sb="2" eb="4">
      <t>テイギ</t>
    </rPh>
    <phoneticPr fontId="3"/>
  </si>
  <si>
    <t>小笠原村</t>
  </si>
  <si>
    <t>度</t>
    <rPh sb="0" eb="1">
      <t>ド</t>
    </rPh>
    <phoneticPr fontId="3"/>
  </si>
  <si>
    <t>分</t>
    <rPh sb="0" eb="1">
      <t>フン</t>
    </rPh>
    <phoneticPr fontId="3"/>
  </si>
  <si>
    <t>秒</t>
    <rPh sb="0" eb="1">
      <t>ビョウ</t>
    </rPh>
    <phoneticPr fontId="3"/>
  </si>
  <si>
    <t>３－２．土壌調査方法</t>
    <phoneticPr fontId="4"/>
  </si>
  <si>
    <t>「汚染のおそれとその由来」にチェックがある場合は必ず記入してください。</t>
  </si>
  <si>
    <t>現地試料採取期間</t>
  </si>
  <si>
    <t>ガス採取</t>
  </si>
  <si>
    <t>既往調査を試料採取等に活用する場合は、その日付も記入してください。「試料採取等対象物質の種類」にて「第一種特定有害物質」を対象物質としている場合は記入するようお願いします。</t>
    <phoneticPr fontId="4"/>
  </si>
  <si>
    <t>土壌採取</t>
  </si>
  <si>
    <t>既往調査を試料採取等に活用する場合は、その日付も記入してください。「試料採取等対象物質の種類」にて「第二種特定有害物質」又は「第三種特定有害物質」を対象物質としている場合は必ず記入してください。</t>
    <phoneticPr fontId="4"/>
  </si>
  <si>
    <t>室内分析期間</t>
    <phoneticPr fontId="4"/>
  </si>
  <si>
    <t>既往調査を試料採取等に活用する場合は、その日付も記入してください。「汚染のおそれとその由来」にチェックがある場合は必ず記入してください。</t>
    <phoneticPr fontId="4"/>
  </si>
  <si>
    <t>試料採取等対象物質と試料採取を行う区画の選定</t>
    <phoneticPr fontId="4"/>
  </si>
  <si>
    <t>全部対象区画</t>
    <rPh sb="0" eb="2">
      <t>ゼンブ</t>
    </rPh>
    <rPh sb="2" eb="4">
      <t>タイショウ</t>
    </rPh>
    <rPh sb="4" eb="6">
      <t>クカク</t>
    </rPh>
    <phoneticPr fontId="4"/>
  </si>
  <si>
    <t>一部対象区画</t>
    <rPh sb="0" eb="2">
      <t>イチブ</t>
    </rPh>
    <rPh sb="2" eb="4">
      <t>タイショウ</t>
    </rPh>
    <rPh sb="4" eb="6">
      <t>クカク</t>
    </rPh>
    <phoneticPr fontId="4"/>
  </si>
  <si>
    <t>第一種特定有害物質の土壌ガス採取方法</t>
  </si>
  <si>
    <t>土壌ガスを持ち帰り分析をした場合は、その旨を記載し、別冊資料に運搬及び保管による濃度の減少の程度を評価した表等を添付してください。
「試料採取等対象物質の種類」にて「第一種特定有害物質」を対象物質としている場合は必ず記入してください。</t>
    <phoneticPr fontId="4"/>
  </si>
  <si>
    <t>一部対象区画</t>
    <rPh sb="0" eb="2">
      <t>イチブ</t>
    </rPh>
    <rPh sb="2" eb="6">
      <t>タイショウクカク</t>
    </rPh>
    <phoneticPr fontId="4"/>
  </si>
  <si>
    <t>一部対象区画において土壌ガスが検出された30m格子</t>
    <rPh sb="0" eb="2">
      <t>イチブ</t>
    </rPh>
    <rPh sb="2" eb="4">
      <t>タイショウ</t>
    </rPh>
    <rPh sb="4" eb="6">
      <t>クカク</t>
    </rPh>
    <rPh sb="10" eb="12">
      <t>ドジョウ</t>
    </rPh>
    <rPh sb="15" eb="17">
      <t>ケンシュツ</t>
    </rPh>
    <rPh sb="23" eb="25">
      <t>コウシ</t>
    </rPh>
    <phoneticPr fontId="4"/>
  </si>
  <si>
    <t>トラベルブランク試験の
有無</t>
    <rPh sb="8" eb="10">
      <t>シケン</t>
    </rPh>
    <rPh sb="12" eb="14">
      <t>ウム</t>
    </rPh>
    <phoneticPr fontId="4"/>
  </si>
  <si>
    <t>値の補正の有無</t>
    <rPh sb="0" eb="1">
      <t>アタイ</t>
    </rPh>
    <rPh sb="2" eb="4">
      <t>ホセイ</t>
    </rPh>
    <rPh sb="5" eb="7">
      <t>ウム</t>
    </rPh>
    <phoneticPr fontId="4"/>
  </si>
  <si>
    <t>「トラベルブランク試験の有無」が「有」の場合は必ず入力してください。</t>
    <phoneticPr fontId="4"/>
  </si>
  <si>
    <t>濃度の増減は±</t>
    <phoneticPr fontId="4"/>
  </si>
  <si>
    <t>第一種特定有害物質のボーリングによる
試料採取方法</t>
    <phoneticPr fontId="4"/>
  </si>
  <si>
    <t>試料採取深度（帯水層底面の採取を含む）を記載してください。</t>
  </si>
  <si>
    <t>帯水層底面が
確認された深度</t>
    <rPh sb="0" eb="3">
      <t>タイスイソウ</t>
    </rPh>
    <rPh sb="3" eb="5">
      <t>テイメン</t>
    </rPh>
    <rPh sb="7" eb="9">
      <t>カクニン</t>
    </rPh>
    <rPh sb="12" eb="14">
      <t>シンド</t>
    </rPh>
    <phoneticPr fontId="4"/>
  </si>
  <si>
    <t>ｍ</t>
    <phoneticPr fontId="4"/>
  </si>
  <si>
    <t>第二種、第三種特定有害物質の試料採取方法</t>
  </si>
  <si>
    <t>「試料採取等対象物質の種類」にて「第二種特定有害物質」又は「第三種特定有害物質」を対象物質としている場合は必ず記入してください。</t>
  </si>
  <si>
    <t>３－３．地下水調査方法</t>
    <phoneticPr fontId="4"/>
  </si>
  <si>
    <t>代表地点</t>
  </si>
  <si>
    <t>任意・整合性</t>
    <rPh sb="0" eb="2">
      <t>ニンイ</t>
    </rPh>
    <rPh sb="3" eb="6">
      <t>セイゴウセイ</t>
    </rPh>
    <phoneticPr fontId="4"/>
  </si>
  <si>
    <t>既往調査を試料採取等に活用する場合は、その日付も記入してください。溶出量基準適合等で地下水調査を実施していない場合や別途報告する場合はその旨（「今後実施予定」等）を記載してください。</t>
    <rPh sb="0" eb="2">
      <t>キオウ</t>
    </rPh>
    <rPh sb="2" eb="4">
      <t>チョウサ</t>
    </rPh>
    <rPh sb="5" eb="7">
      <t>シリョウ</t>
    </rPh>
    <rPh sb="7" eb="9">
      <t>サイシュ</t>
    </rPh>
    <rPh sb="9" eb="10">
      <t>トウ</t>
    </rPh>
    <rPh sb="11" eb="13">
      <t>カツヨウ</t>
    </rPh>
    <rPh sb="15" eb="17">
      <t>バアイ</t>
    </rPh>
    <rPh sb="21" eb="23">
      <t>ヒヅケ</t>
    </rPh>
    <rPh sb="24" eb="26">
      <t>キニュウ</t>
    </rPh>
    <phoneticPr fontId="4"/>
  </si>
  <si>
    <t>対象地境界</t>
  </si>
  <si>
    <t>代表地点</t>
    <phoneticPr fontId="4"/>
  </si>
  <si>
    <t>地下水採取等対象物質と地下水採取を行う位置の選定（平面）</t>
  </si>
  <si>
    <t>第二種、第三種で特例地点（連続した地点で最も溶出量の高い地点）で採取する場合は、施行通知別紙に記載の趣旨に合致する旨記載してください。</t>
    <phoneticPr fontId="4"/>
  </si>
  <si>
    <t>地下水採取等対象物質と地下水採取を行う深さの選定（断面）</t>
  </si>
  <si>
    <t>地下水調査は土壌調査と違い、深度10ｍまでに調査深度は限定されません。帯水層の底までスクリーン区間を設けていない場合は、地下水汚染の有無を適切に評価できる理由を記載してください。</t>
    <phoneticPr fontId="4"/>
  </si>
  <si>
    <t>地下水試料採取方法</t>
  </si>
  <si>
    <t>以上の調査に係る項目に記入がある場合は必ず記入してください。</t>
    <rPh sb="0" eb="2">
      <t>イジョウ</t>
    </rPh>
    <rPh sb="19" eb="20">
      <t>カナラ</t>
    </rPh>
    <rPh sb="21" eb="23">
      <t>キニュウ</t>
    </rPh>
    <phoneticPr fontId="4"/>
  </si>
  <si>
    <t>調査対象物質</t>
  </si>
  <si>
    <t>基準</t>
  </si>
  <si>
    <t>結果</t>
  </si>
  <si>
    <t>超過</t>
  </si>
  <si>
    <t>チウラム</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</si>
  <si>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</si>
  <si>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</si>
  <si>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必須</t>
    <rPh sb="0" eb="2">
      <t>ヒッス</t>
    </rPh>
    <phoneticPr fontId="3"/>
  </si>
  <si>
    <t>PCB</t>
  </si>
  <si>
    <t>調査概要</t>
  </si>
  <si>
    <t>地歴調査結果概要（調査対象地の土壌汚染のおそれの把握）</t>
  </si>
  <si>
    <t>汚染のおそれが生じた場所の位置（断面）</t>
    <phoneticPr fontId="15"/>
  </si>
  <si>
    <t>調査方法</t>
  </si>
  <si>
    <t>工業専用地域の有無</t>
  </si>
  <si>
    <t>条例施行規則第55条第3項地域の有無</t>
  </si>
  <si>
    <t>深度限定の有無</t>
  </si>
  <si>
    <t>準拠法令等</t>
    <phoneticPr fontId="15"/>
  </si>
  <si>
    <t>有害物質取扱事業場の設置履歴</t>
  </si>
  <si>
    <t>特定有害物質の使用状況とその形態</t>
  </si>
  <si>
    <t>地表の高さの変更(盛土、埋土等)の経緯</t>
  </si>
  <si>
    <t>汚染のおそれとその由来</t>
  </si>
  <si>
    <t>試料採取等対象物質の種類とその理由</t>
    <phoneticPr fontId="15"/>
  </si>
  <si>
    <t>使用の可能性が否定できないものの試料採取等の対象としない特定有害物質とその理由</t>
    <phoneticPr fontId="15"/>
  </si>
  <si>
    <t>現地表面の汚染のおそれの有無とその理由</t>
    <phoneticPr fontId="15"/>
  </si>
  <si>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15"/>
  </si>
  <si>
    <t>土壌調査方法</t>
  </si>
  <si>
    <t>地下水調査方法</t>
  </si>
  <si>
    <t>住居表示</t>
    <phoneticPr fontId="15"/>
  </si>
  <si>
    <t>地番</t>
    <phoneticPr fontId="15"/>
  </si>
  <si>
    <t>今回報告範囲</t>
  </si>
  <si>
    <t>有無</t>
    <phoneticPr fontId="15"/>
  </si>
  <si>
    <t>内容</t>
    <phoneticPr fontId="15"/>
  </si>
  <si>
    <t>土壌汚染対策法（平成14年法律第53号）</t>
    <phoneticPr fontId="15"/>
  </si>
  <si>
    <t>同法施行令（平成14年政令第336号）、同法施行規則（平成14年環境省令第29号）</t>
    <phoneticPr fontId="15"/>
  </si>
  <si>
    <t>土壌汚染対策法に基づく調査及び措置に関するガイドライン（最新版　環境省水・大気環境局土壌環境課）</t>
    <phoneticPr fontId="15"/>
  </si>
  <si>
    <t>都民の健康と安全を確保する環境に関する条例（平成12年東京都条例第215号）</t>
    <phoneticPr fontId="15"/>
  </si>
  <si>
    <t>東京都土壌汚染対策指針（平成31年４月１日施行）</t>
    <phoneticPr fontId="15"/>
  </si>
  <si>
    <t>有無</t>
  </si>
  <si>
    <t>人為由来による汚染のおそれがある（おそれを否定できない）</t>
    <phoneticPr fontId="15"/>
  </si>
  <si>
    <t>自然由来による汚染のおそれがある</t>
    <phoneticPr fontId="15"/>
  </si>
  <si>
    <t>水面埋立て用材料による汚染のおそれがある</t>
    <phoneticPr fontId="15"/>
  </si>
  <si>
    <t>物質の種類1</t>
    <phoneticPr fontId="15"/>
  </si>
  <si>
    <t>理由1</t>
    <phoneticPr fontId="3"/>
  </si>
  <si>
    <t>物質の種類2</t>
    <phoneticPr fontId="15"/>
  </si>
  <si>
    <t>理由2</t>
    <phoneticPr fontId="3"/>
  </si>
  <si>
    <t>物質の種類3</t>
    <phoneticPr fontId="15"/>
  </si>
  <si>
    <t>理由3</t>
    <phoneticPr fontId="3"/>
  </si>
  <si>
    <t>物質の種類4</t>
    <phoneticPr fontId="15"/>
  </si>
  <si>
    <t>理由4</t>
    <phoneticPr fontId="3"/>
  </si>
  <si>
    <t>物質の種類5</t>
    <phoneticPr fontId="15"/>
  </si>
  <si>
    <t>理由5</t>
    <phoneticPr fontId="3"/>
  </si>
  <si>
    <t>物質の種類6</t>
    <phoneticPr fontId="15"/>
  </si>
  <si>
    <t>理由6</t>
    <phoneticPr fontId="3"/>
  </si>
  <si>
    <t>物質の種類7</t>
    <phoneticPr fontId="15"/>
  </si>
  <si>
    <t>理由7</t>
    <phoneticPr fontId="3"/>
  </si>
  <si>
    <t>物質の種類8</t>
    <phoneticPr fontId="15"/>
  </si>
  <si>
    <t>理由8</t>
    <phoneticPr fontId="3"/>
  </si>
  <si>
    <t>物質の種類9</t>
    <phoneticPr fontId="15"/>
  </si>
  <si>
    <t>理由9</t>
    <phoneticPr fontId="3"/>
  </si>
  <si>
    <t>物質の種類10</t>
    <phoneticPr fontId="15"/>
  </si>
  <si>
    <t>理由10</t>
    <phoneticPr fontId="3"/>
  </si>
  <si>
    <t>土壌汚染が存在するおそれが比較的多いと認められる土地</t>
    <phoneticPr fontId="15"/>
  </si>
  <si>
    <t>土壌汚染が存在するおそれが少ないと認められる土地</t>
    <phoneticPr fontId="15"/>
  </si>
  <si>
    <t>土壌汚染が存在するおそれがないと認められる土地</t>
    <phoneticPr fontId="15"/>
  </si>
  <si>
    <t>有無</t>
    <rPh sb="0" eb="2">
      <t>ウム</t>
    </rPh>
    <phoneticPr fontId="15"/>
  </si>
  <si>
    <t>現地試料採取期間</t>
    <phoneticPr fontId="15"/>
  </si>
  <si>
    <t>室内分析期間</t>
    <phoneticPr fontId="15"/>
  </si>
  <si>
    <t>試料採取等対象物質と試料採取を行う区画の選定</t>
    <phoneticPr fontId="15"/>
  </si>
  <si>
    <t>第一種特定有害物質の土壌ガス採取方法</t>
    <phoneticPr fontId="15"/>
  </si>
  <si>
    <t>第一種特定有害物質のボーリングによる試料採取方法</t>
  </si>
  <si>
    <t>第二種、第三種特定有害物質の試料採取方法</t>
    <phoneticPr fontId="15"/>
  </si>
  <si>
    <t>地下水試料採取方法</t>
    <phoneticPr fontId="15"/>
  </si>
  <si>
    <t>区市町村1</t>
    <phoneticPr fontId="3"/>
  </si>
  <si>
    <t>区市町村以降1</t>
    <phoneticPr fontId="3"/>
  </si>
  <si>
    <t>区市町村2</t>
    <phoneticPr fontId="3"/>
  </si>
  <si>
    <t>区市町村以降2</t>
    <phoneticPr fontId="3"/>
  </si>
  <si>
    <t>選択</t>
    <rPh sb="0" eb="2">
      <t>センタク</t>
    </rPh>
    <phoneticPr fontId="15"/>
  </si>
  <si>
    <t>ガス採取</t>
    <phoneticPr fontId="15"/>
  </si>
  <si>
    <t>土壌採取</t>
    <phoneticPr fontId="15"/>
  </si>
  <si>
    <t>全部対象区画</t>
    <phoneticPr fontId="15"/>
  </si>
  <si>
    <t>一部対象区画</t>
    <phoneticPr fontId="15"/>
  </si>
  <si>
    <t>一部対象区画において土壌ガスが検出された30m格子</t>
    <phoneticPr fontId="15"/>
  </si>
  <si>
    <t>トラベルブランク試験の
有無</t>
    <phoneticPr fontId="15"/>
  </si>
  <si>
    <t>値の補正の有無</t>
    <phoneticPr fontId="15"/>
  </si>
  <si>
    <t>確認結果</t>
    <phoneticPr fontId="15"/>
  </si>
  <si>
    <t>深度</t>
    <phoneticPr fontId="15"/>
  </si>
  <si>
    <t>代表地点</t>
    <rPh sb="0" eb="4">
      <t>ダイヒョウチテン</t>
    </rPh>
    <phoneticPr fontId="15"/>
  </si>
  <si>
    <t>地下水採取等対象物質と地下水採取を行う位置の選定（平面）</t>
    <phoneticPr fontId="15"/>
  </si>
  <si>
    <t>地下水採取等対象物質と地下水採取を行う深さの選定（断面）</t>
    <phoneticPr fontId="15"/>
  </si>
  <si>
    <t>区市町村</t>
  </si>
  <si>
    <t>区市町村以降</t>
  </si>
  <si>
    <t>増減値</t>
  </si>
  <si>
    <t>以上未満</t>
    <phoneticPr fontId="15"/>
  </si>
  <si>
    <t>帯水層底面が確認された深度（確認結果）</t>
    <rPh sb="14" eb="16">
      <t>カクニン</t>
    </rPh>
    <rPh sb="16" eb="18">
      <t>ケッカ</t>
    </rPh>
    <phoneticPr fontId="15"/>
  </si>
  <si>
    <t>帯水層底面が確認された深度（深度）</t>
    <rPh sb="14" eb="16">
      <t>シンド</t>
    </rPh>
    <phoneticPr fontId="15"/>
  </si>
  <si>
    <t>帯水層底面が確認された深度
（確認結果）</t>
    <phoneticPr fontId="15"/>
  </si>
  <si>
    <t>帯水層底面が確認された深度
（深度）</t>
    <phoneticPr fontId="15"/>
  </si>
  <si>
    <t>第二種特定有害物質、第三種特定有害物質の土壌試料採取深度</t>
  </si>
  <si>
    <t>理由</t>
    <rPh sb="0" eb="2">
      <t>リユウ</t>
    </rPh>
    <phoneticPr fontId="3"/>
  </si>
  <si>
    <t>深度</t>
    <rPh sb="0" eb="2">
      <t>シンド</t>
    </rPh>
    <phoneticPr fontId="3"/>
  </si>
  <si>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</si>
  <si>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</si>
  <si>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</si>
  <si>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</si>
  <si>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</si>
  <si>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</si>
  <si>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</si>
  <si>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</si>
  <si>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</si>
  <si>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</si>
  <si>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</si>
  <si>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</si>
  <si>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</si>
  <si>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</si>
  <si>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</si>
  <si>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</si>
  <si>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</si>
  <si>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</si>
  <si>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</si>
  <si>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</si>
  <si>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</si>
  <si>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</si>
  <si>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</si>
  <si>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</si>
  <si>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</si>
  <si>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</si>
  <si>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</si>
  <si>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</si>
  <si>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</si>
  <si>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</si>
  <si>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</si>
  <si>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</si>
  <si>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</si>
  <si>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</si>
  <si>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一定濃度を超える土壌汚染の除去（第二溶出量基準を超える汚染土壌の原位置での浄化による除去）</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</si>
  <si>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</si>
  <si>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</si>
  <si>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</si>
  <si>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</si>
  <si>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</si>
  <si>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</si>
  <si>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</si>
  <si>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</si>
  <si>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</si>
  <si>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</si>
  <si>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</si>
  <si>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</si>
  <si>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</si>
  <si>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</si>
  <si>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</si>
  <si>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</si>
  <si>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</si>
  <si>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</si>
  <si>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</si>
  <si>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</si>
  <si>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</si>
  <si>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</si>
  <si>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</si>
  <si>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</si>
  <si>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</si>
  <si>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</si>
  <si>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</si>
  <si>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</si>
  <si>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</si>
  <si>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</si>
  <si>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</si>
  <si>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</si>
  <si>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</si>
  <si>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</si>
  <si>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</si>
  <si>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</si>
  <si>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</si>
  <si>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</si>
  <si>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</si>
  <si>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</si>
  <si>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</si>
  <si>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</si>
  <si>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</si>
  <si>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</si>
  <si>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</si>
  <si>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</si>
  <si>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</si>
  <si>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</si>
  <si>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</si>
  <si>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</si>
  <si>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</si>
  <si>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</si>
  <si>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</si>
  <si>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</si>
  <si>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</si>
  <si>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</si>
  <si>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</si>
  <si>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</si>
  <si>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</si>
  <si>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</si>
  <si>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</si>
  <si>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</si>
  <si>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</si>
  <si>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</si>
  <si>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</si>
  <si>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</si>
  <si>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</si>
  <si>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</si>
  <si>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</si>
  <si>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</si>
  <si>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</si>
  <si>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</si>
  <si>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</si>
  <si>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</si>
  <si>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</si>
  <si>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</si>
  <si>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</si>
  <si>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</si>
  <si>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</si>
  <si>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</si>
  <si>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</si>
  <si>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</si>
  <si>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</si>
  <si>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</si>
  <si>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</si>
  <si>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</si>
  <si>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</si>
  <si>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</si>
  <si>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</si>
  <si>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</si>
  <si>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</si>
  <si>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</si>
  <si>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</si>
  <si>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</si>
  <si>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</si>
  <si>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</si>
  <si>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</si>
  <si>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</si>
  <si>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</si>
  <si>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</si>
  <si>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</si>
  <si>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</si>
  <si>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</si>
  <si>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</si>
  <si>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</si>
  <si>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</si>
  <si>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</si>
  <si>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</si>
  <si>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</si>
  <si>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</si>
  <si>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</si>
  <si>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</si>
  <si>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</si>
  <si>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</si>
  <si>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</si>
  <si>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</si>
  <si>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</si>
  <si>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</si>
  <si>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</si>
  <si>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</si>
  <si>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</si>
  <si>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</si>
  <si>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</si>
  <si>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</si>
  <si>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</si>
  <si>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</si>
  <si>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</si>
  <si>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</si>
  <si>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</si>
  <si>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</si>
  <si>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</si>
  <si>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</si>
  <si>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</si>
  <si>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</si>
  <si>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</si>
  <si>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</si>
  <si>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</si>
  <si>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</si>
  <si>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</si>
  <si>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</si>
  <si>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</si>
  <si>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</si>
  <si>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</si>
  <si>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</si>
  <si>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</si>
  <si>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</si>
  <si>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</si>
  <si>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</si>
  <si>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</si>
  <si>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</si>
  <si>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</si>
  <si>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</si>
  <si>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</si>
  <si>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</si>
  <si>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</si>
  <si>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</si>
  <si>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</si>
  <si>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</si>
  <si>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</si>
  <si>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</si>
  <si>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</si>
  <si>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</si>
  <si>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</si>
  <si>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</si>
  <si>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</si>
  <si>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</si>
  <si>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</si>
  <si>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</si>
  <si>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</si>
  <si>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</si>
  <si>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</si>
  <si>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</si>
  <si>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</si>
  <si>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</si>
  <si>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</si>
  <si>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</si>
  <si>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</si>
  <si>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</si>
  <si>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</si>
  <si>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</si>
  <si>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</si>
  <si>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</si>
  <si>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</si>
  <si>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</si>
  <si>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</si>
  <si>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</si>
  <si>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</si>
  <si>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</si>
  <si>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</si>
  <si>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</si>
  <si>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</si>
  <si>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</si>
  <si>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</si>
  <si>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</si>
  <si>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</si>
  <si>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</si>
  <si>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</si>
  <si>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</si>
  <si>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</si>
  <si>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</si>
  <si>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</si>
  <si>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</si>
  <si>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</si>
  <si>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</si>
  <si>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</si>
  <si>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</si>
  <si>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</si>
  <si>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</si>
  <si>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</si>
  <si>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</si>
  <si>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</si>
  <si>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</si>
  <si>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</si>
  <si>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</si>
  <si>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</si>
  <si>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</si>
  <si>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</si>
  <si>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</si>
  <si>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</si>
  <si>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</si>
  <si>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</si>
  <si>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</si>
  <si>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</si>
  <si>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</si>
  <si>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</si>
  <si>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</si>
  <si>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</si>
  <si>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</si>
  <si>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4"/>
  </si>
  <si>
    <t>yoshiki-32_fmt
yoshiki-33_fmt
yoshiki-33-02_fmt
yoshiki-34_fmt</t>
  </si>
  <si>
    <t>yoshiki-06_fmt</t>
  </si>
  <si>
    <t>【廃止】
doryou_fmt
G列「今回届出内容」と内容重複</t>
    <rPh sb="1" eb="3">
      <t>ハイシ</t>
    </rPh>
    <phoneticPr fontId="24"/>
  </si>
  <si>
    <t>【廃止】
yoshiki-32_fmt
yoshiki-33_fmt
yoshiki-33-02_fmt
yoshiki-34_fmt
H列「算出根拠」と内容重複</t>
    <rPh sb="1" eb="3">
      <t>ハイシ</t>
    </rPh>
    <phoneticPr fontId="24"/>
  </si>
  <si>
    <t>【廃止】
yoshiki-32_fmt
yoshiki-33_fmt
yoshiki-33-02_fmt
yoshiki-34_fmt
AA列「超過適合」と内容重複</t>
    <phoneticPr fontId="24"/>
  </si>
  <si>
    <t>yoshiki-11_fmt</t>
    <phoneticPr fontId="24"/>
  </si>
  <si>
    <t>16条1項搬出の添付書類</t>
    <rPh sb="2" eb="3">
      <t>ジョウ</t>
    </rPh>
    <rPh sb="4" eb="5">
      <t>コウ</t>
    </rPh>
    <rPh sb="5" eb="7">
      <t>ハンシュツ</t>
    </rPh>
    <rPh sb="8" eb="10">
      <t>テンプ</t>
    </rPh>
    <rPh sb="10" eb="12">
      <t>ショルイ</t>
    </rPh>
    <phoneticPr fontId="24"/>
  </si>
  <si>
    <t>運搬方法</t>
    <rPh sb="0" eb="2">
      <t>ウンパン</t>
    </rPh>
    <rPh sb="2" eb="4">
      <t>ホウホウ</t>
    </rPh>
    <phoneticPr fontId="24"/>
  </si>
  <si>
    <t>改変対象地の土地利用の状況</t>
    <rPh sb="0" eb="4">
      <t>カイヘンタイショウ</t>
    </rPh>
    <phoneticPr fontId="24"/>
  </si>
  <si>
    <t>ガス/地下水</t>
    <phoneticPr fontId="24"/>
  </si>
  <si>
    <t>区域指定</t>
    <phoneticPr fontId="24"/>
  </si>
  <si>
    <t>計画</t>
    <rPh sb="0" eb="2">
      <t>ケイカク</t>
    </rPh>
    <phoneticPr fontId="24"/>
  </si>
  <si>
    <t>今回届出内容</t>
    <rPh sb="0" eb="3">
      <t>コンカイトド</t>
    </rPh>
    <rPh sb="3" eb="4">
      <t>デ</t>
    </rPh>
    <rPh sb="4" eb="6">
      <t>ナイヨウ</t>
    </rPh>
    <phoneticPr fontId="24"/>
  </si>
  <si>
    <t>算出根拠</t>
    <rPh sb="0" eb="4">
      <t>サンシュツコンキョ</t>
    </rPh>
    <phoneticPr fontId="24"/>
  </si>
  <si>
    <t>指示措置</t>
    <rPh sb="0" eb="2">
      <t>シジ</t>
    </rPh>
    <rPh sb="2" eb="4">
      <t>ソチ</t>
    </rPh>
    <phoneticPr fontId="24"/>
  </si>
  <si>
    <t>施設の一覧</t>
    <rPh sb="0" eb="2">
      <t>シセツ</t>
    </rPh>
    <rPh sb="3" eb="5">
      <t>イチラン</t>
    </rPh>
    <phoneticPr fontId="24"/>
  </si>
  <si>
    <t>実施措置</t>
    <rPh sb="0" eb="2">
      <t>ジッシ</t>
    </rPh>
    <rPh sb="2" eb="4">
      <t>ソチ</t>
    </rPh>
    <phoneticPr fontId="24"/>
  </si>
  <si>
    <t>実施措置（第3面）</t>
    <rPh sb="0" eb="2">
      <t>ジッシ</t>
    </rPh>
    <rPh sb="2" eb="4">
      <t>ソチ</t>
    </rPh>
    <rPh sb="5" eb="6">
      <t>ダイ</t>
    </rPh>
    <rPh sb="7" eb="8">
      <t>メン</t>
    </rPh>
    <phoneticPr fontId="24"/>
  </si>
  <si>
    <t>実施措置の種類</t>
    <rPh sb="0" eb="2">
      <t>ジッシ</t>
    </rPh>
    <rPh sb="2" eb="4">
      <t>ソチ</t>
    </rPh>
    <rPh sb="5" eb="7">
      <t>シュルイ</t>
    </rPh>
    <phoneticPr fontId="24"/>
  </si>
  <si>
    <t>実施措置の種類（裏面）</t>
    <rPh sb="0" eb="2">
      <t>ジッシ</t>
    </rPh>
    <rPh sb="2" eb="4">
      <t>ソチ</t>
    </rPh>
    <rPh sb="5" eb="7">
      <t>シュルイ</t>
    </rPh>
    <rPh sb="8" eb="10">
      <t>ウラメン</t>
    </rPh>
    <phoneticPr fontId="24"/>
  </si>
  <si>
    <t>条例</t>
    <rPh sb="0" eb="2">
      <t>ジョウレイ</t>
    </rPh>
    <phoneticPr fontId="24"/>
  </si>
  <si>
    <t>試料採取区画</t>
    <rPh sb="0" eb="2">
      <t>シリョウ</t>
    </rPh>
    <rPh sb="2" eb="4">
      <t>サイシュ</t>
    </rPh>
    <rPh sb="4" eb="6">
      <t>クカク</t>
    </rPh>
    <phoneticPr fontId="24"/>
  </si>
  <si>
    <t>資料の種類</t>
    <rPh sb="0" eb="2">
      <t>シリョウ</t>
    </rPh>
    <rPh sb="3" eb="5">
      <t>シュルイ</t>
    </rPh>
    <phoneticPr fontId="24"/>
  </si>
  <si>
    <t>新規・変更</t>
    <rPh sb="0" eb="2">
      <t>シンキ</t>
    </rPh>
    <rPh sb="3" eb="5">
      <t>ヘンコウ</t>
    </rPh>
    <phoneticPr fontId="24"/>
  </si>
  <si>
    <t>総評</t>
    <rPh sb="0" eb="2">
      <t>ソウヒョウ</t>
    </rPh>
    <phoneticPr fontId="24"/>
  </si>
  <si>
    <t>測定頻度</t>
    <rPh sb="0" eb="2">
      <t>ソクテイ</t>
    </rPh>
    <rPh sb="2" eb="4">
      <t>ヒンド</t>
    </rPh>
    <phoneticPr fontId="24"/>
  </si>
  <si>
    <t>措置の選択理由</t>
    <rPh sb="0" eb="2">
      <t>ソチ</t>
    </rPh>
    <rPh sb="3" eb="5">
      <t>センタク</t>
    </rPh>
    <rPh sb="5" eb="7">
      <t>リユウ</t>
    </rPh>
    <phoneticPr fontId="24"/>
  </si>
  <si>
    <t>措置完了後における当該土地の汚染の状況</t>
    <rPh sb="0" eb="2">
      <t>ソチ</t>
    </rPh>
    <phoneticPr fontId="24"/>
  </si>
  <si>
    <t>地下水基準</t>
    <rPh sb="0" eb="3">
      <t>チカスイ</t>
    </rPh>
    <rPh sb="3" eb="5">
      <t>キジュン</t>
    </rPh>
    <phoneticPr fontId="21"/>
  </si>
  <si>
    <t>超過適合</t>
    <rPh sb="0" eb="2">
      <t>チョウカ</t>
    </rPh>
    <rPh sb="2" eb="4">
      <t>テキゴウ</t>
    </rPh>
    <phoneticPr fontId="24"/>
  </si>
  <si>
    <t>届出種別</t>
    <rPh sb="0" eb="2">
      <t>トドケデ</t>
    </rPh>
    <rPh sb="2" eb="4">
      <t>シュベツ</t>
    </rPh>
    <phoneticPr fontId="21"/>
  </si>
  <si>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</si>
  <si>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</si>
  <si>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22"/>
  </si>
  <si>
    <t>届出種別</t>
    <phoneticPr fontId="3"/>
  </si>
  <si>
    <t>搬入位置</t>
    <rPh sb="0" eb="2">
      <t>ハンニュウ</t>
    </rPh>
    <rPh sb="2" eb="4">
      <t>イチ</t>
    </rPh>
    <phoneticPr fontId="22"/>
  </si>
  <si>
    <t>評価</t>
    <rPh sb="0" eb="2">
      <t>ヒョウカ</t>
    </rPh>
    <phoneticPr fontId="25"/>
  </si>
  <si>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</si>
  <si>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</si>
  <si>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</si>
  <si>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21"/>
  </si>
  <si>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</si>
  <si>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</si>
  <si>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</si>
  <si>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</si>
  <si>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</si>
  <si>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</si>
  <si>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</si>
  <si>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</si>
  <si>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24"/>
  </si>
  <si>
    <t>基準の種類・土壌</t>
    <rPh sb="6" eb="8">
      <t>ドジョウ</t>
    </rPh>
    <phoneticPr fontId="3"/>
  </si>
  <si>
    <t>基準の種類・土壌</t>
    <rPh sb="6" eb="8">
      <t>ドジョウ</t>
    </rPh>
    <phoneticPr fontId="24"/>
  </si>
  <si>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</si>
  <si>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</si>
  <si>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</si>
  <si>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</si>
  <si>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</si>
  <si>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</si>
  <si>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</si>
  <si>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</si>
  <si>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</si>
  <si>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24"/>
  </si>
  <si>
    <t>参照</t>
  </si>
  <si>
    <t>参照</t>
    <phoneticPr fontId="3"/>
  </si>
  <si>
    <t>別紙参照</t>
    <rPh sb="0" eb="4">
      <t>ベッシサンショウ</t>
    </rPh>
    <phoneticPr fontId="23"/>
  </si>
  <si>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</si>
  <si>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</si>
  <si>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</si>
  <si>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</si>
  <si>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</si>
  <si>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</si>
  <si>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</si>
  <si>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</si>
  <si>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</si>
  <si>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</si>
  <si>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</si>
  <si>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</si>
  <si>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</si>
  <si>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</si>
  <si>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</si>
  <si>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</si>
  <si>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</si>
  <si>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</si>
  <si>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</si>
  <si>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</si>
  <si>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</si>
  <si>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</si>
  <si>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</si>
  <si>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</si>
  <si>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</si>
  <si>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</si>
  <si>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</si>
  <si>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</si>
  <si>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</si>
  <si>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</si>
  <si>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</si>
  <si>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</si>
  <si>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</si>
  <si>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</si>
  <si>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</si>
  <si>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</si>
  <si>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</si>
  <si>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</si>
  <si>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</si>
  <si>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</si>
  <si>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</si>
  <si>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</si>
  <si>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2"/>
  </si>
  <si>
    <t>区画基準 高さ</t>
    <phoneticPr fontId="24"/>
  </si>
  <si>
    <t>AP/TP</t>
    <phoneticPr fontId="24"/>
  </si>
  <si>
    <t>該当有無</t>
    <rPh sb="0" eb="2">
      <t>ガイトウ</t>
    </rPh>
    <rPh sb="2" eb="4">
      <t>ウム</t>
    </rPh>
    <phoneticPr fontId="2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</si>
  <si>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4"/>
  </si>
  <si>
    <t>陸運（自動車）</t>
    <phoneticPr fontId="24"/>
  </si>
  <si>
    <t>改変対象地は、○○○○年と同様であった。</t>
    <phoneticPr fontId="24"/>
  </si>
  <si>
    <t>ガス(ppm)</t>
    <phoneticPr fontId="24"/>
  </si>
  <si>
    <t>要対策区域</t>
    <phoneticPr fontId="24"/>
  </si>
  <si>
    <t>汚染除去等計画</t>
    <phoneticPr fontId="24"/>
  </si>
  <si>
    <t>実測面積</t>
    <phoneticPr fontId="24"/>
  </si>
  <si>
    <t>地下水の水質の測定</t>
    <rPh sb="0" eb="3">
      <t>チカスイ</t>
    </rPh>
    <rPh sb="4" eb="6">
      <t>スイシツ</t>
    </rPh>
    <rPh sb="7" eb="9">
      <t>ソクテイ</t>
    </rPh>
    <phoneticPr fontId="24"/>
  </si>
  <si>
    <t>地下水の水質の測定（地下水汚染が生じていない土地）</t>
    <phoneticPr fontId="24"/>
  </si>
  <si>
    <t>原位置封じ込め</t>
    <rPh sb="0" eb="3">
      <t>ゲンイチ</t>
    </rPh>
    <rPh sb="3" eb="4">
      <t>フウ</t>
    </rPh>
    <rPh sb="5" eb="6">
      <t>コ</t>
    </rPh>
    <phoneticPr fontId="24"/>
  </si>
  <si>
    <t>第114条第１項</t>
    <phoneticPr fontId="24"/>
  </si>
  <si>
    <t>第114条第５項</t>
    <phoneticPr fontId="24"/>
  </si>
  <si>
    <t>掘削対象単位区画</t>
    <rPh sb="0" eb="2">
      <t>クッサク</t>
    </rPh>
    <rPh sb="2" eb="4">
      <t>タイショウ</t>
    </rPh>
    <rPh sb="4" eb="6">
      <t>タンイ</t>
    </rPh>
    <rPh sb="6" eb="8">
      <t>クカク</t>
    </rPh>
    <phoneticPr fontId="24"/>
  </si>
  <si>
    <t>12条届出【○環改化形第○○号】</t>
    <phoneticPr fontId="24"/>
  </si>
  <si>
    <t>（新規）</t>
    <phoneticPr fontId="24"/>
  </si>
  <si>
    <t>汚染が確認された</t>
    <phoneticPr fontId="24"/>
  </si>
  <si>
    <t>1年目から3年目は年1回以上、4年目と5年目は年4回以上</t>
    <phoneticPr fontId="24"/>
  </si>
  <si>
    <t>地下水汚染は生じていないため、法令で講ずべき措置とされている、最も環境・経済・社会への負荷が小さい地下水測定を選択した</t>
    <phoneticPr fontId="24"/>
  </si>
  <si>
    <t>調査で確認された汚染土壌の全量を除去した。</t>
    <phoneticPr fontId="24"/>
  </si>
  <si>
    <t>基準適合</t>
  </si>
  <si>
    <t>超過</t>
    <rPh sb="0" eb="2">
      <t>チョウカ</t>
    </rPh>
    <phoneticPr fontId="24"/>
  </si>
  <si>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</si>
  <si>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</si>
  <si>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</si>
  <si>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</si>
  <si>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</si>
  <si>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</si>
  <si>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</si>
  <si>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</si>
  <si>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</si>
  <si>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</si>
  <si>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</si>
  <si>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</si>
  <si>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</si>
  <si>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22"/>
  </si>
  <si>
    <t>浄化等処理施設（浄化）</t>
  </si>
  <si>
    <t>写真</t>
  </si>
  <si>
    <t>溶出量</t>
  </si>
  <si>
    <t>地下水基準</t>
    <rPh sb="0" eb="5">
      <t>チカスイキジュン</t>
    </rPh>
    <phoneticPr fontId="24"/>
  </si>
  <si>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</si>
  <si>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2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</si>
  <si>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</si>
  <si>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</si>
  <si>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</si>
  <si>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</si>
  <si>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</si>
  <si>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</si>
  <si>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</si>
  <si>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</si>
  <si>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</si>
  <si>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</si>
  <si>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</si>
  <si>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</si>
  <si>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</si>
  <si>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</si>
  <si>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</si>
  <si>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</si>
  <si>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</si>
  <si>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</si>
  <si>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</si>
  <si>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</si>
  <si>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</si>
  <si>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</si>
  <si>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</si>
  <si>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</si>
  <si>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</si>
  <si>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</si>
  <si>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</si>
  <si>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</si>
  <si>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</si>
  <si>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</si>
  <si>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</si>
  <si>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</si>
  <si>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</si>
  <si>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</si>
  <si>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</si>
  <si>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</si>
  <si>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</si>
  <si>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</si>
  <si>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</si>
  <si>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</si>
  <si>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</si>
  <si>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</si>
  <si>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</si>
  <si>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</si>
  <si>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</si>
  <si>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</si>
  <si>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</si>
  <si>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</si>
  <si>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</si>
  <si>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</si>
  <si>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</si>
  <si>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</si>
  <si>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</si>
  <si>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</si>
  <si>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</si>
  <si>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</si>
  <si>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</si>
  <si>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</si>
  <si>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</si>
  <si>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</si>
  <si>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4"/>
  </si>
  <si>
    <t>AP</t>
    <phoneticPr fontId="24"/>
  </si>
  <si>
    <t>該当</t>
    <rPh sb="0" eb="2">
      <t>ガイトウ</t>
    </rPh>
    <phoneticPr fontId="24"/>
  </si>
  <si>
    <t>土量集計表</t>
    <rPh sb="0" eb="5">
      <t>ドリョウシュウケイヒョウ</t>
    </rPh>
    <phoneticPr fontId="24"/>
  </si>
  <si>
    <t>陸運（自動車）⇒海運（船舶）</t>
    <phoneticPr fontId="24"/>
  </si>
  <si>
    <t>地下水(mg/L)</t>
    <phoneticPr fontId="24"/>
  </si>
  <si>
    <t>地下水汚染拡大防止区域</t>
    <phoneticPr fontId="24"/>
  </si>
  <si>
    <t>変更後の汚染除去等計画</t>
    <phoneticPr fontId="24"/>
  </si>
  <si>
    <t>実績報告</t>
    <rPh sb="0" eb="2">
      <t>ジッセキ</t>
    </rPh>
    <rPh sb="2" eb="4">
      <t>ホウコク</t>
    </rPh>
    <phoneticPr fontId="24"/>
  </si>
  <si>
    <t>登記面積</t>
    <phoneticPr fontId="24"/>
  </si>
  <si>
    <t>原位置封じ込めまたは遮水工封じ込め</t>
    <rPh sb="0" eb="3">
      <t>ゲンイチ</t>
    </rPh>
    <rPh sb="3" eb="4">
      <t>フウ</t>
    </rPh>
    <rPh sb="5" eb="6">
      <t>コ</t>
    </rPh>
    <rPh sb="10" eb="12">
      <t>シャスイ</t>
    </rPh>
    <rPh sb="12" eb="13">
      <t>コウ</t>
    </rPh>
    <rPh sb="13" eb="14">
      <t>フウ</t>
    </rPh>
    <rPh sb="15" eb="16">
      <t>コ</t>
    </rPh>
    <phoneticPr fontId="24"/>
  </si>
  <si>
    <t>1の2</t>
  </si>
  <si>
    <t>地下水の水質の測定（地下水汚染が生じている土地）</t>
    <phoneticPr fontId="24"/>
  </si>
  <si>
    <t>遮水工封じ込め</t>
    <rPh sb="0" eb="2">
      <t>シャスイ</t>
    </rPh>
    <rPh sb="2" eb="3">
      <t>コウ</t>
    </rPh>
    <rPh sb="3" eb="4">
      <t>フウ</t>
    </rPh>
    <rPh sb="5" eb="6">
      <t>コ</t>
    </rPh>
    <phoneticPr fontId="24"/>
  </si>
  <si>
    <t>第115条第２項</t>
    <phoneticPr fontId="24"/>
  </si>
  <si>
    <t>第115条第６項</t>
    <phoneticPr fontId="24"/>
  </si>
  <si>
    <t>16条届出【○環改化搬第○○号】</t>
    <phoneticPr fontId="24"/>
  </si>
  <si>
    <t>（変更）</t>
    <phoneticPr fontId="24"/>
  </si>
  <si>
    <t>汚染が確認された（調査の一部省略）</t>
    <phoneticPr fontId="24"/>
  </si>
  <si>
    <t>1年目から3年目は年2回以上、4年目と5年目は年4回以上</t>
    <phoneticPr fontId="24"/>
  </si>
  <si>
    <t>基準不適合土壌の全量掘削除去と比較して、必要最低限の掘削と舗装を組み合わせる方法が、環境・経済・社会への負荷が軽減するため</t>
    <phoneticPr fontId="24"/>
  </si>
  <si>
    <t>調査で確認された汚染土壌は全量残置される。</t>
    <phoneticPr fontId="24"/>
  </si>
  <si>
    <t>基準超過</t>
  </si>
  <si>
    <t>適合</t>
    <rPh sb="0" eb="2">
      <t>テキゴウ</t>
    </rPh>
    <phoneticPr fontId="24"/>
  </si>
  <si>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</si>
  <si>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</si>
  <si>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</si>
  <si>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</si>
  <si>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</si>
  <si>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</si>
  <si>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</si>
  <si>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</si>
  <si>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</si>
  <si>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</si>
  <si>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</si>
  <si>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</si>
  <si>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</si>
  <si>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</si>
  <si>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4"/>
  </si>
  <si>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</si>
  <si>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24"/>
  </si>
  <si>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</si>
  <si>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</si>
  <si>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</si>
  <si>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</si>
  <si>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</si>
  <si>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</si>
  <si>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</si>
  <si>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</si>
  <si>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</si>
  <si>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</si>
  <si>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</si>
  <si>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</si>
  <si>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</si>
  <si>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</si>
  <si>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</si>
  <si>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</si>
  <si>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</si>
  <si>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</si>
  <si>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</si>
  <si>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</si>
  <si>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</si>
  <si>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</si>
  <si>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</si>
  <si>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</si>
  <si>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</si>
  <si>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</si>
  <si>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</si>
  <si>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</si>
  <si>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</si>
  <si>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</si>
  <si>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</si>
  <si>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</si>
  <si>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</si>
  <si>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</si>
  <si>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</si>
  <si>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</si>
  <si>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</si>
  <si>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</si>
  <si>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</si>
  <si>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</si>
  <si>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2"/>
  </si>
  <si>
    <t>実施措置の完了予定時期に係る変更</t>
  </si>
  <si>
    <t>地下水の水質の測定（地下水汚染が生じている土地）</t>
  </si>
  <si>
    <t>（AP+m）</t>
    <phoneticPr fontId="24"/>
  </si>
  <si>
    <t>TP</t>
    <phoneticPr fontId="24"/>
  </si>
  <si>
    <t>非該当</t>
    <rPh sb="0" eb="3">
      <t>ヒガイトウ</t>
    </rPh>
    <phoneticPr fontId="2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</si>
  <si>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</si>
  <si>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</si>
  <si>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</si>
  <si>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</si>
  <si>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6"/>
  </si>
  <si>
    <t>遮水工封じ込め</t>
    <rPh sb="0" eb="2">
      <t>シャスイ</t>
    </rPh>
    <rPh sb="2" eb="3">
      <t>コウ</t>
    </rPh>
    <rPh sb="3" eb="4">
      <t>フウ</t>
    </rPh>
    <rPh sb="5" eb="6">
      <t>コ</t>
    </rPh>
    <phoneticPr fontId="36"/>
  </si>
  <si>
    <t>原位置封じ込め</t>
    <rPh sb="0" eb="3">
      <t>ゲンイチ</t>
    </rPh>
    <rPh sb="3" eb="4">
      <t>フウ</t>
    </rPh>
    <rPh sb="5" eb="6">
      <t>コ</t>
    </rPh>
    <phoneticPr fontId="15"/>
  </si>
  <si>
    <t>地下水汚染の拡大の防止</t>
    <rPh sb="0" eb="3">
      <t>チカスイ</t>
    </rPh>
    <rPh sb="3" eb="5">
      <t>オセン</t>
    </rPh>
    <rPh sb="6" eb="8">
      <t>カクダイ</t>
    </rPh>
    <rPh sb="9" eb="11">
      <t>ボウシ</t>
    </rPh>
    <phoneticPr fontId="1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</si>
  <si>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</si>
  <si>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</si>
  <si>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</si>
  <si>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</si>
  <si>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</si>
  <si>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</si>
  <si>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</si>
  <si>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</si>
  <si>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</si>
  <si>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</si>
  <si>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</si>
  <si>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</si>
  <si>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</si>
  <si>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</si>
  <si>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</si>
  <si>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</si>
  <si>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</si>
  <si>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</si>
  <si>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</si>
  <si>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</si>
  <si>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2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</si>
  <si>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</si>
  <si>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</si>
  <si>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</si>
  <si>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</si>
  <si>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</si>
  <si>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</si>
  <si>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</si>
  <si>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</si>
  <si>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</si>
  <si>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</si>
  <si>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</si>
  <si>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2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</si>
  <si>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</si>
  <si>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</si>
  <si>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</si>
  <si>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</si>
  <si>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</si>
  <si>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</si>
  <si>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</si>
  <si>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</si>
  <si>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</si>
  <si>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</si>
  <si>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</si>
  <si>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</si>
  <si>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</si>
  <si>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</si>
  <si>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</si>
  <si>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</si>
  <si>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</si>
  <si>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</si>
  <si>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</si>
  <si>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</si>
  <si>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</si>
  <si>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</si>
  <si>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</si>
  <si>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6"/>
  </si>
  <si>
    <t>地下水汚染の拡大の防止</t>
    <rPh sb="0" eb="3">
      <t>チカスイ</t>
    </rPh>
    <rPh sb="3" eb="5">
      <t>オセン</t>
    </rPh>
    <rPh sb="6" eb="8">
      <t>カクダイ</t>
    </rPh>
    <rPh sb="9" eb="11">
      <t>ボウシ</t>
    </rPh>
    <phoneticPr fontId="36"/>
  </si>
  <si>
    <t>遮水工封じ込め</t>
    <rPh sb="0" eb="2">
      <t>シャスイ</t>
    </rPh>
    <rPh sb="2" eb="3">
      <t>コウ</t>
    </rPh>
    <rPh sb="3" eb="4">
      <t>フウ</t>
    </rPh>
    <rPh sb="5" eb="6">
      <t>コ</t>
    </rPh>
    <phoneticPr fontId="15"/>
  </si>
  <si>
    <t>土壌汚染の除去</t>
    <rPh sb="0" eb="2">
      <t>ドジョウ</t>
    </rPh>
    <rPh sb="2" eb="4">
      <t>オセン</t>
    </rPh>
    <rPh sb="5" eb="7">
      <t>ジョキョ</t>
    </rPh>
    <phoneticPr fontId="1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</si>
  <si>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</si>
  <si>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</si>
  <si>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</si>
  <si>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</si>
  <si>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</si>
  <si>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</si>
  <si>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</si>
  <si>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2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</si>
  <si>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</si>
  <si>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</si>
  <si>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</si>
  <si>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</si>
  <si>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</si>
  <si>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</si>
  <si>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</si>
  <si>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</si>
  <si>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</si>
  <si>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</si>
  <si>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</si>
  <si>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</si>
  <si>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</si>
  <si>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</si>
  <si>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</si>
  <si>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6"/>
  </si>
  <si>
    <t>遮断工封じ込め</t>
    <rPh sb="0" eb="2">
      <t>シャダン</t>
    </rPh>
    <rPh sb="2" eb="3">
      <t>コウ</t>
    </rPh>
    <rPh sb="3" eb="4">
      <t>フウ</t>
    </rPh>
    <rPh sb="5" eb="6">
      <t>コ</t>
    </rPh>
    <phoneticPr fontId="1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</si>
  <si>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</si>
  <si>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</si>
  <si>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</si>
  <si>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</si>
  <si>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</si>
  <si>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</si>
  <si>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</si>
  <si>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</si>
  <si>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2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</si>
  <si>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</si>
  <si>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</si>
  <si>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</si>
  <si>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</si>
  <si>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</si>
  <si>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</si>
  <si>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</si>
  <si>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</si>
  <si>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</si>
  <si>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</si>
  <si>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</si>
  <si>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</si>
  <si>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6"/>
  </si>
  <si>
    <t>不溶化</t>
    <rPh sb="0" eb="2">
      <t>フヨウ</t>
    </rPh>
    <rPh sb="2" eb="3">
      <t>カ</t>
    </rPh>
    <phoneticPr fontId="15"/>
  </si>
  <si>
    <t>不溶化</t>
    <rPh sb="0" eb="2">
      <t>フヨウ</t>
    </rPh>
    <rPh sb="2" eb="3">
      <t>カ</t>
    </rPh>
    <phoneticPr fontId="3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</si>
  <si>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</si>
  <si>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</si>
  <si>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</si>
  <si>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</si>
  <si>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</si>
  <si>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</si>
  <si>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</si>
  <si>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</si>
  <si>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</si>
  <si>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</si>
  <si>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</si>
  <si>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</si>
  <si>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</si>
  <si>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</si>
  <si>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</si>
  <si>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</si>
  <si>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</si>
  <si>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</si>
  <si>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</si>
  <si>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</si>
  <si>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</si>
  <si>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</si>
  <si>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</si>
  <si>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</si>
  <si>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</si>
  <si>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</si>
  <si>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</si>
  <si>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</si>
  <si>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</si>
  <si>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</si>
  <si>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</si>
  <si>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</si>
  <si>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</si>
  <si>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</si>
  <si>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</si>
  <si>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</si>
  <si>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</si>
  <si>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</si>
  <si>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</si>
  <si>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5"/>
  </si>
  <si>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</si>
  <si>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</si>
  <si>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</si>
  <si>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</si>
  <si>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</si>
  <si>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</si>
  <si>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5"/>
  </si>
  <si>
    <t>二年間モニタリング結果の報告</t>
    <rPh sb="0" eb="3">
      <t>ニネンカン</t>
    </rPh>
    <rPh sb="9" eb="11">
      <t>ケッカ</t>
    </rPh>
    <rPh sb="12" eb="14">
      <t>ホウコク</t>
    </rPh>
    <phoneticPr fontId="3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</si>
  <si>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</si>
  <si>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</si>
  <si>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</si>
  <si>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</si>
  <si>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</si>
  <si>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</si>
  <si>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</si>
  <si>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</si>
  <si>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</si>
  <si>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</si>
  <si>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</si>
  <si>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</si>
  <si>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</si>
  <si>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</si>
  <si>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</si>
  <si>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</si>
  <si>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</si>
  <si>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</si>
  <si>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</si>
  <si>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</si>
  <si>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</si>
  <si>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</si>
  <si>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</si>
  <si>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</si>
  <si>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</si>
  <si>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</si>
  <si>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</si>
  <si>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</si>
  <si>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</si>
  <si>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</si>
  <si>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</si>
  <si>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</si>
  <si>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</si>
  <si>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</si>
  <si>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</si>
  <si>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</si>
  <si>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</si>
  <si>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</si>
  <si>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</si>
  <si>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</si>
  <si>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</si>
  <si>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</si>
  <si>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</si>
  <si>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</si>
  <si>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</si>
  <si>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</si>
  <si>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</si>
  <si>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</si>
  <si>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</si>
  <si>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</si>
  <si>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</si>
  <si>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</si>
  <si>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2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</si>
  <si>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4"/>
  </si>
  <si>
    <t>shuhen-kankyo_fmt</t>
    <phoneticPr fontId="24"/>
  </si>
  <si>
    <t>判定</t>
    <rPh sb="0" eb="2">
      <t>ハンテイ</t>
    </rPh>
    <phoneticPr fontId="24"/>
  </si>
  <si>
    <t>届出種別（第117条第1項）</t>
    <rPh sb="0" eb="2">
      <t>トドケデ</t>
    </rPh>
    <rPh sb="2" eb="4">
      <t>シュベツ</t>
    </rPh>
    <rPh sb="5" eb="6">
      <t>ダイ</t>
    </rPh>
    <rPh sb="9" eb="10">
      <t>ジョウ</t>
    </rPh>
    <rPh sb="10" eb="11">
      <t>ダイ</t>
    </rPh>
    <rPh sb="12" eb="13">
      <t>コウ</t>
    </rPh>
    <phoneticPr fontId="2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</si>
  <si>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4"/>
  </si>
  <si>
    <t>別紙番号</t>
    <phoneticPr fontId="24"/>
  </si>
  <si>
    <t>OK</t>
    <phoneticPr fontId="24"/>
  </si>
  <si>
    <t>届出済み</t>
    <rPh sb="0" eb="2">
      <t>トドケデ</t>
    </rPh>
    <rPh sb="2" eb="3">
      <t>ズ</t>
    </rPh>
    <phoneticPr fontId="24"/>
  </si>
  <si>
    <t>未届出</t>
    <rPh sb="0" eb="1">
      <t>ミ</t>
    </rPh>
    <rPh sb="1" eb="3">
      <t>トドケデ</t>
    </rPh>
    <phoneticPr fontId="22"/>
  </si>
  <si>
    <t>事業場の敷地として利用</t>
    <phoneticPr fontId="3"/>
  </si>
  <si>
    <t>舗装厚等の検尺写真及び断面図（含有量基準超過が表層に残置される場合）　※確認事項に記載が無い場合は要措置区域となる場合有</t>
    <phoneticPr fontId="24"/>
  </si>
  <si>
    <t>今回対象</t>
    <rPh sb="0" eb="2">
      <t>コンカイ</t>
    </rPh>
    <rPh sb="2" eb="4">
      <t>タイショウ</t>
    </rPh>
    <phoneticPr fontId="24"/>
  </si>
  <si>
    <t>報告済</t>
    <rPh sb="0" eb="3">
      <t>ホウコクズ</t>
    </rPh>
    <phoneticPr fontId="22"/>
  </si>
  <si>
    <t>一部報告済</t>
    <rPh sb="0" eb="2">
      <t>イチブ</t>
    </rPh>
    <rPh sb="2" eb="5">
      <t>ホウコクズ</t>
    </rPh>
    <phoneticPr fontId="22"/>
  </si>
  <si>
    <t>今回報告</t>
    <rPh sb="0" eb="2">
      <t>コンカイ</t>
    </rPh>
    <rPh sb="2" eb="4">
      <t>ホウコク</t>
    </rPh>
    <phoneticPr fontId="22"/>
  </si>
  <si>
    <t>別紙「土壌汚染対策計画確認シート」のとおり</t>
    <phoneticPr fontId="24"/>
  </si>
  <si>
    <t>別紙「汚染拡散防止確認シート」のとおり</t>
    <phoneticPr fontId="24"/>
  </si>
  <si>
    <t>調査省略の有無</t>
    <rPh sb="0" eb="2">
      <t>チョウサ</t>
    </rPh>
    <rPh sb="2" eb="4">
      <t>ショウリャク</t>
    </rPh>
    <rPh sb="5" eb="7">
      <t>ウム</t>
    </rPh>
    <phoneticPr fontId="4"/>
  </si>
  <si>
    <t>省略する調査（複数選択可）</t>
    <phoneticPr fontId="3"/>
  </si>
  <si>
    <t>全て</t>
  </si>
  <si>
    <t>地歴調査（汚染のおそれのある物質の絞り込み）</t>
  </si>
  <si>
    <t>汚染のおそれの分類</t>
  </si>
  <si>
    <t>土壌ガス調査（第一種）</t>
  </si>
  <si>
    <t>表層土壌調査（第二種・第三種）</t>
  </si>
  <si>
    <t>土壌ボーリング調査（第一種）</t>
  </si>
  <si>
    <t>一部対象区画における個別調査（第二種・第三種）</t>
  </si>
  <si>
    <t>代表地点地下水調査（条例）</t>
  </si>
  <si>
    <t>対象地境界地下水調査（条例）</t>
  </si>
  <si>
    <t>省略する範囲</t>
    <rPh sb="0" eb="2">
      <t>ショウリャク</t>
    </rPh>
    <rPh sb="4" eb="6">
      <t>ハンイ</t>
    </rPh>
    <phoneticPr fontId="4"/>
  </si>
  <si>
    <t>省略の詳細
（省略する区画名及び調査の内容）</t>
    <rPh sb="0" eb="2">
      <t>ショウリャク</t>
    </rPh>
    <rPh sb="3" eb="5">
      <t>ショウサイ</t>
    </rPh>
    <rPh sb="7" eb="9">
      <t>ショウリャク</t>
    </rPh>
    <rPh sb="11" eb="13">
      <t>クカク</t>
    </rPh>
    <rPh sb="13" eb="14">
      <t>メイ</t>
    </rPh>
    <rPh sb="14" eb="15">
      <t>オヨ</t>
    </rPh>
    <rPh sb="16" eb="18">
      <t>チョウサ</t>
    </rPh>
    <rPh sb="19" eb="21">
      <t>ナイヨウ</t>
    </rPh>
    <phoneticPr fontId="4"/>
  </si>
  <si>
    <t>省略の理由</t>
    <rPh sb="0" eb="2">
      <t>ショウリャク</t>
    </rPh>
    <rPh sb="3" eb="5">
      <t>リユウ</t>
    </rPh>
    <phoneticPr fontId="4"/>
  </si>
  <si>
    <t>省略「有」の場合は必ず入力してください。</t>
    <rPh sb="0" eb="2">
      <t>ショウリャク</t>
    </rPh>
    <phoneticPr fontId="3"/>
  </si>
  <si>
    <t>省略する範囲</t>
    <phoneticPr fontId="24"/>
  </si>
  <si>
    <t>対象地の全部</t>
    <phoneticPr fontId="3"/>
  </si>
  <si>
    <t>居住の用途（工場事業者）として利用</t>
  </si>
  <si>
    <t>対象地の一部</t>
    <phoneticPr fontId="3"/>
  </si>
  <si>
    <t>居住の用途（それ以外）として利用</t>
  </si>
  <si>
    <t>省略「有」の場合は一つ以上を選択してください。</t>
    <rPh sb="0" eb="2">
      <t>ショウリャク</t>
    </rPh>
    <phoneticPr fontId="3"/>
  </si>
  <si>
    <t>調査対象地面積</t>
    <phoneticPr fontId="3"/>
  </si>
  <si>
    <t>調査対象地
（試料採取等を行った土地の地番）</t>
    <phoneticPr fontId="3"/>
  </si>
  <si>
    <t>ｍ²</t>
    <phoneticPr fontId="3"/>
  </si>
  <si>
    <t>必須</t>
    <rPh sb="0" eb="2">
      <t>ヒッス</t>
    </rPh>
    <phoneticPr fontId="3"/>
  </si>
  <si>
    <t>調査対象地を記載してください。</t>
    <phoneticPr fontId="3"/>
  </si>
  <si>
    <t>土壌汚染状況調査の対象地</t>
    <phoneticPr fontId="3"/>
  </si>
  <si>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</si>
  <si>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</si>
  <si>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</si>
  <si>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</si>
  <si>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</si>
  <si>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u_t_osenjokyo_chosahouhou</t>
  </si>
  <si>
    <t>バージョン</t>
    <phoneticPr fontId="3"/>
  </si>
  <si>
    <t>区市町村3</t>
    <phoneticPr fontId="3"/>
  </si>
  <si>
    <t>区市町村以降3</t>
    <phoneticPr fontId="3"/>
  </si>
  <si>
    <t>理由</t>
    <rPh sb="0" eb="2">
      <t>リユウ</t>
    </rPh>
    <phoneticPr fontId="15"/>
  </si>
  <si>
    <t>調査対象地面積</t>
  </si>
  <si>
    <t>調査省略の有無</t>
  </si>
  <si>
    <t>省略する調査（複数選択可）</t>
  </si>
  <si>
    <t>省略する範囲</t>
  </si>
  <si>
    <t>省略の詳細
（省略する区画名及び調査の内容）</t>
    <phoneticPr fontId="3"/>
  </si>
  <si>
    <t>省略の理由</t>
  </si>
  <si>
    <t>物質の種類11</t>
    <phoneticPr fontId="15"/>
  </si>
  <si>
    <t>理由11</t>
    <phoneticPr fontId="3"/>
  </si>
  <si>
    <t>物質の種類12</t>
    <phoneticPr fontId="15"/>
  </si>
  <si>
    <t>理由12</t>
    <phoneticPr fontId="3"/>
  </si>
  <si>
    <t>物質の種類13</t>
    <phoneticPr fontId="15"/>
  </si>
  <si>
    <t>理由13</t>
    <phoneticPr fontId="3"/>
  </si>
  <si>
    <t>物質の種類14</t>
    <phoneticPr fontId="15"/>
  </si>
  <si>
    <t>理由14</t>
    <phoneticPr fontId="3"/>
  </si>
  <si>
    <t>物質の種類15</t>
    <phoneticPr fontId="15"/>
  </si>
  <si>
    <t>理由15</t>
    <phoneticPr fontId="3"/>
  </si>
  <si>
    <t>本契機での調査対象地を記載してください。（【法３条第1項】工場又は事業の敷地であった土地の所在地、【法4条第２項】当該届出と併せて届出られた法4条第1項における土地の形質の変更の場所、【法14条第１項】申請に係る土地の所在地、【条例第116条第１項第1号】工場又は指定作業場の敷地であった土地、【条例第116条第１項第2号】施設等の除却に伴い土壌の掘削を行う土地、【条例第117条第2項】土地の改変を行う土地）</t>
    <phoneticPr fontId="3"/>
  </si>
  <si>
    <t>エラーチェック</t>
    <phoneticPr fontId="3"/>
  </si>
  <si>
    <t>連番</t>
    <rPh sb="0" eb="2">
      <t>レンバン</t>
    </rPh>
    <phoneticPr fontId="3"/>
  </si>
  <si>
    <t>この行より上に行を追加してください。</t>
    <phoneticPr fontId="3"/>
  </si>
  <si>
    <t>（日本産業規格Ａ列４番）</t>
    <phoneticPr fontId="3"/>
  </si>
  <si>
    <t xml:space="preserve">単位区画の設定                                                   </t>
    <phoneticPr fontId="3"/>
  </si>
  <si>
    <t>X座標</t>
    <phoneticPr fontId="3"/>
  </si>
  <si>
    <t>Y座標</t>
    <phoneticPr fontId="3"/>
  </si>
  <si>
    <t>その他</t>
    <phoneticPr fontId="3"/>
  </si>
  <si>
    <t>その他（ｍ）</t>
    <rPh sb="2" eb="3">
      <t>タ</t>
    </rPh>
    <phoneticPr fontId="3"/>
  </si>
  <si>
    <t>高さ（ｍ）</t>
    <rPh sb="0" eb="1">
      <t>タカ</t>
    </rPh>
    <phoneticPr fontId="3"/>
  </si>
  <si>
    <t>起点の高さを計測した場所（面）</t>
    <phoneticPr fontId="3"/>
  </si>
  <si>
    <t>回転角度</t>
    <phoneticPr fontId="3"/>
  </si>
  <si>
    <t>その他</t>
    <rPh sb="2" eb="3">
      <t>ホカ</t>
    </rPh>
    <phoneticPr fontId="3"/>
  </si>
  <si>
    <t>起点の高さはAP/TP表記とその他（自由記入）のどちらかを入力してください。</t>
    <rPh sb="0" eb="2">
      <t>キテン</t>
    </rPh>
    <rPh sb="3" eb="4">
      <t>タカ</t>
    </rPh>
    <phoneticPr fontId="3"/>
  </si>
  <si>
    <t>起点の高さを計測した場所（面）は復元性の観点から、起点の高さを計測した場所についてリストから選択または記載してください。</t>
    <rPh sb="0" eb="2">
      <t>キテン</t>
    </rPh>
    <rPh sb="3" eb="4">
      <t>タカ</t>
    </rPh>
    <rPh sb="6" eb="8">
      <t>ケイソク</t>
    </rPh>
    <rPh sb="10" eb="12">
      <t>バショ</t>
    </rPh>
    <rPh sb="13" eb="14">
      <t>メン</t>
    </rPh>
    <phoneticPr fontId="3"/>
  </si>
  <si>
    <t>回転角度は起点を中心として右回りに回転させた角度（0～90度）を入力してください。原則、秒は小数点以下2桁まで記入してください。</t>
    <rPh sb="0" eb="2">
      <t>カイテン</t>
    </rPh>
    <rPh sb="2" eb="4">
      <t>カクド</t>
    </rPh>
    <rPh sb="5" eb="7">
      <t>キテン</t>
    </rPh>
    <rPh sb="8" eb="10">
      <t>チュウシン</t>
    </rPh>
    <rPh sb="13" eb="15">
      <t>ミギマワ</t>
    </rPh>
    <rPh sb="17" eb="19">
      <t>カイテン</t>
    </rPh>
    <rPh sb="22" eb="24">
      <t>カクド</t>
    </rPh>
    <rPh sb="29" eb="30">
      <t>ド</t>
    </rPh>
    <rPh sb="32" eb="34">
      <t>ニュウリョク</t>
    </rPh>
    <phoneticPr fontId="3"/>
  </si>
  <si>
    <t>起点の位置は起点（X,Y座標（数値）又はその他（文字列）のどちらかを入力してください。XY座標によらず起点を設定した場合（地番の最北端、任意座標等）はその他に入力してください。</t>
    <rPh sb="0" eb="2">
      <t>キテン</t>
    </rPh>
    <rPh sb="3" eb="5">
      <t>イチ</t>
    </rPh>
    <rPh sb="77" eb="78">
      <t>タ</t>
    </rPh>
    <phoneticPr fontId="3"/>
  </si>
  <si>
    <t>必須・整合性</t>
    <rPh sb="0" eb="2">
      <t>ヒッス</t>
    </rPh>
    <rPh sb="3" eb="6">
      <t>セイゴウセイ</t>
    </rPh>
    <phoneticPr fontId="3"/>
  </si>
  <si>
    <t>※汚染状況調査方法（法、条例）の単位区画の設定について記入してください。</t>
    <rPh sb="1" eb="3">
      <t>オセン</t>
    </rPh>
    <rPh sb="3" eb="5">
      <t>ジョウキョウ</t>
    </rPh>
    <rPh sb="5" eb="7">
      <t>チョウサ</t>
    </rPh>
    <rPh sb="7" eb="9">
      <t>ホウホウ</t>
    </rPh>
    <rPh sb="10" eb="11">
      <t>ホウ</t>
    </rPh>
    <rPh sb="12" eb="14">
      <t>ジョウレイ</t>
    </rPh>
    <rPh sb="16" eb="18">
      <t>タンイ</t>
    </rPh>
    <rPh sb="18" eb="20">
      <t>クカク</t>
    </rPh>
    <rPh sb="21" eb="23">
      <t>セッテイ</t>
    </rPh>
    <phoneticPr fontId="3"/>
  </si>
  <si>
    <t>一部未記入</t>
    <rPh sb="0" eb="2">
      <t>イチブ</t>
    </rPh>
    <rPh sb="2" eb="5">
      <t>ミキニュウ</t>
    </rPh>
    <phoneticPr fontId="3"/>
  </si>
  <si>
    <t>入力重複</t>
    <rPh sb="0" eb="2">
      <t>ニュウリョク</t>
    </rPh>
    <rPh sb="2" eb="4">
      <t>チョウフク</t>
    </rPh>
    <phoneticPr fontId="3"/>
  </si>
  <si>
    <t>条件必須・整合性</t>
    <rPh sb="0" eb="2">
      <t>ジョウケン</t>
    </rPh>
    <rPh sb="2" eb="4">
      <t>ヒッス</t>
    </rPh>
    <rPh sb="5" eb="7">
      <t>セイゴウ</t>
    </rPh>
    <rPh sb="7" eb="8">
      <t>セイ</t>
    </rPh>
    <phoneticPr fontId="3"/>
  </si>
  <si>
    <t>※記載行が足りない場合は25番目の行をコピーして行を追加してください。</t>
    <phoneticPr fontId="3"/>
  </si>
  <si>
    <t>単位区画の設定</t>
    <phoneticPr fontId="3"/>
  </si>
  <si>
    <t>別紙「単位区画の設定」のとおり</t>
    <rPh sb="0" eb="2">
      <t>ベッシ</t>
    </rPh>
    <rPh sb="3" eb="5">
      <t>タンイ</t>
    </rPh>
    <rPh sb="5" eb="7">
      <t>クカク</t>
    </rPh>
    <rPh sb="8" eb="10">
      <t>セッテイ</t>
    </rPh>
    <phoneticPr fontId="3"/>
  </si>
  <si>
    <t>条件必須</t>
    <rPh sb="0" eb="2">
      <t>ジョウケン</t>
    </rPh>
    <rPh sb="2" eb="4">
      <t>ヒッス</t>
    </rPh>
    <phoneticPr fontId="4"/>
  </si>
  <si>
    <t>「トラベルブランク試験の有無」が「有」又は「値の補正の有無」が「有」の場合は必ず入力してください。</t>
    <rPh sb="19" eb="20">
      <t>マタ</t>
    </rPh>
    <phoneticPr fontId="3"/>
  </si>
  <si>
    <t>「第一種特定有害物質のボーリングによる試料採取方法」を記載した場合は必ず記入してください。</t>
    <rPh sb="27" eb="29">
      <t>キサイ</t>
    </rPh>
    <rPh sb="31" eb="33">
      <t>バアイ</t>
    </rPh>
    <rPh sb="34" eb="35">
      <t>カナラ</t>
    </rPh>
    <rPh sb="36" eb="38">
      <t>キニュウ</t>
    </rPh>
    <phoneticPr fontId="3"/>
  </si>
  <si>
    <t>今回報告範囲　※全体の対象地に対し、分割して報告する場合</t>
    <phoneticPr fontId="4"/>
  </si>
  <si>
    <t>対象地の用途地域が工業専用地域である場合（対象地の一部も含む）は「有」を選択してください。</t>
    <phoneticPr fontId="4"/>
  </si>
  <si>
    <t>全体の対象地に対し、分割して報告する場合は、左側の展開ボタンを押下して、今回報告範囲の住居情報及び地番を記入してください。</t>
    <phoneticPr fontId="3"/>
  </si>
  <si>
    <t>土壌汚染状況調査の対象地</t>
  </si>
  <si>
    <t>帯水層底面が確認された深度</t>
    <phoneticPr fontId="15"/>
  </si>
  <si>
    <t>全部対象区画</t>
  </si>
  <si>
    <t>一部対象区画</t>
  </si>
  <si>
    <t>データ最終列番号</t>
    <rPh sb="3" eb="6">
      <t>サイシュウレツ</t>
    </rPh>
    <rPh sb="6" eb="8">
      <t>バンゴウ</t>
    </rPh>
    <phoneticPr fontId="3"/>
  </si>
  <si>
    <t>u_field_010_010_010</t>
  </si>
  <si>
    <t>u_field_010_020_010</t>
  </si>
  <si>
    <t>u_field_010_010_020</t>
  </si>
  <si>
    <t>u_field_010_020_020</t>
  </si>
  <si>
    <t>u_field_010_010_030</t>
  </si>
  <si>
    <t>u_field_010_020_030</t>
  </si>
  <si>
    <t>u_field_020_010_010</t>
  </si>
  <si>
    <t>u_field_020_020_010</t>
  </si>
  <si>
    <t>u_field_020_010_020</t>
  </si>
  <si>
    <t>u_field_020_020_020</t>
  </si>
  <si>
    <t>u_field_020_010_030</t>
  </si>
  <si>
    <t>u_field_020_020_030</t>
  </si>
  <si>
    <t>u_field_030_010</t>
  </si>
  <si>
    <t>u_field_030_020</t>
  </si>
  <si>
    <t>u_field_040_010</t>
  </si>
  <si>
    <t>u_field_040_020</t>
  </si>
  <si>
    <t>u_field_050</t>
  </si>
  <si>
    <t>u_field_060</t>
  </si>
  <si>
    <t>u_field_070</t>
  </si>
  <si>
    <t>u_field_080</t>
  </si>
  <si>
    <t>u_field_090</t>
  </si>
  <si>
    <t>u_field_100</t>
  </si>
  <si>
    <t>u_field_110</t>
  </si>
  <si>
    <t>u_field_120</t>
  </si>
  <si>
    <t>u_field_130</t>
  </si>
  <si>
    <t>u_field_140</t>
  </si>
  <si>
    <t>u_field_150</t>
  </si>
  <si>
    <t>u_field_160</t>
  </si>
  <si>
    <t>u_field_170</t>
  </si>
  <si>
    <t>u_field_180</t>
  </si>
  <si>
    <t>u_field_190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</si>
  <si>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</si>
  <si>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</si>
  <si>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</si>
  <si>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</si>
  <si>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</si>
  <si>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</si>
  <si>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</si>
  <si>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</si>
  <si>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</si>
  <si>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</si>
  <si>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</si>
  <si>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</si>
  <si>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</si>
  <si>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</si>
  <si>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</si>
  <si>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</si>
  <si>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</si>
  <si>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</si>
  <si>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</si>
  <si>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</si>
  <si>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u_field_400_010_010</t>
  </si>
  <si>
    <t>u_field_400_020_010</t>
  </si>
  <si>
    <t>u_field_400_010_020</t>
  </si>
  <si>
    <t>u_field_400_020_020</t>
  </si>
  <si>
    <t>u_field_400_010_030</t>
  </si>
  <si>
    <t>u_field_400_020_030</t>
  </si>
  <si>
    <t>u_field_400_010_040</t>
  </si>
  <si>
    <t>u_field_400_020_040</t>
  </si>
  <si>
    <t>u_field_400_010_050</t>
  </si>
  <si>
    <t>u_field_400_020_050</t>
  </si>
  <si>
    <t>u_field_400_010_060</t>
  </si>
  <si>
    <t>u_field_400_020_060</t>
  </si>
  <si>
    <t>u_field_400_010_070</t>
  </si>
  <si>
    <t>u_field_400_020_070</t>
  </si>
  <si>
    <t>u_field_400_010_080</t>
  </si>
  <si>
    <t>u_field_400_020_080</t>
  </si>
  <si>
    <t>u_field_400_010_090</t>
  </si>
  <si>
    <t>u_field_400_020_090</t>
  </si>
  <si>
    <t>u_field_400_010_100</t>
  </si>
  <si>
    <t>u_field_400_020_100</t>
  </si>
  <si>
    <t>u_field_400_010_110</t>
  </si>
  <si>
    <t>u_field_400_020_110</t>
  </si>
  <si>
    <t>u_field_400_010_120</t>
  </si>
  <si>
    <t>u_field_400_020_120</t>
  </si>
  <si>
    <t>u_field_400_010_130</t>
  </si>
  <si>
    <t>u_field_400_020_130</t>
  </si>
  <si>
    <t>u_field_400_010_140</t>
  </si>
  <si>
    <t>u_field_400_020_140</t>
  </si>
  <si>
    <t>u_field_400_010_150</t>
  </si>
  <si>
    <t>u_field_400_020_150</t>
  </si>
  <si>
    <t>u_field_410</t>
  </si>
  <si>
    <t>u_field_420</t>
  </si>
  <si>
    <t>u_field_430</t>
  </si>
  <si>
    <t>u_field_440</t>
  </si>
  <si>
    <t>u_field_450</t>
  </si>
  <si>
    <t>u_field_460</t>
  </si>
  <si>
    <t>u_field_470</t>
  </si>
  <si>
    <t>u_field_480</t>
  </si>
  <si>
    <t>u_field_490</t>
  </si>
  <si>
    <t>u_field_500</t>
  </si>
  <si>
    <t>u_field_510</t>
  </si>
  <si>
    <t>u_field_590</t>
  </si>
  <si>
    <t>u_field_600</t>
  </si>
  <si>
    <t>u_field_610</t>
  </si>
  <si>
    <t>u_field_620</t>
  </si>
  <si>
    <t>u_field_630</t>
  </si>
  <si>
    <t>u_field_640</t>
  </si>
  <si>
    <t>u_field_650</t>
  </si>
  <si>
    <t>u_field_660</t>
  </si>
  <si>
    <t>u_field_670</t>
  </si>
  <si>
    <t>u_field_680</t>
  </si>
  <si>
    <t>u_field_690_010</t>
  </si>
  <si>
    <t>u_field_690_020</t>
  </si>
  <si>
    <t>u_field_700</t>
  </si>
  <si>
    <t>u_field_710</t>
  </si>
  <si>
    <t>u_field_720</t>
  </si>
  <si>
    <t>u_field_730</t>
  </si>
  <si>
    <t>u_field_740</t>
  </si>
  <si>
    <t>u_field_750</t>
  </si>
  <si>
    <t>u_field_760</t>
  </si>
  <si>
    <t>u_field_770</t>
  </si>
  <si>
    <t>u_field_780</t>
  </si>
  <si>
    <t>u_field_790</t>
  </si>
  <si>
    <t>u_field_800</t>
  </si>
  <si>
    <t>u_field_810</t>
  </si>
  <si>
    <t>u_field_820</t>
  </si>
  <si>
    <t>u_field_830</t>
  </si>
  <si>
    <t>u_field_840</t>
  </si>
  <si>
    <t>u_field_850</t>
  </si>
  <si>
    <t>u_field_860</t>
  </si>
  <si>
    <t>u_field_870</t>
  </si>
  <si>
    <t>第55条第３項地域については、環境局ホームページの「埋立地の特例の対象地域参考図」をご参照ください。</t>
    <phoneticPr fontId="4"/>
  </si>
  <si>
    <t>条例施行規則第55条第３項地域の
有無</t>
    <rPh sb="0" eb="2">
      <t>ジョウレイ</t>
    </rPh>
    <rPh sb="2" eb="4">
      <t>シコウ</t>
    </rPh>
    <rPh sb="4" eb="6">
      <t>キソク</t>
    </rPh>
    <rPh sb="6" eb="7">
      <t>ダイ</t>
    </rPh>
    <rPh sb="9" eb="10">
      <t>ジョウ</t>
    </rPh>
    <rPh sb="10" eb="11">
      <t>ダイ</t>
    </rPh>
    <rPh sb="12" eb="13">
      <t>コウ</t>
    </rPh>
    <rPh sb="13" eb="15">
      <t>チイキ</t>
    </rPh>
    <rPh sb="17" eb="19">
      <t>ウム</t>
    </rPh>
    <phoneticPr fontId="4"/>
  </si>
  <si>
    <t>第二種、第三種特定有害物質</t>
  </si>
  <si>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</si>
  <si>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</si>
  <si>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</si>
  <si>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</si>
  <si>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</si>
  <si>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2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</si>
  <si>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4"/>
  </si>
  <si>
    <t>05010一定の規模以上の土地の形質の変更届出書_様式第6
24010土地利用の履歴等調査届出書_第34号様式</t>
    <phoneticPr fontId="24"/>
  </si>
  <si>
    <t>01010土壌汚染状況調査結果報告書_様式第1
02010土壌汚染対策法第3条第1項ただし書の確認申請書_様式第3</t>
    <phoneticPr fontId="24"/>
  </si>
  <si>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</si>
  <si>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</si>
  <si>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</si>
  <si>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</si>
  <si>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</si>
  <si>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24"/>
  </si>
  <si>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</si>
  <si>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</si>
  <si>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</si>
  <si>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24"/>
  </si>
  <si>
    <t>10010形質変更時要届出区域内における土地の形質の変更届出書_様式第15
16010工事完了報告書</t>
    <phoneticPr fontId="24"/>
  </si>
  <si>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</si>
  <si>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</si>
  <si>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</si>
  <si>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</si>
  <si>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24"/>
  </si>
  <si>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</si>
  <si>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</si>
  <si>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</si>
  <si>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4"/>
  </si>
  <si>
    <t xml:space="preserve">22010汚染拡散防止計画書_第33号様式
</t>
    <phoneticPr fontId="3"/>
  </si>
  <si>
    <t>08330搬入土一覧表
09390搬入土一覧表
12050搬入土一覧表
18110搬入土一覧表
23110搬入土一覧表</t>
    <phoneticPr fontId="24"/>
  </si>
  <si>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</si>
  <si>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</si>
  <si>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</si>
  <si>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</si>
  <si>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</si>
  <si>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</si>
  <si>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</si>
  <si>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</si>
  <si>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</si>
  <si>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</si>
  <si>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</si>
  <si>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24"/>
  </si>
  <si>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</si>
  <si>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</si>
  <si>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</si>
  <si>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</si>
  <si>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</si>
  <si>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</si>
  <si>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</si>
  <si>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</si>
  <si>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</si>
  <si>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</si>
  <si>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</si>
  <si>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</si>
  <si>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</si>
  <si>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</si>
  <si>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</si>
  <si>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</si>
  <si>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</si>
  <si>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</si>
  <si>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</si>
  <si>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4"/>
  </si>
  <si>
    <t>07160要措置区域所在地一覧
08090要措置区域所在地一覧
09150要措置区域所在地一覧</t>
    <phoneticPr fontId="24"/>
  </si>
  <si>
    <t>08010工事完了報告書_様式第10_表面</t>
    <phoneticPr fontId="2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</si>
  <si>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</si>
  <si>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4"/>
  </si>
  <si>
    <t>19010土壌汚染状況調査報告書_第32号様式
24010土地利用の履歴等調査届出書_第34号様式</t>
    <phoneticPr fontId="24"/>
  </si>
  <si>
    <t>21010調査猶予確認事項変更届出書_第32号の3様式</t>
    <phoneticPr fontId="2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</si>
  <si>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</si>
  <si>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</si>
  <si>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</si>
  <si>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</si>
  <si>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</si>
  <si>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</si>
  <si>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</si>
  <si>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</si>
  <si>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</si>
  <si>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</si>
  <si>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</si>
  <si>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</si>
  <si>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</si>
  <si>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</si>
  <si>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</si>
  <si>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</si>
  <si>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</si>
  <si>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</si>
  <si>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</si>
  <si>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</si>
  <si>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</si>
  <si>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</si>
  <si>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</si>
  <si>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</si>
  <si>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</si>
  <si>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</si>
  <si>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22"/>
  </si>
  <si>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</si>
  <si>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</si>
  <si>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</si>
  <si>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</si>
  <si>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</si>
  <si>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</si>
  <si>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</si>
  <si>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</si>
  <si>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</si>
  <si>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</si>
  <si>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22"/>
  </si>
  <si>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</si>
  <si>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</si>
  <si>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</si>
  <si>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</si>
  <si>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</si>
  <si>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22"/>
  </si>
  <si>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</si>
  <si>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</si>
  <si>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</si>
  <si>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</si>
  <si>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</si>
  <si>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</si>
  <si>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</si>
  <si>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</si>
  <si>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</si>
  <si>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</si>
  <si>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</si>
  <si>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</si>
  <si>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</si>
  <si>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</si>
  <si>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</si>
  <si>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</si>
  <si>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</si>
  <si>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</si>
  <si>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</si>
  <si>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</si>
  <si>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</si>
  <si>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</si>
  <si>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</si>
  <si>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</si>
  <si>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</si>
  <si>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</si>
  <si>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</si>
  <si>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</si>
  <si>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</si>
  <si>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</si>
  <si>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</si>
  <si>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</si>
  <si>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</si>
  <si>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</si>
  <si>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</si>
  <si>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</si>
  <si>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</si>
  <si>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</si>
  <si>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</si>
  <si>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</si>
  <si>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</si>
  <si>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</si>
  <si>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</si>
  <si>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</si>
  <si>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</si>
  <si>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</si>
  <si>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</si>
  <si>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</si>
  <si>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</si>
  <si>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</si>
  <si>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○○町○丁目□番※号</t>
    <phoneticPr fontId="3"/>
  </si>
  <si>
    <t>○○町○丁目□番　外 ○ 筆</t>
    <phoneticPr fontId="3"/>
  </si>
  <si>
    <t>有</t>
  </si>
  <si>
    <t>各区画の最大形質変更深さの１ｍを超える深度は試料採取の対象
外とした。
特定有害物質の種類：鉛及びその化合物</t>
    <phoneticPr fontId="3"/>
  </si>
  <si>
    <t>無</t>
  </si>
  <si>
    <t>対象地の全部</t>
  </si>
  <si>
    <t>○○○</t>
    <phoneticPr fontId="3"/>
  </si>
  <si>
    <t>○○株式会社：調査
△△株式会社：調査及び法定調査取りまとめ
□□株式会社：法定調査取りまとめ</t>
    <phoneticPr fontId="3"/>
  </si>
  <si>
    <t>○○株式会社：２０**－○－○○
△△株式会社：２０**－△－△△
□□株式会社：２０**－□－□□</t>
    <phoneticPr fontId="3"/>
  </si>
  <si>
    <t>●</t>
  </si>
  <si>
    <t>・昭和○年～昭和○年まで、○○工場が立地していた。
・昭和○年～平成○年まで、△△の社員寮が立地していた。</t>
    <phoneticPr fontId="3"/>
  </si>
  <si>
    <t>・〇〇工場で使用していた△△にXXが含まれていた。</t>
    <phoneticPr fontId="3"/>
  </si>
  <si>
    <t>平成○年に○○工場が廃止後、工場が立地していた当時の地盤面(以
下、「旧地盤面」という）より上方に2.3ｍの盛土がなされ、その後現地表面において△△の社員寮が立地した。</t>
    <phoneticPr fontId="3"/>
  </si>
  <si>
    <t>平成○年○月に建設発生土の搬出のための土壌調査(ボーリング1地
点、深度10mまで1m毎に試料採取、全26項目を分析）が実施され、深
度2.3ｍ(旧地盤面)の深度で鉛(含有量）の基準不適合が確認されている。</t>
    <phoneticPr fontId="3"/>
  </si>
  <si>
    <t>ガソリンに含有</t>
    <phoneticPr fontId="3"/>
  </si>
  <si>
    <t>研究用試薬に含有</t>
    <phoneticPr fontId="3"/>
  </si>
  <si>
    <t>○○町○○丁目△△番△△、同番□□、同番○○</t>
    <phoneticPr fontId="3"/>
  </si>
  <si>
    <t>敷地の東側の有害物質を取り扱っていた工場が立地していた履歴がある範囲</t>
    <phoneticPr fontId="3"/>
  </si>
  <si>
    <t>敷地の西側の工場が立地していた当時に事業用の駐車場となっていた範囲</t>
    <phoneticPr fontId="3"/>
  </si>
  <si>
    <t>該当なし</t>
    <phoneticPr fontId="3"/>
  </si>
  <si>
    <t>・盛土にて現地表面が形成されてから現在に至るまで、特定有害物質取扱事業場の設置履歴はなく、現地表面の汚染のおそれはない。</t>
    <phoneticPr fontId="3"/>
  </si>
  <si>
    <t>・東京工場が立地していた当時の地盤面である深度2.3ｍの旧地盤面が汚染のおそれが生じた場所の位置となっている。</t>
    <phoneticPr fontId="3"/>
  </si>
  <si>
    <t>・東京工場には地下配管が存在し、その底面である深度3.4ｍも汚染のおそれが生じた場所の位置となっている。</t>
    <phoneticPr fontId="3"/>
  </si>
  <si>
    <t>令和○年○月○日～令和○年○月○日</t>
    <phoneticPr fontId="3"/>
  </si>
  <si>
    <t>（土壌ガス試料）令和○年○月○日
（土壌試料）令和○年○月○日</t>
    <phoneticPr fontId="3"/>
  </si>
  <si>
    <t>有害物質を取り扱っていた工場が立地していた履歴がある範囲は、ベンゼ
ン、鉛、ほう素について全部対象区画とした。</t>
    <phoneticPr fontId="3"/>
  </si>
  <si>
    <t>事業用の駐車場となっていた範囲は、ベンゼン、鉛、ほう素について一部
対象区画とした。</t>
    <phoneticPr fontId="3"/>
  </si>
  <si>
    <t>全部対象区画は、単位区画毎に、土壌汚染のおそれが多いと認められる
部分で現地表から0.8～1mの深度の地中において土壌ガスを採取した。</t>
    <phoneticPr fontId="3"/>
  </si>
  <si>
    <t>一部対象区画は、30ｍ格子の中心を含む単位区画の1地点で、現地表か
ら0.8～1mの深度の地中において土壌ガスを採取した。</t>
    <phoneticPr fontId="3"/>
  </si>
  <si>
    <t>一部対象区画において土壌ガスが検出された30m格子では、単位区画毎
に現地表から0.8～1mの深度の地中において土壌ガスを採取した。</t>
    <phoneticPr fontId="3"/>
  </si>
  <si>
    <t>土壌ガスが検出された15区画において、深度10mまでのボーリング調査を実施した。表層、0.5m、1.0m～10.0mまでの1mごとの土壌試料を採取した。</t>
    <phoneticPr fontId="3"/>
  </si>
  <si>
    <t>・単位区画毎に、深度0.0～0.5mの試料採取を行った。</t>
    <phoneticPr fontId="3"/>
  </si>
  <si>
    <t>・30m格子毎に5地点で、深度0.0～0.5mの試料を採取し均等混合した。
・カドミウムを含む排水配管は、全て地上配管であった。
・地下ビットが存在する区画は、地下ビットから0.5mの試料を採取した。</t>
    <phoneticPr fontId="3"/>
  </si>
  <si>
    <t>・ベンゼンは土壌ガスが検出された単位区画を含む単位区画が連続する
範囲(以下「検出範囲」という)で最も土壌ガス濃度が高い地点で採取した。
・鉛は30m格子ごとに当該30m格子内にある土壌溶出量の最も高い１区画
で採取した。</t>
    <phoneticPr fontId="3"/>
  </si>
  <si>
    <t>地下水位及び周辺柱状図から、最初の帯水層が存在すると考えられる範
囲にスクリーンを設置した
ベンゼン：GL-○m～-○ｍ
鉛：GL-○m～-○ｍ</t>
    <phoneticPr fontId="3"/>
  </si>
  <si>
    <t>GL-10</t>
    <phoneticPr fontId="3"/>
  </si>
  <si>
    <t>ベンゼンについて地下水主流向が南西から北東方向であることから検出範囲の北東側の対象地境界で採取した。</t>
    <phoneticPr fontId="3"/>
  </si>
  <si>
    <t>ベンゼンについて地下水位及び周辺柱状図から、代表地点の地下水調査
で地下水基準を超える地下水が確認された帯水層が存在すると考えられるGL-○m～-○ｍにスクリーンを設置した。</t>
    <phoneticPr fontId="3"/>
  </si>
  <si>
    <t>TP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</si>
</sst>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m/d/yyyy"/>
    <numFmt numFmtId="177" formatCode="0_ "/>
    <numFmt numFmtId="178" formatCode="0.000_ "/>
    <numFmt numFmtId="179" formatCode="0.00_ "/>
    <numFmt numFmtId="180" formatCode="yyyy\-mm\-dd"/>
    <numFmt numFmtId="186" formatCode="0.000"/>
  </numFmts>
  <fonts count="43">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0.5"/>
      <name val="Meiryo UI"/>
      <family val="3"/>
      <charset val="128"/>
    </font>
    <font>
      <b/>
      <sz val="18"/>
      <name val="ＭＳ Ｐゴシック"/>
      <family val="3"/>
      <charset val="128"/>
    </font>
    <font>
      <sz val="9"/>
      <color indexed="81"/>
      <name val="MS P ゴシック"/>
      <family val="3"/>
      <charset val="128"/>
    </font>
    <font>
      <sz val="10.5"/>
      <color theme="1"/>
      <name val="Meiryo UI"/>
      <family val="3"/>
      <charset val="128"/>
    </font>
    <font>
      <sz val="10"/>
      <name val="ＭＳ Ｐゴシック"/>
      <family val="3"/>
      <charset val="128"/>
    </font>
    <font>
      <sz val="10.5"/>
      <name val="ＭＳ 明朝"/>
      <family val="1"/>
      <charset val="128"/>
    </font>
    <font>
      <sz val="10.5"/>
      <color indexed="55"/>
      <name val="ＭＳ 明朝"/>
      <family val="1"/>
      <charset val="128"/>
    </font>
    <font>
      <sz val="10.5"/>
      <color theme="1"/>
      <name val="ＭＳ 明朝"/>
      <family val="1"/>
      <charset val="128"/>
    </font>
    <font>
      <sz val="6"/>
      <name val="游ゴシック"/>
      <family val="3"/>
      <charset val="128"/>
      <scheme val="minor"/>
    </font>
    <font>
      <sz val="11"/>
      <name val="Meiryo UI"/>
      <family val="3"/>
      <charset val="128"/>
    </font>
    <font>
      <b/>
      <sz val="11"/>
      <name val="Meiryo UI"/>
      <family val="3"/>
      <charset val="128"/>
    </font>
    <font>
      <b/>
      <sz val="14"/>
      <name val="ＭＳ 明朝"/>
      <family val="1"/>
      <charset val="128"/>
    </font>
    <font>
      <sz val="10.5"/>
      <name val="ＭＳ 明朝"/>
      <family val="1"/>
    </font>
    <font>
      <sz val="9"/>
      <color theme="1"/>
      <name val="ＭＳ Ｐ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5"/>
      <color theme="1"/>
      <name val="Meiryo UI"/>
      <family val="3"/>
    </font>
    <font>
      <b/>
      <sz val="11"/>
      <color theme="1"/>
      <name val="Meiryo UI"/>
      <family val="3"/>
      <charset val="128"/>
    </font>
    <font>
      <b/>
      <sz val="10.5"/>
      <color rgb="FFC00000"/>
      <name val="Meiryo UI"/>
      <family val="3"/>
      <charset val="128"/>
    </font>
    <font>
      <b/>
      <sz val="10.5"/>
      <color theme="1"/>
      <name val="ＭＳ 明朝"/>
      <family val="1"/>
      <charset val="128"/>
    </font>
  </fonts>
  <fills count="9">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4" tint="0.79998168889431442"/>
        <bgColor indexed="64"/>
      </patternFill>
    </fill>
  </fills>
  <borders count="67">
    <border>
      <left/>
      <right/>
      <top/>
      <bottom/>
      <diagonal/>
    </border>
    <border>
      <left style="thin">
        <color indexed="8"/>
      </left>
      <right style="thin">
        <color indexed="8"/>
      </right>
      <top style="double">
        <color indexed="8"/>
      </top>
      <bottom/>
      <diagonal/>
    </border>
    <border>
      <left style="thin">
        <color indexed="8"/>
      </left>
      <right style="thin">
        <color indexed="8"/>
      </right>
      <top style="double">
        <color indexed="8"/>
      </top>
      <bottom style="double">
        <color indexed="8"/>
      </bottom>
      <diagonal/>
    </border>
    <border>
      <left style="thin">
        <color indexed="64"/>
      </left>
      <right style="thin">
        <color indexed="64"/>
      </right>
      <top style="double">
        <color indexed="64"/>
      </top>
      <bottom style="thin">
        <color indexed="64"/>
      </bottom>
      <diagonal/>
    </border>
    <border>
      <left/>
      <right style="thin">
        <color indexed="64"/>
      </right>
      <top style="double">
        <color indexed="8"/>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style="thin">
        <color indexed="8"/>
      </right>
      <top style="thin">
        <color indexed="64"/>
      </top>
      <bottom/>
      <diagonal/>
    </border>
    <border>
      <left style="thin">
        <color auto="1"/>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8"/>
      </left>
      <right style="thin">
        <color indexed="8"/>
      </right>
      <top style="thin">
        <color indexed="8"/>
      </top>
      <bottom style="double">
        <color indexed="8"/>
      </bottom>
      <diagonal/>
    </border>
    <border>
      <left style="thin">
        <color indexed="64"/>
      </left>
      <right style="thin">
        <color indexed="64"/>
      </right>
      <top/>
      <bottom style="thin">
        <color indexed="64"/>
      </bottom>
      <diagonal/>
    </border>
    <border>
      <left/>
      <right style="thin">
        <color indexed="8"/>
      </right>
      <top/>
      <bottom/>
      <diagonal/>
    </border>
    <border>
      <left/>
      <right style="thin">
        <color indexed="8"/>
      </right>
      <top/>
      <bottom style="thin">
        <color indexed="64"/>
      </bottom>
      <diagonal/>
    </border>
    <border>
      <left/>
      <right/>
      <top style="thin">
        <color indexed="8"/>
      </top>
      <bottom style="thin">
        <color indexed="8"/>
      </bottom>
      <diagonal/>
    </border>
    <border>
      <left style="thin">
        <color indexed="64"/>
      </left>
      <right/>
      <top style="thin">
        <color indexed="8"/>
      </top>
      <bottom style="thin">
        <color indexed="64"/>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top/>
      <bottom style="thin">
        <color indexed="8"/>
      </bottom>
      <diagonal/>
    </border>
    <border>
      <left/>
      <right style="thin">
        <color indexed="64"/>
      </right>
      <top style="thin">
        <color indexed="64"/>
      </top>
      <bottom style="thin">
        <color indexed="8"/>
      </bottom>
      <diagonal/>
    </border>
    <border>
      <left/>
      <right/>
      <top style="thin">
        <color indexed="8"/>
      </top>
      <bottom/>
      <diagonal/>
    </border>
    <border>
      <left/>
      <right style="thin">
        <color indexed="64"/>
      </right>
      <top style="thin">
        <color indexed="8"/>
      </top>
      <bottom/>
      <diagonal/>
    </border>
    <border>
      <left/>
      <right style="thin">
        <color indexed="64"/>
      </right>
      <top/>
      <bottom style="thin">
        <color indexed="8"/>
      </bottom>
      <diagonal/>
    </border>
    <border>
      <left/>
      <right style="thin">
        <color indexed="64"/>
      </right>
      <top style="thin">
        <color indexed="8"/>
      </top>
      <bottom style="thin">
        <color indexed="64"/>
      </bottom>
      <diagonal/>
    </border>
    <border>
      <left/>
      <right/>
      <top style="thin">
        <color indexed="64"/>
      </top>
      <bottom style="thin">
        <color indexed="8"/>
      </bottom>
      <diagonal/>
    </border>
    <border>
      <left style="thin">
        <color indexed="64"/>
      </left>
      <right/>
      <top style="double">
        <color indexed="8"/>
      </top>
      <bottom style="thin">
        <color indexed="64"/>
      </bottom>
      <diagonal/>
    </border>
    <border>
      <left style="thin">
        <color indexed="64"/>
      </left>
      <right/>
      <top style="thin">
        <color indexed="64"/>
      </top>
      <bottom style="thin">
        <color indexed="8"/>
      </bottom>
      <diagonal/>
    </border>
    <border>
      <left style="thin">
        <color indexed="64"/>
      </left>
      <right/>
      <top style="thin">
        <color indexed="64"/>
      </top>
      <bottom style="thin">
        <color indexed="64"/>
      </bottom>
      <diagonal/>
    </border>
    <border>
      <left style="thin">
        <color rgb="FF000000"/>
      </left>
      <right style="thin">
        <color indexed="64"/>
      </right>
      <top style="thin">
        <color indexed="64"/>
      </top>
      <bottom/>
      <diagonal/>
    </border>
    <border>
      <left/>
      <right style="thin">
        <color indexed="8"/>
      </right>
      <top style="thin">
        <color indexed="64"/>
      </top>
      <bottom style="thin">
        <color indexed="8"/>
      </bottom>
      <diagonal/>
    </border>
    <border>
      <left style="thin">
        <color indexed="64"/>
      </left>
      <right/>
      <top style="double">
        <color indexed="8"/>
      </top>
      <bottom/>
      <diagonal/>
    </border>
    <border>
      <left/>
      <right/>
      <top style="double">
        <color indexed="8"/>
      </top>
      <bottom/>
      <diagonal/>
    </border>
    <border>
      <left/>
      <right style="thin">
        <color indexed="8"/>
      </right>
      <top style="double">
        <color indexed="8"/>
      </top>
      <bottom/>
      <diagonal/>
    </border>
    <border>
      <left/>
      <right/>
      <top style="double">
        <color indexed="8"/>
      </top>
      <bottom style="thin">
        <color indexed="64"/>
      </bottom>
      <diagonal/>
    </border>
    <border>
      <left style="thin">
        <color auto="1"/>
      </left>
      <right/>
      <top style="thin">
        <color indexed="64"/>
      </top>
      <bottom/>
      <diagonal/>
    </border>
    <border>
      <left style="thin">
        <color auto="1"/>
      </left>
      <right style="thin">
        <color auto="1"/>
      </right>
      <top style="thin">
        <color auto="1"/>
      </top>
      <bottom style="thin">
        <color auto="1"/>
      </bottom>
      <diagonal/>
    </border>
    <border>
      <left/>
      <right style="thin">
        <color indexed="8"/>
      </right>
      <top style="double">
        <color indexed="8"/>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8"/>
      </right>
      <top style="thin">
        <color indexed="64"/>
      </top>
      <bottom style="thin">
        <color indexed="64"/>
      </bottom>
      <diagonal/>
    </border>
    <border>
      <left/>
      <right/>
      <top style="hair">
        <color indexed="64"/>
      </top>
      <bottom style="thin">
        <color indexed="64"/>
      </bottom>
      <diagonal/>
    </border>
    <border>
      <left style="thin">
        <color indexed="8"/>
      </left>
      <right/>
      <top style="double">
        <color indexed="8"/>
      </top>
      <bottom style="thin">
        <color indexed="64"/>
      </bottom>
      <diagonal/>
    </border>
    <border>
      <left style="thin">
        <color indexed="8"/>
      </left>
      <right style="thin">
        <color indexed="8"/>
      </right>
      <top style="thin">
        <color indexed="8"/>
      </top>
      <bottom/>
      <diagonal/>
    </border>
    <border>
      <left style="thin">
        <color indexed="8"/>
      </left>
      <right/>
      <top style="double">
        <color indexed="8"/>
      </top>
      <bottom style="double">
        <color indexed="8"/>
      </bottom>
      <diagonal/>
    </border>
    <border>
      <left/>
      <right/>
      <top style="double">
        <color indexed="8"/>
      </top>
      <bottom style="double">
        <color indexed="8"/>
      </bottom>
      <diagonal/>
    </border>
    <border>
      <left/>
      <right style="thin">
        <color indexed="8"/>
      </right>
      <top style="double">
        <color indexed="8"/>
      </top>
      <bottom style="double">
        <color indexed="8"/>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1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311">
    <xf numFmtId="0" fontId="0" fillId="0" borderId="0" xfId="0">
      <alignment vertical="center"/>
    </xf>
    <xf numFmtId="0" fontId="2" fillId="0" borderId="0" xfId="1">
      <alignment vertical="center"/>
    </xf>
    <xf numFmtId="0" fontId="10" fillId="4" borderId="5" xfId="0" applyFont="1" applyFill="1" applyBorder="1" applyAlignment="1">
      <alignment vertical="top" wrapText="1"/>
    </xf>
    <xf numFmtId="0" fontId="10" fillId="0" borderId="5" xfId="0" applyFont="1" applyBorder="1" applyAlignment="1">
      <alignment horizontal="left" vertical="center" wrapText="1"/>
    </xf>
    <xf numFmtId="0" fontId="10" fillId="0" borderId="0" xfId="0" applyFont="1" applyAlignment="1">
      <alignment vertical="top"/>
    </xf>
    <xf numFmtId="0" fontId="10" fillId="0" borderId="40" xfId="0" applyFont="1" applyBorder="1" applyAlignment="1">
      <alignment horizontal="left" vertical="center" wrapText="1"/>
    </xf>
    <xf numFmtId="0" fontId="10" fillId="0" borderId="17" xfId="0" applyFont="1" applyBorder="1" applyAlignment="1">
      <alignment horizontal="left" vertical="center" wrapText="1"/>
    </xf>
    <xf numFmtId="180" fontId="10" fillId="0" borderId="0" xfId="0" applyNumberFormat="1" applyFont="1" applyAlignment="1">
      <alignment vertical="top"/>
    </xf>
    <xf numFmtId="0" fontId="0" fillId="0" borderId="0" xfId="0" applyAlignment="1">
      <alignment horizontal="left" vertical="center"/>
    </xf>
    <xf numFmtId="0" fontId="0" fillId="0" borderId="15" xfId="0" applyBorder="1">
      <alignment vertical="center"/>
    </xf>
    <xf numFmtId="49" fontId="26" fillId="0" borderId="0" xfId="4" applyNumberFormat="1" applyFont="1" applyAlignment="1">
      <alignment vertical="top"/>
    </xf>
    <xf numFmtId="49" fontId="26" fillId="0" borderId="0" xfId="4" applyNumberFormat="1" applyFont="1" applyAlignment="1">
      <alignment vertical="top" wrapText="1"/>
    </xf>
    <xf numFmtId="0" fontId="26" fillId="5" borderId="0" xfId="4" applyFont="1" applyFill="1" applyAlignment="1">
      <alignment vertical="top" wrapText="1"/>
    </xf>
    <xf numFmtId="49" fontId="26" fillId="0" borderId="0" xfId="5" applyNumberFormat="1" applyFont="1" applyAlignment="1">
      <alignment vertical="top" wrapText="1"/>
    </xf>
    <xf numFmtId="0" fontId="26" fillId="0" borderId="0" xfId="4" applyFont="1" applyAlignment="1">
      <alignment vertical="top" wrapText="1"/>
    </xf>
    <xf numFmtId="0" fontId="27" fillId="0" borderId="0" xfId="4" applyFont="1" applyAlignment="1">
      <alignment vertical="top" wrapText="1"/>
    </xf>
    <xf numFmtId="0" fontId="26" fillId="0" borderId="0" xfId="4" applyFont="1" applyAlignment="1">
      <alignment vertical="top"/>
    </xf>
    <xf numFmtId="0" fontId="27" fillId="0" borderId="0" xfId="5" applyFont="1" applyAlignment="1">
      <alignment vertical="top" wrapText="1"/>
    </xf>
    <xf numFmtId="0" fontId="27" fillId="0" borderId="0" xfId="4" applyFont="1" applyAlignment="1">
      <alignment vertical="top"/>
    </xf>
    <xf numFmtId="0" fontId="27" fillId="5" borderId="0" xfId="4" applyFont="1" applyFill="1" applyAlignment="1">
      <alignment vertical="top" wrapText="1"/>
    </xf>
    <xf numFmtId="0" fontId="28" fillId="0" borderId="0" xfId="0" applyFont="1" applyAlignment="1">
      <alignment vertical="top"/>
    </xf>
    <xf numFmtId="0" fontId="28" fillId="0" borderId="0" xfId="0" applyFont="1">
      <alignment vertical="center"/>
    </xf>
    <xf numFmtId="49" fontId="28" fillId="0" borderId="0" xfId="4" applyNumberFormat="1" applyFont="1">
      <alignment vertical="center"/>
    </xf>
    <xf numFmtId="49" fontId="28" fillId="0" borderId="0" xfId="4" applyNumberFormat="1" applyFont="1" applyAlignment="1">
      <alignment horizontal="left" vertical="center"/>
    </xf>
    <xf numFmtId="0" fontId="28" fillId="5" borderId="0" xfId="4" applyFont="1" applyFill="1" applyAlignment="1"/>
    <xf numFmtId="0" fontId="0" fillId="0" borderId="0" xfId="4" applyFont="1" applyAlignment="1"/>
    <xf numFmtId="0" fontId="33" fillId="0" borderId="0" xfId="4" applyFont="1">
      <alignment vertical="center"/>
    </xf>
    <xf numFmtId="0" fontId="28" fillId="0" borderId="0" xfId="4" applyFont="1" applyAlignment="1"/>
    <xf numFmtId="49" fontId="28" fillId="0" borderId="0" xfId="6" applyNumberFormat="1" applyFont="1">
      <alignment vertical="center"/>
    </xf>
    <xf numFmtId="0" fontId="34" fillId="0" borderId="0" xfId="4" applyFont="1">
      <alignment vertical="center"/>
    </xf>
    <xf numFmtId="0" fontId="35" fillId="0" borderId="0" xfId="4" applyFont="1">
      <alignment vertical="center"/>
    </xf>
    <xf numFmtId="0" fontId="34" fillId="0" borderId="0" xfId="4" quotePrefix="1" applyFont="1">
      <alignment vertical="center"/>
    </xf>
    <xf numFmtId="0" fontId="33" fillId="5" borderId="0" xfId="4" applyFont="1" applyFill="1">
      <alignment vertical="center"/>
    </xf>
    <xf numFmtId="0" fontId="33" fillId="0" borderId="0" xfId="4" applyFont="1" applyAlignment="1">
      <alignment horizontal="left" vertical="center"/>
    </xf>
    <xf numFmtId="0" fontId="34" fillId="5" borderId="0" xfId="4" applyFont="1" applyFill="1">
      <alignment vertical="center"/>
    </xf>
    <xf numFmtId="49" fontId="32" fillId="0" borderId="0" xfId="6" applyNumberFormat="1" applyFont="1">
      <alignment vertical="center"/>
    </xf>
    <xf numFmtId="0" fontId="28" fillId="5" borderId="0" xfId="0" applyFont="1" applyFill="1">
      <alignment vertical="center"/>
    </xf>
    <xf numFmtId="49" fontId="26" fillId="5" borderId="0" xfId="4" applyNumberFormat="1" applyFont="1" applyFill="1" applyAlignment="1">
      <alignment vertical="top" wrapText="1"/>
    </xf>
    <xf numFmtId="49" fontId="28" fillId="5" borderId="0" xfId="4" applyNumberFormat="1" applyFont="1" applyFill="1">
      <alignment vertical="center"/>
    </xf>
    <xf numFmtId="0" fontId="0" fillId="4" borderId="5" xfId="0" applyFill="1" applyBorder="1" applyAlignment="1">
      <alignment horizontal="center" vertical="center"/>
    </xf>
    <xf numFmtId="0" fontId="12" fillId="0" borderId="0" xfId="1" applyFont="1">
      <alignment vertical="center"/>
    </xf>
    <xf numFmtId="0" fontId="13" fillId="0" borderId="0" xfId="1" applyFont="1">
      <alignment vertical="center"/>
    </xf>
    <xf numFmtId="0" fontId="12" fillId="0" borderId="0" xfId="1" applyFont="1" applyAlignment="1">
      <alignment vertical="center" wrapText="1"/>
    </xf>
    <xf numFmtId="0" fontId="16" fillId="0" borderId="0" xfId="1" applyFont="1">
      <alignment vertical="center"/>
    </xf>
    <xf numFmtId="0" fontId="7" fillId="0" borderId="0" xfId="1" applyFont="1" applyAlignment="1">
      <alignment horizontal="center"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18" fillId="0" borderId="0" xfId="1" applyFont="1" applyAlignment="1">
      <alignment horizontal="left" vertical="center"/>
    </xf>
    <xf numFmtId="0" fontId="12" fillId="0" borderId="0" xfId="1" applyFont="1" applyAlignment="1">
      <alignment horizontal="center" vertical="center" wrapText="1"/>
    </xf>
    <xf numFmtId="0" fontId="5" fillId="0" borderId="0" xfId="1" applyFont="1" applyAlignment="1">
      <alignment horizontal="left" vertical="center"/>
    </xf>
    <xf numFmtId="0" fontId="17" fillId="0" borderId="0" xfId="1" applyFont="1" applyAlignment="1">
      <alignment horizontal="left" vertical="center"/>
    </xf>
    <xf numFmtId="0" fontId="12" fillId="0" borderId="0" xfId="1" applyFont="1" applyAlignment="1">
      <alignment horizontal="left" vertical="center"/>
    </xf>
    <xf numFmtId="0" fontId="13" fillId="0" borderId="0" xfId="1" applyFont="1" applyAlignment="1">
      <alignment vertical="center" wrapText="1"/>
    </xf>
    <xf numFmtId="0" fontId="7" fillId="0" borderId="0" xfId="1" applyFont="1">
      <alignment vertical="center"/>
    </xf>
    <xf numFmtId="0" fontId="5" fillId="0" borderId="0" xfId="1" applyFont="1" applyAlignment="1">
      <alignment vertical="center" shrinkToFit="1"/>
    </xf>
    <xf numFmtId="0" fontId="6" fillId="0" borderId="0" xfId="1" applyFont="1" applyAlignment="1">
      <alignment vertical="center" shrinkToFit="1"/>
    </xf>
    <xf numFmtId="0" fontId="12" fillId="0" borderId="47" xfId="1" applyFont="1" applyBorder="1" applyAlignment="1">
      <alignment vertical="top" wrapText="1"/>
    </xf>
    <xf numFmtId="0" fontId="12" fillId="0" borderId="6" xfId="1" applyFont="1" applyBorder="1" applyAlignment="1">
      <alignment vertical="top" wrapText="1"/>
    </xf>
    <xf numFmtId="0" fontId="12" fillId="0" borderId="10" xfId="1" applyFont="1" applyBorder="1" applyAlignment="1">
      <alignment vertical="top" wrapText="1"/>
    </xf>
    <xf numFmtId="0" fontId="12" fillId="0" borderId="47" xfId="1" applyFont="1" applyBorder="1" applyAlignment="1">
      <alignment horizontal="left" vertical="top" wrapText="1"/>
    </xf>
    <xf numFmtId="0" fontId="12" fillId="0" borderId="12" xfId="1" applyFont="1" applyBorder="1" applyAlignment="1">
      <alignment vertical="center" wrapText="1"/>
    </xf>
    <xf numFmtId="0" fontId="12" fillId="0" borderId="13" xfId="1" applyFont="1" applyBorder="1" applyAlignment="1">
      <alignment vertical="center" wrapText="1"/>
    </xf>
    <xf numFmtId="0" fontId="12" fillId="0" borderId="46" xfId="1" quotePrefix="1" applyFont="1" applyBorder="1" applyAlignment="1">
      <alignment vertical="center" wrapText="1"/>
    </xf>
    <xf numFmtId="0" fontId="12" fillId="0" borderId="12" xfId="1" quotePrefix="1" applyFont="1" applyBorder="1" applyAlignment="1">
      <alignment vertical="center" wrapText="1"/>
    </xf>
    <xf numFmtId="0" fontId="6" fillId="0" borderId="0" xfId="1" applyFont="1" applyAlignment="1">
      <alignment vertical="center" wrapText="1"/>
    </xf>
    <xf numFmtId="0" fontId="12" fillId="0" borderId="23" xfId="1" applyFont="1" applyBorder="1" applyAlignment="1">
      <alignment vertical="top" wrapText="1"/>
    </xf>
    <xf numFmtId="0" fontId="12" fillId="0" borderId="21" xfId="1" applyFont="1" applyBorder="1">
      <alignment vertical="center"/>
    </xf>
    <xf numFmtId="0" fontId="14" fillId="0" borderId="56" xfId="7" applyFont="1" applyBorder="1">
      <alignment vertical="center"/>
    </xf>
    <xf numFmtId="0" fontId="12" fillId="0" borderId="24" xfId="1" applyFont="1" applyBorder="1" applyAlignment="1">
      <alignment vertical="center" wrapText="1"/>
    </xf>
    <xf numFmtId="0" fontId="12" fillId="0" borderId="6" xfId="1" applyFont="1" applyBorder="1" applyAlignment="1">
      <alignment horizontal="left" vertical="top" wrapText="1"/>
    </xf>
    <xf numFmtId="0" fontId="12" fillId="0" borderId="17" xfId="1" applyFont="1" applyBorder="1" applyAlignment="1">
      <alignment horizontal="left" vertical="top" wrapText="1"/>
    </xf>
    <xf numFmtId="0" fontId="12" fillId="0" borderId="10" xfId="1" applyFont="1" applyBorder="1" applyAlignment="1">
      <alignment horizontal="left" vertical="top" wrapText="1"/>
    </xf>
    <xf numFmtId="0" fontId="19" fillId="0" borderId="49" xfId="1" applyFont="1" applyBorder="1" applyAlignment="1">
      <alignment vertical="center" wrapText="1"/>
    </xf>
    <xf numFmtId="0" fontId="7" fillId="0" borderId="0" xfId="1" applyFont="1" applyAlignment="1">
      <alignment vertical="center" wrapText="1"/>
    </xf>
    <xf numFmtId="0" fontId="12" fillId="0" borderId="20" xfId="1" applyFont="1" applyBorder="1" applyAlignment="1">
      <alignment vertical="top"/>
    </xf>
    <xf numFmtId="0" fontId="12" fillId="0" borderId="21" xfId="1" applyFont="1" applyBorder="1" applyAlignment="1">
      <alignment vertical="top"/>
    </xf>
    <xf numFmtId="0" fontId="12" fillId="0" borderId="15" xfId="1" applyFont="1" applyBorder="1" applyAlignment="1">
      <alignment vertical="center" wrapText="1"/>
    </xf>
    <xf numFmtId="0" fontId="12" fillId="0" borderId="25" xfId="1" applyFont="1" applyBorder="1" applyAlignment="1">
      <alignment vertical="center" wrapText="1"/>
    </xf>
    <xf numFmtId="0" fontId="12" fillId="0" borderId="5" xfId="1" applyFont="1" applyBorder="1" applyAlignment="1">
      <alignment vertical="top" wrapText="1"/>
    </xf>
    <xf numFmtId="0" fontId="12" fillId="0" borderId="0" xfId="1" applyFont="1" applyAlignment="1">
      <alignment horizontal="left" vertical="top" wrapText="1"/>
    </xf>
    <xf numFmtId="0" fontId="12" fillId="0" borderId="15" xfId="1" applyFont="1" applyBorder="1" applyAlignment="1">
      <alignment horizontal="left" vertical="top" wrapText="1"/>
    </xf>
    <xf numFmtId="0" fontId="10" fillId="6" borderId="5" xfId="0" applyFont="1" applyFill="1" applyBorder="1" applyAlignment="1">
      <alignment horizontal="left" vertical="center" wrapText="1"/>
    </xf>
    <xf numFmtId="0" fontId="39" fillId="0" borderId="5" xfId="0" applyFont="1" applyBorder="1" applyAlignment="1">
      <alignment horizontal="left" vertical="center" wrapText="1"/>
    </xf>
    <xf numFmtId="0" fontId="39" fillId="4" borderId="5" xfId="0" applyFont="1" applyFill="1" applyBorder="1" applyAlignment="1">
      <alignment vertical="top" wrapText="1"/>
    </xf>
    <xf numFmtId="0" fontId="39" fillId="0" borderId="0" xfId="0" applyFont="1" applyAlignment="1">
      <alignment vertical="top"/>
    </xf>
    <xf numFmtId="0" fontId="14" fillId="4" borderId="5" xfId="8" applyFont="1" applyFill="1" applyBorder="1" applyAlignment="1" applyProtection="1">
      <alignment horizontal="center" vertical="center" wrapText="1"/>
      <protection locked="0"/>
    </xf>
    <xf numFmtId="0" fontId="14" fillId="3" borderId="5" xfId="8" applyFont="1" applyFill="1" applyBorder="1" applyAlignment="1" applyProtection="1">
      <alignment vertical="center" wrapText="1"/>
      <protection locked="0"/>
    </xf>
    <xf numFmtId="49" fontId="14" fillId="3" borderId="5" xfId="8" quotePrefix="1" applyNumberFormat="1" applyFont="1" applyFill="1" applyBorder="1" applyAlignment="1" applyProtection="1">
      <alignment vertical="center" wrapText="1"/>
      <protection locked="0"/>
    </xf>
    <xf numFmtId="0" fontId="14" fillId="3" borderId="5" xfId="8" applyFont="1" applyFill="1" applyBorder="1" applyAlignment="1" applyProtection="1">
      <alignment horizontal="center" vertical="center" wrapText="1"/>
      <protection locked="0"/>
    </xf>
    <xf numFmtId="0" fontId="14" fillId="2" borderId="5" xfId="8" applyFont="1" applyFill="1" applyBorder="1" applyAlignment="1" applyProtection="1">
      <alignment vertical="center" wrapText="1"/>
      <protection locked="0"/>
    </xf>
    <xf numFmtId="49" fontId="14" fillId="2" borderId="5" xfId="8" quotePrefix="1" applyNumberFormat="1" applyFont="1" applyFill="1" applyBorder="1" applyAlignment="1" applyProtection="1">
      <alignment vertical="center" wrapText="1"/>
      <protection locked="0"/>
    </xf>
    <xf numFmtId="178" fontId="14" fillId="3" borderId="5" xfId="8" applyNumberFormat="1" applyFont="1" applyFill="1" applyBorder="1" applyAlignment="1" applyProtection="1">
      <alignment horizontal="center" vertical="center" wrapText="1"/>
      <protection locked="0"/>
    </xf>
    <xf numFmtId="177" fontId="14" fillId="2" borderId="5" xfId="8" quotePrefix="1" applyNumberFormat="1" applyFont="1" applyFill="1" applyBorder="1" applyAlignment="1" applyProtection="1">
      <alignment vertical="center" wrapText="1"/>
      <protection locked="0"/>
    </xf>
    <xf numFmtId="179" fontId="14" fillId="2" borderId="5" xfId="8" quotePrefix="1" applyNumberFormat="1" applyFont="1" applyFill="1" applyBorder="1" applyAlignment="1" applyProtection="1">
      <alignment vertical="center" wrapText="1"/>
      <protection locked="0"/>
    </xf>
    <xf numFmtId="177" fontId="14" fillId="3" borderId="5" xfId="8" quotePrefix="1" applyNumberFormat="1" applyFont="1" applyFill="1" applyBorder="1" applyAlignment="1" applyProtection="1">
      <alignment vertical="center" wrapText="1"/>
      <protection locked="0"/>
    </xf>
    <xf numFmtId="179" fontId="14" fillId="3" borderId="5" xfId="8" quotePrefix="1" applyNumberFormat="1" applyFont="1" applyFill="1" applyBorder="1" applyAlignment="1" applyProtection="1">
      <alignment vertical="center" wrapText="1"/>
      <protection locked="0"/>
    </xf>
    <xf numFmtId="0" fontId="12" fillId="0" borderId="0" xfId="8" applyFont="1" applyAlignment="1">
      <alignment horizontal="left" vertical="center"/>
    </xf>
    <xf numFmtId="0" fontId="14" fillId="0" borderId="0" xfId="8" applyFont="1">
      <alignment vertical="center"/>
    </xf>
    <xf numFmtId="0" fontId="14" fillId="0" borderId="15" xfId="8" applyFont="1" applyBorder="1">
      <alignment vertical="center"/>
    </xf>
    <xf numFmtId="0" fontId="5" fillId="0" borderId="0" xfId="8" applyFont="1" applyAlignment="1">
      <alignment horizontal="center" vertical="center"/>
    </xf>
    <xf numFmtId="0" fontId="10" fillId="0" borderId="0" xfId="8" applyFont="1" applyAlignment="1">
      <alignment horizontal="center" vertical="center"/>
    </xf>
    <xf numFmtId="0" fontId="14" fillId="0" borderId="46" xfId="8" applyFont="1" applyBorder="1" applyAlignment="1">
      <alignment vertical="center" wrapText="1"/>
    </xf>
    <xf numFmtId="0" fontId="14" fillId="0" borderId="12" xfId="8" applyFont="1" applyBorder="1">
      <alignment vertical="center"/>
    </xf>
    <xf numFmtId="0" fontId="14" fillId="0" borderId="12" xfId="8" applyFont="1" applyBorder="1" applyAlignment="1">
      <alignment vertical="center" wrapText="1"/>
    </xf>
    <xf numFmtId="0" fontId="14" fillId="0" borderId="0" xfId="8" applyFont="1" applyAlignment="1">
      <alignment vertical="center" wrapText="1"/>
    </xf>
    <xf numFmtId="0" fontId="14" fillId="0" borderId="19" xfId="8" applyFont="1" applyBorder="1" applyAlignment="1">
      <alignment vertical="center" wrapText="1"/>
    </xf>
    <xf numFmtId="0" fontId="5" fillId="0" borderId="0" xfId="8" applyFont="1" applyAlignment="1">
      <alignment horizontal="center" vertical="center" shrinkToFit="1"/>
    </xf>
    <xf numFmtId="0" fontId="14" fillId="0" borderId="20" xfId="8" applyFont="1" applyBorder="1" applyAlignment="1">
      <alignment vertical="center" wrapText="1"/>
    </xf>
    <xf numFmtId="0" fontId="14" fillId="0" borderId="6" xfId="8" applyFont="1" applyBorder="1">
      <alignment vertical="center"/>
    </xf>
    <xf numFmtId="0" fontId="40" fillId="0" borderId="0" xfId="8" applyFont="1" applyAlignment="1">
      <alignment horizontal="center" vertical="center"/>
    </xf>
    <xf numFmtId="0" fontId="14" fillId="0" borderId="54"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6" xfId="8" applyFont="1" applyBorder="1" applyAlignment="1">
      <alignment vertical="center" wrapText="1"/>
    </xf>
    <xf numFmtId="0" fontId="41" fillId="0" borderId="0" xfId="8" applyFont="1">
      <alignment vertical="center"/>
    </xf>
    <xf numFmtId="0" fontId="14" fillId="0" borderId="0" xfId="8" applyFont="1" applyAlignment="1">
      <alignment vertical="center" shrinkToFit="1"/>
    </xf>
    <xf numFmtId="0" fontId="5" fillId="0" borderId="0" xfId="8" applyFont="1">
      <alignment vertical="center"/>
    </xf>
    <xf numFmtId="0" fontId="5" fillId="0" borderId="0" xfId="8" applyFont="1" applyAlignment="1">
      <alignment vertical="center" shrinkToFit="1"/>
    </xf>
    <xf numFmtId="0" fontId="14" fillId="0" borderId="21" xfId="8" applyFont="1" applyBorder="1">
      <alignment vertical="center"/>
    </xf>
    <xf numFmtId="0" fontId="14" fillId="0" borderId="17" xfId="8" applyFont="1" applyBorder="1">
      <alignment vertical="center"/>
    </xf>
    <xf numFmtId="0" fontId="42" fillId="0" borderId="0" xfId="8" applyFont="1">
      <alignment vertical="center"/>
    </xf>
    <xf numFmtId="0" fontId="14" fillId="0" borderId="0" xfId="8" applyFont="1" applyAlignment="1">
      <alignment horizontal="justify" vertical="center" wrapText="1"/>
    </xf>
    <xf numFmtId="0" fontId="14" fillId="0" borderId="0" xfId="8" applyFont="1" applyAlignment="1">
      <alignment horizontal="left" vertical="center"/>
    </xf>
    <xf numFmtId="0" fontId="42" fillId="0" borderId="0" xfId="8" applyFont="1" applyAlignment="1">
      <alignment vertical="center" shrinkToFit="1"/>
    </xf>
    <xf numFmtId="0" fontId="14" fillId="0" borderId="0" xfId="8" applyFont="1" applyProtection="1">
      <alignment vertical="center"/>
      <protection locked="0"/>
    </xf>
    <xf numFmtId="0" fontId="14" fillId="0" borderId="20" xfId="8" applyFont="1" applyBorder="1" applyAlignment="1" applyProtection="1">
      <alignment vertical="center" wrapText="1"/>
      <protection locked="0"/>
    </xf>
    <xf numFmtId="0" fontId="14" fillId="0" borderId="6" xfId="8" applyFont="1" applyBorder="1" applyAlignment="1" applyProtection="1">
      <alignment vertical="center" wrapText="1"/>
      <protection locked="0"/>
    </xf>
    <xf numFmtId="0" fontId="41" fillId="0" borderId="0" xfId="8" applyFont="1" applyProtection="1">
      <alignment vertical="center"/>
      <protection locked="0"/>
    </xf>
    <xf numFmtId="0" fontId="14" fillId="0" borderId="0" xfId="8" applyFont="1" applyAlignment="1" applyProtection="1">
      <alignment vertical="center" shrinkToFit="1"/>
      <protection locked="0"/>
    </xf>
    <xf numFmtId="0" fontId="14" fillId="0" borderId="5" xfId="8" applyFont="1" applyBorder="1" applyAlignment="1" applyProtection="1">
      <alignment horizontal="center" vertical="center" wrapText="1"/>
      <protection locked="0"/>
    </xf>
    <xf numFmtId="0" fontId="5" fillId="0" borderId="0" xfId="8" applyFont="1" applyProtection="1">
      <alignment vertical="center"/>
      <protection locked="0"/>
    </xf>
    <xf numFmtId="0" fontId="5" fillId="0" borderId="0" xfId="8" applyFont="1" applyAlignment="1" applyProtection="1">
      <alignment vertical="center" shrinkToFit="1"/>
      <protection locked="0"/>
    </xf>
    <xf numFmtId="0" fontId="10" fillId="0" borderId="0" xfId="8" applyFont="1" applyProtection="1">
      <alignment vertical="center"/>
      <protection locked="0"/>
    </xf>
    <xf numFmtId="0" fontId="6" fillId="0" borderId="0" xfId="8" applyFont="1" applyProtection="1">
      <alignment vertical="center"/>
      <protection locked="0"/>
    </xf>
    <xf numFmtId="0" fontId="42" fillId="0" borderId="0" xfId="8" applyFont="1" applyProtection="1">
      <alignment vertical="center"/>
      <protection locked="0"/>
    </xf>
    <xf numFmtId="0" fontId="14" fillId="7" borderId="52" xfId="8" applyFont="1" applyFill="1" applyBorder="1" applyAlignment="1">
      <alignment horizontal="left" vertical="center"/>
    </xf>
    <xf numFmtId="49" fontId="14" fillId="7" borderId="53" xfId="8" applyNumberFormat="1" applyFont="1" applyFill="1" applyBorder="1" applyAlignment="1">
      <alignment vertical="center" wrapText="1"/>
    </xf>
    <xf numFmtId="0" fontId="14" fillId="7" borderId="53" xfId="8" applyFont="1" applyFill="1" applyBorder="1" applyAlignment="1">
      <alignment horizontal="center" vertical="center" wrapText="1"/>
    </xf>
    <xf numFmtId="0" fontId="14" fillId="7" borderId="53" xfId="8" applyFont="1" applyFill="1" applyBorder="1" applyAlignment="1">
      <alignment vertical="center" wrapText="1"/>
    </xf>
    <xf numFmtId="0" fontId="14" fillId="7" borderId="54" xfId="8" applyFont="1" applyFill="1" applyBorder="1" applyAlignment="1">
      <alignment horizontal="center" vertical="center" wrapText="1"/>
    </xf>
    <xf numFmtId="0" fontId="7" fillId="0" borderId="0" xfId="1" applyFont="1" applyAlignment="1">
      <alignment vertical="center" shrinkToFit="1"/>
    </xf>
    <xf numFmtId="0" fontId="10" fillId="0" borderId="62" xfId="0" applyFont="1" applyBorder="1" applyAlignment="1">
      <alignment vertical="top"/>
    </xf>
    <xf numFmtId="0" fontId="39" fillId="0" borderId="62" xfId="0" applyFont="1" applyBorder="1" applyAlignment="1">
      <alignment vertical="top"/>
    </xf>
    <xf numFmtId="180" fontId="10" fillId="0" borderId="62" xfId="0" applyNumberFormat="1" applyFont="1" applyBorder="1" applyAlignment="1">
      <alignment vertical="top"/>
    </xf>
    <xf numFmtId="0" fontId="10" fillId="8" borderId="5" xfId="0" applyFont="1" applyFill="1" applyBorder="1" applyAlignment="1">
      <alignment horizontal="left" vertical="center" wrapText="1"/>
    </xf>
    <xf numFmtId="0" fontId="26" fillId="0" borderId="0" xfId="0" applyFont="1" applyAlignment="1">
      <alignment vertical="top" wrapText="1"/>
    </xf>
    <xf numFmtId="0" fontId="26" fillId="0" borderId="0" xfId="0" applyFont="1" applyAlignment="1">
      <alignment vertical="top"/>
    </xf>
    <xf numFmtId="49" fontId="29" fillId="2" borderId="63" xfId="4" applyNumberFormat="1" applyFont="1" applyFill="1" applyBorder="1">
      <alignment vertical="center"/>
    </xf>
    <xf numFmtId="0" fontId="29" fillId="5" borderId="63" xfId="4" applyFont="1" applyFill="1" applyBorder="1" applyAlignment="1"/>
    <xf numFmtId="0" fontId="29" fillId="2" borderId="63" xfId="4" applyFont="1" applyFill="1" applyBorder="1" applyAlignment="1"/>
    <xf numFmtId="0" fontId="30" fillId="2" borderId="63" xfId="4" applyFont="1" applyFill="1" applyBorder="1">
      <alignment vertical="center"/>
    </xf>
    <xf numFmtId="49" fontId="29" fillId="2" borderId="63" xfId="6" applyNumberFormat="1" applyFont="1" applyFill="1" applyBorder="1">
      <alignment vertical="center"/>
    </xf>
    <xf numFmtId="49" fontId="29" fillId="5" borderId="63" xfId="4" applyNumberFormat="1" applyFont="1" applyFill="1" applyBorder="1">
      <alignment vertical="center"/>
    </xf>
    <xf numFmtId="0" fontId="31" fillId="2" borderId="63" xfId="4" applyFont="1" applyFill="1" applyBorder="1">
      <alignment vertical="center"/>
    </xf>
    <xf numFmtId="0" fontId="30" fillId="5" borderId="63" xfId="4" applyFont="1" applyFill="1" applyBorder="1">
      <alignment vertical="center"/>
    </xf>
    <xf numFmtId="0" fontId="30" fillId="2" borderId="63" xfId="4" applyFont="1" applyFill="1" applyBorder="1" applyAlignment="1">
      <alignment vertical="center" wrapText="1"/>
    </xf>
    <xf numFmtId="0" fontId="30" fillId="2" borderId="64" xfId="4" applyFont="1" applyFill="1" applyBorder="1">
      <alignment vertical="center"/>
    </xf>
    <xf numFmtId="0" fontId="29" fillId="2" borderId="65" xfId="0" applyFont="1" applyFill="1" applyBorder="1">
      <alignment vertical="center"/>
    </xf>
    <xf numFmtId="0" fontId="29" fillId="2" borderId="66" xfId="0" applyFont="1" applyFill="1" applyBorder="1">
      <alignment vertical="center"/>
    </xf>
    <xf numFmtId="179" fontId="38" fillId="0" borderId="0" xfId="6" applyNumberFormat="1" applyFont="1" applyAlignment="1">
      <alignment horizontal="center" vertical="center"/>
    </xf>
    <xf numFmtId="179" fontId="0" fillId="0" borderId="0" xfId="0" applyNumberFormat="1">
      <alignment vertical="center"/>
    </xf>
    <xf numFmtId="179" fontId="0" fillId="0" borderId="5" xfId="0" applyNumberFormat="1" applyBorder="1" applyAlignment="1">
      <alignment horizontal="center" vertical="center"/>
    </xf>
    <xf numFmtId="0" fontId="12" fillId="0" borderId="52" xfId="1" applyFont="1" applyBorder="1" applyAlignment="1">
      <alignment vertical="top" wrapText="1"/>
    </xf>
    <xf numFmtId="0" fontId="12" fillId="0" borderId="53" xfId="1" applyFont="1" applyBorder="1" applyAlignment="1">
      <alignment vertical="top"/>
    </xf>
    <xf numFmtId="0" fontId="12" fillId="0" borderId="54" xfId="1" applyFont="1" applyBorder="1" applyAlignment="1">
      <alignment vertical="top"/>
    </xf>
    <xf numFmtId="0" fontId="12" fillId="0" borderId="52" xfId="1" applyFont="1" applyBorder="1" applyAlignment="1">
      <alignment vertical="top"/>
    </xf>
    <xf numFmtId="0" fontId="12" fillId="2" borderId="52" xfId="1" applyFont="1" applyFill="1" applyBorder="1" applyAlignment="1" applyProtection="1">
      <alignment horizontal="center" vertical="center" wrapText="1"/>
      <protection locked="0"/>
    </xf>
    <xf numFmtId="0" fontId="12" fillId="2" borderId="53" xfId="1" applyFont="1" applyFill="1" applyBorder="1" applyAlignment="1" applyProtection="1">
      <alignment horizontal="center" vertical="center" wrapText="1"/>
      <protection locked="0"/>
    </xf>
    <xf numFmtId="0" fontId="12" fillId="2" borderId="55" xfId="1" applyFont="1" applyFill="1" applyBorder="1" applyAlignment="1" applyProtection="1">
      <alignment horizontal="center" vertical="center" wrapText="1"/>
      <protection locked="0"/>
    </xf>
    <xf numFmtId="0" fontId="12" fillId="3" borderId="50" xfId="1" applyFont="1" applyFill="1" applyBorder="1" applyAlignment="1" applyProtection="1">
      <alignment horizontal="left" vertical="center" wrapText="1"/>
      <protection locked="0"/>
    </xf>
    <xf numFmtId="0" fontId="12" fillId="3" borderId="51" xfId="1" applyFont="1" applyFill="1" applyBorder="1" applyAlignment="1" applyProtection="1">
      <alignment horizontal="left" vertical="center" wrapText="1"/>
      <protection locked="0"/>
    </xf>
    <xf numFmtId="0" fontId="12" fillId="3" borderId="49" xfId="1" applyFont="1" applyFill="1" applyBorder="1" applyAlignment="1" applyProtection="1">
      <alignment horizontal="left" vertical="center" wrapText="1"/>
      <protection locked="0"/>
    </xf>
    <xf numFmtId="0" fontId="12" fillId="0" borderId="47" xfId="1" applyFont="1" applyBorder="1" applyAlignment="1">
      <alignment vertical="top" wrapText="1"/>
    </xf>
    <xf numFmtId="0" fontId="12" fillId="4" borderId="21" xfId="1" applyFont="1" applyFill="1" applyBorder="1" applyAlignment="1" applyProtection="1">
      <alignment vertical="center" wrapText="1"/>
      <protection locked="0"/>
    </xf>
    <xf numFmtId="0" fontId="12" fillId="4" borderId="15" xfId="1" applyFont="1" applyFill="1" applyBorder="1" applyAlignment="1" applyProtection="1">
      <alignment vertical="center" wrapText="1"/>
      <protection locked="0"/>
    </xf>
    <xf numFmtId="0" fontId="12" fillId="4" borderId="25" xfId="1" applyFont="1" applyFill="1" applyBorder="1" applyAlignment="1" applyProtection="1">
      <alignment vertical="center" wrapText="1"/>
      <protection locked="0"/>
    </xf>
    <xf numFmtId="0" fontId="12" fillId="0" borderId="46" xfId="1" applyFont="1" applyBorder="1" applyAlignment="1">
      <alignment vertical="top" wrapText="1"/>
    </xf>
    <xf numFmtId="0" fontId="12" fillId="0" borderId="12" xfId="1" applyFont="1" applyBorder="1" applyAlignment="1">
      <alignment vertical="top" wrapText="1"/>
    </xf>
    <xf numFmtId="0" fontId="12" fillId="0" borderId="19" xfId="1" applyFont="1" applyBorder="1" applyAlignment="1">
      <alignment vertical="top" wrapText="1"/>
    </xf>
    <xf numFmtId="0" fontId="12" fillId="0" borderId="20" xfId="1" applyFont="1" applyBorder="1" applyAlignment="1">
      <alignment vertical="top" wrapText="1"/>
    </xf>
    <xf numFmtId="0" fontId="12" fillId="0" borderId="0" xfId="1" applyFont="1" applyAlignment="1">
      <alignment vertical="top" wrapText="1"/>
    </xf>
    <xf numFmtId="0" fontId="12" fillId="0" borderId="6" xfId="1" applyFont="1" applyBorder="1" applyAlignment="1">
      <alignment vertical="top" wrapText="1"/>
    </xf>
    <xf numFmtId="0" fontId="12" fillId="3" borderId="49" xfId="1" applyFont="1" applyFill="1" applyBorder="1" applyAlignment="1" applyProtection="1">
      <alignment vertical="center" wrapText="1"/>
      <protection locked="0"/>
    </xf>
    <xf numFmtId="0" fontId="12" fillId="3" borderId="50" xfId="1" applyFont="1" applyFill="1" applyBorder="1" applyAlignment="1" applyProtection="1">
      <alignment vertical="center" wrapText="1"/>
      <protection locked="0"/>
    </xf>
    <xf numFmtId="0" fontId="12" fillId="0" borderId="50" xfId="1" applyFont="1" applyBorder="1" applyAlignment="1">
      <alignment vertical="center" wrapText="1"/>
    </xf>
    <xf numFmtId="0" fontId="12" fillId="0" borderId="51" xfId="1" applyFont="1" applyBorder="1" applyAlignment="1">
      <alignment vertical="center" wrapText="1"/>
    </xf>
    <xf numFmtId="0" fontId="12" fillId="3" borderId="49" xfId="1" applyFont="1" applyFill="1" applyBorder="1" applyAlignment="1" applyProtection="1">
      <alignment horizontal="center" vertical="center"/>
      <protection locked="0"/>
    </xf>
    <xf numFmtId="0" fontId="12" fillId="3" borderId="50" xfId="1" applyFont="1" applyFill="1" applyBorder="1" applyAlignment="1" applyProtection="1">
      <alignment horizontal="center" vertical="center"/>
      <protection locked="0"/>
    </xf>
    <xf numFmtId="0" fontId="12" fillId="2" borderId="49" xfId="1" quotePrefix="1" applyFont="1" applyFill="1" applyBorder="1" applyAlignment="1" applyProtection="1">
      <alignment vertical="center" wrapText="1"/>
      <protection locked="0"/>
    </xf>
    <xf numFmtId="0" fontId="12" fillId="2" borderId="50" xfId="1" quotePrefix="1" applyFont="1" applyFill="1" applyBorder="1" applyAlignment="1" applyProtection="1">
      <alignment vertical="center" wrapText="1"/>
      <protection locked="0"/>
    </xf>
    <xf numFmtId="0" fontId="12" fillId="2" borderId="50" xfId="1" applyFont="1" applyFill="1" applyBorder="1" applyAlignment="1" applyProtection="1">
      <alignment vertical="center" wrapText="1"/>
      <protection locked="0"/>
    </xf>
    <xf numFmtId="0" fontId="12" fillId="2" borderId="51" xfId="1" applyFont="1" applyFill="1" applyBorder="1" applyAlignment="1" applyProtection="1">
      <alignment vertical="center" wrapText="1"/>
      <protection locked="0"/>
    </xf>
    <xf numFmtId="0" fontId="12" fillId="3" borderId="46" xfId="1" applyFont="1" applyFill="1" applyBorder="1" applyAlignment="1" applyProtection="1">
      <alignment vertical="center" wrapText="1"/>
      <protection locked="0"/>
    </xf>
    <xf numFmtId="0" fontId="12" fillId="3" borderId="12" xfId="1" applyFont="1" applyFill="1" applyBorder="1" applyAlignment="1" applyProtection="1">
      <alignment vertical="center" wrapText="1"/>
      <protection locked="0"/>
    </xf>
    <xf numFmtId="0" fontId="12" fillId="3" borderId="13" xfId="1" applyFont="1" applyFill="1" applyBorder="1" applyAlignment="1" applyProtection="1">
      <alignment vertical="center" wrapText="1"/>
      <protection locked="0"/>
    </xf>
    <xf numFmtId="0" fontId="12" fillId="0" borderId="22" xfId="1" applyFont="1" applyBorder="1">
      <alignment vertical="center"/>
    </xf>
    <xf numFmtId="0" fontId="12" fillId="0" borderId="23" xfId="1" applyFont="1" applyBorder="1" applyAlignment="1">
      <alignment vertical="top" wrapText="1"/>
    </xf>
    <xf numFmtId="0" fontId="12" fillId="0" borderId="45" xfId="1" applyFont="1" applyBorder="1" applyAlignment="1">
      <alignment vertical="center" wrapText="1"/>
    </xf>
    <xf numFmtId="0" fontId="12" fillId="0" borderId="48" xfId="1" applyFont="1" applyBorder="1" applyAlignment="1">
      <alignment vertical="center" wrapText="1"/>
    </xf>
    <xf numFmtId="0" fontId="12" fillId="3" borderId="51" xfId="1" applyFont="1" applyFill="1" applyBorder="1" applyAlignment="1" applyProtection="1">
      <alignment vertical="center" wrapText="1"/>
      <protection locked="0"/>
    </xf>
    <xf numFmtId="0" fontId="12" fillId="3" borderId="46" xfId="1" quotePrefix="1" applyFont="1" applyFill="1" applyBorder="1" applyAlignment="1" applyProtection="1">
      <alignment vertical="center" wrapText="1"/>
      <protection locked="0"/>
    </xf>
    <xf numFmtId="0" fontId="12" fillId="3" borderId="12" xfId="1" quotePrefix="1" applyFont="1" applyFill="1" applyBorder="1" applyAlignment="1" applyProtection="1">
      <alignment vertical="center" wrapText="1"/>
      <protection locked="0"/>
    </xf>
    <xf numFmtId="0" fontId="12" fillId="0" borderId="14" xfId="1" quotePrefix="1" applyFont="1" applyBorder="1" applyAlignment="1">
      <alignment horizontal="left" vertical="center"/>
    </xf>
    <xf numFmtId="0" fontId="12" fillId="0" borderId="7" xfId="1" quotePrefix="1" applyFont="1" applyBorder="1" applyAlignment="1">
      <alignment horizontal="left" vertical="center"/>
    </xf>
    <xf numFmtId="0" fontId="12" fillId="3" borderId="7" xfId="1" applyFont="1" applyFill="1" applyBorder="1" applyAlignment="1" applyProtection="1">
      <alignment horizontal="center" vertical="center" wrapText="1"/>
      <protection locked="0"/>
    </xf>
    <xf numFmtId="0" fontId="12" fillId="3" borderId="8" xfId="1" applyFont="1" applyFill="1" applyBorder="1" applyAlignment="1" applyProtection="1">
      <alignment horizontal="center" vertical="center" wrapText="1"/>
      <protection locked="0"/>
    </xf>
    <xf numFmtId="0" fontId="12" fillId="0" borderId="47" xfId="1" applyFont="1" applyBorder="1" applyAlignment="1">
      <alignment horizontal="left" vertical="top" wrapText="1"/>
    </xf>
    <xf numFmtId="0" fontId="12" fillId="0" borderId="50" xfId="1" applyFont="1" applyBorder="1" applyAlignment="1">
      <alignment horizontal="left" vertical="center" wrapText="1"/>
    </xf>
    <xf numFmtId="0" fontId="12" fillId="0" borderId="51" xfId="1" applyFont="1" applyBorder="1" applyAlignment="1">
      <alignment horizontal="left" vertical="center" wrapText="1"/>
    </xf>
    <xf numFmtId="0" fontId="12" fillId="2" borderId="49" xfId="1" applyFont="1" applyFill="1" applyBorder="1" applyAlignment="1" applyProtection="1">
      <alignment horizontal="left" vertical="center" wrapText="1"/>
      <protection locked="0"/>
    </xf>
    <xf numFmtId="0" fontId="12" fillId="2" borderId="50" xfId="1" applyFont="1" applyFill="1" applyBorder="1" applyAlignment="1" applyProtection="1">
      <alignment horizontal="left" vertical="center" wrapText="1"/>
      <protection locked="0"/>
    </xf>
    <xf numFmtId="0" fontId="12" fillId="0" borderId="14" xfId="1" applyFont="1" applyBorder="1" applyAlignment="1">
      <alignment horizontal="left" vertical="top" wrapText="1"/>
    </xf>
    <xf numFmtId="0" fontId="12" fillId="0" borderId="7" xfId="1" applyFont="1" applyBorder="1" applyAlignment="1">
      <alignment horizontal="left" vertical="top" wrapText="1"/>
    </xf>
    <xf numFmtId="0" fontId="12" fillId="0" borderId="16" xfId="1" applyFont="1" applyBorder="1" applyAlignment="1">
      <alignment horizontal="left" vertical="top" wrapText="1"/>
    </xf>
    <xf numFmtId="0" fontId="12" fillId="0" borderId="21" xfId="1" applyFont="1" applyBorder="1" applyAlignment="1">
      <alignment vertical="top" wrapText="1"/>
    </xf>
    <xf numFmtId="0" fontId="12" fillId="0" borderId="15" xfId="1" applyFont="1" applyBorder="1" applyAlignment="1">
      <alignment vertical="top" wrapText="1"/>
    </xf>
    <xf numFmtId="0" fontId="12" fillId="0" borderId="17" xfId="1" applyFont="1" applyBorder="1" applyAlignment="1">
      <alignment vertical="top" wrapText="1"/>
    </xf>
    <xf numFmtId="0" fontId="12" fillId="0" borderId="7" xfId="1" applyFont="1" applyBorder="1" applyAlignment="1">
      <alignment horizontal="center" vertical="center" wrapText="1"/>
    </xf>
    <xf numFmtId="0" fontId="12" fillId="0" borderId="8" xfId="1" applyFont="1" applyBorder="1" applyAlignment="1">
      <alignment horizontal="center" vertical="center" wrapText="1"/>
    </xf>
    <xf numFmtId="0" fontId="12" fillId="0" borderId="1" xfId="1" applyFont="1" applyBorder="1">
      <alignment vertical="center"/>
    </xf>
    <xf numFmtId="0" fontId="12" fillId="0" borderId="2" xfId="1" applyFont="1" applyBorder="1">
      <alignment vertical="center"/>
    </xf>
    <xf numFmtId="0" fontId="12" fillId="0" borderId="3" xfId="1" applyFont="1" applyBorder="1" applyAlignment="1">
      <alignment vertical="top" wrapText="1"/>
    </xf>
    <xf numFmtId="0" fontId="12" fillId="0" borderId="4" xfId="1" applyFont="1" applyBorder="1" applyAlignment="1">
      <alignment vertical="top" wrapText="1"/>
    </xf>
    <xf numFmtId="0" fontId="12" fillId="2" borderId="43" xfId="1" applyFont="1" applyFill="1" applyBorder="1" applyAlignment="1" applyProtection="1">
      <alignment vertical="center" wrapText="1"/>
      <protection locked="0"/>
    </xf>
    <xf numFmtId="0" fontId="12" fillId="2" borderId="44" xfId="1" applyFont="1" applyFill="1" applyBorder="1" applyAlignment="1" applyProtection="1">
      <alignment vertical="center" wrapText="1"/>
      <protection locked="0"/>
    </xf>
    <xf numFmtId="0" fontId="12" fillId="3" borderId="0" xfId="1" applyFont="1" applyFill="1" applyAlignment="1" applyProtection="1">
      <alignment vertical="center" wrapText="1"/>
      <protection locked="0"/>
    </xf>
    <xf numFmtId="0" fontId="12" fillId="3" borderId="24" xfId="1" applyFont="1" applyFill="1" applyBorder="1" applyAlignment="1" applyProtection="1">
      <alignment vertical="center" wrapText="1"/>
      <protection locked="0"/>
    </xf>
    <xf numFmtId="0" fontId="12" fillId="0" borderId="10" xfId="1" applyFont="1" applyBorder="1" applyAlignment="1">
      <alignment vertical="top" wrapText="1"/>
    </xf>
    <xf numFmtId="0" fontId="12" fillId="0" borderId="11" xfId="1" applyFont="1" applyBorder="1" applyAlignment="1">
      <alignment vertical="top" wrapText="1"/>
    </xf>
    <xf numFmtId="0" fontId="12" fillId="2" borderId="12" xfId="1" applyFont="1" applyFill="1" applyBorder="1" applyAlignment="1" applyProtection="1">
      <alignment vertical="center" wrapText="1"/>
      <protection locked="0"/>
    </xf>
    <xf numFmtId="0" fontId="12" fillId="2" borderId="13" xfId="1" applyFont="1" applyFill="1" applyBorder="1" applyAlignment="1" applyProtection="1">
      <alignment vertical="center" wrapText="1"/>
      <protection locked="0"/>
    </xf>
    <xf numFmtId="0" fontId="12" fillId="3" borderId="15" xfId="1" applyFont="1" applyFill="1" applyBorder="1" applyAlignment="1" applyProtection="1">
      <alignment vertical="center" wrapText="1"/>
      <protection locked="0"/>
    </xf>
    <xf numFmtId="0" fontId="12" fillId="3" borderId="25" xfId="1" applyFont="1" applyFill="1" applyBorder="1" applyAlignment="1" applyProtection="1">
      <alignment vertical="center" wrapText="1"/>
      <protection locked="0"/>
    </xf>
    <xf numFmtId="0" fontId="12" fillId="0" borderId="49" xfId="1" applyFont="1" applyBorder="1" applyAlignment="1">
      <alignment vertical="top" wrapText="1"/>
    </xf>
    <xf numFmtId="0" fontId="12" fillId="0" borderId="50" xfId="1" applyFont="1" applyBorder="1" applyAlignment="1">
      <alignment vertical="top" wrapText="1"/>
    </xf>
    <xf numFmtId="0" fontId="12" fillId="0" borderId="51" xfId="1" applyFont="1" applyBorder="1" applyAlignment="1">
      <alignment vertical="top" wrapText="1"/>
    </xf>
    <xf numFmtId="0" fontId="12" fillId="2" borderId="46" xfId="1" applyFont="1" applyFill="1" applyBorder="1" applyAlignment="1" applyProtection="1">
      <alignment horizontal="left" vertical="center" wrapText="1"/>
      <protection locked="0"/>
    </xf>
    <xf numFmtId="0" fontId="12" fillId="2" borderId="12" xfId="1" applyFont="1" applyFill="1" applyBorder="1" applyAlignment="1" applyProtection="1">
      <alignment horizontal="left" vertical="center" wrapText="1"/>
      <protection locked="0"/>
    </xf>
    <xf numFmtId="0" fontId="12" fillId="2" borderId="42" xfId="1" applyFont="1" applyFill="1" applyBorder="1" applyAlignment="1" applyProtection="1">
      <alignment horizontal="left" vertical="center" wrapText="1"/>
      <protection locked="0"/>
    </xf>
    <xf numFmtId="0" fontId="12" fillId="2" borderId="43" xfId="1" applyFont="1" applyFill="1" applyBorder="1" applyAlignment="1" applyProtection="1">
      <alignment horizontal="left" vertical="center" wrapText="1"/>
      <protection locked="0"/>
    </xf>
    <xf numFmtId="0" fontId="12" fillId="3" borderId="20" xfId="1" applyFont="1" applyFill="1" applyBorder="1" applyAlignment="1" applyProtection="1">
      <alignment vertical="center" wrapText="1"/>
      <protection locked="0"/>
    </xf>
    <xf numFmtId="0" fontId="12" fillId="3" borderId="21" xfId="1" applyFont="1" applyFill="1" applyBorder="1" applyAlignment="1" applyProtection="1">
      <alignment vertical="center" wrapText="1"/>
      <protection locked="0"/>
    </xf>
    <xf numFmtId="0" fontId="12" fillId="3" borderId="37" xfId="1" applyFont="1" applyFill="1" applyBorder="1" applyAlignment="1" applyProtection="1">
      <alignment horizontal="left" vertical="center" wrapText="1"/>
      <protection locked="0"/>
    </xf>
    <xf numFmtId="0" fontId="12" fillId="3" borderId="45" xfId="1" applyFont="1" applyFill="1" applyBorder="1" applyAlignment="1" applyProtection="1">
      <alignment horizontal="left" vertical="center" wrapText="1"/>
      <protection locked="0"/>
    </xf>
    <xf numFmtId="0" fontId="12" fillId="0" borderId="22" xfId="1" applyFont="1" applyBorder="1" applyAlignment="1">
      <alignment vertical="center" wrapText="1"/>
    </xf>
    <xf numFmtId="0" fontId="12" fillId="0" borderId="58" xfId="1" applyFont="1" applyBorder="1" applyAlignment="1">
      <alignment vertical="center" wrapText="1"/>
    </xf>
    <xf numFmtId="0" fontId="12" fillId="4" borderId="27" xfId="1" applyFont="1" applyFill="1" applyBorder="1" applyAlignment="1" applyProtection="1">
      <alignment vertical="center" wrapText="1"/>
      <protection locked="0"/>
    </xf>
    <xf numFmtId="0" fontId="12" fillId="4" borderId="28" xfId="1" applyFont="1" applyFill="1" applyBorder="1" applyAlignment="1" applyProtection="1">
      <alignment vertical="center" wrapText="1"/>
      <protection locked="0"/>
    </xf>
    <xf numFmtId="0" fontId="12" fillId="4" borderId="29" xfId="1" applyFont="1" applyFill="1" applyBorder="1" applyAlignment="1" applyProtection="1">
      <alignment vertical="center" wrapText="1"/>
      <protection locked="0"/>
    </xf>
    <xf numFmtId="0" fontId="12" fillId="3" borderId="27" xfId="1" applyFont="1" applyFill="1" applyBorder="1" applyAlignment="1" applyProtection="1">
      <alignment vertical="center" wrapText="1"/>
      <protection locked="0"/>
    </xf>
    <xf numFmtId="0" fontId="12" fillId="3" borderId="28" xfId="1" applyFont="1" applyFill="1" applyBorder="1" applyAlignment="1" applyProtection="1">
      <alignment vertical="center" wrapText="1"/>
      <protection locked="0"/>
    </xf>
    <xf numFmtId="0" fontId="12" fillId="3" borderId="29" xfId="1" applyFont="1" applyFill="1" applyBorder="1" applyAlignment="1" applyProtection="1">
      <alignment vertical="center" wrapText="1"/>
      <protection locked="0"/>
    </xf>
    <xf numFmtId="0" fontId="12" fillId="0" borderId="10" xfId="1" applyFont="1" applyBorder="1" applyAlignment="1">
      <alignment horizontal="left" vertical="top" wrapText="1"/>
    </xf>
    <xf numFmtId="0" fontId="12" fillId="0" borderId="23" xfId="1" applyFont="1" applyBorder="1" applyAlignment="1">
      <alignment horizontal="left" vertical="top" wrapText="1"/>
    </xf>
    <xf numFmtId="0" fontId="12" fillId="0" borderId="11" xfId="1" applyFont="1" applyBorder="1" applyAlignment="1">
      <alignment horizontal="left" vertical="top" wrapText="1"/>
    </xf>
    <xf numFmtId="176" fontId="12" fillId="0" borderId="1" xfId="1" applyNumberFormat="1" applyFont="1" applyBorder="1" applyAlignment="1">
      <alignment vertical="center" wrapText="1"/>
    </xf>
    <xf numFmtId="176" fontId="12" fillId="0" borderId="9" xfId="1" applyNumberFormat="1" applyFont="1" applyBorder="1" applyAlignment="1">
      <alignment vertical="center" wrapText="1"/>
    </xf>
    <xf numFmtId="0" fontId="12" fillId="0" borderId="46" xfId="1" applyFont="1" applyBorder="1" applyAlignment="1">
      <alignment horizontal="left" vertical="top" wrapText="1"/>
    </xf>
    <xf numFmtId="0" fontId="12" fillId="0" borderId="19" xfId="1" applyFont="1" applyBorder="1" applyAlignment="1">
      <alignment horizontal="left" vertical="top" wrapText="1"/>
    </xf>
    <xf numFmtId="0" fontId="12" fillId="0" borderId="20" xfId="1" applyFont="1" applyBorder="1" applyAlignment="1">
      <alignment horizontal="left" vertical="top" wrapText="1"/>
    </xf>
    <xf numFmtId="0" fontId="12" fillId="0" borderId="6" xfId="1" applyFont="1" applyBorder="1" applyAlignment="1">
      <alignment horizontal="left" vertical="top" wrapText="1"/>
    </xf>
    <xf numFmtId="0" fontId="12" fillId="0" borderId="21" xfId="1" applyFont="1" applyBorder="1" applyAlignment="1">
      <alignment horizontal="left" vertical="top" wrapText="1"/>
    </xf>
    <xf numFmtId="0" fontId="12" fillId="0" borderId="17" xfId="1" applyFont="1" applyBorder="1" applyAlignment="1">
      <alignment horizontal="left" vertical="top" wrapText="1"/>
    </xf>
    <xf numFmtId="176" fontId="12" fillId="0" borderId="57" xfId="1" applyNumberFormat="1" applyFont="1" applyBorder="1" applyAlignment="1">
      <alignment horizontal="left" vertical="center" wrapText="1"/>
    </xf>
    <xf numFmtId="176" fontId="12" fillId="0" borderId="45" xfId="1" applyNumberFormat="1" applyFont="1" applyBorder="1" applyAlignment="1">
      <alignment horizontal="left" vertical="center" wrapText="1"/>
    </xf>
    <xf numFmtId="176" fontId="12" fillId="0" borderId="59" xfId="1" applyNumberFormat="1" applyFont="1" applyBorder="1" applyAlignment="1">
      <alignment horizontal="center" vertical="center" wrapText="1"/>
    </xf>
    <xf numFmtId="176" fontId="12" fillId="0" borderId="60" xfId="1" applyNumberFormat="1" applyFont="1" applyBorder="1" applyAlignment="1">
      <alignment horizontal="center" vertical="center" wrapText="1"/>
    </xf>
    <xf numFmtId="176" fontId="12" fillId="0" borderId="61" xfId="1" applyNumberFormat="1" applyFont="1" applyBorder="1" applyAlignment="1">
      <alignment horizontal="center" vertical="center" wrapText="1"/>
    </xf>
    <xf numFmtId="0" fontId="12" fillId="0" borderId="5" xfId="1" applyFont="1" applyBorder="1" applyAlignment="1">
      <alignment vertical="top" wrapText="1"/>
    </xf>
    <xf numFmtId="0" fontId="12" fillId="0" borderId="32" xfId="1" applyFont="1" applyBorder="1" applyAlignment="1">
      <alignment horizontal="left" vertical="top" wrapText="1"/>
    </xf>
    <xf numFmtId="0" fontId="12" fillId="0" borderId="33" xfId="1" applyFont="1" applyBorder="1" applyAlignment="1">
      <alignment horizontal="left" vertical="top" wrapText="1"/>
    </xf>
    <xf numFmtId="0" fontId="12" fillId="4" borderId="49" xfId="1" applyFont="1" applyFill="1" applyBorder="1" applyAlignment="1" applyProtection="1">
      <alignment horizontal="left" vertical="center" wrapText="1"/>
      <protection locked="0"/>
    </xf>
    <xf numFmtId="0" fontId="12" fillId="4" borderId="50" xfId="1" applyFont="1" applyFill="1" applyBorder="1" applyAlignment="1" applyProtection="1">
      <alignment horizontal="left" vertical="center" wrapText="1"/>
      <protection locked="0"/>
    </xf>
    <xf numFmtId="0" fontId="12" fillId="3" borderId="36" xfId="1" applyFont="1" applyFill="1" applyBorder="1" applyAlignment="1" applyProtection="1">
      <alignment vertical="center" wrapText="1"/>
      <protection locked="0"/>
    </xf>
    <xf numFmtId="0" fontId="12" fillId="3" borderId="41" xfId="1" applyFont="1" applyFill="1" applyBorder="1" applyAlignment="1" applyProtection="1">
      <alignment vertical="center" wrapText="1"/>
      <protection locked="0"/>
    </xf>
    <xf numFmtId="177" fontId="12" fillId="3" borderId="36" xfId="1" applyNumberFormat="1" applyFont="1" applyFill="1" applyBorder="1" applyAlignment="1" applyProtection="1">
      <alignment horizontal="right" vertical="center" wrapText="1"/>
      <protection locked="0"/>
    </xf>
    <xf numFmtId="0" fontId="12" fillId="0" borderId="5" xfId="1" applyFont="1" applyBorder="1" applyAlignment="1">
      <alignment horizontal="left" vertical="center" wrapText="1"/>
    </xf>
    <xf numFmtId="0" fontId="12" fillId="0" borderId="30" xfId="1" applyFont="1" applyBorder="1" applyAlignment="1">
      <alignment horizontal="left" vertical="top" wrapText="1"/>
    </xf>
    <xf numFmtId="0" fontId="12" fillId="0" borderId="31" xfId="1" applyFont="1" applyBorder="1" applyAlignment="1">
      <alignment horizontal="left" vertical="top" wrapText="1"/>
    </xf>
    <xf numFmtId="0" fontId="12" fillId="3" borderId="39" xfId="1" applyFont="1" applyFill="1" applyBorder="1" applyAlignment="1" applyProtection="1">
      <alignment vertical="center" wrapText="1"/>
      <protection locked="0"/>
    </xf>
    <xf numFmtId="0" fontId="12" fillId="3" borderId="7" xfId="1" applyFont="1" applyFill="1" applyBorder="1" applyAlignment="1" applyProtection="1">
      <alignment vertical="center" wrapText="1"/>
      <protection locked="0"/>
    </xf>
    <xf numFmtId="0" fontId="12" fillId="3" borderId="8" xfId="1" applyFont="1" applyFill="1" applyBorder="1" applyAlignment="1" applyProtection="1">
      <alignment vertical="center" wrapText="1"/>
      <protection locked="0"/>
    </xf>
    <xf numFmtId="0" fontId="12" fillId="3" borderId="18" xfId="1" applyFont="1" applyFill="1" applyBorder="1" applyAlignment="1" applyProtection="1">
      <alignment vertical="center" wrapText="1"/>
      <protection locked="0"/>
    </xf>
    <xf numFmtId="14" fontId="12" fillId="3" borderId="49" xfId="1" applyNumberFormat="1" applyFont="1" applyFill="1" applyBorder="1" applyAlignment="1" applyProtection="1">
      <alignment vertical="center" wrapText="1"/>
      <protection locked="0"/>
    </xf>
    <xf numFmtId="0" fontId="12" fillId="0" borderId="14" xfId="1" applyFont="1" applyBorder="1" applyAlignment="1">
      <alignment vertical="top" wrapText="1"/>
    </xf>
    <xf numFmtId="0" fontId="12" fillId="0" borderId="7" xfId="1" applyFont="1" applyBorder="1" applyAlignment="1">
      <alignment vertical="top" wrapText="1"/>
    </xf>
    <xf numFmtId="0" fontId="12" fillId="0" borderId="16" xfId="1" applyFont="1" applyBorder="1" applyAlignment="1">
      <alignment vertical="top" wrapText="1"/>
    </xf>
    <xf numFmtId="0" fontId="12" fillId="4" borderId="14" xfId="1" applyFont="1" applyFill="1" applyBorder="1" applyAlignment="1" applyProtection="1">
      <alignment vertical="top" wrapText="1"/>
      <protection locked="0"/>
    </xf>
    <xf numFmtId="0" fontId="12" fillId="4" borderId="7" xfId="1" applyFont="1" applyFill="1" applyBorder="1" applyAlignment="1" applyProtection="1">
      <alignment vertical="top" wrapText="1"/>
      <protection locked="0"/>
    </xf>
    <xf numFmtId="0" fontId="12" fillId="4" borderId="8" xfId="1" applyFont="1" applyFill="1" applyBorder="1" applyAlignment="1" applyProtection="1">
      <alignment vertical="top" wrapText="1"/>
      <protection locked="0"/>
    </xf>
    <xf numFmtId="0" fontId="12" fillId="0" borderId="26" xfId="1" applyFont="1" applyBorder="1" applyAlignment="1">
      <alignment horizontal="left" vertical="top" wrapText="1"/>
    </xf>
    <xf numFmtId="0" fontId="12" fillId="0" borderId="34" xfId="1" applyFont="1" applyBorder="1" applyAlignment="1">
      <alignment horizontal="left" vertical="top" wrapText="1"/>
    </xf>
    <xf numFmtId="0" fontId="12" fillId="4" borderId="27" xfId="1" applyFont="1" applyFill="1" applyBorder="1" applyAlignment="1" applyProtection="1">
      <alignment vertical="top" wrapText="1"/>
      <protection locked="0"/>
    </xf>
    <xf numFmtId="0" fontId="12" fillId="4" borderId="28" xfId="1" applyFont="1" applyFill="1" applyBorder="1" applyAlignment="1" applyProtection="1">
      <alignment vertical="top" wrapText="1"/>
      <protection locked="0"/>
    </xf>
    <xf numFmtId="0" fontId="12" fillId="4" borderId="29" xfId="1" applyFont="1" applyFill="1" applyBorder="1" applyAlignment="1" applyProtection="1">
      <alignment vertical="top" wrapText="1"/>
      <protection locked="0"/>
    </xf>
    <xf numFmtId="0" fontId="12" fillId="0" borderId="35" xfId="1" applyFont="1" applyBorder="1" applyAlignment="1">
      <alignment horizontal="left" vertical="top" wrapText="1"/>
    </xf>
    <xf numFmtId="49" fontId="12" fillId="3" borderId="38" xfId="1" applyNumberFormat="1" applyFont="1" applyFill="1" applyBorder="1" applyAlignment="1" applyProtection="1">
      <alignment horizontal="left" vertical="center" wrapText="1"/>
      <protection locked="0"/>
    </xf>
    <xf numFmtId="49" fontId="12" fillId="3" borderId="36" xfId="1" applyNumberFormat="1" applyFont="1" applyFill="1" applyBorder="1" applyAlignment="1" applyProtection="1">
      <alignment horizontal="left" vertical="center" wrapText="1"/>
      <protection locked="0"/>
    </xf>
    <xf numFmtId="49" fontId="12" fillId="3" borderId="14" xfId="1" applyNumberFormat="1" applyFont="1" applyFill="1" applyBorder="1" applyAlignment="1" applyProtection="1">
      <alignment horizontal="left" vertical="center" wrapText="1"/>
      <protection locked="0"/>
    </xf>
    <xf numFmtId="49" fontId="12" fillId="3" borderId="7" xfId="1" applyNumberFormat="1" applyFont="1" applyFill="1" applyBorder="1" applyAlignment="1" applyProtection="1">
      <alignment horizontal="left" vertical="center" wrapText="1"/>
      <protection locked="0"/>
    </xf>
    <xf numFmtId="0" fontId="12" fillId="0" borderId="38" xfId="1" applyFont="1" applyBorder="1" applyAlignment="1">
      <alignment horizontal="left" vertical="center" wrapText="1"/>
    </xf>
    <xf numFmtId="0" fontId="12" fillId="0" borderId="36" xfId="1" applyFont="1" applyBorder="1" applyAlignment="1">
      <alignment horizontal="left" vertical="center" wrapText="1"/>
    </xf>
    <xf numFmtId="0" fontId="5" fillId="0" borderId="0" xfId="8" applyFont="1" applyAlignment="1">
      <alignment horizontal="center" vertical="center"/>
    </xf>
    <xf numFmtId="0" fontId="14" fillId="0" borderId="10" xfId="8" applyFont="1" applyBorder="1" applyAlignment="1">
      <alignment horizontal="center" vertical="center" wrapText="1"/>
    </xf>
    <xf numFmtId="0" fontId="14" fillId="0" borderId="23"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52" xfId="8" applyFont="1" applyBorder="1" applyAlignment="1">
      <alignment horizontal="center" vertical="center" wrapText="1"/>
    </xf>
    <xf numFmtId="0" fontId="14" fillId="0" borderId="53" xfId="8" applyFont="1" applyBorder="1" applyAlignment="1">
      <alignment horizontal="center" vertical="center" wrapText="1"/>
    </xf>
    <xf numFmtId="0" fontId="14" fillId="0" borderId="54" xfId="8" applyFont="1" applyBorder="1" applyAlignment="1">
      <alignment horizontal="center" vertical="center" wrapText="1"/>
    </xf>
    <xf numFmtId="186" fontId="12" fillId="2" borderId="52" xfId="1" applyNumberFormat="1" applyFont="1" applyFill="1" applyBorder="1" applyAlignment="1" applyProtection="1">
      <alignment horizontal="left" vertical="center" wrapText="1"/>
      <protection locked="0"/>
    </xf>
    <xf numFmtId="186" fontId="12" fillId="2" borderId="53" xfId="1" applyNumberFormat="1" applyFont="1" applyFill="1" applyBorder="1" applyAlignment="1" applyProtection="1">
      <alignment horizontal="left" vertical="center" wrapText="1"/>
      <protection locked="0"/>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22">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ill>
        <patternFill>
          <bgColor theme="6"/>
        </patternFill>
      </fill>
    </dxf>
    <dxf>
      <fill>
        <patternFill>
          <bgColor theme="6"/>
        </patternFill>
      </fill>
    </dxf>
    <dxf>
      <fill>
        <patternFill>
          <bgColor theme="6"/>
        </patternFill>
      </fill>
    </dxf>
    <dxf>
      <fill>
        <patternFill>
          <bgColor theme="6"/>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
      <font>
        <color rgb="FF9C0006"/>
      </font>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9566DE-359A-437D-B03A-E925A6D39565}">
  <sheetPr codeName="Sheet1"/>
  <dimension ref="A1:AE112"/>
  <sheetViews>
    <sheetView showGridLines="0" tabSelected="1" zoomScaleNormal="100" zoomScaleSheetLayoutView="100" workbookViewId="0"/>
  </sheetViews>
  <sheetFormatPr defaultColWidth="8.59765625" defaultRowHeight="15" outlineLevelRow="1"/>
  <cols>
    <col min="1" max="2" width="2.59765625" style="40" customWidth="1"/>
    <col min="3" max="3" width="9.59765625" style="42" customWidth="1"/>
    <col min="4" max="4" width="21.59765625" style="42" customWidth="1"/>
    <col min="5" max="12" width="7.59765625" style="42" customWidth="1"/>
    <col min="13" max="13" width="2.59765625" style="40" customWidth="1"/>
    <col min="14" max="14" width="27.5" style="1" hidden="1" customWidth="1"/>
    <col min="15" max="15" width="2.59765625" style="43" customWidth="1"/>
    <col min="16" max="16" width="15.09765625" style="54" bestFit="1" customWidth="1"/>
    <col min="17" max="17" width="28.09765625" style="56" customWidth="1"/>
    <col min="18" max="18" width="255.5" style="46" customWidth="1"/>
    <col min="19" max="19" width="8.59765625" style="43"/>
    <col min="20" max="24" width="8.59765625" style="43" customWidth="1"/>
    <col min="25" max="25" width="21.796875" style="43" hidden="1" customWidth="1"/>
    <col min="26" max="26" width="27.5" style="43" hidden="1" customWidth="1"/>
    <col min="27" max="32" width="8.59765625" style="43" customWidth="1"/>
    <col min="33" max="16384" width="8.59765625" style="43"/>
  </cols>
  <sheetData>
    <row r="1" spans="2:31" ht="15" customHeight="1">
      <c r="B1" s="41" t="s">
        <v>0</v>
      </c>
      <c r="P1" s="44"/>
      <c r="Q1" s="45"/>
      <c r="T1" s="47"/>
    </row>
    <row r="2" spans="2:31" ht="15" customHeight="1">
      <c r="B2" s="48" t="s">
        <v>1</v>
      </c>
      <c r="C2" s="49"/>
      <c r="D2" s="49"/>
      <c r="E2" s="49"/>
      <c r="F2" s="49"/>
      <c r="G2" s="49"/>
      <c r="H2" s="49"/>
      <c r="I2" s="49"/>
      <c r="J2" s="49"/>
      <c r="K2" s="49"/>
      <c r="L2" s="49"/>
      <c r="P2" s="44" t="s">
        <v>2</v>
      </c>
      <c r="Q2" s="45" t="s">
        <v>3</v>
      </c>
      <c r="T2" s="50"/>
      <c r="U2" s="50"/>
      <c r="V2" s="50"/>
      <c r="W2" s="50"/>
      <c r="X2" s="50"/>
      <c r="Y2" s="51" t="s">
        <v>4</v>
      </c>
      <c r="Z2" s="50" t="s">
        <v>4</v>
      </c>
      <c r="AB2" s="50"/>
      <c r="AC2" s="50"/>
      <c r="AD2" s="50"/>
      <c r="AE2" s="50"/>
    </row>
    <row r="3" spans="2:31" ht="15" customHeight="1" thickBot="1">
      <c r="B3" s="52"/>
      <c r="E3" s="53"/>
      <c r="F3" s="53"/>
      <c r="G3" s="53"/>
      <c r="H3" s="53"/>
      <c r="I3" s="53"/>
      <c r="J3" s="53"/>
      <c r="K3" s="53"/>
      <c r="L3" s="49"/>
      <c r="Q3" s="55"/>
      <c r="Y3" s="43" t="s">
        <v>8</v>
      </c>
      <c r="Z3" s="43" t="s">
        <v>4</v>
      </c>
    </row>
    <row r="4" spans="2:31" ht="15" customHeight="1" thickTop="1" thickBot="1">
      <c r="B4" s="219" t="s">
        <v>9</v>
      </c>
      <c r="C4" s="219"/>
      <c r="D4" s="219"/>
      <c r="E4" s="220"/>
      <c r="F4" s="220"/>
      <c r="G4" s="220"/>
      <c r="H4" s="220"/>
      <c r="I4" s="220"/>
      <c r="J4" s="220"/>
      <c r="K4" s="220"/>
      <c r="L4" s="220"/>
      <c r="Q4" s="140"/>
      <c r="Y4" s="43" t="s">
        <v>12</v>
      </c>
      <c r="Z4" s="43" t="s">
        <v>4</v>
      </c>
    </row>
    <row r="5" spans="2:31" ht="15" customHeight="1" thickTop="1">
      <c r="B5" s="221" t="s">
        <v>1120</v>
      </c>
      <c r="C5" s="221"/>
      <c r="D5" s="222" t="s">
        <v>14</v>
      </c>
      <c r="E5" s="238" t="s">
        <v>19</v>
      </c>
      <c r="F5" s="239"/>
      <c r="G5" s="223" t="s">
        <v>1472</v>
      </c>
      <c r="H5" s="223"/>
      <c r="I5" s="223"/>
      <c r="J5" s="223"/>
      <c r="K5" s="223"/>
      <c r="L5" s="224"/>
      <c r="P5" s="54" t="s">
        <v>15</v>
      </c>
      <c r="Q5" s="55" t="str">
        <f>IF(OR(E5="",G5=""),"（エラー）未入力","（正常）入力済み")</f>
        <v>（正常）入力済み</v>
      </c>
      <c r="R5" s="46" t="s">
        <v>1147</v>
      </c>
      <c r="Y5" s="43" t="s">
        <v>17</v>
      </c>
      <c r="Z5" s="43" t="s">
        <v>4</v>
      </c>
    </row>
    <row r="6" spans="2:31" ht="15" hidden="1" customHeight="1" outlineLevel="1">
      <c r="B6" s="172"/>
      <c r="C6" s="172"/>
      <c r="D6" s="181"/>
      <c r="E6" s="240"/>
      <c r="F6" s="225"/>
      <c r="G6" s="225"/>
      <c r="H6" s="225"/>
      <c r="I6" s="225"/>
      <c r="J6" s="225"/>
      <c r="K6" s="225"/>
      <c r="L6" s="226"/>
      <c r="P6" s="54" t="s">
        <v>18</v>
      </c>
      <c r="Q6" s="55" t="str">
        <f>IF(OR(E6="",G6=""),"（複数入力）未入力","（正常）入力済み")</f>
        <v>（複数入力）未入力</v>
      </c>
      <c r="Y6" s="43" t="s">
        <v>20</v>
      </c>
      <c r="Z6" s="43" t="s">
        <v>4</v>
      </c>
    </row>
    <row r="7" spans="2:31" ht="15" hidden="1" customHeight="1" outlineLevel="1">
      <c r="B7" s="172"/>
      <c r="C7" s="172"/>
      <c r="D7" s="58"/>
      <c r="E7" s="241"/>
      <c r="F7" s="231"/>
      <c r="G7" s="231"/>
      <c r="H7" s="231"/>
      <c r="I7" s="231"/>
      <c r="J7" s="231"/>
      <c r="K7" s="231"/>
      <c r="L7" s="232"/>
      <c r="P7" s="54" t="s">
        <v>18</v>
      </c>
      <c r="Q7" s="55" t="str">
        <f>IF(OR(E7="",G7=""),"（複数入力）未入力","（正常）入力済み")</f>
        <v>（複数入力）未入力</v>
      </c>
      <c r="Y7" s="43" t="s">
        <v>23</v>
      </c>
      <c r="Z7" s="43" t="s">
        <v>4</v>
      </c>
    </row>
    <row r="8" spans="2:31" ht="15" customHeight="1" collapsed="1">
      <c r="B8" s="172"/>
      <c r="C8" s="172"/>
      <c r="D8" s="227" t="s">
        <v>21</v>
      </c>
      <c r="E8" s="236" t="s">
        <v>19</v>
      </c>
      <c r="F8" s="237"/>
      <c r="G8" s="229" t="s">
        <v>1473</v>
      </c>
      <c r="H8" s="229"/>
      <c r="I8" s="229"/>
      <c r="J8" s="229"/>
      <c r="K8" s="229"/>
      <c r="L8" s="230"/>
      <c r="P8" s="54" t="s">
        <v>15</v>
      </c>
      <c r="Q8" s="55" t="str">
        <f>IF(OR(E8="",G8=""),"（エラー）未入力","（正常）入力済み")</f>
        <v>（正常）入力済み</v>
      </c>
      <c r="Y8" s="43" t="s">
        <v>25</v>
      </c>
      <c r="Z8" s="43" t="s">
        <v>4</v>
      </c>
    </row>
    <row r="9" spans="2:31" ht="15" hidden="1" customHeight="1" outlineLevel="1">
      <c r="B9" s="172"/>
      <c r="C9" s="172"/>
      <c r="D9" s="228"/>
      <c r="E9" s="240"/>
      <c r="F9" s="225"/>
      <c r="G9" s="225"/>
      <c r="H9" s="225"/>
      <c r="I9" s="225"/>
      <c r="J9" s="225"/>
      <c r="K9" s="225"/>
      <c r="L9" s="226"/>
      <c r="P9" s="54" t="s">
        <v>18</v>
      </c>
      <c r="Q9" s="55" t="str">
        <f>IF(OR(E9="",G9=""),"（複数入力）未入力","（正常）入力済み")</f>
        <v>（複数入力）未入力</v>
      </c>
      <c r="Y9" s="43" t="s">
        <v>27</v>
      </c>
      <c r="Z9" s="43" t="s">
        <v>4</v>
      </c>
    </row>
    <row r="10" spans="2:31" ht="15" hidden="1" customHeight="1" outlineLevel="1">
      <c r="B10" s="172"/>
      <c r="C10" s="172"/>
      <c r="D10" s="228"/>
      <c r="E10" s="241"/>
      <c r="F10" s="231"/>
      <c r="G10" s="231"/>
      <c r="H10" s="231"/>
      <c r="I10" s="231"/>
      <c r="J10" s="231"/>
      <c r="K10" s="231"/>
      <c r="L10" s="232"/>
      <c r="P10" s="54" t="s">
        <v>18</v>
      </c>
      <c r="Q10" s="55" t="str">
        <f>IF(OR(E10="",G10=""),"（複数入力）未入力","（正常）入力済み")</f>
        <v>（複数入力）未入力</v>
      </c>
      <c r="Y10" s="43" t="s">
        <v>30</v>
      </c>
      <c r="Z10" s="43" t="s">
        <v>4</v>
      </c>
    </row>
    <row r="11" spans="2:31" ht="15" customHeight="1" collapsed="1">
      <c r="B11" s="172"/>
      <c r="C11" s="172"/>
      <c r="D11" s="233" t="s">
        <v>1176</v>
      </c>
      <c r="E11" s="234"/>
      <c r="F11" s="234"/>
      <c r="G11" s="234"/>
      <c r="H11" s="234"/>
      <c r="I11" s="234"/>
      <c r="J11" s="234"/>
      <c r="K11" s="234"/>
      <c r="L11" s="235"/>
      <c r="Q11" s="140"/>
      <c r="R11" s="46" t="s">
        <v>1178</v>
      </c>
      <c r="Y11" s="43" t="s">
        <v>32</v>
      </c>
      <c r="Z11" s="43" t="s">
        <v>4</v>
      </c>
    </row>
    <row r="12" spans="2:31" ht="15" hidden="1" customHeight="1" outlineLevel="1">
      <c r="B12" s="172"/>
      <c r="C12" s="172"/>
      <c r="D12" s="58" t="s">
        <v>14</v>
      </c>
      <c r="E12" s="182"/>
      <c r="F12" s="183"/>
      <c r="G12" s="183"/>
      <c r="H12" s="183"/>
      <c r="I12" s="183"/>
      <c r="J12" s="183"/>
      <c r="K12" s="183"/>
      <c r="L12" s="199"/>
      <c r="P12" s="54" t="s">
        <v>18</v>
      </c>
      <c r="Q12" s="140"/>
      <c r="R12" s="46" t="s">
        <v>28</v>
      </c>
      <c r="Y12" s="43" t="s">
        <v>35</v>
      </c>
      <c r="Z12" s="43" t="s">
        <v>4</v>
      </c>
    </row>
    <row r="13" spans="2:31" ht="15" hidden="1" customHeight="1" outlineLevel="1">
      <c r="B13" s="172"/>
      <c r="C13" s="172"/>
      <c r="D13" s="59" t="s">
        <v>21</v>
      </c>
      <c r="E13" s="182"/>
      <c r="F13" s="183"/>
      <c r="G13" s="183"/>
      <c r="H13" s="183"/>
      <c r="I13" s="183"/>
      <c r="J13" s="183"/>
      <c r="K13" s="183"/>
      <c r="L13" s="199"/>
      <c r="P13" s="54" t="s">
        <v>18</v>
      </c>
      <c r="Q13" s="140"/>
      <c r="R13" s="46" t="s">
        <v>28</v>
      </c>
      <c r="Y13" s="43" t="s">
        <v>38</v>
      </c>
      <c r="Z13" s="43" t="s">
        <v>4</v>
      </c>
    </row>
    <row r="14" spans="2:31" ht="42.6" customHeight="1" collapsed="1">
      <c r="B14" s="206" t="s">
        <v>33</v>
      </c>
      <c r="C14" s="206"/>
      <c r="D14" s="206"/>
      <c r="E14" s="209" t="s">
        <v>1474</v>
      </c>
      <c r="F14" s="210"/>
      <c r="G14" s="207" t="s">
        <v>1177</v>
      </c>
      <c r="H14" s="207"/>
      <c r="I14" s="207"/>
      <c r="J14" s="207"/>
      <c r="K14" s="207"/>
      <c r="L14" s="208"/>
      <c r="P14" s="54" t="s">
        <v>15</v>
      </c>
      <c r="Q14" s="55" t="str">
        <f>IF(E14="","（エラー）未入力","（正常）入力済み")</f>
        <v>（正常）入力済み</v>
      </c>
      <c r="R14" s="46" t="s">
        <v>1177</v>
      </c>
      <c r="Y14" s="43" t="s">
        <v>40</v>
      </c>
      <c r="Z14" s="43" t="s">
        <v>4</v>
      </c>
    </row>
    <row r="15" spans="2:31" ht="41.85" customHeight="1">
      <c r="B15" s="206" t="s">
        <v>1307</v>
      </c>
      <c r="C15" s="206"/>
      <c r="D15" s="206"/>
      <c r="E15" s="209" t="s">
        <v>1474</v>
      </c>
      <c r="F15" s="210"/>
      <c r="G15" s="207" t="s">
        <v>1306</v>
      </c>
      <c r="H15" s="207"/>
      <c r="I15" s="207"/>
      <c r="J15" s="207"/>
      <c r="K15" s="207"/>
      <c r="L15" s="208"/>
      <c r="P15" s="54" t="s">
        <v>15</v>
      </c>
      <c r="Q15" s="55" t="str">
        <f>IF(E15="","（エラー）未入力","（正常）入力済み")</f>
        <v>（正常）入力済み</v>
      </c>
      <c r="R15" s="46" t="s">
        <v>36</v>
      </c>
      <c r="Y15" s="43" t="s">
        <v>43</v>
      </c>
      <c r="Z15" s="43" t="s">
        <v>1308</v>
      </c>
    </row>
    <row r="16" spans="2:31" ht="15" customHeight="1">
      <c r="B16" s="172" t="s">
        <v>41</v>
      </c>
      <c r="C16" s="172"/>
      <c r="D16" s="172"/>
      <c r="E16" s="209" t="s">
        <v>1474</v>
      </c>
      <c r="F16" s="210"/>
      <c r="G16" s="184"/>
      <c r="H16" s="184"/>
      <c r="I16" s="184"/>
      <c r="J16" s="184"/>
      <c r="K16" s="184"/>
      <c r="L16" s="185"/>
      <c r="P16" s="54" t="s">
        <v>15</v>
      </c>
      <c r="Q16" s="55" t="str">
        <f>IF(E16="","（エラー）未入力","（正常）入力済み")</f>
        <v>（正常）入力済み</v>
      </c>
      <c r="Y16" s="43" t="s">
        <v>46</v>
      </c>
      <c r="Z16" s="43" t="s">
        <v>1308</v>
      </c>
    </row>
    <row r="17" spans="2:26" ht="42" customHeight="1">
      <c r="B17" s="172"/>
      <c r="C17" s="172"/>
      <c r="D17" s="172"/>
      <c r="E17" s="200" t="s">
        <v>1475</v>
      </c>
      <c r="F17" s="201"/>
      <c r="G17" s="193"/>
      <c r="H17" s="193"/>
      <c r="I17" s="193"/>
      <c r="J17" s="193"/>
      <c r="K17" s="193"/>
      <c r="L17" s="194"/>
      <c r="P17" s="54" t="s">
        <v>18</v>
      </c>
      <c r="Q17" s="55" t="str">
        <f>IF(E16="有",IF(E17&lt;&gt;"","（正常）入力済み","（エラー）未入力"),IF(E16="無","入力不要",""))</f>
        <v>（正常）入力済み</v>
      </c>
      <c r="R17" s="46" t="s">
        <v>44</v>
      </c>
      <c r="Y17" s="43" t="s">
        <v>50</v>
      </c>
      <c r="Z17" s="43" t="s">
        <v>1308</v>
      </c>
    </row>
    <row r="18" spans="2:26" ht="15" customHeight="1">
      <c r="B18" s="172" t="s">
        <v>1094</v>
      </c>
      <c r="C18" s="172"/>
      <c r="D18" s="172"/>
      <c r="E18" s="209" t="s">
        <v>1474</v>
      </c>
      <c r="F18" s="210"/>
      <c r="G18" s="61"/>
      <c r="H18" s="61"/>
      <c r="I18" s="61"/>
      <c r="J18" s="61"/>
      <c r="K18" s="61"/>
      <c r="L18" s="62"/>
      <c r="P18" s="54" t="s">
        <v>15</v>
      </c>
      <c r="Q18" s="55" t="str">
        <f>IF(E18="","（エラー）未入力","（正常）入力済み")</f>
        <v>（正常）入力済み</v>
      </c>
      <c r="Y18" s="43" t="s">
        <v>54</v>
      </c>
      <c r="Z18" s="43" t="s">
        <v>1308</v>
      </c>
    </row>
    <row r="19" spans="2:26">
      <c r="B19" s="176" t="s">
        <v>1095</v>
      </c>
      <c r="C19" s="177"/>
      <c r="D19" s="178"/>
      <c r="E19" s="63"/>
      <c r="F19" s="64"/>
      <c r="G19" s="61"/>
      <c r="H19" s="61"/>
      <c r="I19" s="61"/>
      <c r="J19" s="61"/>
      <c r="K19" s="217" t="s">
        <v>1105</v>
      </c>
      <c r="L19" s="218"/>
      <c r="P19" s="54" t="s">
        <v>18</v>
      </c>
      <c r="Q19" s="55" t="str">
        <f>IF(E18="有",IF(COUNTIF(N20:N28,TRUE)&gt;0,"（正常）選択済み","（エラー）未選択"),IF(E18="無","入力不要",""))</f>
        <v>（正常）選択済み</v>
      </c>
      <c r="R19" s="46" t="s">
        <v>1114</v>
      </c>
      <c r="Y19" s="43" t="s">
        <v>59</v>
      </c>
      <c r="Z19" s="43" t="s">
        <v>1308</v>
      </c>
    </row>
    <row r="20" spans="2:26">
      <c r="B20" s="179"/>
      <c r="C20" s="180"/>
      <c r="D20" s="181"/>
      <c r="E20" s="202" t="s">
        <v>1096</v>
      </c>
      <c r="F20" s="203"/>
      <c r="G20" s="203"/>
      <c r="H20" s="203"/>
      <c r="I20" s="203"/>
      <c r="J20" s="203"/>
      <c r="K20" s="204"/>
      <c r="L20" s="205"/>
      <c r="N20" s="1" t="b">
        <f>IF(K20&lt;&gt;"",TRUE,FALSE)</f>
        <v>0</v>
      </c>
      <c r="Q20" s="55"/>
      <c r="Y20" s="43" t="s">
        <v>62</v>
      </c>
      <c r="Z20" s="43" t="s">
        <v>1308</v>
      </c>
    </row>
    <row r="21" spans="2:26">
      <c r="B21" s="179"/>
      <c r="C21" s="180"/>
      <c r="D21" s="181"/>
      <c r="E21" s="202" t="s">
        <v>1097</v>
      </c>
      <c r="F21" s="203"/>
      <c r="G21" s="203"/>
      <c r="H21" s="203"/>
      <c r="I21" s="203"/>
      <c r="J21" s="203"/>
      <c r="K21" s="204"/>
      <c r="L21" s="205"/>
      <c r="N21" s="1" t="b">
        <f t="shared" ref="N21:N28" si="0">IF(K21&lt;&gt;"",TRUE,FALSE)</f>
        <v>0</v>
      </c>
      <c r="Q21" s="55"/>
      <c r="Y21" s="43" t="s">
        <v>65</v>
      </c>
      <c r="Z21" s="43" t="s">
        <v>1308</v>
      </c>
    </row>
    <row r="22" spans="2:26">
      <c r="B22" s="179"/>
      <c r="C22" s="180"/>
      <c r="D22" s="181"/>
      <c r="E22" s="202" t="s">
        <v>1098</v>
      </c>
      <c r="F22" s="203"/>
      <c r="G22" s="203"/>
      <c r="H22" s="203"/>
      <c r="I22" s="203"/>
      <c r="J22" s="203"/>
      <c r="K22" s="204"/>
      <c r="L22" s="205"/>
      <c r="N22" s="1" t="b">
        <f t="shared" si="0"/>
        <v>0</v>
      </c>
      <c r="Q22" s="55"/>
      <c r="Y22" s="43" t="s">
        <v>68</v>
      </c>
      <c r="Z22" s="43" t="s">
        <v>1308</v>
      </c>
    </row>
    <row r="23" spans="2:26">
      <c r="B23" s="179"/>
      <c r="C23" s="180"/>
      <c r="D23" s="181"/>
      <c r="E23" s="202" t="s">
        <v>1099</v>
      </c>
      <c r="F23" s="203"/>
      <c r="G23" s="203"/>
      <c r="H23" s="203"/>
      <c r="I23" s="203"/>
      <c r="J23" s="203"/>
      <c r="K23" s="204"/>
      <c r="L23" s="205"/>
      <c r="N23" s="1" t="b">
        <f t="shared" si="0"/>
        <v>0</v>
      </c>
      <c r="Q23" s="55"/>
      <c r="Y23" s="43" t="s">
        <v>71</v>
      </c>
      <c r="Z23" s="43" t="s">
        <v>1308</v>
      </c>
    </row>
    <row r="24" spans="2:26">
      <c r="B24" s="179"/>
      <c r="C24" s="180"/>
      <c r="D24" s="181"/>
      <c r="E24" s="202" t="s">
        <v>1100</v>
      </c>
      <c r="F24" s="203"/>
      <c r="G24" s="203"/>
      <c r="H24" s="203"/>
      <c r="I24" s="203"/>
      <c r="J24" s="203"/>
      <c r="K24" s="204"/>
      <c r="L24" s="205"/>
      <c r="N24" s="1" t="b">
        <f t="shared" si="0"/>
        <v>0</v>
      </c>
      <c r="Q24" s="55"/>
      <c r="Y24" s="43" t="s">
        <v>73</v>
      </c>
      <c r="Z24" s="43" t="s">
        <v>1308</v>
      </c>
    </row>
    <row r="25" spans="2:26">
      <c r="B25" s="179"/>
      <c r="C25" s="180"/>
      <c r="D25" s="181"/>
      <c r="E25" s="202" t="s">
        <v>1101</v>
      </c>
      <c r="F25" s="203"/>
      <c r="G25" s="203"/>
      <c r="H25" s="203"/>
      <c r="I25" s="203"/>
      <c r="J25" s="203"/>
      <c r="K25" s="204"/>
      <c r="L25" s="205"/>
      <c r="N25" s="1" t="b">
        <f t="shared" si="0"/>
        <v>0</v>
      </c>
      <c r="Q25" s="55"/>
      <c r="Y25" s="43" t="s">
        <v>76</v>
      </c>
      <c r="Z25" s="43" t="s">
        <v>1308</v>
      </c>
    </row>
    <row r="26" spans="2:26">
      <c r="B26" s="179"/>
      <c r="C26" s="180"/>
      <c r="D26" s="181"/>
      <c r="E26" s="202" t="s">
        <v>1102</v>
      </c>
      <c r="F26" s="203"/>
      <c r="G26" s="203"/>
      <c r="H26" s="203"/>
      <c r="I26" s="203"/>
      <c r="J26" s="203"/>
      <c r="K26" s="204" t="s">
        <v>1477</v>
      </c>
      <c r="L26" s="205"/>
      <c r="N26" s="1" t="b">
        <f t="shared" si="0"/>
        <v>1</v>
      </c>
      <c r="Q26" s="55"/>
      <c r="Y26" s="43" t="s">
        <v>79</v>
      </c>
      <c r="Z26" s="43" t="s">
        <v>1308</v>
      </c>
    </row>
    <row r="27" spans="2:26">
      <c r="B27" s="179"/>
      <c r="C27" s="180"/>
      <c r="D27" s="181"/>
      <c r="E27" s="202" t="s">
        <v>1103</v>
      </c>
      <c r="F27" s="203"/>
      <c r="G27" s="203"/>
      <c r="H27" s="203"/>
      <c r="I27" s="203"/>
      <c r="J27" s="203"/>
      <c r="K27" s="204"/>
      <c r="L27" s="205"/>
      <c r="N27" s="1" t="b">
        <f t="shared" si="0"/>
        <v>0</v>
      </c>
      <c r="Q27" s="55"/>
      <c r="Y27" s="43" t="s">
        <v>82</v>
      </c>
      <c r="Z27" s="43" t="s">
        <v>1308</v>
      </c>
    </row>
    <row r="28" spans="2:26">
      <c r="B28" s="214"/>
      <c r="C28" s="215"/>
      <c r="D28" s="216"/>
      <c r="E28" s="202" t="s">
        <v>1104</v>
      </c>
      <c r="F28" s="203"/>
      <c r="G28" s="203"/>
      <c r="H28" s="203"/>
      <c r="I28" s="203"/>
      <c r="J28" s="203"/>
      <c r="K28" s="204"/>
      <c r="L28" s="205"/>
      <c r="N28" s="1" t="b">
        <f t="shared" si="0"/>
        <v>0</v>
      </c>
      <c r="Q28" s="55"/>
      <c r="Y28" s="43" t="s">
        <v>86</v>
      </c>
      <c r="Z28" s="43" t="s">
        <v>1308</v>
      </c>
    </row>
    <row r="29" spans="2:26" ht="40.35" customHeight="1">
      <c r="B29" s="211" t="s">
        <v>1106</v>
      </c>
      <c r="C29" s="212"/>
      <c r="D29" s="213"/>
      <c r="E29" s="192" t="s">
        <v>1478</v>
      </c>
      <c r="F29" s="201"/>
      <c r="G29" s="193"/>
      <c r="H29" s="193"/>
      <c r="I29" s="193"/>
      <c r="J29" s="193"/>
      <c r="K29" s="193"/>
      <c r="L29" s="194"/>
      <c r="P29" s="54" t="s">
        <v>18</v>
      </c>
      <c r="Q29" s="55" t="str">
        <f>IF(E18="有",IF(E29&lt;&gt;"","（正常）入力済み","（エラー）未入力"),IF(E18="無","入力不要",""))</f>
        <v>（正常）入力済み</v>
      </c>
      <c r="R29" s="46" t="s">
        <v>1108</v>
      </c>
      <c r="Y29" s="43" t="s">
        <v>89</v>
      </c>
      <c r="Z29" s="43" t="s">
        <v>1308</v>
      </c>
    </row>
    <row r="30" spans="2:26" ht="30" customHeight="1">
      <c r="B30" s="211" t="s">
        <v>1107</v>
      </c>
      <c r="C30" s="212"/>
      <c r="D30" s="213"/>
      <c r="E30" s="192" t="s">
        <v>1478</v>
      </c>
      <c r="F30" s="201"/>
      <c r="G30" s="193"/>
      <c r="H30" s="193"/>
      <c r="I30" s="193"/>
      <c r="J30" s="193"/>
      <c r="K30" s="193"/>
      <c r="L30" s="194"/>
      <c r="P30" s="54" t="s">
        <v>18</v>
      </c>
      <c r="Q30" s="55" t="str">
        <f>IF(E18="有",IF(E30&lt;&gt;"","（正常）入力済み","（エラー）未入力"),IF(E18="無","入力不要",""))</f>
        <v>（正常）入力済み</v>
      </c>
      <c r="R30" s="46" t="s">
        <v>1108</v>
      </c>
      <c r="Y30" s="43" t="s">
        <v>92</v>
      </c>
      <c r="Z30" s="43" t="s">
        <v>1308</v>
      </c>
    </row>
    <row r="31" spans="2:26" ht="42" customHeight="1">
      <c r="B31" s="172" t="s">
        <v>47</v>
      </c>
      <c r="C31" s="172"/>
      <c r="D31" s="172"/>
      <c r="E31" s="188" t="s">
        <v>1479</v>
      </c>
      <c r="F31" s="189"/>
      <c r="G31" s="190"/>
      <c r="H31" s="190"/>
      <c r="I31" s="190"/>
      <c r="J31" s="190"/>
      <c r="K31" s="190"/>
      <c r="L31" s="191"/>
      <c r="P31" s="54" t="s">
        <v>15</v>
      </c>
      <c r="Q31" s="55" t="str">
        <f>IF(E31="","（エラー）未入力","（正常）入力済み")</f>
        <v>（正常）入力済み</v>
      </c>
      <c r="R31" s="65" t="s">
        <v>48</v>
      </c>
    </row>
    <row r="32" spans="2:26" ht="42" customHeight="1">
      <c r="B32" s="172" t="s">
        <v>51</v>
      </c>
      <c r="C32" s="172"/>
      <c r="D32" s="172"/>
      <c r="E32" s="188" t="s">
        <v>1480</v>
      </c>
      <c r="F32" s="189"/>
      <c r="G32" s="190"/>
      <c r="H32" s="190"/>
      <c r="I32" s="190"/>
      <c r="J32" s="190"/>
      <c r="K32" s="190"/>
      <c r="L32" s="191"/>
      <c r="P32" s="54" t="s">
        <v>15</v>
      </c>
      <c r="Q32" s="55" t="str">
        <f>IF(E32="","（エラー）未入力","（正常）入力済み")</f>
        <v>（正常）入力済み</v>
      </c>
      <c r="R32" s="65" t="s">
        <v>52</v>
      </c>
    </row>
    <row r="33" spans="2:18" ht="15" customHeight="1">
      <c r="B33" s="172" t="s">
        <v>55</v>
      </c>
      <c r="C33" s="172"/>
      <c r="D33" s="172"/>
      <c r="E33" s="186" t="s">
        <v>1481</v>
      </c>
      <c r="F33" s="187"/>
      <c r="G33" s="184" t="s">
        <v>56</v>
      </c>
      <c r="H33" s="184"/>
      <c r="I33" s="184"/>
      <c r="J33" s="184"/>
      <c r="K33" s="184"/>
      <c r="L33" s="185"/>
      <c r="N33" s="1" t="b">
        <f>IF(E33="●",TRUE,FALSE)</f>
        <v>1</v>
      </c>
      <c r="P33" s="54" t="s">
        <v>18</v>
      </c>
      <c r="Q33" s="55" t="str">
        <f>IF(COUNTIF(N33:N37,TRUE)&gt;0,"（正常）選択済み","（エラー）未選択")</f>
        <v>（正常）選択済み</v>
      </c>
      <c r="R33" s="46" t="s">
        <v>57</v>
      </c>
    </row>
    <row r="34" spans="2:18" ht="30" customHeight="1">
      <c r="B34" s="172"/>
      <c r="C34" s="172"/>
      <c r="D34" s="172"/>
      <c r="E34" s="186" t="s">
        <v>1481</v>
      </c>
      <c r="F34" s="187"/>
      <c r="G34" s="184" t="s">
        <v>60</v>
      </c>
      <c r="H34" s="184"/>
      <c r="I34" s="184"/>
      <c r="J34" s="184"/>
      <c r="K34" s="184"/>
      <c r="L34" s="185"/>
      <c r="N34" s="1" t="b">
        <f>IF(E34="●",TRUE,FALSE)</f>
        <v>1</v>
      </c>
      <c r="Q34" s="55"/>
    </row>
    <row r="35" spans="2:18" ht="30" customHeight="1">
      <c r="B35" s="172"/>
      <c r="C35" s="172"/>
      <c r="D35" s="172"/>
      <c r="E35" s="186" t="s">
        <v>1481</v>
      </c>
      <c r="F35" s="187"/>
      <c r="G35" s="184" t="s">
        <v>63</v>
      </c>
      <c r="H35" s="184"/>
      <c r="I35" s="184"/>
      <c r="J35" s="184"/>
      <c r="K35" s="184"/>
      <c r="L35" s="185"/>
      <c r="N35" s="1" t="b">
        <f>IF(E35="●",TRUE,FALSE)</f>
        <v>1</v>
      </c>
      <c r="Q35" s="55"/>
    </row>
    <row r="36" spans="2:18" ht="30" customHeight="1">
      <c r="B36" s="172"/>
      <c r="C36" s="172"/>
      <c r="D36" s="172"/>
      <c r="E36" s="186" t="s">
        <v>1481</v>
      </c>
      <c r="F36" s="187"/>
      <c r="G36" s="184" t="s">
        <v>66</v>
      </c>
      <c r="H36" s="184"/>
      <c r="I36" s="184"/>
      <c r="J36" s="184"/>
      <c r="K36" s="184"/>
      <c r="L36" s="185"/>
      <c r="N36" s="1" t="b">
        <f>IF(E36="●",TRUE,FALSE)</f>
        <v>1</v>
      </c>
      <c r="Q36" s="55"/>
    </row>
    <row r="37" spans="2:18" ht="15" customHeight="1">
      <c r="B37" s="172"/>
      <c r="C37" s="172"/>
      <c r="D37" s="172"/>
      <c r="E37" s="186" t="s">
        <v>1481</v>
      </c>
      <c r="F37" s="187"/>
      <c r="G37" s="184" t="s">
        <v>69</v>
      </c>
      <c r="H37" s="184"/>
      <c r="I37" s="184"/>
      <c r="J37" s="184"/>
      <c r="K37" s="184"/>
      <c r="L37" s="185"/>
      <c r="N37" s="1" t="b">
        <f>IF(E37="●",TRUE,FALSE)</f>
        <v>1</v>
      </c>
      <c r="Q37" s="55"/>
    </row>
    <row r="38" spans="2:18" ht="15" customHeight="1">
      <c r="Q38" s="140"/>
    </row>
    <row r="39" spans="2:18" ht="15" customHeight="1" thickBot="1">
      <c r="B39" s="195" t="s">
        <v>74</v>
      </c>
      <c r="C39" s="195"/>
      <c r="D39" s="195"/>
      <c r="E39" s="195"/>
      <c r="F39" s="195"/>
      <c r="G39" s="195"/>
      <c r="H39" s="195"/>
      <c r="I39" s="195"/>
      <c r="J39" s="195"/>
      <c r="K39" s="195"/>
      <c r="L39" s="195"/>
      <c r="Q39" s="140"/>
    </row>
    <row r="40" spans="2:18" ht="15" customHeight="1" thickTop="1">
      <c r="B40" s="196" t="s">
        <v>77</v>
      </c>
      <c r="C40" s="196"/>
      <c r="D40" s="196"/>
      <c r="E40" s="242" t="s">
        <v>1474</v>
      </c>
      <c r="F40" s="243"/>
      <c r="G40" s="197"/>
      <c r="H40" s="197"/>
      <c r="I40" s="197"/>
      <c r="J40" s="197"/>
      <c r="K40" s="197"/>
      <c r="L40" s="198"/>
      <c r="P40" s="54" t="s">
        <v>18</v>
      </c>
      <c r="Q40" s="55" t="str">
        <f>IF(OR($K$20="対象地の全部",$K$21="対象地の全部"),"入力不要",IF(E40&lt;&gt;"","（正常）入力済み","（エラー）未入力"))</f>
        <v>（正常）入力済み</v>
      </c>
    </row>
    <row r="41" spans="2:18" ht="42" customHeight="1">
      <c r="B41" s="172"/>
      <c r="C41" s="172"/>
      <c r="D41" s="172"/>
      <c r="E41" s="182" t="s">
        <v>1482</v>
      </c>
      <c r="F41" s="183"/>
      <c r="G41" s="183"/>
      <c r="H41" s="183"/>
      <c r="I41" s="183"/>
      <c r="J41" s="183"/>
      <c r="K41" s="183"/>
      <c r="L41" s="199"/>
      <c r="P41" s="54" t="s">
        <v>18</v>
      </c>
      <c r="Q41" s="55" t="str">
        <f>IF(E40="有",IF(E41&lt;&gt;"","（正常）入力済み","（エラー）未入力"),IF(E40="無","入力不要",""))</f>
        <v>（正常）入力済み</v>
      </c>
      <c r="R41" s="46" t="s">
        <v>80</v>
      </c>
    </row>
    <row r="42" spans="2:18" ht="15" customHeight="1">
      <c r="B42" s="172" t="s">
        <v>83</v>
      </c>
      <c r="C42" s="172"/>
      <c r="D42" s="172"/>
      <c r="E42" s="192" t="s">
        <v>1483</v>
      </c>
      <c r="F42" s="193"/>
      <c r="G42" s="193"/>
      <c r="H42" s="193"/>
      <c r="I42" s="193"/>
      <c r="J42" s="193"/>
      <c r="K42" s="193"/>
      <c r="L42" s="194"/>
      <c r="P42" s="54" t="s">
        <v>18</v>
      </c>
      <c r="Q42" s="55" t="str">
        <f>IF(OR($K$20="対象地の全部",$K$21="対象地の全部"),"入力不要",IF(E42&lt;&gt;"","（正常）入力済み","（エラー）未入力"))</f>
        <v>（正常）入力済み</v>
      </c>
      <c r="R42" s="46" t="s">
        <v>84</v>
      </c>
    </row>
    <row r="43" spans="2:18" ht="15" customHeight="1">
      <c r="B43" s="172" t="s">
        <v>87</v>
      </c>
      <c r="C43" s="172"/>
      <c r="D43" s="172"/>
      <c r="E43" s="171" t="s">
        <v>1474</v>
      </c>
      <c r="F43" s="169"/>
      <c r="G43" s="184"/>
      <c r="H43" s="184"/>
      <c r="I43" s="184"/>
      <c r="J43" s="184"/>
      <c r="K43" s="184"/>
      <c r="L43" s="185"/>
      <c r="P43" s="54" t="s">
        <v>18</v>
      </c>
      <c r="Q43" s="55" t="str">
        <f>IF(OR($K$20="対象地の全部",$K$21="対象地の全部"),"入力不要",IF(E43&lt;&gt;"","（正常）入力済み","（エラー）未入力"))</f>
        <v>（正常）入力済み</v>
      </c>
    </row>
    <row r="44" spans="2:18" ht="42" customHeight="1">
      <c r="B44" s="172"/>
      <c r="C44" s="172"/>
      <c r="D44" s="172"/>
      <c r="E44" s="192" t="s">
        <v>1484</v>
      </c>
      <c r="F44" s="193"/>
      <c r="G44" s="193"/>
      <c r="H44" s="193"/>
      <c r="I44" s="193"/>
      <c r="J44" s="193"/>
      <c r="K44" s="193"/>
      <c r="L44" s="194"/>
      <c r="P44" s="54" t="s">
        <v>18</v>
      </c>
      <c r="Q44" s="55" t="str">
        <f>IF(E43="有",IF(E44&lt;&gt;"","（正常）入力済み","（エラー）未入力"),IF(E43="無","入力不要",""))</f>
        <v>（正常）入力済み</v>
      </c>
      <c r="R44" s="46" t="s">
        <v>90</v>
      </c>
    </row>
    <row r="45" spans="2:18" ht="15" customHeight="1">
      <c r="B45" s="172" t="s">
        <v>93</v>
      </c>
      <c r="C45" s="172"/>
      <c r="D45" s="172"/>
      <c r="E45" s="171" t="s">
        <v>1474</v>
      </c>
      <c r="F45" s="169"/>
      <c r="G45" s="184"/>
      <c r="H45" s="184"/>
      <c r="I45" s="184"/>
      <c r="J45" s="184"/>
      <c r="K45" s="184"/>
      <c r="L45" s="185"/>
      <c r="P45" s="54" t="s">
        <v>18</v>
      </c>
      <c r="Q45" s="55" t="str">
        <f>IF(OR($K$20="対象地の全部",$K$21="対象地の全部"),"入力不要",IF(E45&lt;&gt;"","（正常）入力済み","（エラー）未入力"))</f>
        <v>（正常）入力済み</v>
      </c>
    </row>
    <row r="46" spans="2:18" ht="42" customHeight="1">
      <c r="B46" s="172"/>
      <c r="C46" s="172"/>
      <c r="D46" s="172"/>
      <c r="E46" s="192" t="s">
        <v>1485</v>
      </c>
      <c r="F46" s="193"/>
      <c r="G46" s="193"/>
      <c r="H46" s="193"/>
      <c r="I46" s="193"/>
      <c r="J46" s="193"/>
      <c r="K46" s="193"/>
      <c r="L46" s="194"/>
      <c r="P46" s="54" t="s">
        <v>18</v>
      </c>
      <c r="Q46" s="55" t="str">
        <f>IF(E45="有",IF(E46&lt;&gt;"","（正常）入力済み","（エラー）未入力"),IF(E45="無","入力不要",""))</f>
        <v>（正常）入力済み</v>
      </c>
      <c r="R46" s="65" t="s">
        <v>95</v>
      </c>
    </row>
    <row r="47" spans="2:18" ht="15" customHeight="1">
      <c r="B47" s="172" t="s">
        <v>97</v>
      </c>
      <c r="C47" s="172"/>
      <c r="D47" s="172"/>
      <c r="E47" s="171" t="s">
        <v>1476</v>
      </c>
      <c r="F47" s="169"/>
      <c r="G47" s="184"/>
      <c r="H47" s="184"/>
      <c r="I47" s="184"/>
      <c r="J47" s="184"/>
      <c r="K47" s="184"/>
      <c r="L47" s="185"/>
      <c r="P47" s="54" t="s">
        <v>18</v>
      </c>
      <c r="Q47" s="55" t="str">
        <f>IF(OR($K$20="対象地の全部",$K$21="対象地の全部"),"入力不要",IF(E47&lt;&gt;"","（正常）入力済み","（エラー）未入力"))</f>
        <v>（正常）入力済み</v>
      </c>
    </row>
    <row r="48" spans="2:18" ht="42" customHeight="1">
      <c r="B48" s="172"/>
      <c r="C48" s="172"/>
      <c r="D48" s="172"/>
      <c r="E48" s="182"/>
      <c r="F48" s="183"/>
      <c r="G48" s="183"/>
      <c r="H48" s="183"/>
      <c r="I48" s="183"/>
      <c r="J48" s="183"/>
      <c r="K48" s="183"/>
      <c r="L48" s="199"/>
      <c r="P48" s="54" t="s">
        <v>18</v>
      </c>
      <c r="Q48" s="55" t="str">
        <f>IF(E47="有",IF(E48&lt;&gt;"","（正常）入力済み","（エラー）未入力"),IF(E47="無","入力不要",""))</f>
        <v>入力不要</v>
      </c>
      <c r="R48" s="46" t="s">
        <v>99</v>
      </c>
    </row>
    <row r="49" spans="2:18" ht="30" customHeight="1">
      <c r="B49" s="172" t="s">
        <v>101</v>
      </c>
      <c r="C49" s="172"/>
      <c r="D49" s="172"/>
      <c r="E49" s="186" t="s">
        <v>1481</v>
      </c>
      <c r="F49" s="187"/>
      <c r="G49" s="184" t="s">
        <v>102</v>
      </c>
      <c r="H49" s="184"/>
      <c r="I49" s="184"/>
      <c r="J49" s="184"/>
      <c r="K49" s="184"/>
      <c r="L49" s="185"/>
      <c r="N49" s="1" t="b">
        <f>IF(E49="●",TRUE,FALSE)</f>
        <v>1</v>
      </c>
      <c r="P49" s="54" t="s">
        <v>18</v>
      </c>
      <c r="Q49" s="55" t="str">
        <f>IF(COUNTIF(N49:N51,TRUE)&gt;0,"（正常）選択済み","（注意）未選択")</f>
        <v>（正常）選択済み</v>
      </c>
      <c r="R49" s="46" t="s">
        <v>103</v>
      </c>
    </row>
    <row r="50" spans="2:18" ht="15" customHeight="1">
      <c r="B50" s="172"/>
      <c r="C50" s="172"/>
      <c r="D50" s="172"/>
      <c r="E50" s="186"/>
      <c r="F50" s="187"/>
      <c r="G50" s="184" t="s">
        <v>105</v>
      </c>
      <c r="H50" s="184"/>
      <c r="I50" s="184"/>
      <c r="J50" s="184"/>
      <c r="K50" s="184"/>
      <c r="L50" s="185"/>
      <c r="N50" s="1" t="b">
        <f>IF(E50="●",TRUE,FALSE)</f>
        <v>0</v>
      </c>
      <c r="Q50" s="55"/>
    </row>
    <row r="51" spans="2:18" ht="15" customHeight="1">
      <c r="B51" s="172"/>
      <c r="C51" s="172"/>
      <c r="D51" s="172"/>
      <c r="E51" s="186"/>
      <c r="F51" s="187"/>
      <c r="G51" s="184" t="s">
        <v>107</v>
      </c>
      <c r="H51" s="184"/>
      <c r="I51" s="184"/>
      <c r="J51" s="184"/>
      <c r="K51" s="184"/>
      <c r="L51" s="185"/>
      <c r="N51" s="1" t="b">
        <f>IF(E51="●",TRUE,FALSE)</f>
        <v>0</v>
      </c>
      <c r="Q51" s="55"/>
    </row>
    <row r="52" spans="2:18" ht="15" customHeight="1">
      <c r="B52" s="176" t="s">
        <v>109</v>
      </c>
      <c r="C52" s="177"/>
      <c r="D52" s="178"/>
      <c r="E52" s="171" t="s">
        <v>40</v>
      </c>
      <c r="F52" s="169"/>
      <c r="G52" s="169"/>
      <c r="H52" s="169"/>
      <c r="I52" s="169" t="s">
        <v>1486</v>
      </c>
      <c r="J52" s="169"/>
      <c r="K52" s="169"/>
      <c r="L52" s="170"/>
      <c r="N52" s="1" t="str">
        <f>IFERROR(VLOOKUP(E52,$Y$2:$Z$44,2,FALSE),"")</f>
        <v>第一種特定有害物質</v>
      </c>
      <c r="P52" s="54" t="s">
        <v>18</v>
      </c>
      <c r="Q52" s="55" t="str">
        <f>IF($Q$79="有",IF(AND(E52="",I52=""),"（エラー）未入力",IF(OR(E52="",I52=""),"（エラー）一部未入力","（正常）入力済み")),IF(AND(E52="",I52=""),"","（注意）汚染のおそれにチェックなし"))</f>
        <v>（正常）入力済み</v>
      </c>
      <c r="R52" s="46" t="s">
        <v>110</v>
      </c>
    </row>
    <row r="53" spans="2:18" ht="15" customHeight="1">
      <c r="B53" s="179"/>
      <c r="C53" s="180"/>
      <c r="D53" s="181"/>
      <c r="E53" s="171" t="s">
        <v>65</v>
      </c>
      <c r="F53" s="169"/>
      <c r="G53" s="169"/>
      <c r="H53" s="169"/>
      <c r="I53" s="169" t="s">
        <v>1486</v>
      </c>
      <c r="J53" s="169"/>
      <c r="K53" s="169"/>
      <c r="L53" s="170"/>
      <c r="N53" s="1" t="str">
        <f>IFERROR(VLOOKUP(E53,$Y$2:$Z$44,2,FALSE),"")</f>
        <v>第二種、第三種特定有害物質</v>
      </c>
      <c r="P53" s="54" t="s">
        <v>18</v>
      </c>
      <c r="Q53" s="55" t="str">
        <f t="shared" ref="Q53:Q66" si="1">IF($Q$79="有",IF(AND(E53="",I53=""),"（複数入力）未入力",IF(OR(E53="",I53=""),"（エラー）一部未入力","（正常）入力済み")),IF(AND(E53="",I53=""),"","（注意）汚染のおそれにチェックなし"))</f>
        <v>（正常）入力済み</v>
      </c>
    </row>
    <row r="54" spans="2:18" ht="15" customHeight="1">
      <c r="B54" s="179"/>
      <c r="C54" s="180"/>
      <c r="D54" s="181"/>
      <c r="E54" s="171" t="s">
        <v>73</v>
      </c>
      <c r="F54" s="169"/>
      <c r="G54" s="169"/>
      <c r="H54" s="169"/>
      <c r="I54" s="169" t="s">
        <v>1487</v>
      </c>
      <c r="J54" s="169"/>
      <c r="K54" s="169"/>
      <c r="L54" s="170"/>
      <c r="N54" s="1" t="str">
        <f>IFERROR(VLOOKUP(E54,$Y$2:$Z$44,2,FALSE),"")</f>
        <v>第二種、第三種特定有害物質</v>
      </c>
      <c r="P54" s="54" t="s">
        <v>18</v>
      </c>
      <c r="Q54" s="55" t="str">
        <f t="shared" si="1"/>
        <v>（正常）入力済み</v>
      </c>
    </row>
    <row r="55" spans="2:18" ht="15" customHeight="1">
      <c r="B55" s="179"/>
      <c r="C55" s="180"/>
      <c r="D55" s="181"/>
      <c r="E55" s="171"/>
      <c r="F55" s="169"/>
      <c r="G55" s="169"/>
      <c r="H55" s="169"/>
      <c r="I55" s="169"/>
      <c r="J55" s="169"/>
      <c r="K55" s="169"/>
      <c r="L55" s="170"/>
      <c r="N55" s="1" t="str">
        <f>IFERROR(VLOOKUP(E55,$Y$2:$Z$44,2,FALSE),"")</f>
        <v/>
      </c>
      <c r="P55" s="54" t="s">
        <v>18</v>
      </c>
      <c r="Q55" s="55" t="str">
        <f t="shared" si="1"/>
        <v>（複数入力）未入力</v>
      </c>
    </row>
    <row r="56" spans="2:18" ht="15" customHeight="1">
      <c r="B56" s="179"/>
      <c r="C56" s="180"/>
      <c r="D56" s="181"/>
      <c r="E56" s="171"/>
      <c r="F56" s="169"/>
      <c r="G56" s="169"/>
      <c r="H56" s="169"/>
      <c r="I56" s="169"/>
      <c r="J56" s="169"/>
      <c r="K56" s="169"/>
      <c r="L56" s="170"/>
      <c r="N56" s="1" t="str">
        <f t="shared" ref="N56:N61" si="2">IFERROR(VLOOKUP(E56,$Y$2:$Z$44,2,FALSE),"")</f>
        <v/>
      </c>
      <c r="P56" s="54" t="s">
        <v>18</v>
      </c>
      <c r="Q56" s="55" t="str">
        <f t="shared" si="1"/>
        <v>（複数入力）未入力</v>
      </c>
    </row>
    <row r="57" spans="2:18" ht="15" hidden="1" customHeight="1" outlineLevel="1">
      <c r="B57" s="179"/>
      <c r="C57" s="180"/>
      <c r="D57" s="181"/>
      <c r="E57" s="171"/>
      <c r="F57" s="169"/>
      <c r="G57" s="169"/>
      <c r="H57" s="169"/>
      <c r="I57" s="169"/>
      <c r="J57" s="169"/>
      <c r="K57" s="169"/>
      <c r="L57" s="170"/>
      <c r="N57" s="1" t="str">
        <f t="shared" si="2"/>
        <v/>
      </c>
      <c r="P57" s="54" t="s">
        <v>18</v>
      </c>
      <c r="Q57" s="55" t="str">
        <f t="shared" si="1"/>
        <v>（複数入力）未入力</v>
      </c>
    </row>
    <row r="58" spans="2:18" ht="15" hidden="1" customHeight="1" outlineLevel="1">
      <c r="B58" s="179"/>
      <c r="C58" s="180"/>
      <c r="D58" s="181"/>
      <c r="E58" s="171"/>
      <c r="F58" s="169"/>
      <c r="G58" s="169"/>
      <c r="H58" s="169"/>
      <c r="I58" s="169"/>
      <c r="J58" s="169"/>
      <c r="K58" s="169"/>
      <c r="L58" s="170"/>
      <c r="N58" s="1" t="str">
        <f t="shared" si="2"/>
        <v/>
      </c>
      <c r="P58" s="54" t="s">
        <v>18</v>
      </c>
      <c r="Q58" s="55" t="str">
        <f t="shared" si="1"/>
        <v>（複数入力）未入力</v>
      </c>
    </row>
    <row r="59" spans="2:18" ht="15" hidden="1" customHeight="1" outlineLevel="1">
      <c r="B59" s="179"/>
      <c r="C59" s="180"/>
      <c r="D59" s="181"/>
      <c r="E59" s="171"/>
      <c r="F59" s="169"/>
      <c r="G59" s="169"/>
      <c r="H59" s="169"/>
      <c r="I59" s="169"/>
      <c r="J59" s="169"/>
      <c r="K59" s="169"/>
      <c r="L59" s="170"/>
      <c r="N59" s="1" t="str">
        <f t="shared" si="2"/>
        <v/>
      </c>
      <c r="P59" s="54" t="s">
        <v>18</v>
      </c>
      <c r="Q59" s="55" t="str">
        <f t="shared" si="1"/>
        <v>（複数入力）未入力</v>
      </c>
    </row>
    <row r="60" spans="2:18" ht="15" hidden="1" customHeight="1" outlineLevel="1">
      <c r="B60" s="179"/>
      <c r="C60" s="180"/>
      <c r="D60" s="181"/>
      <c r="E60" s="171"/>
      <c r="F60" s="169"/>
      <c r="G60" s="169"/>
      <c r="H60" s="169"/>
      <c r="I60" s="169"/>
      <c r="J60" s="169"/>
      <c r="K60" s="169"/>
      <c r="L60" s="170"/>
      <c r="N60" s="1" t="str">
        <f t="shared" si="2"/>
        <v/>
      </c>
      <c r="P60" s="54" t="s">
        <v>18</v>
      </c>
      <c r="Q60" s="55" t="str">
        <f t="shared" si="1"/>
        <v>（複数入力）未入力</v>
      </c>
    </row>
    <row r="61" spans="2:18" ht="15" hidden="1" customHeight="1" outlineLevel="1">
      <c r="B61" s="179"/>
      <c r="C61" s="180"/>
      <c r="D61" s="181"/>
      <c r="E61" s="182"/>
      <c r="F61" s="183"/>
      <c r="G61" s="183"/>
      <c r="H61" s="183"/>
      <c r="I61" s="169"/>
      <c r="J61" s="169"/>
      <c r="K61" s="169"/>
      <c r="L61" s="170"/>
      <c r="N61" s="1" t="str">
        <f t="shared" si="2"/>
        <v/>
      </c>
      <c r="P61" s="54" t="s">
        <v>18</v>
      </c>
      <c r="Q61" s="55" t="str">
        <f t="shared" si="1"/>
        <v>（複数入力）未入力</v>
      </c>
    </row>
    <row r="62" spans="2:18" ht="15" hidden="1" customHeight="1" outlineLevel="1">
      <c r="B62" s="179"/>
      <c r="C62" s="180"/>
      <c r="D62" s="181"/>
      <c r="E62" s="182"/>
      <c r="F62" s="183"/>
      <c r="G62" s="183"/>
      <c r="H62" s="183"/>
      <c r="I62" s="169"/>
      <c r="J62" s="169"/>
      <c r="K62" s="169"/>
      <c r="L62" s="170"/>
      <c r="N62" s="1" t="str">
        <f>IFERROR(VLOOKUP(E62,$Y$2:$Z$44,2,FALSE),"")</f>
        <v/>
      </c>
      <c r="P62" s="54" t="s">
        <v>18</v>
      </c>
      <c r="Q62" s="55" t="str">
        <f t="shared" si="1"/>
        <v>（複数入力）未入力</v>
      </c>
    </row>
    <row r="63" spans="2:18" ht="15" hidden="1" customHeight="1" outlineLevel="1">
      <c r="B63" s="179"/>
      <c r="C63" s="180"/>
      <c r="D63" s="181"/>
      <c r="E63" s="182"/>
      <c r="F63" s="183"/>
      <c r="G63" s="183"/>
      <c r="H63" s="183"/>
      <c r="I63" s="169"/>
      <c r="J63" s="169"/>
      <c r="K63" s="169"/>
      <c r="L63" s="170"/>
      <c r="N63" s="1" t="str">
        <f>IFERROR(VLOOKUP(E63,$Y$2:$Z$44,2,FALSE),"")</f>
        <v/>
      </c>
      <c r="P63" s="54" t="s">
        <v>18</v>
      </c>
      <c r="Q63" s="55" t="str">
        <f t="shared" si="1"/>
        <v>（複数入力）未入力</v>
      </c>
    </row>
    <row r="64" spans="2:18" ht="15" hidden="1" customHeight="1" outlineLevel="1">
      <c r="B64" s="179"/>
      <c r="C64" s="180"/>
      <c r="D64" s="181"/>
      <c r="E64" s="182"/>
      <c r="F64" s="183"/>
      <c r="G64" s="183"/>
      <c r="H64" s="183"/>
      <c r="I64" s="169"/>
      <c r="J64" s="169"/>
      <c r="K64" s="169"/>
      <c r="L64" s="170"/>
      <c r="N64" s="1" t="str">
        <f>IFERROR(VLOOKUP(E64,$Y$2:$Z$44,2,FALSE),"")</f>
        <v/>
      </c>
      <c r="P64" s="54" t="s">
        <v>18</v>
      </c>
      <c r="Q64" s="55" t="str">
        <f t="shared" si="1"/>
        <v>（複数入力）未入力</v>
      </c>
    </row>
    <row r="65" spans="2:18" ht="15" hidden="1" customHeight="1" outlineLevel="1">
      <c r="B65" s="179"/>
      <c r="C65" s="180"/>
      <c r="D65" s="181"/>
      <c r="E65" s="182"/>
      <c r="F65" s="183"/>
      <c r="G65" s="183"/>
      <c r="H65" s="183"/>
      <c r="I65" s="169"/>
      <c r="J65" s="169"/>
      <c r="K65" s="169"/>
      <c r="L65" s="170"/>
      <c r="N65" s="1" t="str">
        <f>IFERROR(VLOOKUP(E65,$Y$2:$Z$44,2,FALSE),"")</f>
        <v/>
      </c>
      <c r="P65" s="54" t="s">
        <v>18</v>
      </c>
      <c r="Q65" s="55" t="str">
        <f t="shared" si="1"/>
        <v>（複数入力）未入力</v>
      </c>
    </row>
    <row r="66" spans="2:18" ht="15" hidden="1" customHeight="1" outlineLevel="1">
      <c r="B66" s="179"/>
      <c r="C66" s="180"/>
      <c r="D66" s="181"/>
      <c r="E66" s="182"/>
      <c r="F66" s="183"/>
      <c r="G66" s="183"/>
      <c r="H66" s="183"/>
      <c r="I66" s="169"/>
      <c r="J66" s="169"/>
      <c r="K66" s="169"/>
      <c r="L66" s="170"/>
      <c r="N66" s="1" t="str">
        <f>IFERROR(VLOOKUP(E66,$Y$2:$Z$44,2,FALSE),"")</f>
        <v/>
      </c>
      <c r="P66" s="54" t="s">
        <v>18</v>
      </c>
      <c r="Q66" s="55" t="str">
        <f t="shared" si="1"/>
        <v>（複数入力）未入力</v>
      </c>
    </row>
    <row r="67" spans="2:18" ht="42" customHeight="1" collapsed="1">
      <c r="B67" s="67"/>
      <c r="C67" s="172" t="s">
        <v>121</v>
      </c>
      <c r="D67" s="172"/>
      <c r="E67" s="173"/>
      <c r="F67" s="174"/>
      <c r="G67" s="174"/>
      <c r="H67" s="174"/>
      <c r="I67" s="174"/>
      <c r="J67" s="174"/>
      <c r="K67" s="174"/>
      <c r="L67" s="175"/>
      <c r="P67" s="54" t="s">
        <v>122</v>
      </c>
      <c r="Q67" s="140"/>
    </row>
    <row r="68" spans="2:18" ht="42" customHeight="1">
      <c r="B68" s="162" t="s">
        <v>1116</v>
      </c>
      <c r="C68" s="163"/>
      <c r="D68" s="164"/>
      <c r="E68" s="166" t="s">
        <v>1488</v>
      </c>
      <c r="F68" s="167"/>
      <c r="G68" s="167"/>
      <c r="H68" s="167"/>
      <c r="I68" s="167"/>
      <c r="J68" s="167"/>
      <c r="K68" s="167"/>
      <c r="L68" s="168"/>
      <c r="P68" s="54" t="s">
        <v>1118</v>
      </c>
      <c r="Q68" s="55" t="str">
        <f>IF($K$20="対象地の全部","入力不要",IF(E68&lt;&gt;"","（正常）入力済み","（エラー）未入力"))</f>
        <v>（正常）入力済み</v>
      </c>
      <c r="R68" s="46" t="s">
        <v>1119</v>
      </c>
    </row>
    <row r="69" spans="2:18" ht="15" customHeight="1">
      <c r="B69" s="165" t="s">
        <v>1115</v>
      </c>
      <c r="C69" s="163"/>
      <c r="D69" s="164"/>
      <c r="E69" s="309">
        <v>3000</v>
      </c>
      <c r="F69" s="310"/>
      <c r="G69" s="68" t="s">
        <v>1117</v>
      </c>
      <c r="L69" s="69"/>
      <c r="P69" s="54" t="s">
        <v>1118</v>
      </c>
      <c r="Q69" s="55" t="str">
        <f>IF($K$20="対象地の全部","入力不要",IF(E69&lt;&gt;"","（正常）入力済み","（エラー）未入力"))</f>
        <v>（正常）入力済み</v>
      </c>
    </row>
    <row r="70" spans="2:18" ht="42" customHeight="1">
      <c r="B70" s="257" t="s">
        <v>124</v>
      </c>
      <c r="C70" s="258"/>
      <c r="D70" s="60" t="s">
        <v>125</v>
      </c>
      <c r="E70" s="192" t="s">
        <v>1489</v>
      </c>
      <c r="F70" s="193"/>
      <c r="G70" s="193"/>
      <c r="H70" s="193"/>
      <c r="I70" s="193"/>
      <c r="J70" s="193"/>
      <c r="K70" s="193"/>
      <c r="L70" s="194"/>
      <c r="P70" s="54" t="s">
        <v>18</v>
      </c>
      <c r="Q70" s="55" t="str">
        <f t="shared" ref="Q70:Q75" si="3">IF($Q$79="有",IF(E70="","（エラー）未入力","（正常）入力済み"),IF(E70="","","（注意）汚染のおそれにチェックなし"))</f>
        <v>（正常）入力済み</v>
      </c>
      <c r="R70" s="46" t="s">
        <v>126</v>
      </c>
    </row>
    <row r="71" spans="2:18" ht="42" customHeight="1">
      <c r="B71" s="259"/>
      <c r="C71" s="260"/>
      <c r="D71" s="60" t="s">
        <v>128</v>
      </c>
      <c r="E71" s="192" t="s">
        <v>1490</v>
      </c>
      <c r="F71" s="193"/>
      <c r="G71" s="193"/>
      <c r="H71" s="193"/>
      <c r="I71" s="193"/>
      <c r="J71" s="193"/>
      <c r="K71" s="193"/>
      <c r="L71" s="194"/>
      <c r="P71" s="54" t="s">
        <v>18</v>
      </c>
      <c r="Q71" s="55" t="str">
        <f t="shared" si="3"/>
        <v>（正常）入力済み</v>
      </c>
      <c r="R71" s="46" t="s">
        <v>126</v>
      </c>
    </row>
    <row r="72" spans="2:18" ht="42" customHeight="1">
      <c r="B72" s="261"/>
      <c r="C72" s="262"/>
      <c r="D72" s="72" t="s">
        <v>130</v>
      </c>
      <c r="E72" s="192" t="s">
        <v>1491</v>
      </c>
      <c r="F72" s="193"/>
      <c r="G72" s="193"/>
      <c r="H72" s="193"/>
      <c r="I72" s="193"/>
      <c r="J72" s="193"/>
      <c r="K72" s="193"/>
      <c r="L72" s="194"/>
      <c r="P72" s="54" t="s">
        <v>18</v>
      </c>
      <c r="Q72" s="55" t="str">
        <f t="shared" si="3"/>
        <v>（正常）入力済み</v>
      </c>
      <c r="R72" s="46" t="s">
        <v>126</v>
      </c>
    </row>
    <row r="73" spans="2:18">
      <c r="B73" s="206" t="s">
        <v>132</v>
      </c>
      <c r="C73" s="206"/>
      <c r="D73" s="252" t="s">
        <v>133</v>
      </c>
      <c r="E73" s="171" t="s">
        <v>1474</v>
      </c>
      <c r="F73" s="169"/>
      <c r="G73" s="184"/>
      <c r="H73" s="184"/>
      <c r="I73" s="184"/>
      <c r="J73" s="184"/>
      <c r="K73" s="184"/>
      <c r="L73" s="185"/>
      <c r="P73" s="54" t="s">
        <v>18</v>
      </c>
      <c r="Q73" s="55" t="str">
        <f t="shared" si="3"/>
        <v>（正常）入力済み</v>
      </c>
      <c r="R73" s="46" t="s">
        <v>126</v>
      </c>
    </row>
    <row r="74" spans="2:18" ht="42" customHeight="1">
      <c r="B74" s="206"/>
      <c r="C74" s="206"/>
      <c r="D74" s="253"/>
      <c r="E74" s="182" t="s">
        <v>1492</v>
      </c>
      <c r="F74" s="183"/>
      <c r="G74" s="183"/>
      <c r="H74" s="183"/>
      <c r="I74" s="183"/>
      <c r="J74" s="183"/>
      <c r="K74" s="183"/>
      <c r="L74" s="199"/>
      <c r="P74" s="54" t="s">
        <v>18</v>
      </c>
      <c r="Q74" s="55" t="str">
        <f t="shared" si="3"/>
        <v>（正常）入力済み</v>
      </c>
      <c r="R74" s="46" t="s">
        <v>126</v>
      </c>
    </row>
    <row r="75" spans="2:18">
      <c r="B75" s="206"/>
      <c r="C75" s="206"/>
      <c r="D75" s="252" t="s">
        <v>136</v>
      </c>
      <c r="E75" s="171" t="s">
        <v>1474</v>
      </c>
      <c r="F75" s="169"/>
      <c r="G75" s="184"/>
      <c r="H75" s="184"/>
      <c r="I75" s="184"/>
      <c r="J75" s="184"/>
      <c r="K75" s="184"/>
      <c r="L75" s="185"/>
      <c r="P75" s="54" t="s">
        <v>18</v>
      </c>
      <c r="Q75" s="55" t="str">
        <f t="shared" si="3"/>
        <v>（正常）入力済み</v>
      </c>
      <c r="R75" s="46" t="s">
        <v>137</v>
      </c>
    </row>
    <row r="76" spans="2:18" ht="42" customHeight="1">
      <c r="B76" s="206"/>
      <c r="C76" s="206"/>
      <c r="D76" s="254"/>
      <c r="E76" s="73" t="s">
        <v>294</v>
      </c>
      <c r="F76" s="183" t="s">
        <v>1493</v>
      </c>
      <c r="G76" s="183"/>
      <c r="H76" s="183"/>
      <c r="I76" s="183"/>
      <c r="J76" s="183"/>
      <c r="K76" s="183"/>
      <c r="L76" s="199"/>
      <c r="P76" s="54" t="s">
        <v>18</v>
      </c>
      <c r="Q76" s="55" t="str">
        <f>IF($Q$79="有",IF(F76="","（エラー）未入力","（正常）入力済み"),IF(F76="","","（注意）汚染のおそれにチェックなし"))</f>
        <v>（正常）入力済み</v>
      </c>
      <c r="R76" s="46" t="s">
        <v>137</v>
      </c>
    </row>
    <row r="77" spans="2:18" ht="42" customHeight="1">
      <c r="B77" s="206"/>
      <c r="C77" s="206"/>
      <c r="D77" s="253"/>
      <c r="E77" s="73" t="s">
        <v>295</v>
      </c>
      <c r="F77" s="183" t="s">
        <v>1494</v>
      </c>
      <c r="G77" s="183"/>
      <c r="H77" s="183"/>
      <c r="I77" s="183"/>
      <c r="J77" s="183"/>
      <c r="K77" s="183"/>
      <c r="L77" s="199"/>
      <c r="P77" s="54" t="s">
        <v>18</v>
      </c>
      <c r="Q77" s="55" t="str">
        <f>IF($Q$79="有",IF(F77="","（エラー）未入力","（正常）入力済み"),IF(F77="","","（注意）汚染のおそれにチェックなし"))</f>
        <v>（正常）入力済み</v>
      </c>
      <c r="R77" s="46" t="s">
        <v>137</v>
      </c>
    </row>
    <row r="78" spans="2:18" ht="15" customHeight="1">
      <c r="Q78" s="140"/>
    </row>
    <row r="79" spans="2:18" ht="15" customHeight="1" thickBot="1">
      <c r="B79" s="244" t="s">
        <v>141</v>
      </c>
      <c r="C79" s="244"/>
      <c r="D79" s="244"/>
      <c r="E79" s="245"/>
      <c r="F79" s="245"/>
      <c r="G79" s="245"/>
      <c r="H79" s="245"/>
      <c r="I79" s="245"/>
      <c r="J79" s="245"/>
      <c r="K79" s="245"/>
      <c r="L79" s="245"/>
      <c r="P79" s="74" t="s">
        <v>142</v>
      </c>
      <c r="Q79" s="55" t="str">
        <f>IF(COUNTIF($N$49:$N$51,"TRUE")&gt;0,"有","無")</f>
        <v>有</v>
      </c>
    </row>
    <row r="80" spans="2:18" ht="15" customHeight="1" thickTop="1" thickBot="1">
      <c r="B80" s="263" t="s">
        <v>144</v>
      </c>
      <c r="C80" s="264"/>
      <c r="D80" s="264"/>
      <c r="E80" s="265" t="s">
        <v>1172</v>
      </c>
      <c r="F80" s="266"/>
      <c r="G80" s="266"/>
      <c r="H80" s="266"/>
      <c r="I80" s="266"/>
      <c r="J80" s="266"/>
      <c r="K80" s="266"/>
      <c r="L80" s="267"/>
      <c r="P80" s="74"/>
      <c r="Q80" s="55"/>
    </row>
    <row r="81" spans="2:18" ht="15" customHeight="1" thickTop="1">
      <c r="B81" s="255" t="s">
        <v>158</v>
      </c>
      <c r="C81" s="255"/>
      <c r="D81" s="255"/>
      <c r="E81" s="256"/>
      <c r="F81" s="256"/>
      <c r="G81" s="256"/>
      <c r="H81" s="256"/>
      <c r="I81" s="256"/>
      <c r="J81" s="256"/>
      <c r="K81" s="256"/>
      <c r="L81" s="256"/>
      <c r="Q81" s="140"/>
    </row>
    <row r="82" spans="2:18" ht="15" customHeight="1">
      <c r="B82" s="172" t="s">
        <v>160</v>
      </c>
      <c r="C82" s="172"/>
      <c r="D82" s="57" t="s">
        <v>161</v>
      </c>
      <c r="E82" s="182" t="s">
        <v>1495</v>
      </c>
      <c r="F82" s="183"/>
      <c r="G82" s="183"/>
      <c r="H82" s="183"/>
      <c r="I82" s="183"/>
      <c r="J82" s="183"/>
      <c r="K82" s="183"/>
      <c r="L82" s="199"/>
      <c r="P82" s="54" t="s">
        <v>18</v>
      </c>
      <c r="Q82" s="55" t="str">
        <f>IF(COUNTIF($N$52:$N$66,"第一種特定有害物質")=0,"（注意）第一種特定有害物質未選択",IF($K$23="対象地の全部","入力不要",IF(E82="","（注意）未入力","（正常）入力済み")))</f>
        <v>（正常）入力済み</v>
      </c>
      <c r="R82" s="46" t="s">
        <v>162</v>
      </c>
    </row>
    <row r="83" spans="2:18" ht="15" customHeight="1">
      <c r="B83" s="172"/>
      <c r="C83" s="172"/>
      <c r="D83" s="59" t="s">
        <v>163</v>
      </c>
      <c r="E83" s="182" t="s">
        <v>1495</v>
      </c>
      <c r="F83" s="183"/>
      <c r="G83" s="183"/>
      <c r="H83" s="183"/>
      <c r="I83" s="183"/>
      <c r="J83" s="183"/>
      <c r="K83" s="183"/>
      <c r="L83" s="199"/>
      <c r="P83" s="54" t="s">
        <v>18</v>
      </c>
      <c r="Q83" s="55" t="str">
        <f>IF(COUNTIF($N$52:$N$66,"第二種、第三種特定有害物質")=0,"（注意）第二種、第三種特定有害物質未選択",IF($K$24="対象地の全部","入力不要",IF(E83="","（エラー）未入力","（正常）入力済み")))</f>
        <v>（正常）入力済み</v>
      </c>
      <c r="R83" s="46" t="s">
        <v>164</v>
      </c>
    </row>
    <row r="84" spans="2:18" ht="30" customHeight="1">
      <c r="B84" s="172" t="s">
        <v>165</v>
      </c>
      <c r="C84" s="172"/>
      <c r="D84" s="172"/>
      <c r="E84" s="283" t="s">
        <v>1496</v>
      </c>
      <c r="F84" s="183"/>
      <c r="G84" s="183"/>
      <c r="H84" s="183"/>
      <c r="I84" s="183"/>
      <c r="J84" s="183"/>
      <c r="K84" s="183"/>
      <c r="L84" s="199"/>
      <c r="P84" s="54" t="s">
        <v>18</v>
      </c>
      <c r="Q84" s="55" t="str">
        <f>IF($Q$79="有",IF(E84="","（エラー）未入力","（正常）入力済み"),IF(E84="","","（注意）汚染のおそれにチェックなし"))</f>
        <v>（正常）入力済み</v>
      </c>
      <c r="R84" s="46" t="s">
        <v>166</v>
      </c>
    </row>
    <row r="85" spans="2:18" ht="30" customHeight="1">
      <c r="B85" s="172" t="s">
        <v>167</v>
      </c>
      <c r="C85" s="172"/>
      <c r="D85" s="66" t="s">
        <v>168</v>
      </c>
      <c r="E85" s="182" t="s">
        <v>1497</v>
      </c>
      <c r="F85" s="183"/>
      <c r="G85" s="183"/>
      <c r="H85" s="183"/>
      <c r="I85" s="183"/>
      <c r="J85" s="183"/>
      <c r="K85" s="183"/>
      <c r="L85" s="199"/>
      <c r="P85" s="54" t="s">
        <v>18</v>
      </c>
      <c r="Q85" s="55" t="str">
        <f>IF($Q$79="有",IF(E85="","（エラー）未入力","（正常）入力済み"),IF(E85="","","（注意）汚染のおそれにチェックなし"))</f>
        <v>（正常）入力済み</v>
      </c>
      <c r="R85" s="46" t="s">
        <v>159</v>
      </c>
    </row>
    <row r="86" spans="2:18" ht="30" customHeight="1">
      <c r="B86" s="172"/>
      <c r="C86" s="172"/>
      <c r="D86" s="57" t="s">
        <v>169</v>
      </c>
      <c r="E86" s="182" t="s">
        <v>1498</v>
      </c>
      <c r="F86" s="183"/>
      <c r="G86" s="183"/>
      <c r="H86" s="183"/>
      <c r="I86" s="183"/>
      <c r="J86" s="183"/>
      <c r="K86" s="183"/>
      <c r="L86" s="199"/>
      <c r="P86" s="54" t="s">
        <v>18</v>
      </c>
      <c r="Q86" s="55" t="str">
        <f>IF($Q$79="有",IF(E86="","（エラー）未入力","（正常）入力済み"),IF(E86="","","（注意）汚染のおそれにチェックなし"))</f>
        <v>（正常）入力済み</v>
      </c>
      <c r="R86" s="46" t="s">
        <v>159</v>
      </c>
    </row>
    <row r="87" spans="2:18" ht="30" customHeight="1">
      <c r="B87" s="172" t="s">
        <v>170</v>
      </c>
      <c r="C87" s="172"/>
      <c r="D87" s="57" t="s">
        <v>168</v>
      </c>
      <c r="E87" s="182" t="s">
        <v>1499</v>
      </c>
      <c r="F87" s="183"/>
      <c r="G87" s="183"/>
      <c r="H87" s="183"/>
      <c r="I87" s="183"/>
      <c r="J87" s="183"/>
      <c r="K87" s="183"/>
      <c r="L87" s="199"/>
      <c r="P87" s="54" t="s">
        <v>18</v>
      </c>
      <c r="Q87" s="55" t="str">
        <f>IF(COUNTIF($N$52:$N$66,"第一種特定有害物質")=0,"（注意）第一種特定有害物質未選択",IF($K$23="対象地の全部","入力不要",IF(E87="","（エラー）未入力","（正常）入力済み")))</f>
        <v>（正常）入力済み</v>
      </c>
      <c r="R87" s="65" t="s">
        <v>171</v>
      </c>
    </row>
    <row r="88" spans="2:18" ht="30" customHeight="1">
      <c r="B88" s="172"/>
      <c r="C88" s="172"/>
      <c r="D88" s="57" t="s">
        <v>172</v>
      </c>
      <c r="E88" s="182" t="s">
        <v>1500</v>
      </c>
      <c r="F88" s="183"/>
      <c r="G88" s="183"/>
      <c r="H88" s="183"/>
      <c r="I88" s="183"/>
      <c r="J88" s="183"/>
      <c r="K88" s="183"/>
      <c r="L88" s="199"/>
      <c r="P88" s="54" t="s">
        <v>18</v>
      </c>
      <c r="Q88" s="55" t="str">
        <f>IF(COUNTIF($N$52:$N$66,"第一種特定有害物質")=0,"（注意）第一種特定有害物質未選択",IF($K$23="対象地の全部","入力不要",IF(E88="","（エラー）未入力","（正常）入力済み")))</f>
        <v>（正常）入力済み</v>
      </c>
      <c r="R88" s="65" t="s">
        <v>171</v>
      </c>
    </row>
    <row r="89" spans="2:18" ht="30" customHeight="1">
      <c r="B89" s="172"/>
      <c r="C89" s="172"/>
      <c r="D89" s="57" t="s">
        <v>173</v>
      </c>
      <c r="E89" s="182" t="s">
        <v>1501</v>
      </c>
      <c r="F89" s="183"/>
      <c r="G89" s="183"/>
      <c r="H89" s="183"/>
      <c r="I89" s="183"/>
      <c r="J89" s="183"/>
      <c r="K89" s="183"/>
      <c r="L89" s="199"/>
      <c r="P89" s="54" t="s">
        <v>18</v>
      </c>
      <c r="Q89" s="55" t="str">
        <f>IF(COUNTIF($N$52:$N$66,"第一種特定有害物質")=0,"（注意）第一種特定有害物質未選択",IF($K$23="対象地の全部","入力不要",IF(E89="","（エラー）未入力","（正常）入力済み")))</f>
        <v>（正常）入力済み</v>
      </c>
      <c r="R89" s="65" t="s">
        <v>171</v>
      </c>
    </row>
    <row r="90" spans="2:18" ht="30" customHeight="1">
      <c r="B90" s="172"/>
      <c r="C90" s="172"/>
      <c r="D90" s="57" t="s">
        <v>174</v>
      </c>
      <c r="E90" s="271" t="s">
        <v>1474</v>
      </c>
      <c r="F90" s="272"/>
      <c r="G90" s="184"/>
      <c r="H90" s="184"/>
      <c r="I90" s="184"/>
      <c r="J90" s="184"/>
      <c r="K90" s="184"/>
      <c r="L90" s="185"/>
      <c r="P90" s="54" t="s">
        <v>122</v>
      </c>
      <c r="Q90" s="55"/>
    </row>
    <row r="91" spans="2:18" ht="15" customHeight="1">
      <c r="B91" s="172"/>
      <c r="C91" s="172"/>
      <c r="D91" s="206" t="s">
        <v>175</v>
      </c>
      <c r="E91" s="171" t="s">
        <v>1476</v>
      </c>
      <c r="F91" s="169"/>
      <c r="G91" s="184"/>
      <c r="H91" s="184"/>
      <c r="I91" s="184"/>
      <c r="J91" s="184"/>
      <c r="K91" s="184"/>
      <c r="L91" s="185"/>
      <c r="P91" s="54" t="s">
        <v>18</v>
      </c>
      <c r="Q91" s="55" t="str">
        <f>IF(E90="有",IF(E91&lt;&gt;"","（正常）入力済み","（エラー）未入力"),"入力不要")</f>
        <v>（正常）入力済み</v>
      </c>
      <c r="R91" s="46" t="s">
        <v>176</v>
      </c>
    </row>
    <row r="92" spans="2:18" ht="15" customHeight="1">
      <c r="B92" s="172"/>
      <c r="C92" s="172"/>
      <c r="D92" s="252"/>
      <c r="E92" s="300" t="s">
        <v>177</v>
      </c>
      <c r="F92" s="301"/>
      <c r="G92" s="275">
        <v>10</v>
      </c>
      <c r="H92" s="275"/>
      <c r="I92" s="273" t="s">
        <v>849</v>
      </c>
      <c r="J92" s="273"/>
      <c r="K92" s="273"/>
      <c r="L92" s="274"/>
      <c r="P92" s="54" t="s">
        <v>18</v>
      </c>
      <c r="Q92" s="55" t="str">
        <f>IF(OR(E90="有",E91="有"),IF(AND(G92="",I92=""),"（エラー）未入力",IF(OR(G92="",I92=""),"（エラー）一部未入力","（正常）入力済み")),"入力不要")</f>
        <v>（正常）入力済み</v>
      </c>
      <c r="R92" s="46" t="s">
        <v>1174</v>
      </c>
    </row>
    <row r="93" spans="2:18" ht="42" customHeight="1">
      <c r="B93" s="227" t="s">
        <v>178</v>
      </c>
      <c r="C93" s="227"/>
      <c r="D93" s="227"/>
      <c r="E93" s="246" t="s">
        <v>1502</v>
      </c>
      <c r="F93" s="247"/>
      <c r="G93" s="247"/>
      <c r="H93" s="247"/>
      <c r="I93" s="247"/>
      <c r="J93" s="247"/>
      <c r="K93" s="247"/>
      <c r="L93" s="248"/>
      <c r="P93" s="54" t="s">
        <v>122</v>
      </c>
      <c r="Q93" s="140"/>
      <c r="R93" s="46" t="s">
        <v>179</v>
      </c>
    </row>
    <row r="94" spans="2:18">
      <c r="B94" s="75"/>
      <c r="C94" s="70"/>
      <c r="D94" s="227" t="s">
        <v>180</v>
      </c>
      <c r="E94" s="249" t="s">
        <v>752</v>
      </c>
      <c r="F94" s="250"/>
      <c r="G94" s="250"/>
      <c r="H94" s="250"/>
      <c r="I94" s="250"/>
      <c r="J94" s="250"/>
      <c r="K94" s="250"/>
      <c r="L94" s="251"/>
      <c r="P94" s="54" t="s">
        <v>1173</v>
      </c>
      <c r="Q94" s="140" t="str">
        <f>IF(E93&lt;&gt;"",IF(E94="","（エラー）未入力","（正常）入力済み"),"入力不要")</f>
        <v>（正常）入力済み</v>
      </c>
      <c r="R94" s="65" t="s">
        <v>1175</v>
      </c>
    </row>
    <row r="95" spans="2:18">
      <c r="B95" s="76"/>
      <c r="C95" s="71"/>
      <c r="D95" s="196"/>
      <c r="E95" s="298"/>
      <c r="F95" s="299"/>
      <c r="G95" s="77" t="s">
        <v>181</v>
      </c>
      <c r="H95" s="77"/>
      <c r="I95" s="77"/>
      <c r="J95" s="77"/>
      <c r="K95" s="77"/>
      <c r="L95" s="78"/>
      <c r="P95" s="54" t="s">
        <v>18</v>
      </c>
      <c r="Q95" s="55" t="str">
        <f>IF(COUNTIF(E94,"*確認された*")&gt;0,IF(E95&lt;&gt;"","（正常）入力済み","（エラー）未入力"),IF(COUNTIF(E94,"*確認できなかった*")&gt;0,"入力不要",""))</f>
        <v>入力不要</v>
      </c>
    </row>
    <row r="96" spans="2:18" ht="42" customHeight="1">
      <c r="B96" s="268" t="s">
        <v>182</v>
      </c>
      <c r="C96" s="268"/>
      <c r="D96" s="79" t="s">
        <v>168</v>
      </c>
      <c r="E96" s="279" t="s">
        <v>1503</v>
      </c>
      <c r="F96" s="280"/>
      <c r="G96" s="280"/>
      <c r="H96" s="280"/>
      <c r="I96" s="280"/>
      <c r="J96" s="280"/>
      <c r="K96" s="280"/>
      <c r="L96" s="281"/>
      <c r="P96" s="54" t="s">
        <v>18</v>
      </c>
      <c r="Q96" s="55" t="str">
        <f>IF(COUNTIF($N$52:$N$66,"第二種、第三種特定有害物質")=0,"（注意）第二種、第三種特定有害物質未選択",IF($K$24="対象地の全部","入力不要",IF(E96="","（エラー）未入力","（正常）入力済み")))</f>
        <v>（正常）入力済み</v>
      </c>
      <c r="R96" s="46" t="s">
        <v>183</v>
      </c>
    </row>
    <row r="97" spans="2:18" ht="42" customHeight="1" thickBot="1">
      <c r="B97" s="227"/>
      <c r="C97" s="227"/>
      <c r="D97" s="59" t="s">
        <v>172</v>
      </c>
      <c r="E97" s="282" t="s">
        <v>1504</v>
      </c>
      <c r="F97" s="193"/>
      <c r="G97" s="193"/>
      <c r="H97" s="193"/>
      <c r="I97" s="193"/>
      <c r="J97" s="193"/>
      <c r="K97" s="193"/>
      <c r="L97" s="194"/>
      <c r="P97" s="54" t="s">
        <v>18</v>
      </c>
      <c r="Q97" s="55" t="str">
        <f>IF(COUNTIF($N$52:$N$66,"第二種、第三種特定有害物質")=0,"（注意）第二種、第三種特定有害物質未選択",IF($K$24="対象地の全部","入力不要",IF(E97="","（エラー）未入力","（正常）入力済み")))</f>
        <v>（正常）入力済み</v>
      </c>
      <c r="R97" s="46" t="s">
        <v>183</v>
      </c>
    </row>
    <row r="98" spans="2:18" ht="15" customHeight="1" thickTop="1">
      <c r="B98" s="255" t="s">
        <v>184</v>
      </c>
      <c r="C98" s="255"/>
      <c r="D98" s="255"/>
      <c r="E98" s="255"/>
      <c r="F98" s="255"/>
      <c r="G98" s="255"/>
      <c r="H98" s="255"/>
      <c r="I98" s="255"/>
      <c r="J98" s="255"/>
      <c r="K98" s="255"/>
      <c r="L98" s="255"/>
      <c r="Q98" s="140"/>
    </row>
    <row r="99" spans="2:18" ht="15" customHeight="1">
      <c r="B99" s="268" t="s">
        <v>160</v>
      </c>
      <c r="C99" s="268"/>
      <c r="D99" s="79" t="s">
        <v>185</v>
      </c>
      <c r="E99" s="246" t="s">
        <v>1495</v>
      </c>
      <c r="F99" s="247"/>
      <c r="G99" s="247"/>
      <c r="H99" s="247"/>
      <c r="I99" s="247"/>
      <c r="J99" s="247"/>
      <c r="K99" s="247"/>
      <c r="L99" s="248"/>
      <c r="P99" s="54" t="s">
        <v>186</v>
      </c>
      <c r="Q99" s="55" t="str">
        <f>IF(COUNTA($E$99,$E$101,$E$103:$L$104)&gt;0,IF(E99="","（エラー）「代表地点」に係る項目が未入力","（正常）入力済み"),"")</f>
        <v>（正常）入力済み</v>
      </c>
      <c r="R99" s="46" t="s">
        <v>187</v>
      </c>
    </row>
    <row r="100" spans="2:18" ht="15" customHeight="1">
      <c r="B100" s="268"/>
      <c r="C100" s="268"/>
      <c r="D100" s="79" t="s">
        <v>188</v>
      </c>
      <c r="E100" s="246" t="s">
        <v>1495</v>
      </c>
      <c r="F100" s="247"/>
      <c r="G100" s="247"/>
      <c r="H100" s="247"/>
      <c r="I100" s="247"/>
      <c r="J100" s="247"/>
      <c r="K100" s="247"/>
      <c r="L100" s="248"/>
      <c r="P100" s="54" t="s">
        <v>186</v>
      </c>
      <c r="Q100" s="55" t="str">
        <f>IF(COUNTA($E$100,$E$102,$E$107:$L$108)&gt;0,IF(E100="","（エラー）「対象地境界」に係る項目が未入力","（正常）入力済み"),"")</f>
        <v>（正常）入力済み</v>
      </c>
      <c r="R100" s="46" t="s">
        <v>187</v>
      </c>
    </row>
    <row r="101" spans="2:18" ht="15" customHeight="1">
      <c r="B101" s="268" t="s">
        <v>165</v>
      </c>
      <c r="C101" s="268"/>
      <c r="D101" s="79" t="s">
        <v>185</v>
      </c>
      <c r="E101" s="246" t="s">
        <v>1495</v>
      </c>
      <c r="F101" s="247"/>
      <c r="G101" s="247"/>
      <c r="H101" s="247"/>
      <c r="I101" s="247"/>
      <c r="J101" s="247"/>
      <c r="K101" s="247"/>
      <c r="L101" s="248"/>
      <c r="P101" s="54" t="s">
        <v>186</v>
      </c>
      <c r="Q101" s="55" t="str">
        <f>IF(COUNTA($E$99,$E$101,$E$103:$L$104)&gt;0,IF(E101="","（エラー）「代表地点」に係る項目が未入力","（正常）入力済み"),"")</f>
        <v>（正常）入力済み</v>
      </c>
    </row>
    <row r="102" spans="2:18" ht="15" customHeight="1">
      <c r="B102" s="268"/>
      <c r="C102" s="268"/>
      <c r="D102" s="79" t="s">
        <v>188</v>
      </c>
      <c r="E102" s="246" t="s">
        <v>1495</v>
      </c>
      <c r="F102" s="247"/>
      <c r="G102" s="247"/>
      <c r="H102" s="247"/>
      <c r="I102" s="247"/>
      <c r="J102" s="247"/>
      <c r="K102" s="247"/>
      <c r="L102" s="248"/>
      <c r="P102" s="54" t="s">
        <v>186</v>
      </c>
      <c r="Q102" s="55" t="str">
        <f>IF(COUNTA($E$100,$E$102,$E$107:$L$108)&gt;0,IF(E102="","（エラー）「対象地境界」に係る項目が未入力","（正常）入力済み"),"")</f>
        <v>（正常）入力済み</v>
      </c>
    </row>
    <row r="103" spans="2:18" ht="42" customHeight="1">
      <c r="B103" s="276" t="s">
        <v>189</v>
      </c>
      <c r="C103" s="277" t="s">
        <v>190</v>
      </c>
      <c r="D103" s="278"/>
      <c r="E103" s="246" t="s">
        <v>1505</v>
      </c>
      <c r="F103" s="247"/>
      <c r="G103" s="247"/>
      <c r="H103" s="247"/>
      <c r="I103" s="247"/>
      <c r="J103" s="247"/>
      <c r="K103" s="247"/>
      <c r="L103" s="248"/>
      <c r="P103" s="54" t="s">
        <v>186</v>
      </c>
      <c r="Q103" s="55" t="str">
        <f>IF(COUNTA($E$99,$E$101,$E$103:$L$104)&gt;0,IF(E103="","（エラー）「代表地点」に係る項目が未入力","（正常）入力済み"),"")</f>
        <v>（正常）入力済み</v>
      </c>
      <c r="R103" s="46" t="s">
        <v>191</v>
      </c>
    </row>
    <row r="104" spans="2:18" ht="42" customHeight="1">
      <c r="B104" s="276"/>
      <c r="C104" s="269" t="s">
        <v>192</v>
      </c>
      <c r="D104" s="270"/>
      <c r="E104" s="246" t="s">
        <v>1506</v>
      </c>
      <c r="F104" s="247"/>
      <c r="G104" s="247"/>
      <c r="H104" s="247"/>
      <c r="I104" s="247"/>
      <c r="J104" s="247"/>
      <c r="K104" s="247"/>
      <c r="L104" s="248"/>
      <c r="P104" s="54" t="s">
        <v>186</v>
      </c>
      <c r="Q104" s="55" t="str">
        <f>IF(COUNTA($E$99,$E$101,$E$103:$L$104)&gt;0,IF(E104="","（エラー）「代表地点」に係る項目が未入力","（正常）入力済み"),"")</f>
        <v>（正常）入力済み</v>
      </c>
      <c r="R104" s="46" t="s">
        <v>193</v>
      </c>
    </row>
    <row r="105" spans="2:18" ht="15" customHeight="1">
      <c r="B105" s="276"/>
      <c r="C105" s="80"/>
      <c r="D105" s="268" t="s">
        <v>180</v>
      </c>
      <c r="E105" s="250" t="s">
        <v>6</v>
      </c>
      <c r="F105" s="250"/>
      <c r="G105" s="250"/>
      <c r="H105" s="250"/>
      <c r="I105" s="250"/>
      <c r="J105" s="250"/>
      <c r="K105" s="250"/>
      <c r="L105" s="251"/>
      <c r="P105" s="54" t="s">
        <v>18</v>
      </c>
      <c r="Q105" s="140" t="str">
        <f>IF(E104&lt;&gt;"",IF(E105="","（エラー）未入力","（正常）入力済み"),"入力不要")</f>
        <v>（正常）入力済み</v>
      </c>
    </row>
    <row r="106" spans="2:18" ht="15" customHeight="1">
      <c r="B106" s="276"/>
      <c r="C106" s="81"/>
      <c r="D106" s="268"/>
      <c r="E106" s="296" t="s">
        <v>1507</v>
      </c>
      <c r="F106" s="297"/>
      <c r="G106" s="77" t="s">
        <v>181</v>
      </c>
      <c r="H106" s="77"/>
      <c r="I106" s="77"/>
      <c r="J106" s="77"/>
      <c r="K106" s="77"/>
      <c r="L106" s="78"/>
      <c r="P106" s="54" t="s">
        <v>18</v>
      </c>
      <c r="Q106" s="55" t="str">
        <f>IF(E105="確認された。",IF(E106&lt;&gt;"","（正常）入力済み","（エラー）未入力"),IF(E105="確認されなかった。","入力不要",""))</f>
        <v>（正常）入力済み</v>
      </c>
    </row>
    <row r="107" spans="2:18" ht="42" customHeight="1">
      <c r="B107" s="276" t="s">
        <v>188</v>
      </c>
      <c r="C107" s="290" t="s">
        <v>190</v>
      </c>
      <c r="D107" s="291"/>
      <c r="E107" s="292" t="s">
        <v>1508</v>
      </c>
      <c r="F107" s="293"/>
      <c r="G107" s="293"/>
      <c r="H107" s="293"/>
      <c r="I107" s="293"/>
      <c r="J107" s="293"/>
      <c r="K107" s="293"/>
      <c r="L107" s="294"/>
      <c r="P107" s="54" t="s">
        <v>186</v>
      </c>
      <c r="Q107" s="55" t="str">
        <f>IF(COUNTA($E$100,$E$102,$E$107:$L$108)&gt;0,IF(E107="","（エラー）「対象地境界」に係る項目が未入力","（正常）入力済み"),"")</f>
        <v>（正常）入力済み</v>
      </c>
    </row>
    <row r="108" spans="2:18" ht="42" customHeight="1">
      <c r="B108" s="276"/>
      <c r="C108" s="269" t="s">
        <v>192</v>
      </c>
      <c r="D108" s="295"/>
      <c r="E108" s="287" t="s">
        <v>1509</v>
      </c>
      <c r="F108" s="288"/>
      <c r="G108" s="288"/>
      <c r="H108" s="288"/>
      <c r="I108" s="288"/>
      <c r="J108" s="288"/>
      <c r="K108" s="288"/>
      <c r="L108" s="289"/>
      <c r="P108" s="54" t="s">
        <v>186</v>
      </c>
      <c r="Q108" s="55" t="str">
        <f>IF(COUNTA($E$100,$E$102,$E$107:$L$108)&gt;0,IF(E108="","（エラー）「対象地境界」に係る項目が未入力","（正常）入力済み"),"")</f>
        <v>（正常）入力済み</v>
      </c>
      <c r="R108" s="46" t="s">
        <v>193</v>
      </c>
    </row>
    <row r="109" spans="2:18" ht="15" customHeight="1">
      <c r="B109" s="276"/>
      <c r="C109" s="80"/>
      <c r="D109" s="268" t="s">
        <v>180</v>
      </c>
      <c r="E109" s="249" t="s">
        <v>11</v>
      </c>
      <c r="F109" s="250"/>
      <c r="G109" s="250"/>
      <c r="H109" s="250"/>
      <c r="I109" s="250"/>
      <c r="J109" s="250"/>
      <c r="K109" s="250"/>
      <c r="L109" s="251"/>
      <c r="P109" s="54" t="s">
        <v>18</v>
      </c>
      <c r="Q109" s="140" t="str">
        <f>IF(E108&lt;&gt;"",IF(E109="","（エラー）未入力","（正常）入力済み"),"入力不要")</f>
        <v>（正常）入力済み</v>
      </c>
    </row>
    <row r="110" spans="2:18" ht="15" customHeight="1">
      <c r="B110" s="276"/>
      <c r="C110" s="81"/>
      <c r="D110" s="268"/>
      <c r="E110" s="298"/>
      <c r="F110" s="299"/>
      <c r="G110" s="77" t="s">
        <v>181</v>
      </c>
      <c r="H110" s="77"/>
      <c r="I110" s="77"/>
      <c r="J110" s="77"/>
      <c r="K110" s="77"/>
      <c r="L110" s="78"/>
      <c r="P110" s="54" t="s">
        <v>18</v>
      </c>
      <c r="Q110" s="55" t="str">
        <f>IF(E109="確認された。",IF(E110&lt;&gt;"","（正常）入力済み","（エラー）未入力"),IF(E109="確認されなかった。","入力不要",""))</f>
        <v>入力不要</v>
      </c>
    </row>
    <row r="111" spans="2:18" ht="42" customHeight="1">
      <c r="B111" s="284" t="s">
        <v>194</v>
      </c>
      <c r="C111" s="285"/>
      <c r="D111" s="286"/>
      <c r="E111" s="287" t="s">
        <v>7</v>
      </c>
      <c r="F111" s="288"/>
      <c r="G111" s="288"/>
      <c r="H111" s="288"/>
      <c r="I111" s="288"/>
      <c r="J111" s="288"/>
      <c r="K111" s="288"/>
      <c r="L111" s="289"/>
      <c r="P111" s="54" t="s">
        <v>186</v>
      </c>
      <c r="Q111" s="55" t="str">
        <f>IF(COUNTA(E99:L105,E106,E107:L109,E110)&gt;0,IF(E111="","（エラー）未入力","（正常）入力済み"),"")</f>
        <v>（正常）入力済み</v>
      </c>
      <c r="R111" s="46" t="s">
        <v>195</v>
      </c>
    </row>
    <row r="112" spans="2:18" ht="15" customHeight="1"/>
  </sheetData>
  <sheetProtection algorithmName="SHA-512" hashValue="FdHmoR977UjYTTRpGdeEe8aTBcH7DTuOgqpTDqnEKNypd0AGVBVfZ5rsYy8+NzcYwcPp8nEjr9tjjenS4NFtIQ==" saltValue="8aIGJUBu/lSPr8xdn6CnFA==" spinCount="100000" sheet="1" formatColumns="0" formatRows="0"/>
  <dataConsolidate/>
  <mergeCells count="206">
    <mergeCell ref="B103:B106"/>
    <mergeCell ref="C103:D103"/>
    <mergeCell ref="E103:L103"/>
    <mergeCell ref="B96:C97"/>
    <mergeCell ref="E96:L96"/>
    <mergeCell ref="E97:L97"/>
    <mergeCell ref="E84:L84"/>
    <mergeCell ref="B111:D111"/>
    <mergeCell ref="E111:L111"/>
    <mergeCell ref="B107:B110"/>
    <mergeCell ref="C107:D107"/>
    <mergeCell ref="E107:L107"/>
    <mergeCell ref="C108:D108"/>
    <mergeCell ref="E108:L108"/>
    <mergeCell ref="D109:D110"/>
    <mergeCell ref="E109:L109"/>
    <mergeCell ref="E106:F106"/>
    <mergeCell ref="E110:F110"/>
    <mergeCell ref="B85:C86"/>
    <mergeCell ref="E86:L86"/>
    <mergeCell ref="E92:F92"/>
    <mergeCell ref="E91:F91"/>
    <mergeCell ref="B87:C92"/>
    <mergeCell ref="E95:F95"/>
    <mergeCell ref="B101:C102"/>
    <mergeCell ref="E101:L101"/>
    <mergeCell ref="E102:L102"/>
    <mergeCell ref="I65:L65"/>
    <mergeCell ref="I66:L66"/>
    <mergeCell ref="E62:H62"/>
    <mergeCell ref="C104:D104"/>
    <mergeCell ref="E104:L104"/>
    <mergeCell ref="D105:D106"/>
    <mergeCell ref="E105:L105"/>
    <mergeCell ref="E87:L87"/>
    <mergeCell ref="E88:L88"/>
    <mergeCell ref="E89:L89"/>
    <mergeCell ref="G90:L90"/>
    <mergeCell ref="E90:F90"/>
    <mergeCell ref="I92:L92"/>
    <mergeCell ref="G92:H92"/>
    <mergeCell ref="B98:L98"/>
    <mergeCell ref="D91:D92"/>
    <mergeCell ref="G91:L91"/>
    <mergeCell ref="B99:C100"/>
    <mergeCell ref="E99:L99"/>
    <mergeCell ref="E100:L100"/>
    <mergeCell ref="B93:D93"/>
    <mergeCell ref="E93:L93"/>
    <mergeCell ref="D94:D95"/>
    <mergeCell ref="E94:L94"/>
    <mergeCell ref="B82:C83"/>
    <mergeCell ref="E82:L82"/>
    <mergeCell ref="E83:L83"/>
    <mergeCell ref="E71:L71"/>
    <mergeCell ref="E72:L72"/>
    <mergeCell ref="B73:C77"/>
    <mergeCell ref="D73:D74"/>
    <mergeCell ref="G73:L73"/>
    <mergeCell ref="E74:L74"/>
    <mergeCell ref="D75:D77"/>
    <mergeCell ref="G75:L75"/>
    <mergeCell ref="E75:F75"/>
    <mergeCell ref="B81:L81"/>
    <mergeCell ref="B70:C72"/>
    <mergeCell ref="B80:D80"/>
    <mergeCell ref="E80:L80"/>
    <mergeCell ref="F76:L76"/>
    <mergeCell ref="F77:L77"/>
    <mergeCell ref="E73:F73"/>
    <mergeCell ref="E70:L70"/>
    <mergeCell ref="B84:D84"/>
    <mergeCell ref="E85:L85"/>
    <mergeCell ref="G33:L33"/>
    <mergeCell ref="E45:F45"/>
    <mergeCell ref="E43:F43"/>
    <mergeCell ref="E40:F40"/>
    <mergeCell ref="B47:D48"/>
    <mergeCell ref="G47:L47"/>
    <mergeCell ref="E48:L48"/>
    <mergeCell ref="B49:D51"/>
    <mergeCell ref="G49:L49"/>
    <mergeCell ref="G50:L50"/>
    <mergeCell ref="G51:L51"/>
    <mergeCell ref="E47:F47"/>
    <mergeCell ref="E51:F51"/>
    <mergeCell ref="E50:F50"/>
    <mergeCell ref="E49:F49"/>
    <mergeCell ref="B79:L79"/>
    <mergeCell ref="I56:L56"/>
    <mergeCell ref="I55:L55"/>
    <mergeCell ref="I54:L54"/>
    <mergeCell ref="I53:L53"/>
    <mergeCell ref="I52:L52"/>
    <mergeCell ref="E56:H56"/>
    <mergeCell ref="E64:H64"/>
    <mergeCell ref="B4:L4"/>
    <mergeCell ref="B5:C13"/>
    <mergeCell ref="D5:D6"/>
    <mergeCell ref="G5:L5"/>
    <mergeCell ref="G6:L6"/>
    <mergeCell ref="D8:D10"/>
    <mergeCell ref="G8:L8"/>
    <mergeCell ref="G10:L10"/>
    <mergeCell ref="D11:L11"/>
    <mergeCell ref="E8:F8"/>
    <mergeCell ref="E5:F5"/>
    <mergeCell ref="E6:F6"/>
    <mergeCell ref="E10:F10"/>
    <mergeCell ref="E12:F12"/>
    <mergeCell ref="E13:F13"/>
    <mergeCell ref="E7:F7"/>
    <mergeCell ref="G7:L7"/>
    <mergeCell ref="E9:F9"/>
    <mergeCell ref="G9:L9"/>
    <mergeCell ref="G12:L12"/>
    <mergeCell ref="G13:L13"/>
    <mergeCell ref="B14:D14"/>
    <mergeCell ref="G14:L14"/>
    <mergeCell ref="B15:D15"/>
    <mergeCell ref="G15:L15"/>
    <mergeCell ref="E16:F16"/>
    <mergeCell ref="E15:F15"/>
    <mergeCell ref="E14:F14"/>
    <mergeCell ref="B16:D17"/>
    <mergeCell ref="G34:L34"/>
    <mergeCell ref="B29:D29"/>
    <mergeCell ref="B30:D30"/>
    <mergeCell ref="B18:D18"/>
    <mergeCell ref="B19:D28"/>
    <mergeCell ref="E20:J20"/>
    <mergeCell ref="E21:J21"/>
    <mergeCell ref="E22:J22"/>
    <mergeCell ref="E23:J23"/>
    <mergeCell ref="E24:J24"/>
    <mergeCell ref="E27:J27"/>
    <mergeCell ref="E28:J28"/>
    <mergeCell ref="K19:L19"/>
    <mergeCell ref="E18:F18"/>
    <mergeCell ref="E32:L32"/>
    <mergeCell ref="G16:L16"/>
    <mergeCell ref="E17:L17"/>
    <mergeCell ref="E37:F37"/>
    <mergeCell ref="E36:F36"/>
    <mergeCell ref="E35:F35"/>
    <mergeCell ref="E34:F34"/>
    <mergeCell ref="E25:J25"/>
    <mergeCell ref="E26:J26"/>
    <mergeCell ref="E29:L29"/>
    <mergeCell ref="E30:L30"/>
    <mergeCell ref="K20:L20"/>
    <mergeCell ref="K21:L21"/>
    <mergeCell ref="K22:L22"/>
    <mergeCell ref="K23:L23"/>
    <mergeCell ref="K24:L24"/>
    <mergeCell ref="K25:L25"/>
    <mergeCell ref="K26:L26"/>
    <mergeCell ref="K27:L27"/>
    <mergeCell ref="K28:L28"/>
    <mergeCell ref="E55:H55"/>
    <mergeCell ref="E54:H54"/>
    <mergeCell ref="E53:H53"/>
    <mergeCell ref="B33:D37"/>
    <mergeCell ref="G35:L35"/>
    <mergeCell ref="G36:L36"/>
    <mergeCell ref="G37:L37"/>
    <mergeCell ref="E33:F33"/>
    <mergeCell ref="E31:L31"/>
    <mergeCell ref="B31:D31"/>
    <mergeCell ref="B43:D44"/>
    <mergeCell ref="G43:L43"/>
    <mergeCell ref="E44:L44"/>
    <mergeCell ref="B45:D46"/>
    <mergeCell ref="G45:L45"/>
    <mergeCell ref="E46:L46"/>
    <mergeCell ref="B39:L39"/>
    <mergeCell ref="B40:D41"/>
    <mergeCell ref="G40:L40"/>
    <mergeCell ref="E41:L41"/>
    <mergeCell ref="B42:D42"/>
    <mergeCell ref="E42:L42"/>
    <mergeCell ref="B32:D32"/>
    <mergeCell ref="B68:D68"/>
    <mergeCell ref="B69:D69"/>
    <mergeCell ref="E68:L68"/>
    <mergeCell ref="E69:F69"/>
    <mergeCell ref="I57:L57"/>
    <mergeCell ref="E58:H58"/>
    <mergeCell ref="I58:L58"/>
    <mergeCell ref="E59:H59"/>
    <mergeCell ref="C67:D67"/>
    <mergeCell ref="E67:L67"/>
    <mergeCell ref="B52:D66"/>
    <mergeCell ref="I59:L59"/>
    <mergeCell ref="E60:H60"/>
    <mergeCell ref="E52:H52"/>
    <mergeCell ref="E57:H57"/>
    <mergeCell ref="I60:L60"/>
    <mergeCell ref="E61:H61"/>
    <mergeCell ref="I61:L61"/>
    <mergeCell ref="E65:H65"/>
    <mergeCell ref="E66:H66"/>
    <mergeCell ref="I62:L62"/>
    <mergeCell ref="I63:L63"/>
    <mergeCell ref="I64:L64"/>
    <mergeCell ref="E63:H63"/>
  </mergeCells>
  <phoneticPr fontId="3"/>
  <conditionalFormatting sqref="E82 E87:L89 E90:F91 G92:L92">
    <cfRule type="expression" dxfId="21" priority="27">
      <formula>IF($K$23="対象地の全部",TRUE,FALSE)</formula>
    </cfRule>
  </conditionalFormatting>
  <conditionalFormatting sqref="E40:F40 E41:L42 E43:F43 E44:L44 E45:F45 E46:L46 E47:F47 E48:L48 E49:F51 E52:L66 E67:E69 E70:L72 E73:E75 F76:L77">
    <cfRule type="expression" dxfId="20" priority="1">
      <formula>IF($K$20="対象地の全部",TRUE,FALSE)</formula>
    </cfRule>
  </conditionalFormatting>
  <conditionalFormatting sqref="E40:F40 E41:L42 E43:F43 E44:L44 E45:F45 E46:L46 E47:F47 E48:L48 E49:F51 E52:L66">
    <cfRule type="expression" dxfId="19" priority="29">
      <formula>IF($K$21="対象地の全部",TRUE,FALSE)</formula>
    </cfRule>
  </conditionalFormatting>
  <conditionalFormatting sqref="E90:F91 G92:L92 E93:L94 E95:F95 E96:L97 E99:L105 E106:F106 E107:L109 E110:F110 E111:L111">
    <cfRule type="expression" dxfId="18" priority="30">
      <formula>IF($K$20="対象地の全部",TRUE,FALSE)</formula>
    </cfRule>
  </conditionalFormatting>
  <conditionalFormatting sqref="E70:L72 E73:F73 E74:L74 E75:F75 F76:L77">
    <cfRule type="expression" dxfId="17" priority="28">
      <formula>IF($K$22="対象地の全部",TRUE,FALSE)</formula>
    </cfRule>
  </conditionalFormatting>
  <conditionalFormatting sqref="E82:L89">
    <cfRule type="expression" dxfId="16" priority="6">
      <formula>IF($K$20="対象地の全部",TRUE,FALSE)</formula>
    </cfRule>
  </conditionalFormatting>
  <conditionalFormatting sqref="E83:L83 E96:L97">
    <cfRule type="expression" dxfId="15" priority="26">
      <formula>IF($K$24="対象地の全部",TRUE,FALSE)</formula>
    </cfRule>
  </conditionalFormatting>
  <conditionalFormatting sqref="E93:L94 E95:F95">
    <cfRule type="expression" dxfId="14" priority="25">
      <formula>IF($K$25="対象地の全部",TRUE,FALSE)</formula>
    </cfRule>
  </conditionalFormatting>
  <conditionalFormatting sqref="E99:L99 E101:L101 E103:L105 E106:F106">
    <cfRule type="expression" dxfId="13" priority="24">
      <formula>IF($K$27="対象地の全部",TRUE,FALSE)</formula>
    </cfRule>
  </conditionalFormatting>
  <conditionalFormatting sqref="E100:L100 E102:L102 E107:L109 E110:F110">
    <cfRule type="expression" dxfId="12" priority="23">
      <formula>IF($K$28="対象地の全部",TRUE,FALSE)</formula>
    </cfRule>
  </conditionalFormatting>
  <conditionalFormatting sqref="P1:P19">
    <cfRule type="cellIs" dxfId="11" priority="32" operator="equal">
      <formula>"必須"</formula>
    </cfRule>
  </conditionalFormatting>
  <conditionalFormatting sqref="P21:P1048576">
    <cfRule type="cellIs" dxfId="10" priority="2" operator="equal">
      <formula>"必須"</formula>
    </cfRule>
  </conditionalFormatting>
  <conditionalFormatting sqref="Q1:Q1048576">
    <cfRule type="containsText" dxfId="9" priority="3" operator="containsText" text="（注意）">
      <formula>NOT(ISERROR(SEARCH("（注意）",Q1)))</formula>
    </cfRule>
    <cfRule type="containsText" dxfId="8" priority="4" operator="containsText" text="（正常）">
      <formula>NOT(ISERROR(SEARCH("（正常）",Q1)))</formula>
    </cfRule>
    <cfRule type="containsText" dxfId="7" priority="5" operator="containsText" text="（エラー）">
      <formula>NOT(ISERROR(SEARCH("（エラー）",Q1)))</formula>
    </cfRule>
  </conditionalFormatting>
  <dataValidations count="6">
    <dataValidation type="whole" allowBlank="1" showInputMessage="1" showErrorMessage="1" sqref="G92" xr:uid="{FBE807FC-DD95-4AAC-AD88-D35E89DC1814}">
      <formula1>0</formula1>
      <formula2>100</formula2>
    </dataValidation>
    <dataValidation allowBlank="1" showInputMessage="1" sqref="G95:L95" xr:uid="{383E375D-A86C-4C6B-AACB-A1685E977918}"/>
    <dataValidation operator="greaterThanOrEqual" allowBlank="1" showInputMessage="1" sqref="E95" xr:uid="{3D3DF628-6D92-402C-BE94-72AC74EA497A}"/>
    <dataValidation type="list" allowBlank="1" showInputMessage="1" showErrorMessage="1" sqref="E90:F91 E14:F16 E40:F40 E43:F43 E45:F45 E47:F47 E73:F73 E75:F75 E18:F18" xr:uid="{F41C6C1B-6FB9-43B6-9578-967E1934B708}">
      <formula1>"有,無"</formula1>
    </dataValidation>
    <dataValidation type="list" allowBlank="1" showInputMessage="1" showErrorMessage="1" sqref="E33:F37 E49:F51" xr:uid="{20D0E7C8-29AD-48D7-B662-EC859B454A09}">
      <formula1>"●"</formula1>
    </dataValidation>
    <dataValidation type="decimal" operator="greaterThanOrEqual" allowBlank="1" showInputMessage="1" showErrorMessage="1" sqref="E69:F69" xr:uid="{7137E87E-92D0-450F-B3B8-96715E667857}">
      <formula1>0</formula1>
    </dataValidation>
  </dataValidations>
  <printOptions horizontalCentered="1"/>
  <pageMargins left="0.19685039370078741" right="0.19685039370078741" top="0.19685039370078741" bottom="0.19685039370078741" header="0.11811023622047245" footer="0"/>
  <pageSetup paperSize="9" scale="95" firstPageNumber="6" fitToHeight="3" orientation="portrait" useFirstPageNumber="1" horizontalDpi="300" verticalDpi="300" r:id="rId1"/>
  <headerFooter alignWithMargins="0"/>
  <rowBreaks count="3" manualBreakCount="3">
    <brk id="38" min="1" max="11" man="1"/>
    <brk id="78" min="1" max="11" man="1"/>
    <brk id="97" min="1" max="11" man="1"/>
  </rowBreaks>
  <legacyDrawing r:id="rId2"/>
  <extLst>
    <ext xmlns:x14="http://schemas.microsoft.com/office/spreadsheetml/2009/9/main" uri="{CCE6A557-97BC-4b89-ADB6-D9C93CAAB3DF}">
      <x14:dataValidations xmlns:xm="http://schemas.microsoft.com/office/excel/2006/main" count="7">
        <x14:dataValidation type="list" allowBlank="1" showInputMessage="1" xr:uid="{3350A6F5-F9B7-4775-B54A-718AB76E0707}">
          <x14:formula1>
            <xm:f>OFFSET(選択肢!$CX$3,,,COUNTA(選択肢!$CX$3:$CX$32))</xm:f>
          </x14:formula1>
          <xm:sqref>E109:L109 E105:L105</xm:sqref>
        </x14:dataValidation>
        <x14:dataValidation type="list" allowBlank="1" showInputMessage="1" xr:uid="{858A929A-90D2-4E80-BE1D-3527691FDB37}">
          <x14:formula1>
            <xm:f>OFFSET(選択肢!$CD$3,,,COUNTA(選択肢!$CD$3:$CD$32))</xm:f>
          </x14:formula1>
          <xm:sqref>E111:L111</xm:sqref>
        </x14:dataValidation>
        <x14:dataValidation type="list" allowBlank="1" showInputMessage="1" xr:uid="{3E9CA5D8-6061-45B4-8E03-097A2726B90B}">
          <x14:formula1>
            <xm:f>OFFSET(選択肢!$CY$3,,,COUNTA(選択肢!$CY$3:$CY$32))</xm:f>
          </x14:formula1>
          <xm:sqref>E94:L94</xm:sqref>
        </x14:dataValidation>
        <x14:dataValidation type="list" allowBlank="1" showInputMessage="1" showErrorMessage="1" xr:uid="{16F9AE58-FD76-42F6-A8BA-837D429A9CDB}">
          <x14:formula1>
            <xm:f>OFFSET(マスタ!$J$5,,,COUNTA(マスタ!$J$5:$J$60))</xm:f>
          </x14:formula1>
          <xm:sqref>E52:H66</xm:sqref>
        </x14:dataValidation>
        <x14:dataValidation type="list" allowBlank="1" showInputMessage="1" showErrorMessage="1" xr:uid="{F61DC486-F552-45C3-AAC3-114ED1609806}">
          <x14:formula1>
            <xm:f>OFFSET(マスタ!$A$5,,,COUNTA(マスタ!$A$5:$A$104))</xm:f>
          </x14:formula1>
          <xm:sqref>E5:F10 E12:F13</xm:sqref>
        </x14:dataValidation>
        <x14:dataValidation type="list" allowBlank="1" showInputMessage="1" showErrorMessage="1" xr:uid="{064B9063-AE29-4476-B7A2-7B7B2209D0B0}">
          <x14:formula1>
            <xm:f>OFFSET(選択肢!$DN$3,,,COUNTA(選択肢!$DN$3:$DN$32))</xm:f>
          </x14:formula1>
          <xm:sqref>I92:L92</xm:sqref>
        </x14:dataValidation>
        <x14:dataValidation type="list" allowBlank="1" showInputMessage="1" showErrorMessage="1" xr:uid="{256049FC-0278-471F-88CE-F15FAE22122E}">
          <x14:formula1>
            <xm:f>OFFSET(選択肢!$ED$3,,,COUNTA(選択肢!$ED$3:$ED$32))</xm:f>
          </x14:formula1>
          <xm:sqref>K20:L28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FC706B-1584-4B74-90B9-E9D2BC6A5559}">
  <sheetPr codeName="Sheet2">
    <pageSetUpPr fitToPage="1"/>
  </sheetPr>
  <dimension ref="B1:Y50"/>
  <sheetViews>
    <sheetView showGridLines="0" zoomScaleNormal="100" zoomScaleSheetLayoutView="100" workbookViewId="0"/>
  </sheetViews>
  <sheetFormatPr defaultColWidth="9" defaultRowHeight="13.2"/>
  <cols>
    <col min="1" max="2" width="2.59765625" style="124" customWidth="1"/>
    <col min="3" max="3" width="5.59765625" style="124" customWidth="1"/>
    <col min="4" max="6" width="12.59765625" style="124" customWidth="1"/>
    <col min="7" max="7" width="9" style="124" customWidth="1"/>
    <col min="8" max="8" width="12.59765625" style="124" customWidth="1"/>
    <col min="9" max="9" width="12.09765625" style="124" bestFit="1" customWidth="1"/>
    <col min="10" max="10" width="29.59765625" style="124" bestFit="1" customWidth="1"/>
    <col min="11" max="11" width="8.5" style="124" bestFit="1" customWidth="1"/>
    <col min="12" max="14" width="7.59765625" style="124" customWidth="1"/>
    <col min="15" max="15" width="32.09765625" style="124" customWidth="1"/>
    <col min="16" max="17" width="2.59765625" style="124" customWidth="1"/>
    <col min="18" max="22" width="10.09765625" style="124" hidden="1" customWidth="1"/>
    <col min="23" max="23" width="15.19921875" style="134" bestFit="1" customWidth="1"/>
    <col min="24" max="24" width="20.59765625" style="128" customWidth="1"/>
    <col min="25" max="16384" width="9" style="124"/>
  </cols>
  <sheetData>
    <row r="1" spans="2:25" s="98" customFormat="1" ht="15">
      <c r="B1" s="97" t="s">
        <v>1152</v>
      </c>
      <c r="F1" s="99"/>
      <c r="G1" s="99"/>
      <c r="H1" s="99"/>
      <c r="I1" s="99"/>
      <c r="J1" s="99"/>
      <c r="W1" s="302" t="s">
        <v>1148</v>
      </c>
      <c r="X1" s="302"/>
      <c r="Y1" s="159">
        <v>1</v>
      </c>
    </row>
    <row r="2" spans="2:25" s="98" customFormat="1" ht="15">
      <c r="B2" s="102"/>
      <c r="C2" s="103" t="s">
        <v>1166</v>
      </c>
      <c r="D2" s="104"/>
      <c r="E2" s="104"/>
      <c r="F2" s="104"/>
      <c r="G2" s="105"/>
      <c r="H2" s="105"/>
      <c r="I2" s="105"/>
      <c r="J2" s="105"/>
      <c r="K2" s="104"/>
      <c r="L2" s="104"/>
      <c r="M2" s="104"/>
      <c r="N2" s="104"/>
      <c r="O2" s="104"/>
      <c r="P2" s="106"/>
      <c r="W2" s="100" t="s">
        <v>2</v>
      </c>
      <c r="X2" s="107" t="s">
        <v>3</v>
      </c>
      <c r="Y2" s="101"/>
    </row>
    <row r="3" spans="2:25" s="98" customFormat="1" ht="15">
      <c r="B3" s="108"/>
      <c r="C3" s="98" t="s">
        <v>1170</v>
      </c>
      <c r="D3" s="105"/>
      <c r="E3" s="105"/>
      <c r="F3" s="105"/>
      <c r="G3" s="105"/>
      <c r="P3" s="109"/>
      <c r="Q3" s="110"/>
      <c r="R3" s="110"/>
      <c r="S3" s="110"/>
      <c r="T3" s="110"/>
      <c r="U3" s="110"/>
      <c r="V3" s="110"/>
      <c r="W3" s="100"/>
      <c r="X3" s="107"/>
    </row>
    <row r="4" spans="2:25" s="98" customFormat="1" ht="15">
      <c r="B4" s="108"/>
      <c r="D4" s="105"/>
      <c r="E4" s="105"/>
      <c r="F4" s="105"/>
      <c r="G4" s="105"/>
      <c r="P4" s="109"/>
      <c r="Q4" s="110"/>
      <c r="R4" s="110"/>
      <c r="S4" s="110"/>
      <c r="T4" s="110"/>
      <c r="U4" s="110"/>
      <c r="V4" s="110"/>
      <c r="W4" s="100"/>
      <c r="X4" s="107"/>
    </row>
    <row r="5" spans="2:25" s="98" customFormat="1" ht="18.75" customHeight="1">
      <c r="B5" s="108"/>
      <c r="C5" s="303" t="s">
        <v>1149</v>
      </c>
      <c r="D5" s="306" t="s">
        <v>146</v>
      </c>
      <c r="E5" s="307"/>
      <c r="F5" s="308"/>
      <c r="G5" s="306" t="s">
        <v>150</v>
      </c>
      <c r="H5" s="307"/>
      <c r="I5" s="308"/>
      <c r="J5" s="303" t="s">
        <v>1158</v>
      </c>
      <c r="K5" s="303" t="s">
        <v>153</v>
      </c>
      <c r="L5" s="305" t="s">
        <v>1159</v>
      </c>
      <c r="M5" s="305"/>
      <c r="N5" s="305"/>
      <c r="O5" s="303" t="s">
        <v>1160</v>
      </c>
      <c r="P5" s="113"/>
      <c r="R5" s="98" t="s">
        <v>146</v>
      </c>
      <c r="T5" s="98" t="s">
        <v>150</v>
      </c>
      <c r="V5" s="98" t="s">
        <v>203</v>
      </c>
      <c r="W5" s="114"/>
      <c r="X5" s="115"/>
    </row>
    <row r="6" spans="2:25" s="98" customFormat="1" ht="18.75" customHeight="1">
      <c r="B6" s="108"/>
      <c r="C6" s="304"/>
      <c r="D6" s="112" t="s">
        <v>1153</v>
      </c>
      <c r="E6" s="112" t="s">
        <v>1154</v>
      </c>
      <c r="F6" s="112" t="s">
        <v>1155</v>
      </c>
      <c r="G6" s="306" t="s">
        <v>1157</v>
      </c>
      <c r="H6" s="308"/>
      <c r="I6" s="111" t="s">
        <v>1156</v>
      </c>
      <c r="J6" s="304"/>
      <c r="K6" s="304"/>
      <c r="L6" s="112" t="s">
        <v>155</v>
      </c>
      <c r="M6" s="112" t="s">
        <v>156</v>
      </c>
      <c r="N6" s="112" t="s">
        <v>157</v>
      </c>
      <c r="O6" s="304"/>
      <c r="P6" s="113"/>
      <c r="R6" s="98" t="s">
        <v>1168</v>
      </c>
      <c r="S6" s="98" t="s">
        <v>1167</v>
      </c>
      <c r="T6" s="98" t="s">
        <v>1168</v>
      </c>
      <c r="U6" s="98" t="s">
        <v>1167</v>
      </c>
      <c r="V6" s="98" t="s">
        <v>1167</v>
      </c>
      <c r="W6" s="116"/>
      <c r="X6" s="115"/>
    </row>
    <row r="7" spans="2:25" ht="24" customHeight="1">
      <c r="B7" s="125"/>
      <c r="C7" s="129">
        <f>ROW()-6</f>
        <v>1</v>
      </c>
      <c r="D7" s="92">
        <v>35.648707999999999</v>
      </c>
      <c r="E7" s="92">
        <v>139.63118</v>
      </c>
      <c r="F7" s="89"/>
      <c r="G7" s="87" t="s">
        <v>1510</v>
      </c>
      <c r="H7" s="92">
        <v>36.9</v>
      </c>
      <c r="I7" s="92"/>
      <c r="J7" s="90" t="s">
        <v>813</v>
      </c>
      <c r="K7" s="91" t="s">
        <v>713</v>
      </c>
      <c r="L7" s="93">
        <v>64</v>
      </c>
      <c r="M7" s="93">
        <v>31</v>
      </c>
      <c r="N7" s="94">
        <v>14</v>
      </c>
      <c r="O7" s="86"/>
      <c r="P7" s="126"/>
      <c r="R7" s="124" t="b">
        <f>IF(AND(OR(D7&lt;&gt;"",E7&lt;&gt;""),F7&lt;&gt;""),TRUE,FALSE)</f>
        <v>0</v>
      </c>
      <c r="S7" s="124" t="b">
        <f>IF(D7&amp;E7&amp;F7="",TRUE,IF(OR(AND(D7="",E7&lt;&gt;""),AND(D7&lt;&gt;"",E7="")),TRUE,FALSE))</f>
        <v>0</v>
      </c>
      <c r="T7" s="124" t="b">
        <f>IF(AND(OR(G7&lt;&gt;"",H7&lt;&gt;""),I7&lt;&gt;""),TRUE,FALSE)</f>
        <v>0</v>
      </c>
      <c r="U7" s="124" t="b">
        <f>IF(G7&amp;H7&amp;I7="",TRUE,IF(OR(AND(G7="",H7&lt;&gt;""),AND(G7&lt;&gt;"",H7="")),TRUE,FALSE))</f>
        <v>0</v>
      </c>
      <c r="V7" s="124" t="b">
        <f>OR(J7="",K7="",L7="",M7="",N7="")</f>
        <v>0</v>
      </c>
      <c r="W7" s="127" t="s">
        <v>1165</v>
      </c>
      <c r="X7" s="131" t="str">
        <f>IF(D7&amp;E7&amp;F7&amp;G7&amp;H7&amp;I7&amp;J7&amp;K7&amp;L7&amp;M7&amp;N7="","（エラー）未入力",IF(V7=TRUE,"（エラー）一部未入力",IF(OR(R7=TRUE,T7=TRUE),"（エラー）入力重複",IF(OR(S7=TRUE,U7=TRUE),"（エラー）一部未入力","（正常）入力済み"))))</f>
        <v>（正常）入力済み</v>
      </c>
      <c r="Y7" s="132" t="s">
        <v>1164</v>
      </c>
    </row>
    <row r="8" spans="2:25" ht="24" customHeight="1">
      <c r="B8" s="125"/>
      <c r="C8" s="129">
        <f t="shared" ref="C8:C31" si="0">ROW()-6</f>
        <v>2</v>
      </c>
      <c r="D8" s="92"/>
      <c r="E8" s="92"/>
      <c r="F8" s="89"/>
      <c r="G8" s="87"/>
      <c r="H8" s="92"/>
      <c r="I8" s="92"/>
      <c r="J8" s="87"/>
      <c r="K8" s="88"/>
      <c r="L8" s="95"/>
      <c r="M8" s="95"/>
      <c r="N8" s="96"/>
      <c r="O8" s="86"/>
      <c r="P8" s="126"/>
      <c r="R8" s="124" t="b">
        <f t="shared" ref="R8:R31" si="1">IF(AND(OR(D8&lt;&gt;"",E8&lt;&gt;""),F8&lt;&gt;""),TRUE,FALSE)</f>
        <v>0</v>
      </c>
      <c r="S8" s="124" t="b">
        <f t="shared" ref="S8:S31" si="2">IF(D8&amp;E8&amp;F8="",TRUE,IF(OR(AND(D8="",E8&lt;&gt;""),AND(D8&lt;&gt;"",E8="")),TRUE,FALSE))</f>
        <v>1</v>
      </c>
      <c r="T8" s="124" t="b">
        <f t="shared" ref="T8:T31" si="3">IF(AND(OR(G8&lt;&gt;"",H8&lt;&gt;""),I8&lt;&gt;""),TRUE,FALSE)</f>
        <v>0</v>
      </c>
      <c r="U8" s="124" t="b">
        <f t="shared" ref="U8:U31" si="4">IF(G8&amp;H8&amp;I8="",TRUE,IF(OR(AND(G8="",H8&lt;&gt;""),AND(G8&lt;&gt;"",H8="")),TRUE,FALSE))</f>
        <v>1</v>
      </c>
      <c r="V8" s="124" t="b">
        <f t="shared" ref="V8:V31" si="5">OR(J8="",K8="",L8="",M8="",N8="")</f>
        <v>1</v>
      </c>
      <c r="W8" s="130" t="s">
        <v>1169</v>
      </c>
      <c r="X8" s="131" t="str">
        <f>IF(D8&amp;E8&amp;F8&amp;G8&amp;H8&amp;I8&amp;J8&amp;K8&amp;L8&amp;M8&amp;N8="","（複数入力）未入力",IF(V8=TRUE,"（エラー）一部未入力",IF(OR(R8=TRUE,T8=TRUE),"（エラー）入力重複",IF(OR(S8=TRUE,U8=TRUE),"（エラー）一部未入力","（正常）入力済み"))))</f>
        <v>（複数入力）未入力</v>
      </c>
      <c r="Y8" s="133" t="s">
        <v>1161</v>
      </c>
    </row>
    <row r="9" spans="2:25" ht="24" customHeight="1">
      <c r="B9" s="125"/>
      <c r="C9" s="129">
        <f t="shared" si="0"/>
        <v>3</v>
      </c>
      <c r="D9" s="92"/>
      <c r="E9" s="92"/>
      <c r="F9" s="89"/>
      <c r="G9" s="87"/>
      <c r="H9" s="92"/>
      <c r="I9" s="92"/>
      <c r="J9" s="87"/>
      <c r="K9" s="88"/>
      <c r="L9" s="95"/>
      <c r="M9" s="95"/>
      <c r="N9" s="96"/>
      <c r="O9" s="86"/>
      <c r="P9" s="126"/>
      <c r="R9" s="124" t="b">
        <f t="shared" si="1"/>
        <v>0</v>
      </c>
      <c r="S9" s="124" t="b">
        <f t="shared" si="2"/>
        <v>1</v>
      </c>
      <c r="T9" s="124" t="b">
        <f t="shared" si="3"/>
        <v>0</v>
      </c>
      <c r="U9" s="124" t="b">
        <f t="shared" si="4"/>
        <v>1</v>
      </c>
      <c r="V9" s="124" t="b">
        <f t="shared" si="5"/>
        <v>1</v>
      </c>
      <c r="W9" s="130" t="s">
        <v>1169</v>
      </c>
      <c r="X9" s="131" t="str">
        <f t="shared" ref="X9:X31" si="6">IF(D9&amp;E9&amp;F9&amp;G9&amp;H9&amp;I9&amp;J9&amp;K9&amp;L9&amp;M9&amp;N9="","（複数入力）未入力",IF(V9=TRUE,"（エラー）一部未入力",IF(OR(R9=TRUE,T9=TRUE),"（エラー）入力重複",IF(OR(S9=TRUE,U9=TRUE),"（エラー）一部未入力","（正常）入力済み"))))</f>
        <v>（複数入力）未入力</v>
      </c>
      <c r="Y9" s="132" t="s">
        <v>1162</v>
      </c>
    </row>
    <row r="10" spans="2:25" ht="24" customHeight="1">
      <c r="B10" s="125"/>
      <c r="C10" s="129">
        <f t="shared" si="0"/>
        <v>4</v>
      </c>
      <c r="D10" s="92"/>
      <c r="E10" s="92"/>
      <c r="F10" s="89"/>
      <c r="G10" s="87"/>
      <c r="H10" s="92"/>
      <c r="I10" s="92"/>
      <c r="J10" s="87"/>
      <c r="K10" s="88"/>
      <c r="L10" s="95"/>
      <c r="M10" s="95"/>
      <c r="N10" s="96"/>
      <c r="O10" s="86"/>
      <c r="P10" s="126"/>
      <c r="R10" s="124" t="b">
        <f t="shared" si="1"/>
        <v>0</v>
      </c>
      <c r="S10" s="124" t="b">
        <f t="shared" si="2"/>
        <v>1</v>
      </c>
      <c r="T10" s="124" t="b">
        <f t="shared" si="3"/>
        <v>0</v>
      </c>
      <c r="U10" s="124" t="b">
        <f t="shared" si="4"/>
        <v>1</v>
      </c>
      <c r="V10" s="124" t="b">
        <f t="shared" si="5"/>
        <v>1</v>
      </c>
      <c r="W10" s="130" t="s">
        <v>1169</v>
      </c>
      <c r="X10" s="131" t="str">
        <f t="shared" si="6"/>
        <v>（複数入力）未入力</v>
      </c>
      <c r="Y10" s="132" t="s">
        <v>1163</v>
      </c>
    </row>
    <row r="11" spans="2:25" ht="24" customHeight="1">
      <c r="B11" s="125"/>
      <c r="C11" s="129">
        <f t="shared" si="0"/>
        <v>5</v>
      </c>
      <c r="D11" s="92"/>
      <c r="E11" s="92"/>
      <c r="F11" s="89"/>
      <c r="G11" s="87"/>
      <c r="H11" s="92"/>
      <c r="I11" s="92"/>
      <c r="J11" s="87"/>
      <c r="K11" s="88"/>
      <c r="L11" s="95"/>
      <c r="M11" s="95"/>
      <c r="N11" s="96"/>
      <c r="O11" s="86"/>
      <c r="P11" s="126"/>
      <c r="R11" s="124" t="b">
        <f t="shared" si="1"/>
        <v>0</v>
      </c>
      <c r="S11" s="124" t="b">
        <f t="shared" si="2"/>
        <v>1</v>
      </c>
      <c r="T11" s="124" t="b">
        <f t="shared" si="3"/>
        <v>0</v>
      </c>
      <c r="U11" s="124" t="b">
        <f t="shared" si="4"/>
        <v>1</v>
      </c>
      <c r="V11" s="124" t="b">
        <f t="shared" si="5"/>
        <v>1</v>
      </c>
      <c r="W11" s="130" t="s">
        <v>1169</v>
      </c>
      <c r="X11" s="131" t="str">
        <f t="shared" si="6"/>
        <v>（複数入力）未入力</v>
      </c>
    </row>
    <row r="12" spans="2:25" ht="24" customHeight="1">
      <c r="B12" s="125"/>
      <c r="C12" s="129">
        <f t="shared" si="0"/>
        <v>6</v>
      </c>
      <c r="D12" s="92"/>
      <c r="E12" s="92"/>
      <c r="F12" s="89"/>
      <c r="G12" s="87"/>
      <c r="H12" s="92"/>
      <c r="I12" s="92"/>
      <c r="J12" s="87"/>
      <c r="K12" s="88"/>
      <c r="L12" s="95"/>
      <c r="M12" s="95"/>
      <c r="N12" s="96"/>
      <c r="O12" s="86"/>
      <c r="P12" s="126"/>
      <c r="R12" s="124" t="b">
        <f t="shared" si="1"/>
        <v>0</v>
      </c>
      <c r="S12" s="124" t="b">
        <f t="shared" si="2"/>
        <v>1</v>
      </c>
      <c r="T12" s="124" t="b">
        <f t="shared" si="3"/>
        <v>0</v>
      </c>
      <c r="U12" s="124" t="b">
        <f t="shared" si="4"/>
        <v>1</v>
      </c>
      <c r="V12" s="124" t="b">
        <f t="shared" si="5"/>
        <v>1</v>
      </c>
      <c r="W12" s="130" t="s">
        <v>1169</v>
      </c>
      <c r="X12" s="131" t="str">
        <f t="shared" si="6"/>
        <v>（複数入力）未入力</v>
      </c>
    </row>
    <row r="13" spans="2:25" ht="24" customHeight="1">
      <c r="B13" s="125"/>
      <c r="C13" s="129">
        <f t="shared" si="0"/>
        <v>7</v>
      </c>
      <c r="D13" s="92"/>
      <c r="E13" s="92"/>
      <c r="F13" s="89"/>
      <c r="G13" s="87"/>
      <c r="H13" s="92"/>
      <c r="I13" s="92"/>
      <c r="J13" s="87"/>
      <c r="K13" s="88"/>
      <c r="L13" s="95"/>
      <c r="M13" s="95"/>
      <c r="N13" s="96"/>
      <c r="O13" s="86"/>
      <c r="P13" s="126"/>
      <c r="R13" s="124" t="b">
        <f t="shared" si="1"/>
        <v>0</v>
      </c>
      <c r="S13" s="124" t="b">
        <f t="shared" si="2"/>
        <v>1</v>
      </c>
      <c r="T13" s="124" t="b">
        <f t="shared" si="3"/>
        <v>0</v>
      </c>
      <c r="U13" s="124" t="b">
        <f t="shared" si="4"/>
        <v>1</v>
      </c>
      <c r="V13" s="124" t="b">
        <f t="shared" si="5"/>
        <v>1</v>
      </c>
      <c r="W13" s="130" t="s">
        <v>1169</v>
      </c>
      <c r="X13" s="131" t="str">
        <f t="shared" si="6"/>
        <v>（複数入力）未入力</v>
      </c>
    </row>
    <row r="14" spans="2:25" ht="24" customHeight="1">
      <c r="B14" s="125"/>
      <c r="C14" s="129">
        <f t="shared" si="0"/>
        <v>8</v>
      </c>
      <c r="D14" s="92"/>
      <c r="E14" s="92"/>
      <c r="F14" s="89"/>
      <c r="G14" s="87"/>
      <c r="H14" s="92"/>
      <c r="I14" s="92"/>
      <c r="J14" s="87"/>
      <c r="K14" s="88"/>
      <c r="L14" s="95"/>
      <c r="M14" s="95"/>
      <c r="N14" s="96"/>
      <c r="O14" s="86"/>
      <c r="P14" s="126"/>
      <c r="R14" s="124" t="b">
        <f t="shared" si="1"/>
        <v>0</v>
      </c>
      <c r="S14" s="124" t="b">
        <f t="shared" si="2"/>
        <v>1</v>
      </c>
      <c r="T14" s="124" t="b">
        <f t="shared" si="3"/>
        <v>0</v>
      </c>
      <c r="U14" s="124" t="b">
        <f t="shared" si="4"/>
        <v>1</v>
      </c>
      <c r="V14" s="124" t="b">
        <f t="shared" si="5"/>
        <v>1</v>
      </c>
      <c r="W14" s="130" t="s">
        <v>1169</v>
      </c>
      <c r="X14" s="131" t="str">
        <f t="shared" si="6"/>
        <v>（複数入力）未入力</v>
      </c>
    </row>
    <row r="15" spans="2:25" ht="24" customHeight="1">
      <c r="B15" s="125"/>
      <c r="C15" s="129">
        <f t="shared" si="0"/>
        <v>9</v>
      </c>
      <c r="D15" s="92"/>
      <c r="E15" s="92"/>
      <c r="F15" s="89"/>
      <c r="G15" s="87"/>
      <c r="H15" s="92"/>
      <c r="I15" s="92"/>
      <c r="J15" s="87"/>
      <c r="K15" s="88"/>
      <c r="L15" s="95"/>
      <c r="M15" s="95"/>
      <c r="N15" s="96"/>
      <c r="O15" s="86"/>
      <c r="P15" s="126"/>
      <c r="R15" s="124" t="b">
        <f t="shared" si="1"/>
        <v>0</v>
      </c>
      <c r="S15" s="124" t="b">
        <f t="shared" si="2"/>
        <v>1</v>
      </c>
      <c r="T15" s="124" t="b">
        <f t="shared" si="3"/>
        <v>0</v>
      </c>
      <c r="U15" s="124" t="b">
        <f t="shared" si="4"/>
        <v>1</v>
      </c>
      <c r="V15" s="124" t="b">
        <f t="shared" si="5"/>
        <v>1</v>
      </c>
      <c r="W15" s="130" t="s">
        <v>1169</v>
      </c>
      <c r="X15" s="131" t="str">
        <f t="shared" si="6"/>
        <v>（複数入力）未入力</v>
      </c>
    </row>
    <row r="16" spans="2:25" ht="24" customHeight="1">
      <c r="B16" s="125"/>
      <c r="C16" s="129">
        <f t="shared" si="0"/>
        <v>10</v>
      </c>
      <c r="D16" s="92"/>
      <c r="E16" s="92"/>
      <c r="F16" s="89"/>
      <c r="G16" s="87"/>
      <c r="H16" s="92"/>
      <c r="I16" s="92"/>
      <c r="J16" s="87"/>
      <c r="K16" s="88"/>
      <c r="L16" s="95"/>
      <c r="M16" s="95"/>
      <c r="N16" s="96"/>
      <c r="O16" s="86"/>
      <c r="P16" s="126"/>
      <c r="R16" s="124" t="b">
        <f t="shared" si="1"/>
        <v>0</v>
      </c>
      <c r="S16" s="124" t="b">
        <f t="shared" si="2"/>
        <v>1</v>
      </c>
      <c r="T16" s="124" t="b">
        <f t="shared" si="3"/>
        <v>0</v>
      </c>
      <c r="U16" s="124" t="b">
        <f t="shared" si="4"/>
        <v>1</v>
      </c>
      <c r="V16" s="124" t="b">
        <f t="shared" si="5"/>
        <v>1</v>
      </c>
      <c r="W16" s="130" t="s">
        <v>1169</v>
      </c>
      <c r="X16" s="131" t="str">
        <f t="shared" si="6"/>
        <v>（複数入力）未入力</v>
      </c>
    </row>
    <row r="17" spans="2:24" ht="24" customHeight="1">
      <c r="B17" s="125"/>
      <c r="C17" s="129">
        <f t="shared" si="0"/>
        <v>11</v>
      </c>
      <c r="D17" s="92"/>
      <c r="E17" s="92"/>
      <c r="F17" s="89"/>
      <c r="G17" s="87"/>
      <c r="H17" s="92"/>
      <c r="I17" s="92"/>
      <c r="J17" s="87"/>
      <c r="K17" s="88"/>
      <c r="L17" s="95"/>
      <c r="M17" s="95"/>
      <c r="N17" s="96"/>
      <c r="O17" s="86"/>
      <c r="P17" s="126"/>
      <c r="R17" s="124" t="b">
        <f t="shared" si="1"/>
        <v>0</v>
      </c>
      <c r="S17" s="124" t="b">
        <f t="shared" si="2"/>
        <v>1</v>
      </c>
      <c r="T17" s="124" t="b">
        <f t="shared" si="3"/>
        <v>0</v>
      </c>
      <c r="U17" s="124" t="b">
        <f t="shared" si="4"/>
        <v>1</v>
      </c>
      <c r="V17" s="124" t="b">
        <f t="shared" si="5"/>
        <v>1</v>
      </c>
      <c r="W17" s="130" t="s">
        <v>1169</v>
      </c>
      <c r="X17" s="131" t="str">
        <f t="shared" si="6"/>
        <v>（複数入力）未入力</v>
      </c>
    </row>
    <row r="18" spans="2:24" ht="24" customHeight="1">
      <c r="B18" s="125"/>
      <c r="C18" s="129">
        <f t="shared" si="0"/>
        <v>12</v>
      </c>
      <c r="D18" s="92"/>
      <c r="E18" s="92"/>
      <c r="F18" s="89"/>
      <c r="G18" s="87"/>
      <c r="H18" s="92"/>
      <c r="I18" s="92"/>
      <c r="J18" s="87"/>
      <c r="K18" s="88"/>
      <c r="L18" s="95"/>
      <c r="M18" s="95"/>
      <c r="N18" s="96"/>
      <c r="O18" s="86"/>
      <c r="P18" s="126"/>
      <c r="R18" s="124" t="b">
        <f t="shared" si="1"/>
        <v>0</v>
      </c>
      <c r="S18" s="124" t="b">
        <f t="shared" si="2"/>
        <v>1</v>
      </c>
      <c r="T18" s="124" t="b">
        <f t="shared" si="3"/>
        <v>0</v>
      </c>
      <c r="U18" s="124" t="b">
        <f t="shared" si="4"/>
        <v>1</v>
      </c>
      <c r="V18" s="124" t="b">
        <f t="shared" si="5"/>
        <v>1</v>
      </c>
      <c r="W18" s="130" t="s">
        <v>1169</v>
      </c>
      <c r="X18" s="131" t="str">
        <f t="shared" si="6"/>
        <v>（複数入力）未入力</v>
      </c>
    </row>
    <row r="19" spans="2:24" ht="24" customHeight="1">
      <c r="B19" s="125"/>
      <c r="C19" s="129">
        <f t="shared" si="0"/>
        <v>13</v>
      </c>
      <c r="D19" s="92"/>
      <c r="E19" s="92"/>
      <c r="F19" s="89"/>
      <c r="G19" s="87"/>
      <c r="H19" s="92"/>
      <c r="I19" s="92"/>
      <c r="J19" s="87"/>
      <c r="K19" s="88"/>
      <c r="L19" s="95"/>
      <c r="M19" s="95"/>
      <c r="N19" s="96"/>
      <c r="O19" s="86"/>
      <c r="P19" s="126"/>
      <c r="R19" s="124" t="b">
        <f t="shared" si="1"/>
        <v>0</v>
      </c>
      <c r="S19" s="124" t="b">
        <f t="shared" si="2"/>
        <v>1</v>
      </c>
      <c r="T19" s="124" t="b">
        <f t="shared" si="3"/>
        <v>0</v>
      </c>
      <c r="U19" s="124" t="b">
        <f t="shared" si="4"/>
        <v>1</v>
      </c>
      <c r="V19" s="124" t="b">
        <f t="shared" si="5"/>
        <v>1</v>
      </c>
      <c r="W19" s="130" t="s">
        <v>1169</v>
      </c>
      <c r="X19" s="131" t="str">
        <f t="shared" si="6"/>
        <v>（複数入力）未入力</v>
      </c>
    </row>
    <row r="20" spans="2:24" ht="24" customHeight="1">
      <c r="B20" s="125"/>
      <c r="C20" s="129">
        <f t="shared" si="0"/>
        <v>14</v>
      </c>
      <c r="D20" s="92"/>
      <c r="E20" s="92"/>
      <c r="F20" s="89"/>
      <c r="G20" s="87"/>
      <c r="H20" s="92"/>
      <c r="I20" s="92"/>
      <c r="J20" s="87"/>
      <c r="K20" s="88"/>
      <c r="L20" s="95"/>
      <c r="M20" s="95"/>
      <c r="N20" s="96"/>
      <c r="O20" s="86"/>
      <c r="P20" s="126"/>
      <c r="R20" s="124" t="b">
        <f t="shared" si="1"/>
        <v>0</v>
      </c>
      <c r="S20" s="124" t="b">
        <f t="shared" si="2"/>
        <v>1</v>
      </c>
      <c r="T20" s="124" t="b">
        <f t="shared" si="3"/>
        <v>0</v>
      </c>
      <c r="U20" s="124" t="b">
        <f t="shared" si="4"/>
        <v>1</v>
      </c>
      <c r="V20" s="124" t="b">
        <f t="shared" si="5"/>
        <v>1</v>
      </c>
      <c r="W20" s="130" t="s">
        <v>1169</v>
      </c>
      <c r="X20" s="131" t="str">
        <f t="shared" si="6"/>
        <v>（複数入力）未入力</v>
      </c>
    </row>
    <row r="21" spans="2:24" ht="24" customHeight="1">
      <c r="B21" s="125"/>
      <c r="C21" s="129">
        <f t="shared" si="0"/>
        <v>15</v>
      </c>
      <c r="D21" s="92"/>
      <c r="E21" s="92"/>
      <c r="F21" s="89"/>
      <c r="G21" s="87"/>
      <c r="H21" s="92"/>
      <c r="I21" s="92"/>
      <c r="J21" s="87"/>
      <c r="K21" s="88"/>
      <c r="L21" s="95"/>
      <c r="M21" s="95"/>
      <c r="N21" s="96"/>
      <c r="O21" s="86"/>
      <c r="P21" s="126"/>
      <c r="R21" s="124" t="b">
        <f t="shared" si="1"/>
        <v>0</v>
      </c>
      <c r="S21" s="124" t="b">
        <f t="shared" si="2"/>
        <v>1</v>
      </c>
      <c r="T21" s="124" t="b">
        <f t="shared" si="3"/>
        <v>0</v>
      </c>
      <c r="U21" s="124" t="b">
        <f t="shared" si="4"/>
        <v>1</v>
      </c>
      <c r="V21" s="124" t="b">
        <f t="shared" si="5"/>
        <v>1</v>
      </c>
      <c r="W21" s="130" t="s">
        <v>1169</v>
      </c>
      <c r="X21" s="131" t="str">
        <f t="shared" si="6"/>
        <v>（複数入力）未入力</v>
      </c>
    </row>
    <row r="22" spans="2:24" ht="24" customHeight="1">
      <c r="B22" s="125"/>
      <c r="C22" s="129">
        <f t="shared" si="0"/>
        <v>16</v>
      </c>
      <c r="D22" s="92"/>
      <c r="E22" s="92"/>
      <c r="F22" s="89"/>
      <c r="G22" s="87"/>
      <c r="H22" s="92"/>
      <c r="I22" s="92"/>
      <c r="J22" s="87"/>
      <c r="K22" s="88"/>
      <c r="L22" s="95"/>
      <c r="M22" s="95"/>
      <c r="N22" s="96"/>
      <c r="O22" s="86"/>
      <c r="P22" s="126"/>
      <c r="R22" s="124" t="b">
        <f t="shared" si="1"/>
        <v>0</v>
      </c>
      <c r="S22" s="124" t="b">
        <f t="shared" si="2"/>
        <v>1</v>
      </c>
      <c r="T22" s="124" t="b">
        <f t="shared" si="3"/>
        <v>0</v>
      </c>
      <c r="U22" s="124" t="b">
        <f t="shared" si="4"/>
        <v>1</v>
      </c>
      <c r="V22" s="124" t="b">
        <f t="shared" si="5"/>
        <v>1</v>
      </c>
      <c r="W22" s="130" t="s">
        <v>1169</v>
      </c>
      <c r="X22" s="131" t="str">
        <f t="shared" si="6"/>
        <v>（複数入力）未入力</v>
      </c>
    </row>
    <row r="23" spans="2:24" ht="24" customHeight="1">
      <c r="B23" s="125"/>
      <c r="C23" s="129">
        <f t="shared" si="0"/>
        <v>17</v>
      </c>
      <c r="D23" s="92"/>
      <c r="E23" s="92"/>
      <c r="F23" s="89"/>
      <c r="G23" s="87"/>
      <c r="H23" s="92"/>
      <c r="I23" s="92"/>
      <c r="J23" s="87"/>
      <c r="K23" s="88"/>
      <c r="L23" s="95"/>
      <c r="M23" s="95"/>
      <c r="N23" s="96"/>
      <c r="O23" s="86"/>
      <c r="P23" s="126"/>
      <c r="R23" s="124" t="b">
        <f t="shared" si="1"/>
        <v>0</v>
      </c>
      <c r="S23" s="124" t="b">
        <f t="shared" si="2"/>
        <v>1</v>
      </c>
      <c r="T23" s="124" t="b">
        <f t="shared" si="3"/>
        <v>0</v>
      </c>
      <c r="U23" s="124" t="b">
        <f t="shared" si="4"/>
        <v>1</v>
      </c>
      <c r="V23" s="124" t="b">
        <f t="shared" si="5"/>
        <v>1</v>
      </c>
      <c r="W23" s="130" t="s">
        <v>1169</v>
      </c>
      <c r="X23" s="131" t="str">
        <f t="shared" si="6"/>
        <v>（複数入力）未入力</v>
      </c>
    </row>
    <row r="24" spans="2:24" ht="24" customHeight="1">
      <c r="B24" s="125"/>
      <c r="C24" s="129">
        <f t="shared" si="0"/>
        <v>18</v>
      </c>
      <c r="D24" s="92"/>
      <c r="E24" s="92"/>
      <c r="F24" s="89"/>
      <c r="G24" s="87"/>
      <c r="H24" s="92"/>
      <c r="I24" s="92"/>
      <c r="J24" s="87"/>
      <c r="K24" s="88"/>
      <c r="L24" s="95"/>
      <c r="M24" s="95"/>
      <c r="N24" s="96"/>
      <c r="O24" s="86"/>
      <c r="P24" s="126"/>
      <c r="R24" s="124" t="b">
        <f t="shared" si="1"/>
        <v>0</v>
      </c>
      <c r="S24" s="124" t="b">
        <f t="shared" si="2"/>
        <v>1</v>
      </c>
      <c r="T24" s="124" t="b">
        <f t="shared" si="3"/>
        <v>0</v>
      </c>
      <c r="U24" s="124" t="b">
        <f t="shared" si="4"/>
        <v>1</v>
      </c>
      <c r="V24" s="124" t="b">
        <f t="shared" si="5"/>
        <v>1</v>
      </c>
      <c r="W24" s="130" t="s">
        <v>1169</v>
      </c>
      <c r="X24" s="131" t="str">
        <f t="shared" si="6"/>
        <v>（複数入力）未入力</v>
      </c>
    </row>
    <row r="25" spans="2:24" ht="24" customHeight="1">
      <c r="B25" s="125"/>
      <c r="C25" s="129">
        <f t="shared" si="0"/>
        <v>19</v>
      </c>
      <c r="D25" s="92"/>
      <c r="E25" s="92"/>
      <c r="F25" s="89"/>
      <c r="G25" s="87"/>
      <c r="H25" s="92"/>
      <c r="I25" s="92"/>
      <c r="J25" s="87"/>
      <c r="K25" s="88"/>
      <c r="L25" s="95"/>
      <c r="M25" s="95"/>
      <c r="N25" s="96"/>
      <c r="O25" s="86"/>
      <c r="P25" s="126"/>
      <c r="R25" s="124" t="b">
        <f t="shared" si="1"/>
        <v>0</v>
      </c>
      <c r="S25" s="124" t="b">
        <f t="shared" si="2"/>
        <v>1</v>
      </c>
      <c r="T25" s="124" t="b">
        <f t="shared" si="3"/>
        <v>0</v>
      </c>
      <c r="U25" s="124" t="b">
        <f t="shared" si="4"/>
        <v>1</v>
      </c>
      <c r="V25" s="124" t="b">
        <f t="shared" si="5"/>
        <v>1</v>
      </c>
      <c r="W25" s="130" t="s">
        <v>1169</v>
      </c>
      <c r="X25" s="131" t="str">
        <f t="shared" si="6"/>
        <v>（複数入力）未入力</v>
      </c>
    </row>
    <row r="26" spans="2:24" ht="24" customHeight="1">
      <c r="B26" s="125"/>
      <c r="C26" s="129">
        <f t="shared" si="0"/>
        <v>20</v>
      </c>
      <c r="D26" s="92"/>
      <c r="E26" s="92"/>
      <c r="F26" s="89"/>
      <c r="G26" s="87"/>
      <c r="H26" s="92"/>
      <c r="I26" s="92"/>
      <c r="J26" s="87"/>
      <c r="K26" s="88"/>
      <c r="L26" s="95"/>
      <c r="M26" s="95"/>
      <c r="N26" s="96"/>
      <c r="O26" s="86"/>
      <c r="P26" s="126"/>
      <c r="R26" s="124" t="b">
        <f t="shared" si="1"/>
        <v>0</v>
      </c>
      <c r="S26" s="124" t="b">
        <f t="shared" si="2"/>
        <v>1</v>
      </c>
      <c r="T26" s="124" t="b">
        <f t="shared" si="3"/>
        <v>0</v>
      </c>
      <c r="U26" s="124" t="b">
        <f t="shared" si="4"/>
        <v>1</v>
      </c>
      <c r="V26" s="124" t="b">
        <f t="shared" si="5"/>
        <v>1</v>
      </c>
      <c r="W26" s="130" t="s">
        <v>1169</v>
      </c>
      <c r="X26" s="131" t="str">
        <f t="shared" si="6"/>
        <v>（複数入力）未入力</v>
      </c>
    </row>
    <row r="27" spans="2:24" ht="24" customHeight="1">
      <c r="B27" s="125"/>
      <c r="C27" s="129">
        <f t="shared" si="0"/>
        <v>21</v>
      </c>
      <c r="D27" s="92"/>
      <c r="E27" s="92"/>
      <c r="F27" s="89"/>
      <c r="G27" s="87"/>
      <c r="H27" s="92"/>
      <c r="I27" s="92"/>
      <c r="J27" s="87"/>
      <c r="K27" s="88"/>
      <c r="L27" s="95"/>
      <c r="M27" s="95"/>
      <c r="N27" s="96"/>
      <c r="O27" s="86"/>
      <c r="P27" s="126"/>
      <c r="R27" s="124" t="b">
        <f t="shared" si="1"/>
        <v>0</v>
      </c>
      <c r="S27" s="124" t="b">
        <f t="shared" si="2"/>
        <v>1</v>
      </c>
      <c r="T27" s="124" t="b">
        <f t="shared" si="3"/>
        <v>0</v>
      </c>
      <c r="U27" s="124" t="b">
        <f t="shared" si="4"/>
        <v>1</v>
      </c>
      <c r="V27" s="124" t="b">
        <f t="shared" si="5"/>
        <v>1</v>
      </c>
      <c r="W27" s="130" t="s">
        <v>1169</v>
      </c>
      <c r="X27" s="131" t="str">
        <f t="shared" si="6"/>
        <v>（複数入力）未入力</v>
      </c>
    </row>
    <row r="28" spans="2:24" ht="24" customHeight="1">
      <c r="B28" s="125"/>
      <c r="C28" s="129">
        <f t="shared" si="0"/>
        <v>22</v>
      </c>
      <c r="D28" s="92"/>
      <c r="E28" s="92"/>
      <c r="F28" s="89"/>
      <c r="G28" s="87"/>
      <c r="H28" s="92"/>
      <c r="I28" s="92"/>
      <c r="J28" s="87"/>
      <c r="K28" s="88"/>
      <c r="L28" s="95"/>
      <c r="M28" s="95"/>
      <c r="N28" s="96"/>
      <c r="O28" s="86"/>
      <c r="P28" s="126"/>
      <c r="R28" s="124" t="b">
        <f t="shared" si="1"/>
        <v>0</v>
      </c>
      <c r="S28" s="124" t="b">
        <f t="shared" si="2"/>
        <v>1</v>
      </c>
      <c r="T28" s="124" t="b">
        <f t="shared" si="3"/>
        <v>0</v>
      </c>
      <c r="U28" s="124" t="b">
        <f t="shared" si="4"/>
        <v>1</v>
      </c>
      <c r="V28" s="124" t="b">
        <f t="shared" si="5"/>
        <v>1</v>
      </c>
      <c r="W28" s="130" t="s">
        <v>1169</v>
      </c>
      <c r="X28" s="131" t="str">
        <f t="shared" si="6"/>
        <v>（複数入力）未入力</v>
      </c>
    </row>
    <row r="29" spans="2:24" ht="24" customHeight="1">
      <c r="B29" s="125"/>
      <c r="C29" s="129">
        <f t="shared" si="0"/>
        <v>23</v>
      </c>
      <c r="D29" s="92"/>
      <c r="E29" s="92"/>
      <c r="F29" s="89"/>
      <c r="G29" s="87"/>
      <c r="H29" s="92"/>
      <c r="I29" s="92"/>
      <c r="J29" s="87"/>
      <c r="K29" s="88"/>
      <c r="L29" s="95"/>
      <c r="M29" s="95"/>
      <c r="N29" s="96"/>
      <c r="O29" s="86"/>
      <c r="P29" s="126"/>
      <c r="R29" s="124" t="b">
        <f t="shared" si="1"/>
        <v>0</v>
      </c>
      <c r="S29" s="124" t="b">
        <f t="shared" si="2"/>
        <v>1</v>
      </c>
      <c r="T29" s="124" t="b">
        <f t="shared" si="3"/>
        <v>0</v>
      </c>
      <c r="U29" s="124" t="b">
        <f t="shared" si="4"/>
        <v>1</v>
      </c>
      <c r="V29" s="124" t="b">
        <f t="shared" si="5"/>
        <v>1</v>
      </c>
      <c r="W29" s="130" t="s">
        <v>1169</v>
      </c>
      <c r="X29" s="131" t="str">
        <f t="shared" si="6"/>
        <v>（複数入力）未入力</v>
      </c>
    </row>
    <row r="30" spans="2:24" ht="24" customHeight="1">
      <c r="B30" s="125"/>
      <c r="C30" s="129">
        <f t="shared" si="0"/>
        <v>24</v>
      </c>
      <c r="D30" s="92"/>
      <c r="E30" s="92"/>
      <c r="F30" s="89"/>
      <c r="G30" s="87"/>
      <c r="H30" s="92"/>
      <c r="I30" s="92"/>
      <c r="J30" s="87"/>
      <c r="K30" s="88"/>
      <c r="L30" s="95"/>
      <c r="M30" s="95"/>
      <c r="N30" s="96"/>
      <c r="O30" s="86"/>
      <c r="P30" s="126"/>
      <c r="R30" s="124" t="b">
        <f t="shared" si="1"/>
        <v>0</v>
      </c>
      <c r="S30" s="124" t="b">
        <f t="shared" si="2"/>
        <v>1</v>
      </c>
      <c r="T30" s="124" t="b">
        <f t="shared" si="3"/>
        <v>0</v>
      </c>
      <c r="U30" s="124" t="b">
        <f t="shared" si="4"/>
        <v>1</v>
      </c>
      <c r="V30" s="124" t="b">
        <f t="shared" si="5"/>
        <v>1</v>
      </c>
      <c r="W30" s="130" t="s">
        <v>1169</v>
      </c>
      <c r="X30" s="131" t="str">
        <f t="shared" si="6"/>
        <v>（複数入力）未入力</v>
      </c>
    </row>
    <row r="31" spans="2:24" ht="24" customHeight="1">
      <c r="B31" s="125"/>
      <c r="C31" s="129">
        <f t="shared" si="0"/>
        <v>25</v>
      </c>
      <c r="D31" s="92"/>
      <c r="E31" s="92"/>
      <c r="F31" s="89"/>
      <c r="G31" s="87"/>
      <c r="H31" s="92"/>
      <c r="I31" s="92"/>
      <c r="J31" s="87"/>
      <c r="K31" s="88"/>
      <c r="L31" s="95"/>
      <c r="M31" s="95"/>
      <c r="N31" s="96"/>
      <c r="O31" s="86"/>
      <c r="P31" s="126"/>
      <c r="R31" s="124" t="b">
        <f t="shared" si="1"/>
        <v>0</v>
      </c>
      <c r="S31" s="124" t="b">
        <f t="shared" si="2"/>
        <v>1</v>
      </c>
      <c r="T31" s="124" t="b">
        <f t="shared" si="3"/>
        <v>0</v>
      </c>
      <c r="U31" s="124" t="b">
        <f t="shared" si="4"/>
        <v>1</v>
      </c>
      <c r="V31" s="124" t="b">
        <f t="shared" si="5"/>
        <v>1</v>
      </c>
      <c r="W31" s="130" t="s">
        <v>1169</v>
      </c>
      <c r="X31" s="131" t="str">
        <f t="shared" si="6"/>
        <v>（複数入力）未入力</v>
      </c>
    </row>
    <row r="32" spans="2:24" s="98" customFormat="1" ht="15">
      <c r="B32" s="108"/>
      <c r="C32" s="135" t="s">
        <v>1150</v>
      </c>
      <c r="D32" s="136"/>
      <c r="E32" s="137"/>
      <c r="F32" s="137"/>
      <c r="G32" s="138"/>
      <c r="H32" s="138"/>
      <c r="I32" s="138"/>
      <c r="J32" s="136"/>
      <c r="K32" s="136"/>
      <c r="L32" s="136"/>
      <c r="M32" s="136"/>
      <c r="N32" s="136"/>
      <c r="O32" s="139"/>
      <c r="P32" s="113"/>
      <c r="W32" s="116"/>
      <c r="X32" s="117"/>
    </row>
    <row r="33" spans="2:24" s="98" customFormat="1" ht="7.35" customHeight="1">
      <c r="B33" s="118"/>
      <c r="C33" s="99"/>
      <c r="D33" s="99"/>
      <c r="E33" s="99"/>
      <c r="F33" s="99"/>
      <c r="G33" s="99"/>
      <c r="H33" s="99"/>
      <c r="I33" s="99"/>
      <c r="J33" s="99"/>
      <c r="K33" s="99"/>
      <c r="L33" s="99"/>
      <c r="M33" s="99"/>
      <c r="N33" s="99"/>
      <c r="O33" s="99"/>
      <c r="P33" s="119"/>
      <c r="W33" s="120"/>
      <c r="X33" s="115"/>
    </row>
    <row r="34" spans="2:24" s="98" customFormat="1" ht="15" customHeight="1">
      <c r="B34" s="121"/>
      <c r="C34" s="98" t="s">
        <v>1151</v>
      </c>
      <c r="D34" s="105"/>
      <c r="E34" s="105"/>
      <c r="F34" s="105"/>
      <c r="G34" s="105"/>
      <c r="H34" s="105"/>
      <c r="I34" s="105"/>
      <c r="J34" s="105"/>
      <c r="K34" s="105"/>
      <c r="L34" s="105"/>
      <c r="M34" s="105"/>
      <c r="N34" s="105"/>
      <c r="O34" s="105"/>
      <c r="P34" s="105"/>
      <c r="X34" s="115"/>
    </row>
    <row r="35" spans="2:24" s="98" customFormat="1">
      <c r="B35" s="122"/>
      <c r="W35" s="120"/>
      <c r="X35" s="123"/>
    </row>
    <row r="36" spans="2:24" s="98" customFormat="1">
      <c r="W36" s="120"/>
      <c r="X36" s="115"/>
    </row>
    <row r="37" spans="2:24" s="98" customFormat="1">
      <c r="W37" s="120"/>
      <c r="X37" s="115"/>
    </row>
    <row r="38" spans="2:24" s="98" customFormat="1">
      <c r="W38" s="120"/>
      <c r="X38" s="115"/>
    </row>
    <row r="39" spans="2:24" s="98" customFormat="1">
      <c r="W39" s="120"/>
      <c r="X39" s="115"/>
    </row>
    <row r="40" spans="2:24" s="98" customFormat="1">
      <c r="W40" s="120"/>
      <c r="X40" s="115"/>
    </row>
    <row r="41" spans="2:24" s="98" customFormat="1">
      <c r="W41" s="120"/>
      <c r="X41" s="115"/>
    </row>
    <row r="42" spans="2:24" s="98" customFormat="1">
      <c r="W42" s="120"/>
      <c r="X42" s="115"/>
    </row>
    <row r="43" spans="2:24" s="98" customFormat="1">
      <c r="W43" s="120"/>
      <c r="X43" s="115"/>
    </row>
    <row r="44" spans="2:24" s="98" customFormat="1">
      <c r="W44" s="120"/>
      <c r="X44" s="115"/>
    </row>
    <row r="45" spans="2:24" s="98" customFormat="1">
      <c r="W45" s="120"/>
      <c r="X45" s="115"/>
    </row>
    <row r="46" spans="2:24" s="98" customFormat="1">
      <c r="W46" s="120"/>
      <c r="X46" s="115"/>
    </row>
    <row r="47" spans="2:24" s="98" customFormat="1">
      <c r="W47" s="120"/>
      <c r="X47" s="115"/>
    </row>
    <row r="48" spans="2:24" s="98" customFormat="1">
      <c r="W48" s="120"/>
      <c r="X48" s="115"/>
    </row>
    <row r="49" spans="23:24" s="98" customFormat="1">
      <c r="W49" s="120"/>
      <c r="X49" s="115"/>
    </row>
    <row r="50" spans="23:24" s="98" customFormat="1">
      <c r="W50" s="120"/>
      <c r="X50" s="115"/>
    </row>
  </sheetData>
  <sheetProtection algorithmName="SHA-512" hashValue="kx3HEgDQVpBDz+sTwHN++ocsPxQBjYLboDHbsdrx1yxPR+N+MrjGjWUh57rxbO0dc9GjGPy8PRYLYvMHRk2kTw==" saltValue="7A2xJR1cpGXf9IRKb/br5g==" spinCount="100000" sheet="1" formatCells="0" formatRows="0" insertRows="0" deleteRows="0"/>
  <mergeCells count="9">
    <mergeCell ref="W1:X1"/>
    <mergeCell ref="C5:C6"/>
    <mergeCell ref="K5:K6"/>
    <mergeCell ref="L5:N5"/>
    <mergeCell ref="O5:O6"/>
    <mergeCell ref="D5:F5"/>
    <mergeCell ref="G5:I5"/>
    <mergeCell ref="J5:J6"/>
    <mergeCell ref="G6:H6"/>
  </mergeCells>
  <phoneticPr fontId="3"/>
  <conditionalFormatting sqref="D7:E31">
    <cfRule type="expression" dxfId="6" priority="4">
      <formula>$F7&lt;&gt;""</formula>
    </cfRule>
  </conditionalFormatting>
  <conditionalFormatting sqref="F7:F31">
    <cfRule type="expression" dxfId="5" priority="3">
      <formula>OR($D7&lt;&gt;"",$E7&lt;&gt;"")</formula>
    </cfRule>
  </conditionalFormatting>
  <conditionalFormatting sqref="G7:H31">
    <cfRule type="expression" dxfId="4" priority="2">
      <formula>$I7&lt;&gt;""</formula>
    </cfRule>
  </conditionalFormatting>
  <conditionalFormatting sqref="I7:I31">
    <cfRule type="expression" dxfId="3" priority="1">
      <formula>OR($G7&lt;&gt;"",$H7&lt;&gt;"")</formula>
    </cfRule>
  </conditionalFormatting>
  <conditionalFormatting sqref="X1:X1048576">
    <cfRule type="containsText" dxfId="2" priority="8" operator="containsText" text="（正常）">
      <formula>NOT(ISERROR(SEARCH("（正常）",X1)))</formula>
    </cfRule>
    <cfRule type="containsText" dxfId="1" priority="9" operator="containsText" text="（エラー）">
      <formula>NOT(ISERROR(SEARCH("（エラー）",X1)))</formula>
    </cfRule>
    <cfRule type="containsText" dxfId="0" priority="10" operator="containsText" text="（注意）">
      <formula>NOT(ISERROR(SEARCH("（注意）",X1)))</formula>
    </cfRule>
  </conditionalFormatting>
  <dataValidations count="3">
    <dataValidation type="decimal" allowBlank="1" showInputMessage="1" showErrorMessage="1" sqref="L7:L31" xr:uid="{7CC80240-0B76-4463-BCF2-0E41550C3700}">
      <formula1>0</formula1>
      <formula2>90</formula2>
    </dataValidation>
    <dataValidation type="decimal" allowBlank="1" showInputMessage="1" showErrorMessage="1" sqref="N7:N31" xr:uid="{7604BB72-0E77-4E57-B961-B5334700792B}">
      <formula1>0</formula1>
      <formula2>59.99</formula2>
    </dataValidation>
    <dataValidation type="whole" operator="greaterThanOrEqual" allowBlank="1" showInputMessage="1" showErrorMessage="1" sqref="M7:M31" xr:uid="{DF994580-6845-44F9-AC94-2921D113CBA6}">
      <formula1>0</formula1>
    </dataValidation>
  </dataValidations>
  <printOptions horizontalCentered="1"/>
  <pageMargins left="0.19685039370078741" right="0.19685039370078741" top="0.19685039370078741" bottom="0.19685039370078741" header="0.11811023622047245" footer="0"/>
  <pageSetup paperSize="9" scale="75"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C48BCFFB-7930-4E9C-9AB9-B04A1EA313B0}">
          <x14:formula1>
            <xm:f>OFFSET(選択肢!$DX$3,,,COUNTA(選択肢!$DX$3:$DX$32))</xm:f>
          </x14:formula1>
          <xm:sqref>G7:G31</xm:sqref>
        </x14:dataValidation>
        <x14:dataValidation type="list" allowBlank="1" showInputMessage="1" xr:uid="{77D9C11A-EEAF-41C6-A161-55F0879B28F5}">
          <x14:formula1>
            <xm:f>OFFSET(選択肢!$BC$3,,,COUNTA(選択肢!$BC$3:$BC$32))</xm:f>
          </x14:formula1>
          <xm:sqref>J7:J31</xm:sqref>
        </x14:dataValidation>
        <x14:dataValidation type="list" allowBlank="1" showInputMessage="1" showErrorMessage="1" xr:uid="{AEB20471-B8D0-4DE6-942B-3B343F4930F3}">
          <x14:formula1>
            <xm:f>OFFSET(選択肢!$BB$3,,,COUNTA(選択肢!$BB$3:$BB$32))</xm:f>
          </x14:formula1>
          <xm:sqref>K7:K31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6" width="25.5" bestFit="1" customWidth="1"/>
    <col min="27" max="27" width="24.097656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296</v>
      </c>
      <c r="B2" t="s">
        <v>296</v>
      </c>
      <c r="C2" t="s">
        <v>296</v>
      </c>
      <c r="D2" t="s">
        <v>296</v>
      </c>
      <c r="E2" t="s">
        <v>1452</v>
      </c>
      <c r="F2" t="s">
        <v>1453</v>
      </c>
      <c r="G2" t="s">
        <v>1454</v>
      </c>
      <c r="H2" t="s">
        <v>1455</v>
      </c>
      <c r="I2" t="s">
        <v>1456</v>
      </c>
      <c r="J2" t="s">
        <v>1457</v>
      </c>
      <c r="K2" t="s">
        <v>1458</v>
      </c>
      <c r="L2" t="s">
        <v>1458</v>
      </c>
      <c r="M2" t="s">
        <v>1458</v>
      </c>
      <c r="N2" t="s">
        <v>1459</v>
      </c>
      <c r="O2" t="s">
        <v>1459</v>
      </c>
      <c r="P2" t="s">
        <v>1459</v>
      </c>
      <c r="Q2" t="s">
        <v>1460</v>
      </c>
      <c r="R2" t="s">
        <v>1460</v>
      </c>
      <c r="S2" t="s">
        <v>1461</v>
      </c>
      <c r="T2" t="s">
        <v>1462</v>
      </c>
      <c r="U2" t="s">
        <v>1463</v>
      </c>
      <c r="V2" t="s">
        <v>1464</v>
      </c>
      <c r="W2" t="s">
        <v>1465</v>
      </c>
      <c r="X2" t="s">
        <v>1466</v>
      </c>
      <c r="Y2" t="s">
        <v>1467</v>
      </c>
      <c r="Z2" t="s">
        <v>1468</v>
      </c>
      <c r="AA2" t="s">
        <v>1461</v>
      </c>
    </row>
    <row r="3" spans="1:500">
      <c r="A3" t="s">
        <v>296</v>
      </c>
      <c r="B3" t="s">
        <v>296</v>
      </c>
      <c r="C3" t="s">
        <v>296</v>
      </c>
      <c r="D3" t="s">
        <v>296</v>
      </c>
      <c r="E3" t="s">
        <v>1452</v>
      </c>
      <c r="F3" t="s">
        <v>1453</v>
      </c>
      <c r="G3" t="s">
        <v>1454</v>
      </c>
      <c r="H3" t="s">
        <v>1455</v>
      </c>
      <c r="I3" t="s">
        <v>1456</v>
      </c>
      <c r="J3" t="s">
        <v>1457</v>
      </c>
      <c r="K3" t="s">
        <v>1458</v>
      </c>
      <c r="L3" t="s">
        <v>1458</v>
      </c>
      <c r="M3" t="s">
        <v>1458</v>
      </c>
      <c r="N3" t="s">
        <v>1459</v>
      </c>
      <c r="O3" t="s">
        <v>1459</v>
      </c>
      <c r="P3" t="s">
        <v>1459</v>
      </c>
      <c r="Q3" t="s">
        <v>1460</v>
      </c>
      <c r="R3" t="s">
        <v>1460</v>
      </c>
      <c r="S3" t="s">
        <v>1461</v>
      </c>
      <c r="T3" t="s">
        <v>301</v>
      </c>
      <c r="U3" t="s">
        <v>1469</v>
      </c>
      <c r="V3" t="s">
        <v>301</v>
      </c>
      <c r="W3" t="s">
        <v>1469</v>
      </c>
      <c r="X3" t="s">
        <v>1466</v>
      </c>
      <c r="Y3" t="s">
        <v>1467</v>
      </c>
      <c r="Z3" t="s">
        <v>1468</v>
      </c>
      <c r="AA3" t="s">
        <v>1461</v>
      </c>
    </row>
    <row r="4" spans="1:500" s="9" customFormat="1">
      <c r="A4" s="9" t="s">
        <v>285</v>
      </c>
      <c r="B4" s="9" t="s">
        <v>302</v>
      </c>
      <c r="C4" s="9" t="s">
        <v>303</v>
      </c>
      <c r="D4" s="9" t="s">
        <v>304</v>
      </c>
      <c r="E4" s="9" t="s">
        <v>196</v>
      </c>
      <c r="F4" s="9" t="s">
        <v>196</v>
      </c>
      <c r="G4" s="9" t="s">
        <v>196</v>
      </c>
      <c r="H4" s="9" t="s">
        <v>305</v>
      </c>
      <c r="I4" s="9" t="s">
        <v>305</v>
      </c>
      <c r="J4" s="9" t="s">
        <v>306</v>
      </c>
      <c r="K4" s="9" t="s">
        <v>307</v>
      </c>
      <c r="L4" s="9" t="s">
        <v>293</v>
      </c>
      <c r="M4" s="9" t="s">
        <v>308</v>
      </c>
      <c r="N4" s="9" t="s">
        <v>1470</v>
      </c>
      <c r="O4" s="9" t="s">
        <v>309</v>
      </c>
      <c r="P4" s="9" t="s">
        <v>310</v>
      </c>
      <c r="Q4" s="9" t="s">
        <v>311</v>
      </c>
      <c r="R4" s="9" t="s">
        <v>312</v>
      </c>
      <c r="S4" s="9" t="s">
        <v>313</v>
      </c>
      <c r="T4" s="9" t="s">
        <v>314</v>
      </c>
      <c r="U4" s="9" t="s">
        <v>312</v>
      </c>
      <c r="V4" s="9" t="s">
        <v>314</v>
      </c>
      <c r="W4" s="9" t="s">
        <v>312</v>
      </c>
      <c r="X4" s="9" t="s">
        <v>312</v>
      </c>
      <c r="Y4" s="9" t="s">
        <v>1471</v>
      </c>
      <c r="Z4" s="9" t="s">
        <v>1471</v>
      </c>
      <c r="AA4" s="9" t="s">
        <v>313</v>
      </c>
    </row>
    <row r="5" spans="1:500">
      <c r="A5" t="s">
        <v>5</v>
      </c>
      <c r="B5" t="s">
        <v>315</v>
      </c>
      <c r="C5" t="s">
        <v>316</v>
      </c>
      <c r="D5" t="s">
        <v>317</v>
      </c>
      <c r="E5" t="s">
        <v>8</v>
      </c>
      <c r="F5" t="s">
        <v>318</v>
      </c>
      <c r="G5" t="s">
        <v>318</v>
      </c>
      <c r="H5" t="s">
        <v>8</v>
      </c>
      <c r="I5" t="s">
        <v>8</v>
      </c>
      <c r="J5" t="s">
        <v>4</v>
      </c>
      <c r="K5" t="s">
        <v>4</v>
      </c>
      <c r="L5" t="s">
        <v>43</v>
      </c>
      <c r="M5" t="s">
        <v>4</v>
      </c>
      <c r="N5" t="s">
        <v>8</v>
      </c>
      <c r="O5" t="s">
        <v>46</v>
      </c>
      <c r="P5" t="s">
        <v>8</v>
      </c>
      <c r="Q5" t="s">
        <v>319</v>
      </c>
      <c r="R5" t="s">
        <v>319</v>
      </c>
      <c r="S5" t="s">
        <v>320</v>
      </c>
      <c r="T5" t="s">
        <v>8</v>
      </c>
      <c r="U5" t="s">
        <v>8</v>
      </c>
      <c r="V5" t="s">
        <v>8</v>
      </c>
      <c r="W5" t="s">
        <v>8</v>
      </c>
      <c r="X5" t="s">
        <v>8</v>
      </c>
      <c r="Y5" t="s">
        <v>8</v>
      </c>
      <c r="Z5" t="s">
        <v>8</v>
      </c>
      <c r="AA5" t="s">
        <v>8</v>
      </c>
    </row>
    <row r="6" spans="1:500">
      <c r="A6" s="8" t="s">
        <v>10</v>
      </c>
      <c r="B6" s="8" t="s">
        <v>321</v>
      </c>
      <c r="C6" s="8" t="s">
        <v>322</v>
      </c>
      <c r="D6" s="8" t="s">
        <v>323</v>
      </c>
      <c r="E6" s="8" t="s">
        <v>12</v>
      </c>
      <c r="F6" s="8" t="s">
        <v>324</v>
      </c>
      <c r="G6" s="8" t="s">
        <v>324</v>
      </c>
      <c r="H6" s="8" t="s">
        <v>12</v>
      </c>
      <c r="I6" s="8" t="s">
        <v>12</v>
      </c>
      <c r="J6" s="8" t="s">
        <v>8</v>
      </c>
      <c r="K6" s="8" t="s">
        <v>8</v>
      </c>
      <c r="L6" s="8" t="s">
        <v>46</v>
      </c>
      <c r="M6" s="8" t="s">
        <v>8</v>
      </c>
      <c r="N6" s="8" t="s">
        <v>12</v>
      </c>
      <c r="O6" s="8" t="s">
        <v>50</v>
      </c>
      <c r="P6" s="8" t="s">
        <v>12</v>
      </c>
      <c r="Q6" s="8" t="s">
        <v>325</v>
      </c>
      <c r="R6" s="8" t="s">
        <v>325</v>
      </c>
      <c r="S6" s="8" t="s">
        <v>8</v>
      </c>
      <c r="T6" s="8" t="s">
        <v>12</v>
      </c>
      <c r="U6" s="8" t="s">
        <v>12</v>
      </c>
      <c r="V6" s="8" t="s">
        <v>12</v>
      </c>
      <c r="W6" s="8" t="s">
        <v>12</v>
      </c>
      <c r="X6" s="8" t="s">
        <v>12</v>
      </c>
      <c r="Y6" s="8" t="s">
        <v>12</v>
      </c>
      <c r="Z6" s="8" t="s">
        <v>12</v>
      </c>
      <c r="AA6" s="8" t="s">
        <v>12</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16</v>
      </c>
      <c r="B7" t="s">
        <v>326</v>
      </c>
      <c r="C7" t="s">
        <v>327</v>
      </c>
      <c r="D7" t="s">
        <v>328</v>
      </c>
      <c r="E7" t="s">
        <v>17</v>
      </c>
      <c r="F7" t="s">
        <v>329</v>
      </c>
      <c r="G7" t="s">
        <v>329</v>
      </c>
      <c r="H7" t="s">
        <v>17</v>
      </c>
      <c r="I7" t="s">
        <v>17</v>
      </c>
      <c r="J7" t="s">
        <v>12</v>
      </c>
      <c r="K7" t="s">
        <v>12</v>
      </c>
      <c r="L7" t="s">
        <v>50</v>
      </c>
      <c r="M7" t="s">
        <v>12</v>
      </c>
      <c r="N7" t="s">
        <v>17</v>
      </c>
      <c r="O7" t="s">
        <v>54</v>
      </c>
      <c r="P7" t="s">
        <v>17</v>
      </c>
      <c r="Q7" t="s">
        <v>8</v>
      </c>
      <c r="R7" t="s">
        <v>8</v>
      </c>
      <c r="S7" t="s">
        <v>12</v>
      </c>
      <c r="T7" t="s">
        <v>17</v>
      </c>
      <c r="U7" t="s">
        <v>17</v>
      </c>
      <c r="V7" t="s">
        <v>17</v>
      </c>
      <c r="W7" t="s">
        <v>17</v>
      </c>
      <c r="X7" t="s">
        <v>17</v>
      </c>
      <c r="Y7" t="s">
        <v>17</v>
      </c>
      <c r="Z7" t="s">
        <v>17</v>
      </c>
      <c r="AA7" t="s">
        <v>17</v>
      </c>
    </row>
    <row r="8" spans="1:500">
      <c r="A8" t="s">
        <v>19</v>
      </c>
      <c r="B8" t="s">
        <v>330</v>
      </c>
      <c r="C8" t="s">
        <v>331</v>
      </c>
      <c r="D8" t="s">
        <v>332</v>
      </c>
      <c r="E8" t="s">
        <v>20</v>
      </c>
      <c r="F8" t="s">
        <v>333</v>
      </c>
      <c r="G8" t="s">
        <v>333</v>
      </c>
      <c r="H8" t="s">
        <v>20</v>
      </c>
      <c r="I8" t="s">
        <v>20</v>
      </c>
      <c r="J8" t="s">
        <v>17</v>
      </c>
      <c r="K8" t="s">
        <v>17</v>
      </c>
      <c r="L8" t="s">
        <v>54</v>
      </c>
      <c r="M8" t="s">
        <v>17</v>
      </c>
      <c r="N8" t="s">
        <v>20</v>
      </c>
      <c r="O8" t="s">
        <v>59</v>
      </c>
      <c r="P8" t="s">
        <v>20</v>
      </c>
      <c r="Q8" t="s">
        <v>12</v>
      </c>
      <c r="R8" t="s">
        <v>12</v>
      </c>
      <c r="S8" t="s">
        <v>17</v>
      </c>
      <c r="T8" t="s">
        <v>20</v>
      </c>
      <c r="U8" t="s">
        <v>20</v>
      </c>
      <c r="V8" t="s">
        <v>20</v>
      </c>
      <c r="W8" t="s">
        <v>20</v>
      </c>
      <c r="X8" t="s">
        <v>20</v>
      </c>
      <c r="Y8" t="s">
        <v>20</v>
      </c>
      <c r="Z8" t="s">
        <v>20</v>
      </c>
      <c r="AA8" t="s">
        <v>20</v>
      </c>
    </row>
    <row r="9" spans="1:500">
      <c r="A9" t="s">
        <v>22</v>
      </c>
      <c r="B9" t="s">
        <v>334</v>
      </c>
      <c r="C9" t="s">
        <v>335</v>
      </c>
      <c r="D9" t="s">
        <v>336</v>
      </c>
      <c r="E9" t="s">
        <v>23</v>
      </c>
      <c r="F9" t="s">
        <v>337</v>
      </c>
      <c r="G9" t="s">
        <v>337</v>
      </c>
      <c r="H9" t="s">
        <v>23</v>
      </c>
      <c r="I9" t="s">
        <v>23</v>
      </c>
      <c r="J9" t="s">
        <v>20</v>
      </c>
      <c r="K9" t="s">
        <v>20</v>
      </c>
      <c r="L9" t="s">
        <v>59</v>
      </c>
      <c r="M9" t="s">
        <v>20</v>
      </c>
      <c r="N9" t="s">
        <v>23</v>
      </c>
      <c r="O9" t="s">
        <v>62</v>
      </c>
      <c r="P9" t="s">
        <v>23</v>
      </c>
      <c r="Q9" t="s">
        <v>17</v>
      </c>
      <c r="R9" t="s">
        <v>17</v>
      </c>
      <c r="S9" t="s">
        <v>20</v>
      </c>
      <c r="T9" t="s">
        <v>23</v>
      </c>
      <c r="U9" t="s">
        <v>23</v>
      </c>
      <c r="V9" t="s">
        <v>23</v>
      </c>
      <c r="W9" t="s">
        <v>23</v>
      </c>
      <c r="X9" t="s">
        <v>23</v>
      </c>
      <c r="Y9" t="s">
        <v>23</v>
      </c>
      <c r="Z9" t="s">
        <v>23</v>
      </c>
      <c r="AA9" t="s">
        <v>23</v>
      </c>
    </row>
    <row r="10" spans="1:500">
      <c r="A10" t="s">
        <v>24</v>
      </c>
      <c r="B10" t="s">
        <v>338</v>
      </c>
      <c r="C10" t="s">
        <v>339</v>
      </c>
      <c r="D10" t="s">
        <v>340</v>
      </c>
      <c r="E10" t="s">
        <v>25</v>
      </c>
      <c r="F10" t="s">
        <v>341</v>
      </c>
      <c r="G10" t="s">
        <v>341</v>
      </c>
      <c r="H10" t="s">
        <v>25</v>
      </c>
      <c r="I10" t="s">
        <v>25</v>
      </c>
      <c r="J10" t="s">
        <v>23</v>
      </c>
      <c r="K10" t="s">
        <v>23</v>
      </c>
      <c r="L10" t="s">
        <v>62</v>
      </c>
      <c r="M10" t="s">
        <v>23</v>
      </c>
      <c r="N10" t="s">
        <v>25</v>
      </c>
      <c r="O10" t="s">
        <v>65</v>
      </c>
      <c r="P10" t="s">
        <v>25</v>
      </c>
      <c r="Q10" t="s">
        <v>20</v>
      </c>
      <c r="R10" t="s">
        <v>20</v>
      </c>
      <c r="S10" t="s">
        <v>23</v>
      </c>
      <c r="T10" t="s">
        <v>25</v>
      </c>
      <c r="U10" t="s">
        <v>25</v>
      </c>
      <c r="V10" t="s">
        <v>25</v>
      </c>
      <c r="W10" t="s">
        <v>25</v>
      </c>
      <c r="X10" t="s">
        <v>25</v>
      </c>
      <c r="Y10" t="s">
        <v>25</v>
      </c>
      <c r="Z10" t="s">
        <v>25</v>
      </c>
      <c r="AA10" t="s">
        <v>25</v>
      </c>
    </row>
    <row r="11" spans="1:500">
      <c r="A11" t="s">
        <v>26</v>
      </c>
      <c r="B11" t="s">
        <v>342</v>
      </c>
      <c r="C11" t="s">
        <v>343</v>
      </c>
      <c r="D11" t="s">
        <v>344</v>
      </c>
      <c r="E11" t="s">
        <v>27</v>
      </c>
      <c r="F11" t="s">
        <v>345</v>
      </c>
      <c r="G11" t="s">
        <v>345</v>
      </c>
      <c r="H11" t="s">
        <v>27</v>
      </c>
      <c r="I11" t="s">
        <v>27</v>
      </c>
      <c r="J11" t="s">
        <v>25</v>
      </c>
      <c r="K11" t="s">
        <v>25</v>
      </c>
      <c r="L11" t="s">
        <v>65</v>
      </c>
      <c r="M11" t="s">
        <v>25</v>
      </c>
      <c r="N11" t="s">
        <v>27</v>
      </c>
      <c r="O11" t="s">
        <v>68</v>
      </c>
      <c r="P11" t="s">
        <v>27</v>
      </c>
      <c r="Q11" t="s">
        <v>23</v>
      </c>
      <c r="R11" t="s">
        <v>23</v>
      </c>
      <c r="S11" t="s">
        <v>25</v>
      </c>
      <c r="T11" t="s">
        <v>27</v>
      </c>
      <c r="U11" t="s">
        <v>27</v>
      </c>
      <c r="V11" t="s">
        <v>27</v>
      </c>
      <c r="W11" t="s">
        <v>27</v>
      </c>
      <c r="X11" t="s">
        <v>27</v>
      </c>
      <c r="Y11" t="s">
        <v>27</v>
      </c>
      <c r="Z11" t="s">
        <v>27</v>
      </c>
      <c r="AA11" t="s">
        <v>27</v>
      </c>
    </row>
    <row r="12" spans="1:500">
      <c r="A12" t="s">
        <v>29</v>
      </c>
      <c r="B12" t="s">
        <v>346</v>
      </c>
      <c r="C12" t="s">
        <v>347</v>
      </c>
      <c r="D12" t="s">
        <v>348</v>
      </c>
      <c r="E12" t="s">
        <v>30</v>
      </c>
      <c r="F12" t="s">
        <v>349</v>
      </c>
      <c r="G12" t="s">
        <v>349</v>
      </c>
      <c r="H12" t="s">
        <v>30</v>
      </c>
      <c r="I12" t="s">
        <v>30</v>
      </c>
      <c r="J12" t="s">
        <v>27</v>
      </c>
      <c r="K12" t="s">
        <v>27</v>
      </c>
      <c r="L12" t="s">
        <v>68</v>
      </c>
      <c r="M12" t="s">
        <v>27</v>
      </c>
      <c r="N12" t="s">
        <v>30</v>
      </c>
      <c r="O12" t="s">
        <v>71</v>
      </c>
      <c r="P12" t="s">
        <v>30</v>
      </c>
      <c r="Q12" t="s">
        <v>25</v>
      </c>
      <c r="R12" t="s">
        <v>25</v>
      </c>
      <c r="S12" t="s">
        <v>27</v>
      </c>
      <c r="T12" t="s">
        <v>30</v>
      </c>
      <c r="U12" t="s">
        <v>30</v>
      </c>
      <c r="V12" t="s">
        <v>30</v>
      </c>
      <c r="W12" t="s">
        <v>30</v>
      </c>
      <c r="X12" t="s">
        <v>30</v>
      </c>
      <c r="Y12" t="s">
        <v>30</v>
      </c>
      <c r="Z12" t="s">
        <v>30</v>
      </c>
      <c r="AA12" t="s">
        <v>30</v>
      </c>
    </row>
    <row r="13" spans="1:500">
      <c r="A13" t="s">
        <v>31</v>
      </c>
      <c r="B13" t="s">
        <v>350</v>
      </c>
      <c r="C13" t="s">
        <v>351</v>
      </c>
      <c r="D13" t="s">
        <v>352</v>
      </c>
      <c r="E13" t="s">
        <v>32</v>
      </c>
      <c r="F13" t="s">
        <v>353</v>
      </c>
      <c r="G13" t="s">
        <v>353</v>
      </c>
      <c r="H13" t="s">
        <v>32</v>
      </c>
      <c r="I13" t="s">
        <v>32</v>
      </c>
      <c r="J13" t="s">
        <v>30</v>
      </c>
      <c r="K13" t="s">
        <v>30</v>
      </c>
      <c r="L13" t="s">
        <v>71</v>
      </c>
      <c r="M13" t="s">
        <v>30</v>
      </c>
      <c r="N13" t="s">
        <v>32</v>
      </c>
      <c r="O13" t="s">
        <v>73</v>
      </c>
      <c r="P13" t="s">
        <v>32</v>
      </c>
      <c r="Q13" t="s">
        <v>27</v>
      </c>
      <c r="R13" t="s">
        <v>27</v>
      </c>
      <c r="S13" t="s">
        <v>30</v>
      </c>
      <c r="T13" t="s">
        <v>32</v>
      </c>
      <c r="U13" t="s">
        <v>32</v>
      </c>
      <c r="V13" t="s">
        <v>32</v>
      </c>
      <c r="W13" t="s">
        <v>32</v>
      </c>
      <c r="X13" t="s">
        <v>32</v>
      </c>
      <c r="Y13" t="s">
        <v>32</v>
      </c>
      <c r="Z13" t="s">
        <v>32</v>
      </c>
      <c r="AA13" t="s">
        <v>32</v>
      </c>
    </row>
    <row r="14" spans="1:500">
      <c r="A14" t="s">
        <v>34</v>
      </c>
      <c r="B14" t="s">
        <v>354</v>
      </c>
      <c r="C14" t="s">
        <v>355</v>
      </c>
      <c r="D14" t="s">
        <v>356</v>
      </c>
      <c r="E14" t="s">
        <v>35</v>
      </c>
      <c r="F14" t="s">
        <v>357</v>
      </c>
      <c r="G14" t="s">
        <v>357</v>
      </c>
      <c r="H14" t="s">
        <v>35</v>
      </c>
      <c r="I14" t="s">
        <v>35</v>
      </c>
      <c r="J14" t="s">
        <v>32</v>
      </c>
      <c r="K14" t="s">
        <v>32</v>
      </c>
      <c r="L14" t="s">
        <v>73</v>
      </c>
      <c r="M14" t="s">
        <v>32</v>
      </c>
      <c r="N14" t="s">
        <v>35</v>
      </c>
      <c r="P14" t="s">
        <v>35</v>
      </c>
      <c r="Q14" t="s">
        <v>30</v>
      </c>
      <c r="R14" t="s">
        <v>30</v>
      </c>
      <c r="S14" t="s">
        <v>32</v>
      </c>
      <c r="T14" t="s">
        <v>35</v>
      </c>
      <c r="U14" t="s">
        <v>35</v>
      </c>
      <c r="V14" t="s">
        <v>35</v>
      </c>
      <c r="W14" t="s">
        <v>35</v>
      </c>
      <c r="X14" t="s">
        <v>35</v>
      </c>
      <c r="Y14" t="s">
        <v>35</v>
      </c>
      <c r="Z14" t="s">
        <v>35</v>
      </c>
      <c r="AA14" t="s">
        <v>35</v>
      </c>
    </row>
    <row r="15" spans="1:500">
      <c r="A15" t="s">
        <v>37</v>
      </c>
      <c r="B15" t="s">
        <v>358</v>
      </c>
      <c r="C15" t="s">
        <v>359</v>
      </c>
      <c r="D15" t="s">
        <v>360</v>
      </c>
      <c r="E15" t="s">
        <v>38</v>
      </c>
      <c r="F15" t="s">
        <v>79</v>
      </c>
      <c r="G15" t="s">
        <v>79</v>
      </c>
      <c r="H15" t="s">
        <v>38</v>
      </c>
      <c r="I15" t="s">
        <v>38</v>
      </c>
      <c r="J15" t="s">
        <v>35</v>
      </c>
      <c r="K15" t="s">
        <v>35</v>
      </c>
      <c r="L15" t="s">
        <v>76</v>
      </c>
      <c r="M15" t="s">
        <v>35</v>
      </c>
      <c r="N15" t="s">
        <v>38</v>
      </c>
      <c r="P15" t="s">
        <v>38</v>
      </c>
      <c r="Q15" t="s">
        <v>32</v>
      </c>
      <c r="R15" t="s">
        <v>32</v>
      </c>
      <c r="S15" t="s">
        <v>35</v>
      </c>
      <c r="T15" t="s">
        <v>38</v>
      </c>
      <c r="U15" t="s">
        <v>38</v>
      </c>
      <c r="V15" t="s">
        <v>38</v>
      </c>
      <c r="W15" t="s">
        <v>38</v>
      </c>
      <c r="X15" t="s">
        <v>38</v>
      </c>
      <c r="Y15" t="s">
        <v>38</v>
      </c>
      <c r="Z15" t="s">
        <v>38</v>
      </c>
      <c r="AA15" t="s">
        <v>38</v>
      </c>
    </row>
    <row r="16" spans="1:500">
      <c r="A16" t="s">
        <v>39</v>
      </c>
      <c r="B16" t="s">
        <v>361</v>
      </c>
      <c r="C16" t="s">
        <v>362</v>
      </c>
      <c r="D16" t="s">
        <v>363</v>
      </c>
      <c r="E16" t="s">
        <v>40</v>
      </c>
      <c r="F16" t="s">
        <v>82</v>
      </c>
      <c r="G16" t="s">
        <v>82</v>
      </c>
      <c r="H16" t="s">
        <v>40</v>
      </c>
      <c r="I16" t="s">
        <v>40</v>
      </c>
      <c r="J16" t="s">
        <v>38</v>
      </c>
      <c r="K16" t="s">
        <v>38</v>
      </c>
      <c r="L16" t="s">
        <v>79</v>
      </c>
      <c r="M16" t="s">
        <v>38</v>
      </c>
      <c r="N16" t="s">
        <v>40</v>
      </c>
      <c r="P16" t="s">
        <v>40</v>
      </c>
      <c r="Q16" t="s">
        <v>35</v>
      </c>
      <c r="R16" t="s">
        <v>35</v>
      </c>
      <c r="S16" t="s">
        <v>38</v>
      </c>
      <c r="T16" t="s">
        <v>40</v>
      </c>
      <c r="U16" t="s">
        <v>40</v>
      </c>
      <c r="V16" t="s">
        <v>40</v>
      </c>
      <c r="W16" t="s">
        <v>40</v>
      </c>
      <c r="X16" t="s">
        <v>40</v>
      </c>
      <c r="Y16" t="s">
        <v>40</v>
      </c>
      <c r="Z16" t="s">
        <v>40</v>
      </c>
      <c r="AA16" t="s">
        <v>40</v>
      </c>
    </row>
    <row r="17" spans="1:27">
      <c r="A17" t="s">
        <v>42</v>
      </c>
      <c r="B17" t="s">
        <v>364</v>
      </c>
      <c r="C17" t="s">
        <v>365</v>
      </c>
      <c r="D17" t="s">
        <v>366</v>
      </c>
      <c r="F17" t="s">
        <v>200</v>
      </c>
      <c r="G17" t="s">
        <v>200</v>
      </c>
      <c r="I17" t="s">
        <v>318</v>
      </c>
      <c r="J17" t="s">
        <v>40</v>
      </c>
      <c r="K17" t="s">
        <v>40</v>
      </c>
      <c r="L17" t="s">
        <v>82</v>
      </c>
      <c r="M17" t="s">
        <v>40</v>
      </c>
      <c r="N17" t="s">
        <v>46</v>
      </c>
      <c r="P17" t="s">
        <v>46</v>
      </c>
      <c r="Q17" t="s">
        <v>38</v>
      </c>
      <c r="R17" t="s">
        <v>38</v>
      </c>
      <c r="S17" t="s">
        <v>40</v>
      </c>
      <c r="T17" t="s">
        <v>46</v>
      </c>
      <c r="U17" t="s">
        <v>46</v>
      </c>
      <c r="V17" t="s">
        <v>46</v>
      </c>
      <c r="W17" t="s">
        <v>46</v>
      </c>
      <c r="X17" t="s">
        <v>46</v>
      </c>
      <c r="Y17" t="s">
        <v>46</v>
      </c>
      <c r="Z17" t="s">
        <v>46</v>
      </c>
      <c r="AA17" t="s">
        <v>46</v>
      </c>
    </row>
    <row r="18" spans="1:27">
      <c r="A18" t="s">
        <v>45</v>
      </c>
      <c r="B18" t="s">
        <v>367</v>
      </c>
      <c r="C18" t="s">
        <v>368</v>
      </c>
      <c r="D18" t="s">
        <v>369</v>
      </c>
      <c r="F18" t="s">
        <v>204</v>
      </c>
      <c r="G18" t="s">
        <v>204</v>
      </c>
      <c r="I18" t="s">
        <v>324</v>
      </c>
      <c r="J18" t="s">
        <v>43</v>
      </c>
      <c r="L18" t="s">
        <v>86</v>
      </c>
      <c r="M18" t="s">
        <v>43</v>
      </c>
      <c r="N18" t="s">
        <v>50</v>
      </c>
      <c r="P18" t="s">
        <v>50</v>
      </c>
      <c r="Q18" t="s">
        <v>40</v>
      </c>
      <c r="R18" t="s">
        <v>40</v>
      </c>
      <c r="S18" t="s">
        <v>46</v>
      </c>
      <c r="T18" t="s">
        <v>50</v>
      </c>
      <c r="U18" t="s">
        <v>50</v>
      </c>
      <c r="V18" t="s">
        <v>50</v>
      </c>
      <c r="W18" t="s">
        <v>50</v>
      </c>
      <c r="X18" t="s">
        <v>50</v>
      </c>
      <c r="Y18" t="s">
        <v>50</v>
      </c>
      <c r="Z18" t="s">
        <v>50</v>
      </c>
      <c r="AA18" t="s">
        <v>50</v>
      </c>
    </row>
    <row r="19" spans="1:27">
      <c r="A19" t="s">
        <v>49</v>
      </c>
      <c r="B19" t="s">
        <v>370</v>
      </c>
      <c r="C19" t="s">
        <v>371</v>
      </c>
      <c r="D19" t="s">
        <v>372</v>
      </c>
      <c r="F19" t="s">
        <v>373</v>
      </c>
      <c r="G19" t="s">
        <v>373</v>
      </c>
      <c r="I19" t="s">
        <v>329</v>
      </c>
      <c r="J19" t="s">
        <v>46</v>
      </c>
      <c r="L19" t="s">
        <v>89</v>
      </c>
      <c r="M19" t="s">
        <v>46</v>
      </c>
      <c r="N19" t="s">
        <v>54</v>
      </c>
      <c r="P19" t="s">
        <v>54</v>
      </c>
      <c r="Q19" t="s">
        <v>46</v>
      </c>
      <c r="R19" t="s">
        <v>46</v>
      </c>
      <c r="S19" t="s">
        <v>50</v>
      </c>
      <c r="T19" t="s">
        <v>54</v>
      </c>
      <c r="U19" t="s">
        <v>54</v>
      </c>
      <c r="V19" t="s">
        <v>54</v>
      </c>
      <c r="W19" t="s">
        <v>54</v>
      </c>
      <c r="X19" t="s">
        <v>54</v>
      </c>
      <c r="Y19" t="s">
        <v>54</v>
      </c>
      <c r="Z19" t="s">
        <v>54</v>
      </c>
      <c r="AA19" t="s">
        <v>54</v>
      </c>
    </row>
    <row r="20" spans="1:27">
      <c r="A20" t="s">
        <v>53</v>
      </c>
      <c r="B20" t="s">
        <v>374</v>
      </c>
      <c r="C20" t="s">
        <v>375</v>
      </c>
      <c r="D20" t="s">
        <v>376</v>
      </c>
      <c r="I20" t="s">
        <v>333</v>
      </c>
      <c r="J20" t="s">
        <v>50</v>
      </c>
      <c r="L20" t="s">
        <v>92</v>
      </c>
      <c r="M20" t="s">
        <v>50</v>
      </c>
      <c r="N20" t="s">
        <v>59</v>
      </c>
      <c r="P20" t="s">
        <v>59</v>
      </c>
      <c r="Q20" t="s">
        <v>50</v>
      </c>
      <c r="R20" t="s">
        <v>50</v>
      </c>
      <c r="S20" t="s">
        <v>54</v>
      </c>
      <c r="T20" t="s">
        <v>59</v>
      </c>
      <c r="U20" t="s">
        <v>59</v>
      </c>
      <c r="V20" t="s">
        <v>59</v>
      </c>
      <c r="W20" t="s">
        <v>59</v>
      </c>
      <c r="X20" t="s">
        <v>59</v>
      </c>
      <c r="Y20" t="s">
        <v>59</v>
      </c>
      <c r="Z20" t="s">
        <v>59</v>
      </c>
      <c r="AA20" t="s">
        <v>59</v>
      </c>
    </row>
    <row r="21" spans="1:27">
      <c r="A21" t="s">
        <v>58</v>
      </c>
      <c r="B21" t="s">
        <v>377</v>
      </c>
      <c r="C21" t="s">
        <v>378</v>
      </c>
      <c r="D21" t="s">
        <v>379</v>
      </c>
      <c r="I21" t="s">
        <v>337</v>
      </c>
      <c r="J21" t="s">
        <v>54</v>
      </c>
      <c r="M21" t="s">
        <v>54</v>
      </c>
      <c r="N21" t="s">
        <v>337</v>
      </c>
      <c r="P21" t="s">
        <v>337</v>
      </c>
      <c r="Q21" t="s">
        <v>54</v>
      </c>
      <c r="R21" t="s">
        <v>54</v>
      </c>
      <c r="S21" t="s">
        <v>59</v>
      </c>
      <c r="T21" t="s">
        <v>62</v>
      </c>
      <c r="U21" t="s">
        <v>62</v>
      </c>
      <c r="V21" t="s">
        <v>62</v>
      </c>
      <c r="W21" t="s">
        <v>62</v>
      </c>
      <c r="X21" t="s">
        <v>62</v>
      </c>
      <c r="Y21" t="s">
        <v>62</v>
      </c>
      <c r="Z21" t="s">
        <v>62</v>
      </c>
      <c r="AA21" t="s">
        <v>62</v>
      </c>
    </row>
    <row r="22" spans="1:27">
      <c r="A22" t="s">
        <v>61</v>
      </c>
      <c r="B22" t="s">
        <v>380</v>
      </c>
      <c r="C22" t="s">
        <v>381</v>
      </c>
      <c r="D22" t="s">
        <v>382</v>
      </c>
      <c r="I22" t="s">
        <v>341</v>
      </c>
      <c r="J22" t="s">
        <v>59</v>
      </c>
      <c r="M22" t="s">
        <v>59</v>
      </c>
      <c r="N22" t="s">
        <v>62</v>
      </c>
      <c r="P22" t="s">
        <v>62</v>
      </c>
      <c r="Q22" t="s">
        <v>59</v>
      </c>
      <c r="R22" t="s">
        <v>59</v>
      </c>
      <c r="S22" t="s">
        <v>62</v>
      </c>
      <c r="T22" t="s">
        <v>65</v>
      </c>
      <c r="U22" t="s">
        <v>65</v>
      </c>
      <c r="V22" t="s">
        <v>65</v>
      </c>
      <c r="W22" t="s">
        <v>65</v>
      </c>
      <c r="X22" t="s">
        <v>65</v>
      </c>
      <c r="Y22" t="s">
        <v>65</v>
      </c>
      <c r="Z22" t="s">
        <v>65</v>
      </c>
      <c r="AA22" t="s">
        <v>65</v>
      </c>
    </row>
    <row r="23" spans="1:27">
      <c r="A23" t="s">
        <v>64</v>
      </c>
      <c r="C23" t="s">
        <v>383</v>
      </c>
      <c r="D23" t="s">
        <v>384</v>
      </c>
      <c r="I23" t="s">
        <v>345</v>
      </c>
      <c r="J23" t="s">
        <v>62</v>
      </c>
      <c r="M23" t="s">
        <v>62</v>
      </c>
      <c r="N23" t="s">
        <v>65</v>
      </c>
      <c r="P23" t="s">
        <v>65</v>
      </c>
      <c r="Q23" t="s">
        <v>62</v>
      </c>
      <c r="R23" t="s">
        <v>62</v>
      </c>
      <c r="S23" t="s">
        <v>65</v>
      </c>
      <c r="T23" t="s">
        <v>68</v>
      </c>
      <c r="U23" t="s">
        <v>68</v>
      </c>
      <c r="V23" t="s">
        <v>68</v>
      </c>
      <c r="W23" t="s">
        <v>68</v>
      </c>
      <c r="X23" t="s">
        <v>68</v>
      </c>
      <c r="Y23" t="s">
        <v>68</v>
      </c>
      <c r="Z23" t="s">
        <v>68</v>
      </c>
      <c r="AA23" t="s">
        <v>68</v>
      </c>
    </row>
    <row r="24" spans="1:27">
      <c r="A24" t="s">
        <v>67</v>
      </c>
      <c r="C24" t="s">
        <v>385</v>
      </c>
      <c r="D24" t="s">
        <v>386</v>
      </c>
      <c r="I24" t="s">
        <v>349</v>
      </c>
      <c r="J24" t="s">
        <v>65</v>
      </c>
      <c r="M24" t="s">
        <v>65</v>
      </c>
      <c r="N24" t="s">
        <v>68</v>
      </c>
      <c r="P24" t="s">
        <v>68</v>
      </c>
      <c r="Q24" t="s">
        <v>65</v>
      </c>
      <c r="R24" t="s">
        <v>65</v>
      </c>
      <c r="S24" t="s">
        <v>68</v>
      </c>
      <c r="T24" t="s">
        <v>71</v>
      </c>
      <c r="U24" t="s">
        <v>71</v>
      </c>
      <c r="V24" t="s">
        <v>71</v>
      </c>
      <c r="W24" t="s">
        <v>71</v>
      </c>
      <c r="X24" t="s">
        <v>71</v>
      </c>
      <c r="Y24" t="s">
        <v>71</v>
      </c>
      <c r="Z24" t="s">
        <v>71</v>
      </c>
      <c r="AA24" t="s">
        <v>71</v>
      </c>
    </row>
    <row r="25" spans="1:27">
      <c r="A25" t="s">
        <v>70</v>
      </c>
      <c r="C25" t="s">
        <v>387</v>
      </c>
      <c r="D25" t="s">
        <v>388</v>
      </c>
      <c r="I25" t="s">
        <v>353</v>
      </c>
      <c r="J25" t="s">
        <v>68</v>
      </c>
      <c r="M25" t="s">
        <v>68</v>
      </c>
      <c r="N25" t="s">
        <v>71</v>
      </c>
      <c r="P25" t="s">
        <v>71</v>
      </c>
      <c r="Q25" t="s">
        <v>68</v>
      </c>
      <c r="R25" t="s">
        <v>68</v>
      </c>
      <c r="S25" t="s">
        <v>71</v>
      </c>
      <c r="T25" t="s">
        <v>73</v>
      </c>
      <c r="U25" t="s">
        <v>73</v>
      </c>
      <c r="V25" t="s">
        <v>73</v>
      </c>
      <c r="W25" t="s">
        <v>73</v>
      </c>
      <c r="X25" t="s">
        <v>73</v>
      </c>
      <c r="Y25" t="s">
        <v>73</v>
      </c>
      <c r="Z25" t="s">
        <v>73</v>
      </c>
      <c r="AA25" t="s">
        <v>73</v>
      </c>
    </row>
    <row r="26" spans="1:27">
      <c r="A26" t="s">
        <v>72</v>
      </c>
      <c r="C26" t="s">
        <v>380</v>
      </c>
      <c r="D26" t="s">
        <v>389</v>
      </c>
      <c r="I26" t="s">
        <v>357</v>
      </c>
      <c r="J26" t="s">
        <v>71</v>
      </c>
      <c r="M26" t="s">
        <v>71</v>
      </c>
      <c r="N26" t="s">
        <v>73</v>
      </c>
      <c r="P26" t="s">
        <v>73</v>
      </c>
      <c r="Q26" t="s">
        <v>71</v>
      </c>
      <c r="R26" t="s">
        <v>71</v>
      </c>
      <c r="S26" t="s">
        <v>73</v>
      </c>
      <c r="T26" t="s">
        <v>79</v>
      </c>
      <c r="U26" t="s">
        <v>79</v>
      </c>
      <c r="V26" t="s">
        <v>79</v>
      </c>
      <c r="W26" t="s">
        <v>79</v>
      </c>
      <c r="X26" t="s">
        <v>79</v>
      </c>
      <c r="Y26" t="s">
        <v>79</v>
      </c>
      <c r="Z26" t="s">
        <v>79</v>
      </c>
      <c r="AA26" t="s">
        <v>79</v>
      </c>
    </row>
    <row r="27" spans="1:27">
      <c r="A27" t="s">
        <v>75</v>
      </c>
      <c r="C27" t="s">
        <v>390</v>
      </c>
      <c r="D27" t="s">
        <v>391</v>
      </c>
      <c r="I27" t="s">
        <v>79</v>
      </c>
      <c r="J27" t="s">
        <v>73</v>
      </c>
      <c r="M27" t="s">
        <v>73</v>
      </c>
      <c r="N27" t="s">
        <v>79</v>
      </c>
      <c r="P27" t="s">
        <v>79</v>
      </c>
      <c r="Q27" t="s">
        <v>73</v>
      </c>
      <c r="R27" t="s">
        <v>73</v>
      </c>
      <c r="S27" t="s">
        <v>79</v>
      </c>
      <c r="T27" t="s">
        <v>82</v>
      </c>
      <c r="U27" t="s">
        <v>82</v>
      </c>
      <c r="V27" t="s">
        <v>82</v>
      </c>
      <c r="W27" t="s">
        <v>82</v>
      </c>
      <c r="X27" t="s">
        <v>82</v>
      </c>
      <c r="Y27" t="s">
        <v>82</v>
      </c>
      <c r="Z27" t="s">
        <v>82</v>
      </c>
      <c r="AA27" t="s">
        <v>82</v>
      </c>
    </row>
    <row r="28" spans="1:27">
      <c r="A28" t="s">
        <v>78</v>
      </c>
      <c r="D28" t="s">
        <v>392</v>
      </c>
      <c r="I28" t="s">
        <v>82</v>
      </c>
      <c r="J28" t="s">
        <v>76</v>
      </c>
      <c r="M28" t="s">
        <v>76</v>
      </c>
      <c r="N28" t="s">
        <v>82</v>
      </c>
      <c r="P28" t="s">
        <v>82</v>
      </c>
      <c r="Q28" t="s">
        <v>79</v>
      </c>
      <c r="R28" t="s">
        <v>79</v>
      </c>
      <c r="S28" t="s">
        <v>82</v>
      </c>
      <c r="T28" t="s">
        <v>86</v>
      </c>
      <c r="U28" t="s">
        <v>86</v>
      </c>
      <c r="V28" t="s">
        <v>86</v>
      </c>
      <c r="W28" t="s">
        <v>86</v>
      </c>
      <c r="X28" t="s">
        <v>86</v>
      </c>
      <c r="Y28" t="s">
        <v>86</v>
      </c>
      <c r="Z28" t="s">
        <v>86</v>
      </c>
      <c r="AA28" t="s">
        <v>86</v>
      </c>
    </row>
    <row r="29" spans="1:27">
      <c r="A29" t="s">
        <v>81</v>
      </c>
      <c r="D29" t="s">
        <v>393</v>
      </c>
      <c r="I29" t="s">
        <v>200</v>
      </c>
      <c r="J29" t="s">
        <v>79</v>
      </c>
      <c r="M29" t="s">
        <v>79</v>
      </c>
      <c r="N29" t="s">
        <v>86</v>
      </c>
      <c r="P29" t="s">
        <v>86</v>
      </c>
      <c r="Q29" t="s">
        <v>82</v>
      </c>
      <c r="R29" t="s">
        <v>82</v>
      </c>
      <c r="S29" t="s">
        <v>86</v>
      </c>
      <c r="T29" t="s">
        <v>89</v>
      </c>
      <c r="U29" t="s">
        <v>89</v>
      </c>
      <c r="V29" t="s">
        <v>89</v>
      </c>
      <c r="W29" t="s">
        <v>89</v>
      </c>
      <c r="X29" t="s">
        <v>89</v>
      </c>
      <c r="Y29" t="s">
        <v>89</v>
      </c>
      <c r="Z29" t="s">
        <v>89</v>
      </c>
      <c r="AA29" t="s">
        <v>89</v>
      </c>
    </row>
    <row r="30" spans="1:27">
      <c r="A30" t="s">
        <v>85</v>
      </c>
      <c r="D30" t="s">
        <v>394</v>
      </c>
      <c r="I30" t="s">
        <v>204</v>
      </c>
      <c r="J30" t="s">
        <v>82</v>
      </c>
      <c r="M30" t="s">
        <v>82</v>
      </c>
      <c r="N30" t="s">
        <v>89</v>
      </c>
      <c r="P30" t="s">
        <v>89</v>
      </c>
      <c r="Q30" t="s">
        <v>86</v>
      </c>
      <c r="R30" t="s">
        <v>86</v>
      </c>
      <c r="S30" t="s">
        <v>89</v>
      </c>
      <c r="T30" t="s">
        <v>92</v>
      </c>
      <c r="U30" t="s">
        <v>92</v>
      </c>
      <c r="V30" t="s">
        <v>92</v>
      </c>
      <c r="W30" t="s">
        <v>92</v>
      </c>
      <c r="X30" t="s">
        <v>92</v>
      </c>
      <c r="Y30" t="s">
        <v>92</v>
      </c>
      <c r="Z30" t="s">
        <v>92</v>
      </c>
      <c r="AA30" t="s">
        <v>92</v>
      </c>
    </row>
    <row r="31" spans="1:27">
      <c r="A31" t="s">
        <v>88</v>
      </c>
      <c r="D31" t="s">
        <v>395</v>
      </c>
      <c r="I31" t="s">
        <v>373</v>
      </c>
      <c r="J31" t="s">
        <v>86</v>
      </c>
      <c r="M31" t="s">
        <v>86</v>
      </c>
      <c r="N31" t="s">
        <v>92</v>
      </c>
      <c r="P31" t="s">
        <v>92</v>
      </c>
      <c r="Q31" t="s">
        <v>89</v>
      </c>
      <c r="R31" t="s">
        <v>89</v>
      </c>
      <c r="S31" t="s">
        <v>92</v>
      </c>
    </row>
    <row r="32" spans="1:27">
      <c r="A32" t="s">
        <v>91</v>
      </c>
      <c r="D32" t="s">
        <v>396</v>
      </c>
      <c r="J32" t="s">
        <v>89</v>
      </c>
      <c r="M32" t="s">
        <v>89</v>
      </c>
      <c r="Q32" t="s">
        <v>92</v>
      </c>
      <c r="R32" t="s">
        <v>92</v>
      </c>
    </row>
    <row r="33" spans="1:13">
      <c r="A33" t="s">
        <v>94</v>
      </c>
      <c r="D33" t="s">
        <v>397</v>
      </c>
      <c r="J33" t="s">
        <v>92</v>
      </c>
      <c r="M33" t="s">
        <v>92</v>
      </c>
    </row>
    <row r="34" spans="1:13">
      <c r="A34" t="s">
        <v>96</v>
      </c>
      <c r="D34" t="s">
        <v>398</v>
      </c>
    </row>
    <row r="35" spans="1:13">
      <c r="A35" t="s">
        <v>98</v>
      </c>
      <c r="D35" t="s">
        <v>399</v>
      </c>
    </row>
    <row r="36" spans="1:13">
      <c r="A36" t="s">
        <v>100</v>
      </c>
      <c r="D36" t="s">
        <v>400</v>
      </c>
    </row>
    <row r="37" spans="1:13">
      <c r="A37" t="s">
        <v>104</v>
      </c>
      <c r="D37" t="s">
        <v>401</v>
      </c>
    </row>
    <row r="38" spans="1:13">
      <c r="A38" t="s">
        <v>106</v>
      </c>
      <c r="D38" t="s">
        <v>402</v>
      </c>
    </row>
    <row r="39" spans="1:13">
      <c r="A39" t="s">
        <v>108</v>
      </c>
      <c r="D39" t="s">
        <v>403</v>
      </c>
    </row>
    <row r="40" spans="1:13">
      <c r="A40" t="s">
        <v>111</v>
      </c>
      <c r="D40" t="s">
        <v>404</v>
      </c>
    </row>
    <row r="41" spans="1:13">
      <c r="A41" t="s">
        <v>112</v>
      </c>
      <c r="D41" t="s">
        <v>405</v>
      </c>
    </row>
    <row r="42" spans="1:13">
      <c r="A42" t="s">
        <v>113</v>
      </c>
      <c r="D42" t="s">
        <v>406</v>
      </c>
    </row>
    <row r="43" spans="1:13">
      <c r="A43" t="s">
        <v>114</v>
      </c>
      <c r="D43" t="s">
        <v>407</v>
      </c>
    </row>
    <row r="44" spans="1:13">
      <c r="A44" t="s">
        <v>115</v>
      </c>
      <c r="D44" t="s">
        <v>408</v>
      </c>
    </row>
    <row r="45" spans="1:13">
      <c r="A45" t="s">
        <v>116</v>
      </c>
      <c r="D45" t="s">
        <v>409</v>
      </c>
    </row>
    <row r="46" spans="1:13">
      <c r="A46" t="s">
        <v>117</v>
      </c>
      <c r="D46" t="s">
        <v>410</v>
      </c>
    </row>
    <row r="47" spans="1:13">
      <c r="A47" t="s">
        <v>118</v>
      </c>
      <c r="D47" t="s">
        <v>411</v>
      </c>
    </row>
    <row r="48" spans="1:13">
      <c r="A48" t="s">
        <v>119</v>
      </c>
      <c r="D48" t="s">
        <v>412</v>
      </c>
    </row>
    <row r="49" spans="1:4">
      <c r="A49" t="s">
        <v>120</v>
      </c>
      <c r="D49" t="s">
        <v>413</v>
      </c>
    </row>
    <row r="50" spans="1:4">
      <c r="A50" t="s">
        <v>123</v>
      </c>
      <c r="D50" t="s">
        <v>414</v>
      </c>
    </row>
    <row r="51" spans="1:4">
      <c r="A51" t="s">
        <v>127</v>
      </c>
      <c r="D51" t="s">
        <v>415</v>
      </c>
    </row>
    <row r="52" spans="1:4">
      <c r="A52" t="s">
        <v>129</v>
      </c>
      <c r="D52" t="s">
        <v>416</v>
      </c>
    </row>
    <row r="53" spans="1:4">
      <c r="A53" t="s">
        <v>131</v>
      </c>
      <c r="D53" t="s">
        <v>417</v>
      </c>
    </row>
    <row r="54" spans="1:4">
      <c r="A54" t="s">
        <v>134</v>
      </c>
      <c r="D54" t="s">
        <v>418</v>
      </c>
    </row>
    <row r="55" spans="1:4">
      <c r="A55" t="s">
        <v>135</v>
      </c>
      <c r="D55" t="s">
        <v>419</v>
      </c>
    </row>
    <row r="56" spans="1:4">
      <c r="A56" t="s">
        <v>138</v>
      </c>
      <c r="D56" t="s">
        <v>420</v>
      </c>
    </row>
    <row r="57" spans="1:4">
      <c r="A57" t="s">
        <v>139</v>
      </c>
      <c r="D57" t="s">
        <v>421</v>
      </c>
    </row>
    <row r="58" spans="1:4">
      <c r="A58" t="s">
        <v>140</v>
      </c>
      <c r="D58" t="s">
        <v>422</v>
      </c>
    </row>
    <row r="59" spans="1:4">
      <c r="A59" t="s">
        <v>143</v>
      </c>
      <c r="D59" t="s">
        <v>423</v>
      </c>
    </row>
    <row r="60" spans="1:4">
      <c r="A60" t="s">
        <v>145</v>
      </c>
      <c r="D60" t="s">
        <v>424</v>
      </c>
    </row>
    <row r="61" spans="1:4">
      <c r="A61" t="s">
        <v>147</v>
      </c>
      <c r="D61" t="s">
        <v>425</v>
      </c>
    </row>
    <row r="62" spans="1:4">
      <c r="A62" t="s">
        <v>148</v>
      </c>
      <c r="D62" t="s">
        <v>426</v>
      </c>
    </row>
    <row r="63" spans="1:4">
      <c r="A63" t="s">
        <v>149</v>
      </c>
      <c r="D63" t="s">
        <v>427</v>
      </c>
    </row>
    <row r="64" spans="1:4">
      <c r="A64" t="s">
        <v>151</v>
      </c>
      <c r="D64" t="s">
        <v>428</v>
      </c>
    </row>
    <row r="65" spans="1:4">
      <c r="A65" t="s">
        <v>152</v>
      </c>
      <c r="D65" t="s">
        <v>429</v>
      </c>
    </row>
    <row r="66" spans="1:4">
      <c r="A66" t="s">
        <v>154</v>
      </c>
      <c r="D66" t="s">
        <v>430</v>
      </c>
    </row>
    <row r="67" spans="1:4">
      <c r="D67" t="s">
        <v>431</v>
      </c>
    </row>
    <row r="68" spans="1:4">
      <c r="D68" t="s">
        <v>432</v>
      </c>
    </row>
    <row r="69" spans="1:4">
      <c r="D69" t="s">
        <v>433</v>
      </c>
    </row>
    <row r="70" spans="1:4">
      <c r="D70" t="s">
        <v>434</v>
      </c>
    </row>
    <row r="71" spans="1:4">
      <c r="D71" t="s">
        <v>435</v>
      </c>
    </row>
    <row r="72" spans="1:4">
      <c r="D72" t="s">
        <v>436</v>
      </c>
    </row>
    <row r="73" spans="1:4">
      <c r="D73" t="s">
        <v>437</v>
      </c>
    </row>
    <row r="74" spans="1:4">
      <c r="D74" t="s">
        <v>438</v>
      </c>
    </row>
    <row r="75" spans="1:4">
      <c r="D75" t="s">
        <v>439</v>
      </c>
    </row>
    <row r="76" spans="1:4">
      <c r="D76" t="s">
        <v>440</v>
      </c>
    </row>
    <row r="77" spans="1:4">
      <c r="D77" t="s">
        <v>441</v>
      </c>
    </row>
    <row r="78" spans="1:4">
      <c r="D78" t="s">
        <v>442</v>
      </c>
    </row>
    <row r="79" spans="1:4">
      <c r="D79" t="s">
        <v>443</v>
      </c>
    </row>
    <row r="80" spans="1:4">
      <c r="D80" t="s">
        <v>444</v>
      </c>
    </row>
    <row r="81" spans="4:4">
      <c r="D81" t="s">
        <v>445</v>
      </c>
    </row>
    <row r="82" spans="4:4">
      <c r="D82" t="s">
        <v>446</v>
      </c>
    </row>
    <row r="83" spans="4:4">
      <c r="D83" t="s">
        <v>447</v>
      </c>
    </row>
    <row r="84" spans="4:4">
      <c r="D84" t="s">
        <v>448</v>
      </c>
    </row>
    <row r="85" spans="4:4">
      <c r="D85" t="s">
        <v>449</v>
      </c>
    </row>
    <row r="86" spans="4:4">
      <c r="D86" t="s">
        <v>450</v>
      </c>
    </row>
    <row r="87" spans="4:4">
      <c r="D87" t="s">
        <v>451</v>
      </c>
    </row>
    <row r="88" spans="4:4">
      <c r="D88" t="s">
        <v>452</v>
      </c>
    </row>
    <row r="89" spans="4:4">
      <c r="D89" t="s">
        <v>453</v>
      </c>
    </row>
    <row r="90" spans="4:4">
      <c r="D90" t="s">
        <v>454</v>
      </c>
    </row>
    <row r="91" spans="4:4">
      <c r="D91" t="s">
        <v>455</v>
      </c>
    </row>
    <row r="92" spans="4:4">
      <c r="D92" t="s">
        <v>456</v>
      </c>
    </row>
    <row r="93" spans="4:4">
      <c r="D93" t="s">
        <v>457</v>
      </c>
    </row>
    <row r="94" spans="4:4">
      <c r="D94" t="s">
        <v>458</v>
      </c>
    </row>
    <row r="95" spans="4:4">
      <c r="D95" t="s">
        <v>459</v>
      </c>
    </row>
    <row r="96" spans="4:4">
      <c r="D96" t="s">
        <v>460</v>
      </c>
    </row>
    <row r="97" spans="4:4">
      <c r="D97" t="s">
        <v>461</v>
      </c>
    </row>
    <row r="98" spans="4:4">
      <c r="D98" t="s">
        <v>462</v>
      </c>
    </row>
    <row r="99" spans="4:4">
      <c r="D99" t="s">
        <v>463</v>
      </c>
    </row>
    <row r="100" spans="4:4">
      <c r="D100" t="s">
        <v>464</v>
      </c>
    </row>
    <row r="101" spans="4:4">
      <c r="D101" t="s">
        <v>465</v>
      </c>
    </row>
    <row r="102" spans="4:4">
      <c r="D102" t="s">
        <v>466</v>
      </c>
    </row>
    <row r="103" spans="4:4">
      <c r="D103" t="s">
        <v>467</v>
      </c>
    </row>
    <row r="104" spans="4:4">
      <c r="D104" t="s">
        <v>468</v>
      </c>
    </row>
    <row r="105" spans="4:4">
      <c r="D105" t="s">
        <v>469</v>
      </c>
    </row>
    <row r="106" spans="4:4">
      <c r="D106" t="s">
        <v>470</v>
      </c>
    </row>
    <row r="107" spans="4:4">
      <c r="D107" t="s">
        <v>471</v>
      </c>
    </row>
    <row r="108" spans="4:4">
      <c r="D108" t="s">
        <v>472</v>
      </c>
    </row>
    <row r="109" spans="4:4">
      <c r="D109" t="s">
        <v>473</v>
      </c>
    </row>
    <row r="110" spans="4:4">
      <c r="D110" t="s">
        <v>474</v>
      </c>
    </row>
    <row r="111" spans="4:4">
      <c r="D111" t="s">
        <v>475</v>
      </c>
    </row>
    <row r="112" spans="4:4">
      <c r="D112" t="s">
        <v>476</v>
      </c>
    </row>
    <row r="113" spans="4:4">
      <c r="D113" t="s">
        <v>477</v>
      </c>
    </row>
    <row r="114" spans="4:4">
      <c r="D114" t="s">
        <v>478</v>
      </c>
    </row>
    <row r="115" spans="4:4">
      <c r="D115" t="s">
        <v>479</v>
      </c>
    </row>
    <row r="116" spans="4:4">
      <c r="D116" t="s">
        <v>480</v>
      </c>
    </row>
    <row r="117" spans="4:4">
      <c r="D117" t="s">
        <v>481</v>
      </c>
    </row>
    <row r="118" spans="4:4">
      <c r="D118" t="s">
        <v>482</v>
      </c>
    </row>
    <row r="119" spans="4:4">
      <c r="D119" t="s">
        <v>483</v>
      </c>
    </row>
    <row r="120" spans="4:4">
      <c r="D120" t="s">
        <v>484</v>
      </c>
    </row>
    <row r="121" spans="4:4">
      <c r="D121" t="s">
        <v>485</v>
      </c>
    </row>
    <row r="122" spans="4:4">
      <c r="D122" t="s">
        <v>486</v>
      </c>
    </row>
    <row r="123" spans="4:4">
      <c r="D123" t="s">
        <v>487</v>
      </c>
    </row>
    <row r="124" spans="4:4">
      <c r="D124" t="s">
        <v>488</v>
      </c>
    </row>
    <row r="125" spans="4:4">
      <c r="D125" t="s">
        <v>489</v>
      </c>
    </row>
    <row r="126" spans="4:4">
      <c r="D126" t="s">
        <v>490</v>
      </c>
    </row>
    <row r="127" spans="4:4">
      <c r="D127" t="s">
        <v>491</v>
      </c>
    </row>
    <row r="128" spans="4:4">
      <c r="D128" t="s">
        <v>492</v>
      </c>
    </row>
    <row r="129" spans="4:4">
      <c r="D129" t="s">
        <v>493</v>
      </c>
    </row>
    <row r="130" spans="4:4">
      <c r="D130" t="s">
        <v>494</v>
      </c>
    </row>
    <row r="131" spans="4:4">
      <c r="D131" t="s">
        <v>495</v>
      </c>
    </row>
    <row r="132" spans="4:4">
      <c r="D132" t="s">
        <v>496</v>
      </c>
    </row>
    <row r="133" spans="4:4">
      <c r="D133" t="s">
        <v>497</v>
      </c>
    </row>
    <row r="134" spans="4:4">
      <c r="D134" t="s">
        <v>498</v>
      </c>
    </row>
    <row r="135" spans="4:4">
      <c r="D135" t="s">
        <v>499</v>
      </c>
    </row>
    <row r="136" spans="4:4">
      <c r="D136" t="s">
        <v>500</v>
      </c>
    </row>
    <row r="137" spans="4:4">
      <c r="D137" t="s">
        <v>501</v>
      </c>
    </row>
    <row r="138" spans="4:4">
      <c r="D138" t="s">
        <v>502</v>
      </c>
    </row>
    <row r="139" spans="4:4">
      <c r="D139" t="s">
        <v>503</v>
      </c>
    </row>
    <row r="140" spans="4:4">
      <c r="D140" t="s">
        <v>504</v>
      </c>
    </row>
    <row r="141" spans="4:4">
      <c r="D141" t="s">
        <v>505</v>
      </c>
    </row>
    <row r="142" spans="4:4">
      <c r="D142" t="s">
        <v>506</v>
      </c>
    </row>
    <row r="143" spans="4:4">
      <c r="D143" t="s">
        <v>507</v>
      </c>
    </row>
    <row r="144" spans="4:4">
      <c r="D144" t="s">
        <v>508</v>
      </c>
    </row>
    <row r="145" spans="4:4">
      <c r="D145" t="s">
        <v>509</v>
      </c>
    </row>
    <row r="146" spans="4:4">
      <c r="D146" t="s">
        <v>510</v>
      </c>
    </row>
    <row r="147" spans="4:4">
      <c r="D147" t="s">
        <v>511</v>
      </c>
    </row>
    <row r="148" spans="4:4">
      <c r="D148" t="s">
        <v>512</v>
      </c>
    </row>
    <row r="149" spans="4:4">
      <c r="D149" t="s">
        <v>513</v>
      </c>
    </row>
    <row r="150" spans="4:4">
      <c r="D150" t="s">
        <v>514</v>
      </c>
    </row>
    <row r="151" spans="4:4">
      <c r="D151" t="s">
        <v>515</v>
      </c>
    </row>
    <row r="152" spans="4:4">
      <c r="D152" t="s">
        <v>516</v>
      </c>
    </row>
    <row r="153" spans="4:4">
      <c r="D153" t="s">
        <v>517</v>
      </c>
    </row>
    <row r="154" spans="4:4">
      <c r="D154" t="s">
        <v>518</v>
      </c>
    </row>
    <row r="155" spans="4:4">
      <c r="D155" t="s">
        <v>519</v>
      </c>
    </row>
    <row r="156" spans="4:4">
      <c r="D156" t="s">
        <v>520</v>
      </c>
    </row>
    <row r="157" spans="4:4">
      <c r="D157" t="s">
        <v>521</v>
      </c>
    </row>
    <row r="158" spans="4:4">
      <c r="D158" t="s">
        <v>522</v>
      </c>
    </row>
    <row r="159" spans="4:4">
      <c r="D159" t="s">
        <v>523</v>
      </c>
    </row>
    <row r="160" spans="4:4">
      <c r="D160" t="s">
        <v>524</v>
      </c>
    </row>
    <row r="161" spans="4:4">
      <c r="D161" t="s">
        <v>525</v>
      </c>
    </row>
    <row r="162" spans="4:4">
      <c r="D162" t="s">
        <v>526</v>
      </c>
    </row>
    <row r="163" spans="4:4">
      <c r="D163" t="s">
        <v>527</v>
      </c>
    </row>
    <row r="164" spans="4:4">
      <c r="D164" t="s">
        <v>528</v>
      </c>
    </row>
    <row r="165" spans="4:4">
      <c r="D165" t="s">
        <v>529</v>
      </c>
    </row>
    <row r="166" spans="4:4">
      <c r="D166" t="s">
        <v>530</v>
      </c>
    </row>
    <row r="167" spans="4:4">
      <c r="D167" t="s">
        <v>531</v>
      </c>
    </row>
    <row r="168" spans="4:4">
      <c r="D168" t="s">
        <v>532</v>
      </c>
    </row>
    <row r="169" spans="4:4">
      <c r="D169" t="s">
        <v>533</v>
      </c>
    </row>
    <row r="170" spans="4:4">
      <c r="D170" t="s">
        <v>534</v>
      </c>
    </row>
    <row r="171" spans="4:4">
      <c r="D171" t="s">
        <v>535</v>
      </c>
    </row>
    <row r="172" spans="4:4">
      <c r="D172" t="s">
        <v>536</v>
      </c>
    </row>
    <row r="173" spans="4:4">
      <c r="D173" t="s">
        <v>537</v>
      </c>
    </row>
    <row r="174" spans="4:4">
      <c r="D174" t="s">
        <v>538</v>
      </c>
    </row>
    <row r="175" spans="4:4">
      <c r="D175" t="s">
        <v>539</v>
      </c>
    </row>
    <row r="176" spans="4:4">
      <c r="D176" t="s">
        <v>540</v>
      </c>
    </row>
    <row r="177" spans="4:4">
      <c r="D177" t="s">
        <v>541</v>
      </c>
    </row>
    <row r="178" spans="4:4">
      <c r="D178" t="s">
        <v>542</v>
      </c>
    </row>
    <row r="179" spans="4:4">
      <c r="D179" t="s">
        <v>543</v>
      </c>
    </row>
    <row r="180" spans="4:4">
      <c r="D180" t="s">
        <v>544</v>
      </c>
    </row>
    <row r="181" spans="4:4">
      <c r="D181" t="s">
        <v>545</v>
      </c>
    </row>
    <row r="182" spans="4:4">
      <c r="D182" t="s">
        <v>546</v>
      </c>
    </row>
    <row r="183" spans="4:4">
      <c r="D183" t="s">
        <v>547</v>
      </c>
    </row>
    <row r="184" spans="4:4">
      <c r="D184" t="s">
        <v>548</v>
      </c>
    </row>
    <row r="185" spans="4:4">
      <c r="D185" t="s">
        <v>549</v>
      </c>
    </row>
    <row r="186" spans="4:4">
      <c r="D186" t="s">
        <v>550</v>
      </c>
    </row>
    <row r="187" spans="4:4">
      <c r="D187" t="s">
        <v>551</v>
      </c>
    </row>
    <row r="188" spans="4:4">
      <c r="D188" t="s">
        <v>552</v>
      </c>
    </row>
    <row r="189" spans="4:4">
      <c r="D189" t="s">
        <v>553</v>
      </c>
    </row>
    <row r="190" spans="4:4">
      <c r="D190" t="s">
        <v>554</v>
      </c>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4"/>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21" customWidth="1"/>
    <col min="27" max="27" width="25" style="21" bestFit="1" customWidth="1"/>
    <col min="28" max="28" width="18.09765625" style="21" bestFit="1" customWidth="1"/>
    <col min="29" max="29" width="22.09765625" style="21" bestFit="1" customWidth="1"/>
    <col min="30" max="30" width="23.5" style="36" bestFit="1" customWidth="1"/>
    <col min="31" max="31" width="23.5" style="21" bestFit="1" customWidth="1"/>
    <col min="32" max="32" width="22.09765625" bestFit="1" customWidth="1"/>
    <col min="33" max="33" width="25" style="21" bestFit="1" customWidth="1"/>
    <col min="34" max="35" width="23.5" style="21" bestFit="1" customWidth="1"/>
    <col min="36" max="36" width="38" style="21" bestFit="1" customWidth="1"/>
    <col min="37" max="38" width="29.59765625" style="21" bestFit="1" customWidth="1"/>
    <col min="39" max="39" width="28.59765625" style="21" bestFit="1" customWidth="1"/>
    <col min="40" max="40" width="23.5" style="36" bestFit="1" customWidth="1"/>
    <col min="41" max="41" width="22.09765625" style="21" bestFit="1" customWidth="1"/>
    <col min="42" max="42" width="114.09765625" style="21" bestFit="1" customWidth="1"/>
    <col min="43" max="43" width="25" style="21" bestFit="1" customWidth="1"/>
    <col min="44" max="44" width="176.09765625" style="21" bestFit="1" customWidth="1"/>
    <col min="45" max="45" width="23.5" style="21" bestFit="1" customWidth="1"/>
    <col min="46" max="46" width="56.59765625" style="21" bestFit="1" customWidth="1"/>
    <col min="47" max="47" width="26" style="21" bestFit="1" customWidth="1"/>
    <col min="48" max="48" width="46.09765625" style="21" bestFit="1" customWidth="1"/>
    <col min="49" max="49" width="20.09765625" style="21" bestFit="1" customWidth="1"/>
    <col min="50" max="50" width="25" style="21" bestFit="1" customWidth="1"/>
    <col min="51" max="51" width="42.09765625" style="21" bestFit="1" customWidth="1"/>
    <col min="52" max="52" width="33.59765625" style="21" bestFit="1" customWidth="1"/>
    <col min="53" max="53" width="53.09765625" style="21" bestFit="1" customWidth="1"/>
    <col min="54" max="54" width="23" style="21" bestFit="1" customWidth="1"/>
    <col min="55" max="55" width="28.09765625" style="21" bestFit="1" customWidth="1"/>
    <col min="56" max="56" width="23" style="21" bestFit="1" customWidth="1"/>
    <col min="57" max="57" width="20.09765625" style="21" bestFit="1" customWidth="1"/>
    <col min="58" max="58" width="71.09765625" style="21" bestFit="1" customWidth="1"/>
    <col min="59" max="59" width="23.5" style="21" bestFit="1" customWidth="1"/>
    <col min="60" max="60" width="22.09765625" style="21" bestFit="1" customWidth="1"/>
    <col min="61" max="61" width="20.09765625" style="21" bestFit="1" customWidth="1"/>
    <col min="62" max="62" width="21.09765625" style="36" bestFit="1" customWidth="1"/>
    <col min="63" max="63" width="20.09765625" style="21" bestFit="1" customWidth="1"/>
    <col min="64" max="64" width="25" style="21" bestFit="1" customWidth="1"/>
    <col min="65" max="65" width="25.5" style="21" bestFit="1" customWidth="1"/>
    <col min="66" max="66" width="27.59765625" style="21" bestFit="1" customWidth="1"/>
    <col min="67" max="67" width="112.59765625" style="21" bestFit="1" customWidth="1"/>
    <col min="68" max="68" width="35.59765625" style="21" bestFit="1" customWidth="1"/>
    <col min="69" max="69" width="44.09765625" style="21" bestFit="1" customWidth="1"/>
    <col min="70" max="71" width="48.09765625" style="21" bestFit="1" customWidth="1"/>
    <col min="72" max="72" width="42.09765625" style="21" bestFit="1" customWidth="1"/>
    <col min="73" max="73" width="38" style="21" bestFit="1" customWidth="1"/>
    <col min="74" max="74" width="29.59765625" style="21" bestFit="1" customWidth="1"/>
    <col min="75" max="76" width="38" style="21" bestFit="1" customWidth="1"/>
    <col min="77" max="77" width="27.59765625" style="21" bestFit="1" customWidth="1"/>
    <col min="78" max="78" width="25" style="36" bestFit="1" customWidth="1"/>
    <col min="79" max="79" width="34.09765625" style="21" bestFit="1" customWidth="1"/>
    <col min="80" max="80" width="79.59765625" style="21" bestFit="1" customWidth="1"/>
    <col min="81" max="81" width="23.59765625" style="21" bestFit="1" customWidth="1"/>
    <col min="82" max="82" width="138" style="21" bestFit="1" customWidth="1"/>
    <col min="83" max="83" width="90.09765625" style="21" bestFit="1" customWidth="1"/>
    <col min="84" max="84" width="92.09765625" style="21" bestFit="1" customWidth="1"/>
    <col min="85" max="85" width="38.09765625" style="21" bestFit="1" customWidth="1"/>
    <col min="86" max="87" width="38" style="21" bestFit="1" customWidth="1"/>
    <col min="88" max="88" width="29.59765625" style="21" bestFit="1" customWidth="1"/>
    <col min="89" max="89" width="25" style="21" bestFit="1" customWidth="1"/>
    <col min="90" max="90" width="44.09765625" style="21" bestFit="1" customWidth="1"/>
    <col min="91" max="91" width="46.09765625" style="21" bestFit="1" customWidth="1"/>
    <col min="92" max="92" width="98.59765625" style="21" bestFit="1" customWidth="1"/>
    <col min="93" max="93" width="108.59765625" style="21" bestFit="1" customWidth="1"/>
    <col min="94" max="94" width="102.5" style="21" bestFit="1" customWidth="1"/>
    <col min="95" max="95" width="58.59765625" style="21" bestFit="1" customWidth="1"/>
    <col min="96" max="96" width="46.09765625" style="21" bestFit="1" customWidth="1"/>
    <col min="97" max="97" width="108.09765625" style="36" customWidth="1"/>
    <col min="98" max="98" width="67.09765625" style="21" bestFit="1" customWidth="1"/>
    <col min="99" max="99" width="75.5" style="21" bestFit="1" customWidth="1"/>
    <col min="100" max="100" width="38" style="21" bestFit="1" customWidth="1"/>
    <col min="101" max="102" width="25" style="21" bestFit="1" customWidth="1"/>
    <col min="103" max="103" width="45.59765625" style="21" bestFit="1" customWidth="1"/>
    <col min="104" max="104" width="25" style="21" bestFit="1" customWidth="1"/>
    <col min="105" max="105" width="35.09765625" style="21" bestFit="1" customWidth="1"/>
    <col min="106" max="106" width="25" style="21" bestFit="1" customWidth="1"/>
    <col min="107" max="107" width="22.09765625" style="21" bestFit="1" customWidth="1"/>
    <col min="108" max="108" width="20.09765625" style="21" bestFit="1" customWidth="1"/>
    <col min="109" max="109" width="21.09765625" style="21" bestFit="1" customWidth="1"/>
    <col min="110" max="110" width="56.59765625" style="21" bestFit="1" customWidth="1"/>
    <col min="111" max="111" width="25" style="36" bestFit="1" customWidth="1"/>
    <col min="112" max="112" width="38" style="21" bestFit="1" customWidth="1"/>
    <col min="113" max="113" width="77.5" style="21" bestFit="1" customWidth="1"/>
    <col min="114" max="114" width="81.59765625" style="21" bestFit="1" customWidth="1"/>
    <col min="115" max="115" width="44.097656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09765625" style="21" bestFit="1" customWidth="1"/>
    <col min="126" max="126" width="50.09765625" style="21" bestFit="1" customWidth="1"/>
    <col min="127" max="127" width="16.59765625" style="21" bestFit="1" customWidth="1"/>
    <col min="128" max="128" width="19.59765625" style="21" bestFit="1" customWidth="1"/>
    <col min="129" max="129" width="13.09765625" style="21" bestFit="1" customWidth="1"/>
    <col min="130" max="130" width="19.59765625" style="21" bestFit="1" customWidth="1"/>
    <col min="131" max="131" width="25.59765625" style="21" customWidth="1"/>
    <col min="132" max="132" width="39.09765625" style="21" bestFit="1" customWidth="1"/>
    <col min="133" max="133" width="36" style="21" bestFit="1" customWidth="1"/>
    <col min="134" max="134" width="19" style="21" customWidth="1"/>
    <col min="135" max="16384" width="8.59765625" style="21"/>
  </cols>
  <sheetData>
    <row r="1" spans="1:148" s="20" customFormat="1" ht="409.6">
      <c r="A1" s="10" t="s">
        <v>1309</v>
      </c>
      <c r="B1" s="10" t="s">
        <v>1310</v>
      </c>
      <c r="C1" s="11" t="s">
        <v>1311</v>
      </c>
      <c r="D1" s="10" t="s">
        <v>1312</v>
      </c>
      <c r="E1" s="11" t="s">
        <v>1313</v>
      </c>
      <c r="F1" s="10" t="s">
        <v>1314</v>
      </c>
      <c r="G1" s="11" t="s">
        <v>1315</v>
      </c>
      <c r="H1" s="11" t="s">
        <v>1316</v>
      </c>
      <c r="I1" s="10" t="s">
        <v>1314</v>
      </c>
      <c r="J1" s="11" t="s">
        <v>1317</v>
      </c>
      <c r="K1" s="10" t="s">
        <v>1314</v>
      </c>
      <c r="L1" s="10" t="s">
        <v>555</v>
      </c>
      <c r="M1" s="10" t="s">
        <v>1318</v>
      </c>
      <c r="N1" s="10" t="s">
        <v>1319</v>
      </c>
      <c r="O1" s="10" t="s">
        <v>556</v>
      </c>
      <c r="P1" s="10" t="s">
        <v>1320</v>
      </c>
      <c r="Q1" s="10" t="s">
        <v>1321</v>
      </c>
      <c r="R1" s="11" t="s">
        <v>1322</v>
      </c>
      <c r="S1" s="11" t="s">
        <v>1311</v>
      </c>
      <c r="T1" s="10" t="s">
        <v>1314</v>
      </c>
      <c r="U1" s="11" t="s">
        <v>1323</v>
      </c>
      <c r="V1" s="11" t="s">
        <v>1324</v>
      </c>
      <c r="W1" s="11" t="s">
        <v>1325</v>
      </c>
      <c r="X1" s="10" t="s">
        <v>1320</v>
      </c>
      <c r="Y1" s="10" t="s">
        <v>1321</v>
      </c>
      <c r="Z1" s="11" t="s">
        <v>1326</v>
      </c>
      <c r="AA1" s="11" t="s">
        <v>1327</v>
      </c>
      <c r="AB1" s="11" t="s">
        <v>1328</v>
      </c>
      <c r="AC1" s="11" t="s">
        <v>1329</v>
      </c>
      <c r="AD1" s="12" t="s">
        <v>559</v>
      </c>
      <c r="AE1" s="13" t="s">
        <v>1330</v>
      </c>
      <c r="AF1" s="14" t="s">
        <v>1331</v>
      </c>
      <c r="AG1" s="15" t="s">
        <v>1332</v>
      </c>
      <c r="AH1" s="11" t="s">
        <v>1333</v>
      </c>
      <c r="AI1" s="10" t="s">
        <v>299</v>
      </c>
      <c r="AJ1" s="10" t="s">
        <v>1309</v>
      </c>
      <c r="AK1" s="16" t="s">
        <v>1334</v>
      </c>
      <c r="AL1" s="16" t="s">
        <v>1335</v>
      </c>
      <c r="AM1" s="11" t="s">
        <v>1336</v>
      </c>
      <c r="AN1" s="37" t="s">
        <v>1076</v>
      </c>
      <c r="AO1" s="10" t="s">
        <v>558</v>
      </c>
      <c r="AP1" s="11" t="s">
        <v>1311</v>
      </c>
      <c r="AQ1" s="17" t="s">
        <v>1337</v>
      </c>
      <c r="AR1" s="15" t="s">
        <v>1338</v>
      </c>
      <c r="AS1" s="11" t="s">
        <v>1339</v>
      </c>
      <c r="AT1" s="11" t="s">
        <v>1340</v>
      </c>
      <c r="AU1" s="15" t="s">
        <v>1341</v>
      </c>
      <c r="AV1" s="15" t="s">
        <v>1342</v>
      </c>
      <c r="AW1" s="18" t="s">
        <v>297</v>
      </c>
      <c r="AX1" s="11" t="s">
        <v>1343</v>
      </c>
      <c r="AY1" s="10" t="s">
        <v>558</v>
      </c>
      <c r="AZ1" s="11" t="s">
        <v>1340</v>
      </c>
      <c r="BA1" s="16" t="s">
        <v>1318</v>
      </c>
      <c r="BB1" s="15" t="s">
        <v>1344</v>
      </c>
      <c r="BC1" s="15" t="s">
        <v>1345</v>
      </c>
      <c r="BD1" s="18" t="s">
        <v>298</v>
      </c>
      <c r="BE1" s="15" t="s">
        <v>1346</v>
      </c>
      <c r="BF1" s="15" t="s">
        <v>1338</v>
      </c>
      <c r="BG1" s="14" t="s">
        <v>1324</v>
      </c>
      <c r="BH1" s="16" t="s">
        <v>1347</v>
      </c>
      <c r="BI1" s="18" t="s">
        <v>297</v>
      </c>
      <c r="BJ1" s="19" t="s">
        <v>562</v>
      </c>
      <c r="BK1" s="15" t="s">
        <v>1348</v>
      </c>
      <c r="BL1" s="10" t="s">
        <v>1320</v>
      </c>
      <c r="BM1" s="15" t="s">
        <v>1349</v>
      </c>
      <c r="BN1" s="15" t="s">
        <v>1349</v>
      </c>
      <c r="BO1" s="15" t="s">
        <v>1338</v>
      </c>
      <c r="BP1" s="15" t="s">
        <v>1350</v>
      </c>
      <c r="BQ1" s="15" t="s">
        <v>1338</v>
      </c>
      <c r="BR1" s="11" t="s">
        <v>1340</v>
      </c>
      <c r="BS1" s="18" t="s">
        <v>300</v>
      </c>
      <c r="BT1" s="15" t="s">
        <v>1351</v>
      </c>
      <c r="BU1" s="15" t="s">
        <v>1338</v>
      </c>
      <c r="BV1" s="15" t="s">
        <v>1352</v>
      </c>
      <c r="BW1" s="15" t="s">
        <v>1352</v>
      </c>
      <c r="BX1" s="10" t="s">
        <v>1321</v>
      </c>
      <c r="BY1" s="16" t="s">
        <v>561</v>
      </c>
      <c r="BZ1" s="19" t="s">
        <v>563</v>
      </c>
      <c r="CA1" s="14" t="s">
        <v>1353</v>
      </c>
      <c r="CB1" s="16" t="s">
        <v>1335</v>
      </c>
      <c r="CC1" s="14" t="s">
        <v>1354</v>
      </c>
      <c r="CD1" s="15" t="s">
        <v>1355</v>
      </c>
      <c r="CE1" s="15" t="s">
        <v>1356</v>
      </c>
      <c r="CF1" s="15" t="s">
        <v>1356</v>
      </c>
      <c r="CG1" s="14" t="s">
        <v>1331</v>
      </c>
      <c r="CH1" s="11" t="s">
        <v>1357</v>
      </c>
      <c r="CI1" s="14" t="s">
        <v>1354</v>
      </c>
      <c r="CJ1" s="10" t="s">
        <v>1358</v>
      </c>
      <c r="CK1" s="15" t="s">
        <v>1359</v>
      </c>
      <c r="CL1" s="15" t="s">
        <v>1360</v>
      </c>
      <c r="CM1" s="15" t="s">
        <v>1338</v>
      </c>
      <c r="CN1" s="10" t="s">
        <v>557</v>
      </c>
      <c r="CO1" s="15" t="s">
        <v>1341</v>
      </c>
      <c r="CP1" s="15" t="s">
        <v>1361</v>
      </c>
      <c r="CQ1" s="15" t="s">
        <v>1362</v>
      </c>
      <c r="CR1" s="15" t="s">
        <v>1362</v>
      </c>
      <c r="CS1" s="19" t="s">
        <v>1077</v>
      </c>
      <c r="CT1" s="15" t="s">
        <v>1361</v>
      </c>
      <c r="CU1" s="11" t="s">
        <v>1311</v>
      </c>
      <c r="CV1" s="11" t="s">
        <v>1311</v>
      </c>
      <c r="CW1" s="11" t="s">
        <v>1313</v>
      </c>
      <c r="CX1" s="15" t="s">
        <v>1363</v>
      </c>
      <c r="CY1" s="15" t="s">
        <v>1344</v>
      </c>
      <c r="CZ1" s="15" t="s">
        <v>1362</v>
      </c>
      <c r="DA1" s="15" t="s">
        <v>1364</v>
      </c>
      <c r="DB1" s="15" t="s">
        <v>1365</v>
      </c>
      <c r="DC1" s="14" t="s">
        <v>1366</v>
      </c>
      <c r="DD1" s="15" t="s">
        <v>1367</v>
      </c>
      <c r="DE1" s="18" t="s">
        <v>1368</v>
      </c>
      <c r="DF1" s="15" t="s">
        <v>1361</v>
      </c>
      <c r="DG1" s="19" t="s">
        <v>564</v>
      </c>
      <c r="DH1" s="11" t="s">
        <v>1369</v>
      </c>
      <c r="DI1" s="16" t="s">
        <v>1347</v>
      </c>
      <c r="DJ1" s="16" t="s">
        <v>1347</v>
      </c>
      <c r="DK1" s="15" t="s">
        <v>1360</v>
      </c>
      <c r="DL1" s="11" t="s">
        <v>1370</v>
      </c>
      <c r="DM1" s="14" t="s">
        <v>1371</v>
      </c>
      <c r="DN1" s="15" t="s">
        <v>1344</v>
      </c>
      <c r="DO1" s="11" t="s">
        <v>1333</v>
      </c>
      <c r="DP1" s="15" t="s">
        <v>1341</v>
      </c>
      <c r="DQ1" s="15" t="s">
        <v>560</v>
      </c>
      <c r="DR1" s="14" t="s">
        <v>1372</v>
      </c>
      <c r="DS1" s="15" t="s">
        <v>1361</v>
      </c>
      <c r="DT1" s="15" t="s">
        <v>1314</v>
      </c>
      <c r="DU1" s="15" t="s">
        <v>1373</v>
      </c>
      <c r="DV1" s="15" t="s">
        <v>565</v>
      </c>
      <c r="DW1" s="145" t="s">
        <v>1339</v>
      </c>
      <c r="DX1" s="145" t="s">
        <v>1374</v>
      </c>
      <c r="DY1" s="145" t="s">
        <v>1375</v>
      </c>
      <c r="DZ1" s="146" t="s">
        <v>1078</v>
      </c>
      <c r="EA1" s="145" t="s">
        <v>1376</v>
      </c>
      <c r="EB1" s="145" t="s">
        <v>1376</v>
      </c>
      <c r="EC1" s="145" t="s">
        <v>1377</v>
      </c>
      <c r="ED1" s="145" t="s">
        <v>1344</v>
      </c>
      <c r="EE1" s="145" t="s">
        <v>1378</v>
      </c>
      <c r="EF1" s="145" t="s">
        <v>1378</v>
      </c>
      <c r="EG1" s="145" t="s">
        <v>1379</v>
      </c>
      <c r="EH1" s="145" t="s">
        <v>1379</v>
      </c>
      <c r="EI1" s="146" t="s">
        <v>1320</v>
      </c>
      <c r="EJ1" s="18" t="s">
        <v>1312</v>
      </c>
      <c r="EK1" s="15" t="s">
        <v>1380</v>
      </c>
      <c r="EL1" s="15" t="s">
        <v>1381</v>
      </c>
      <c r="EM1" s="15" t="s">
        <v>1382</v>
      </c>
      <c r="EN1" s="15" t="s">
        <v>1382</v>
      </c>
      <c r="EO1" s="15" t="s">
        <v>1382</v>
      </c>
      <c r="EP1" s="146" t="s">
        <v>1383</v>
      </c>
      <c r="EQ1" s="146" t="s">
        <v>1384</v>
      </c>
      <c r="ER1" s="146" t="s">
        <v>1385</v>
      </c>
    </row>
    <row r="2" spans="1:148">
      <c r="A2" s="147" t="s">
        <v>566</v>
      </c>
      <c r="B2" s="147" t="s">
        <v>567</v>
      </c>
      <c r="C2" s="147" t="s">
        <v>568</v>
      </c>
      <c r="D2" s="147" t="s">
        <v>569</v>
      </c>
      <c r="E2" s="147" t="s">
        <v>570</v>
      </c>
      <c r="F2" s="147" t="s">
        <v>571</v>
      </c>
      <c r="G2" s="147" t="s">
        <v>572</v>
      </c>
      <c r="H2" s="147" t="s">
        <v>573</v>
      </c>
      <c r="I2" s="147" t="s">
        <v>574</v>
      </c>
      <c r="J2" s="147" t="s">
        <v>575</v>
      </c>
      <c r="K2" s="147" t="s">
        <v>576</v>
      </c>
      <c r="L2" s="147" t="s">
        <v>577</v>
      </c>
      <c r="M2" s="147" t="s">
        <v>578</v>
      </c>
      <c r="N2" s="147" t="s">
        <v>578</v>
      </c>
      <c r="O2" s="147" t="s">
        <v>579</v>
      </c>
      <c r="P2" s="147" t="s">
        <v>580</v>
      </c>
      <c r="Q2" s="147" t="s">
        <v>580</v>
      </c>
      <c r="R2" s="147" t="s">
        <v>581</v>
      </c>
      <c r="S2" s="147" t="s">
        <v>582</v>
      </c>
      <c r="T2" s="147" t="s">
        <v>583</v>
      </c>
      <c r="U2" s="147" t="s">
        <v>584</v>
      </c>
      <c r="V2" s="147" t="s">
        <v>584</v>
      </c>
      <c r="W2" s="147" t="s">
        <v>585</v>
      </c>
      <c r="X2" s="147" t="s">
        <v>586</v>
      </c>
      <c r="Y2" s="147" t="s">
        <v>587</v>
      </c>
      <c r="Z2" s="147" t="s">
        <v>588</v>
      </c>
      <c r="AA2" s="147" t="s">
        <v>589</v>
      </c>
      <c r="AB2" s="147" t="s">
        <v>590</v>
      </c>
      <c r="AC2" s="147" t="s">
        <v>591</v>
      </c>
      <c r="AD2" s="148" t="s">
        <v>592</v>
      </c>
      <c r="AE2" s="147" t="s">
        <v>593</v>
      </c>
      <c r="AF2" s="149" t="s">
        <v>592</v>
      </c>
      <c r="AG2" s="150" t="s">
        <v>594</v>
      </c>
      <c r="AH2" s="147" t="s">
        <v>595</v>
      </c>
      <c r="AI2" s="147" t="s">
        <v>596</v>
      </c>
      <c r="AJ2" s="147" t="s">
        <v>597</v>
      </c>
      <c r="AK2" s="149" t="s">
        <v>598</v>
      </c>
      <c r="AL2" s="149" t="s">
        <v>598</v>
      </c>
      <c r="AM2" s="151" t="s">
        <v>599</v>
      </c>
      <c r="AN2" s="152" t="s">
        <v>600</v>
      </c>
      <c r="AO2" s="151" t="s">
        <v>601</v>
      </c>
      <c r="AP2" s="151" t="s">
        <v>602</v>
      </c>
      <c r="AQ2" s="150" t="s">
        <v>603</v>
      </c>
      <c r="AR2" s="150" t="s">
        <v>604</v>
      </c>
      <c r="AS2" s="147" t="s">
        <v>605</v>
      </c>
      <c r="AT2" s="147" t="s">
        <v>606</v>
      </c>
      <c r="AU2" s="150" t="s">
        <v>607</v>
      </c>
      <c r="AV2" s="150" t="s">
        <v>608</v>
      </c>
      <c r="AW2" s="153" t="s">
        <v>197</v>
      </c>
      <c r="AX2" s="147" t="s">
        <v>609</v>
      </c>
      <c r="AY2" s="147" t="s">
        <v>610</v>
      </c>
      <c r="AZ2" s="147" t="s">
        <v>611</v>
      </c>
      <c r="BA2" s="149" t="s">
        <v>612</v>
      </c>
      <c r="BB2" s="153" t="s">
        <v>613</v>
      </c>
      <c r="BC2" s="153" t="s">
        <v>614</v>
      </c>
      <c r="BD2" s="153" t="s">
        <v>615</v>
      </c>
      <c r="BE2" s="153" t="s">
        <v>198</v>
      </c>
      <c r="BF2" s="150" t="s">
        <v>616</v>
      </c>
      <c r="BG2" s="149" t="s">
        <v>617</v>
      </c>
      <c r="BH2" s="149" t="s">
        <v>617</v>
      </c>
      <c r="BI2" s="153" t="s">
        <v>618</v>
      </c>
      <c r="BJ2" s="154" t="s">
        <v>619</v>
      </c>
      <c r="BK2" s="153" t="s">
        <v>620</v>
      </c>
      <c r="BL2" s="147" t="s">
        <v>621</v>
      </c>
      <c r="BM2" s="150" t="s">
        <v>622</v>
      </c>
      <c r="BN2" s="150" t="s">
        <v>622</v>
      </c>
      <c r="BO2" s="150" t="s">
        <v>622</v>
      </c>
      <c r="BP2" s="150" t="s">
        <v>622</v>
      </c>
      <c r="BQ2" s="150" t="s">
        <v>622</v>
      </c>
      <c r="BR2" s="147" t="s">
        <v>621</v>
      </c>
      <c r="BS2" s="150" t="s">
        <v>622</v>
      </c>
      <c r="BT2" s="150" t="s">
        <v>622</v>
      </c>
      <c r="BU2" s="150" t="s">
        <v>623</v>
      </c>
      <c r="BV2" s="150" t="s">
        <v>622</v>
      </c>
      <c r="BW2" s="150" t="s">
        <v>622</v>
      </c>
      <c r="BX2" s="147" t="s">
        <v>624</v>
      </c>
      <c r="BY2" s="149" t="s">
        <v>625</v>
      </c>
      <c r="BZ2" s="154" t="s">
        <v>626</v>
      </c>
      <c r="CA2" s="149" t="s">
        <v>627</v>
      </c>
      <c r="CB2" s="149" t="s">
        <v>628</v>
      </c>
      <c r="CC2" s="149" t="s">
        <v>629</v>
      </c>
      <c r="CD2" s="153" t="s">
        <v>630</v>
      </c>
      <c r="CE2" s="153" t="s">
        <v>630</v>
      </c>
      <c r="CF2" s="153" t="s">
        <v>630</v>
      </c>
      <c r="CG2" s="149" t="s">
        <v>631</v>
      </c>
      <c r="CH2" s="147" t="s">
        <v>632</v>
      </c>
      <c r="CI2" s="149" t="s">
        <v>633</v>
      </c>
      <c r="CJ2" s="147" t="s">
        <v>634</v>
      </c>
      <c r="CK2" s="150" t="s">
        <v>635</v>
      </c>
      <c r="CL2" s="150" t="s">
        <v>302</v>
      </c>
      <c r="CM2" s="150" t="s">
        <v>1386</v>
      </c>
      <c r="CN2" s="147" t="s">
        <v>636</v>
      </c>
      <c r="CO2" s="150" t="s">
        <v>637</v>
      </c>
      <c r="CP2" s="150" t="s">
        <v>637</v>
      </c>
      <c r="CQ2" s="150" t="s">
        <v>638</v>
      </c>
      <c r="CR2" s="150" t="s">
        <v>639</v>
      </c>
      <c r="CS2" s="154" t="s">
        <v>640</v>
      </c>
      <c r="CT2" s="150" t="s">
        <v>641</v>
      </c>
      <c r="CU2" s="151" t="s">
        <v>642</v>
      </c>
      <c r="CV2" s="151" t="s">
        <v>643</v>
      </c>
      <c r="CW2" s="147" t="s">
        <v>188</v>
      </c>
      <c r="CX2" s="153" t="s">
        <v>644</v>
      </c>
      <c r="CY2" s="153" t="s">
        <v>645</v>
      </c>
      <c r="CZ2" s="150" t="s">
        <v>646</v>
      </c>
      <c r="DA2" s="150" t="s">
        <v>647</v>
      </c>
      <c r="DB2" s="150" t="s">
        <v>648</v>
      </c>
      <c r="DC2" s="149" t="s">
        <v>649</v>
      </c>
      <c r="DD2" s="153" t="s">
        <v>1387</v>
      </c>
      <c r="DE2" s="153" t="s">
        <v>650</v>
      </c>
      <c r="DF2" s="150" t="s">
        <v>651</v>
      </c>
      <c r="DG2" s="154" t="s">
        <v>652</v>
      </c>
      <c r="DH2" s="147" t="s">
        <v>653</v>
      </c>
      <c r="DI2" s="149" t="s">
        <v>654</v>
      </c>
      <c r="DJ2" s="149" t="s">
        <v>655</v>
      </c>
      <c r="DK2" s="150" t="s">
        <v>656</v>
      </c>
      <c r="DL2" s="147" t="s">
        <v>657</v>
      </c>
      <c r="DM2" s="149" t="s">
        <v>658</v>
      </c>
      <c r="DN2" s="153" t="s">
        <v>659</v>
      </c>
      <c r="DO2" s="147" t="s">
        <v>660</v>
      </c>
      <c r="DP2" s="150" t="s">
        <v>661</v>
      </c>
      <c r="DQ2" s="150" t="s">
        <v>662</v>
      </c>
      <c r="DR2" s="149" t="s">
        <v>663</v>
      </c>
      <c r="DS2" s="150" t="s">
        <v>664</v>
      </c>
      <c r="DT2" s="150" t="s">
        <v>665</v>
      </c>
      <c r="DU2" s="150" t="s">
        <v>666</v>
      </c>
      <c r="DV2" s="150" t="s">
        <v>667</v>
      </c>
      <c r="DW2" s="150" t="s">
        <v>668</v>
      </c>
      <c r="DX2" s="150" t="s">
        <v>669</v>
      </c>
      <c r="DY2" s="150" t="s">
        <v>670</v>
      </c>
      <c r="DZ2" s="150" t="s">
        <v>1079</v>
      </c>
      <c r="EA2" s="155" t="s">
        <v>1080</v>
      </c>
      <c r="EB2" s="155" t="s">
        <v>1081</v>
      </c>
      <c r="EC2" s="150" t="s">
        <v>1082</v>
      </c>
      <c r="ED2" s="156" t="s">
        <v>1109</v>
      </c>
      <c r="EE2" s="157" t="s">
        <v>650</v>
      </c>
      <c r="EF2" s="157" t="s">
        <v>1388</v>
      </c>
      <c r="EG2" s="157" t="s">
        <v>1389</v>
      </c>
      <c r="EH2" s="158" t="s">
        <v>1390</v>
      </c>
      <c r="EI2" s="157" t="s">
        <v>622</v>
      </c>
      <c r="EJ2" s="157" t="s">
        <v>1387</v>
      </c>
      <c r="EK2" s="157" t="s">
        <v>1391</v>
      </c>
      <c r="EL2" s="153" t="s">
        <v>1392</v>
      </c>
      <c r="EM2" s="153" t="s">
        <v>1393</v>
      </c>
      <c r="EN2" s="153" t="s">
        <v>1394</v>
      </c>
      <c r="EO2" s="157" t="s">
        <v>1387</v>
      </c>
      <c r="EP2" s="157" t="s">
        <v>1395</v>
      </c>
      <c r="EQ2" s="153" t="s">
        <v>620</v>
      </c>
      <c r="ER2" s="153" t="s">
        <v>620</v>
      </c>
    </row>
    <row r="3" spans="1:148">
      <c r="A3" s="22" t="s">
        <v>671</v>
      </c>
      <c r="B3" s="22" t="s">
        <v>672</v>
      </c>
      <c r="C3" s="22" t="s">
        <v>673</v>
      </c>
      <c r="D3" s="22" t="s">
        <v>674</v>
      </c>
      <c r="E3" s="22" t="s">
        <v>675</v>
      </c>
      <c r="F3" s="22" t="s">
        <v>676</v>
      </c>
      <c r="G3" s="22" t="s">
        <v>571</v>
      </c>
      <c r="H3" s="22" t="s">
        <v>677</v>
      </c>
      <c r="I3" s="22" t="s">
        <v>678</v>
      </c>
      <c r="J3" s="23">
        <v>1</v>
      </c>
      <c r="K3" s="22" t="s">
        <v>678</v>
      </c>
      <c r="L3" s="22" t="s">
        <v>679</v>
      </c>
      <c r="M3" s="22" t="s">
        <v>680</v>
      </c>
      <c r="N3" s="22" t="s">
        <v>678</v>
      </c>
      <c r="O3" s="22" t="s">
        <v>680</v>
      </c>
      <c r="P3" s="22" t="s">
        <v>681</v>
      </c>
      <c r="Q3" s="22" t="s">
        <v>682</v>
      </c>
      <c r="R3" s="22" t="s">
        <v>683</v>
      </c>
      <c r="S3" s="22" t="s">
        <v>684</v>
      </c>
      <c r="T3" s="22" t="s">
        <v>685</v>
      </c>
      <c r="U3" s="22" t="s">
        <v>686</v>
      </c>
      <c r="V3" s="22" t="s">
        <v>686</v>
      </c>
      <c r="W3" s="22" t="s">
        <v>687</v>
      </c>
      <c r="X3" s="22" t="s">
        <v>688</v>
      </c>
      <c r="Y3" s="22" t="s">
        <v>689</v>
      </c>
      <c r="Z3" s="22" t="s">
        <v>690</v>
      </c>
      <c r="AA3" s="22" t="s">
        <v>691</v>
      </c>
      <c r="AB3" s="22" t="s">
        <v>692</v>
      </c>
      <c r="AC3" s="22" t="s">
        <v>693</v>
      </c>
      <c r="AD3" s="24" t="s">
        <v>692</v>
      </c>
      <c r="AE3" s="22" t="s">
        <v>694</v>
      </c>
      <c r="AF3" s="25" t="s">
        <v>694</v>
      </c>
      <c r="AG3" s="26" t="s">
        <v>694</v>
      </c>
      <c r="AH3" s="22" t="s">
        <v>695</v>
      </c>
      <c r="AI3" s="22" t="s">
        <v>696</v>
      </c>
      <c r="AJ3" s="22" t="s">
        <v>697</v>
      </c>
      <c r="AK3" s="27" t="s">
        <v>698</v>
      </c>
      <c r="AL3" s="27" t="s">
        <v>699</v>
      </c>
      <c r="AM3" s="28" t="s">
        <v>700</v>
      </c>
      <c r="AN3" s="38" t="s">
        <v>701</v>
      </c>
      <c r="AO3" s="28" t="s">
        <v>702</v>
      </c>
      <c r="AP3" s="28" t="s">
        <v>703</v>
      </c>
      <c r="AQ3" s="26" t="s">
        <v>603</v>
      </c>
      <c r="AR3" s="26" t="s">
        <v>704</v>
      </c>
      <c r="AS3" s="22" t="s">
        <v>705</v>
      </c>
      <c r="AT3" s="22" t="s">
        <v>706</v>
      </c>
      <c r="AU3" s="26" t="s">
        <v>319</v>
      </c>
      <c r="AV3" s="21" t="s">
        <v>707</v>
      </c>
      <c r="AW3" s="29" t="s">
        <v>708</v>
      </c>
      <c r="AX3" s="22" t="s">
        <v>709</v>
      </c>
      <c r="AY3" s="22" t="s">
        <v>710</v>
      </c>
      <c r="AZ3" s="22" t="s">
        <v>711</v>
      </c>
      <c r="BA3" s="27" t="s">
        <v>712</v>
      </c>
      <c r="BB3" s="30" t="s">
        <v>713</v>
      </c>
      <c r="BC3" s="30" t="s">
        <v>714</v>
      </c>
      <c r="BD3" s="30" t="s">
        <v>715</v>
      </c>
      <c r="BE3" s="31" t="s">
        <v>716</v>
      </c>
      <c r="BF3" s="26" t="s">
        <v>717</v>
      </c>
      <c r="BG3" s="27" t="s">
        <v>718</v>
      </c>
      <c r="BH3" s="27" t="s">
        <v>719</v>
      </c>
      <c r="BI3" s="29" t="s">
        <v>620</v>
      </c>
      <c r="BJ3" s="32" t="s">
        <v>720</v>
      </c>
      <c r="BK3" s="29" t="s">
        <v>721</v>
      </c>
      <c r="BL3" s="22" t="s">
        <v>722</v>
      </c>
      <c r="BM3" s="26" t="s">
        <v>723</v>
      </c>
      <c r="BN3" s="26" t="s">
        <v>1396</v>
      </c>
      <c r="BO3" s="26" t="s">
        <v>724</v>
      </c>
      <c r="BP3" s="26" t="s">
        <v>725</v>
      </c>
      <c r="BQ3" s="26" t="s">
        <v>726</v>
      </c>
      <c r="BR3" s="22" t="s">
        <v>727</v>
      </c>
      <c r="BS3" s="26" t="s">
        <v>727</v>
      </c>
      <c r="BT3" s="26" t="s">
        <v>1092</v>
      </c>
      <c r="BU3" s="26" t="s">
        <v>728</v>
      </c>
      <c r="BV3" s="26" t="s">
        <v>729</v>
      </c>
      <c r="BW3" s="26" t="s">
        <v>730</v>
      </c>
      <c r="BX3" s="22" t="s">
        <v>731</v>
      </c>
      <c r="BY3" s="27" t="s">
        <v>732</v>
      </c>
      <c r="BZ3" s="32" t="s">
        <v>733</v>
      </c>
      <c r="CA3" s="27" t="s">
        <v>734</v>
      </c>
      <c r="CB3" s="27" t="s">
        <v>735</v>
      </c>
      <c r="CC3" s="27" t="s">
        <v>736</v>
      </c>
      <c r="CD3" s="30" t="s">
        <v>7</v>
      </c>
      <c r="CE3" s="30" t="s">
        <v>201</v>
      </c>
      <c r="CF3" s="30" t="s">
        <v>202</v>
      </c>
      <c r="CG3" s="27" t="s">
        <v>737</v>
      </c>
      <c r="CH3" s="22" t="s">
        <v>738</v>
      </c>
      <c r="CI3" s="27" t="s">
        <v>739</v>
      </c>
      <c r="CJ3" s="22" t="s">
        <v>740</v>
      </c>
      <c r="CK3" s="26" t="s">
        <v>741</v>
      </c>
      <c r="CL3" s="26" t="s">
        <v>742</v>
      </c>
      <c r="CM3" s="26" t="s">
        <v>707</v>
      </c>
      <c r="CN3" s="22" t="s">
        <v>707</v>
      </c>
      <c r="CO3" s="26" t="s">
        <v>743</v>
      </c>
      <c r="CP3" s="26" t="s">
        <v>744</v>
      </c>
      <c r="CQ3" s="26" t="s">
        <v>745</v>
      </c>
      <c r="CR3" s="26" t="s">
        <v>746</v>
      </c>
      <c r="CS3" s="36" t="s">
        <v>747</v>
      </c>
      <c r="CT3" s="26" t="s">
        <v>748</v>
      </c>
      <c r="CU3" s="28" t="s">
        <v>749</v>
      </c>
      <c r="CV3" s="28" t="s">
        <v>750</v>
      </c>
      <c r="CW3" s="22" t="s">
        <v>751</v>
      </c>
      <c r="CX3" s="30" t="s">
        <v>6</v>
      </c>
      <c r="CY3" s="30" t="s">
        <v>752</v>
      </c>
      <c r="CZ3" s="26" t="s">
        <v>753</v>
      </c>
      <c r="DA3" s="26" t="s">
        <v>754</v>
      </c>
      <c r="DB3" s="26" t="s">
        <v>755</v>
      </c>
      <c r="DC3" s="27" t="s">
        <v>756</v>
      </c>
      <c r="DD3" s="29" t="s">
        <v>1397</v>
      </c>
      <c r="DE3" s="29" t="s">
        <v>185</v>
      </c>
      <c r="DF3" s="26" t="s">
        <v>757</v>
      </c>
      <c r="DG3" s="32" t="s">
        <v>199</v>
      </c>
      <c r="DH3" s="22" t="s">
        <v>758</v>
      </c>
      <c r="DI3" s="27" t="s">
        <v>759</v>
      </c>
      <c r="DJ3" s="27" t="s">
        <v>760</v>
      </c>
      <c r="DK3" s="26" t="s">
        <v>761</v>
      </c>
      <c r="DL3" s="22" t="s">
        <v>762</v>
      </c>
      <c r="DM3" s="27" t="s">
        <v>763</v>
      </c>
      <c r="DN3" s="30" t="s">
        <v>764</v>
      </c>
      <c r="DO3" s="22" t="s">
        <v>765</v>
      </c>
      <c r="DP3" s="33">
        <v>100</v>
      </c>
      <c r="DQ3" s="33" t="s">
        <v>766</v>
      </c>
      <c r="DR3" s="27" t="s">
        <v>767</v>
      </c>
      <c r="DS3" s="26" t="s">
        <v>768</v>
      </c>
      <c r="DT3" s="26" t="s">
        <v>769</v>
      </c>
      <c r="DU3" s="26" t="s">
        <v>770</v>
      </c>
      <c r="DV3" s="26" t="s">
        <v>771</v>
      </c>
      <c r="DW3" s="26" t="s">
        <v>772</v>
      </c>
      <c r="DX3" s="26" t="s">
        <v>773</v>
      </c>
      <c r="DY3" s="26" t="s">
        <v>774</v>
      </c>
      <c r="DZ3" s="26" t="s">
        <v>1083</v>
      </c>
      <c r="EA3" s="26" t="s">
        <v>1084</v>
      </c>
      <c r="EB3" s="26" t="s">
        <v>1085</v>
      </c>
      <c r="EC3" t="s">
        <v>1086</v>
      </c>
      <c r="ED3" s="26" t="s">
        <v>1110</v>
      </c>
      <c r="EE3" s="21" t="s">
        <v>1398</v>
      </c>
      <c r="EF3" s="21" t="s">
        <v>1399</v>
      </c>
      <c r="EG3" t="s">
        <v>1400</v>
      </c>
      <c r="EH3" t="s">
        <v>1401</v>
      </c>
      <c r="EI3" s="21" t="s">
        <v>1402</v>
      </c>
      <c r="EJ3" s="21" t="s">
        <v>741</v>
      </c>
      <c r="EK3" s="21" t="s">
        <v>1403</v>
      </c>
      <c r="EL3" s="31" t="s">
        <v>716</v>
      </c>
      <c r="EM3" s="31" t="s">
        <v>1404</v>
      </c>
      <c r="EN3" s="31" t="s">
        <v>1405</v>
      </c>
      <c r="EO3" s="31" t="s">
        <v>741</v>
      </c>
      <c r="EP3" s="29" t="s">
        <v>1406</v>
      </c>
      <c r="EQ3" s="29" t="s">
        <v>1407</v>
      </c>
      <c r="ER3" s="21" t="s">
        <v>1408</v>
      </c>
    </row>
    <row r="4" spans="1:148">
      <c r="A4" s="22" t="s">
        <v>775</v>
      </c>
      <c r="B4" s="22" t="s">
        <v>776</v>
      </c>
      <c r="C4" s="22"/>
      <c r="D4" s="22" t="s">
        <v>777</v>
      </c>
      <c r="E4" s="22" t="s">
        <v>778</v>
      </c>
      <c r="F4" s="22" t="s">
        <v>779</v>
      </c>
      <c r="G4" s="22" t="s">
        <v>780</v>
      </c>
      <c r="H4" s="22" t="s">
        <v>781</v>
      </c>
      <c r="I4" s="22" t="s">
        <v>782</v>
      </c>
      <c r="J4" s="23" t="s">
        <v>783</v>
      </c>
      <c r="K4" s="22" t="s">
        <v>680</v>
      </c>
      <c r="L4" s="22" t="s">
        <v>784</v>
      </c>
      <c r="M4" s="22" t="s">
        <v>785</v>
      </c>
      <c r="N4" s="22" t="s">
        <v>680</v>
      </c>
      <c r="O4" s="22" t="s">
        <v>785</v>
      </c>
      <c r="P4" s="22" t="s">
        <v>786</v>
      </c>
      <c r="Q4" s="22" t="s">
        <v>787</v>
      </c>
      <c r="R4" s="22"/>
      <c r="S4" s="22" t="s">
        <v>788</v>
      </c>
      <c r="T4" s="22" t="s">
        <v>789</v>
      </c>
      <c r="U4" s="22" t="s">
        <v>790</v>
      </c>
      <c r="V4" s="22" t="s">
        <v>790</v>
      </c>
      <c r="W4" s="22" t="s">
        <v>791</v>
      </c>
      <c r="X4" s="22" t="s">
        <v>792</v>
      </c>
      <c r="Y4" s="22" t="s">
        <v>793</v>
      </c>
      <c r="Z4" s="22" t="s">
        <v>794</v>
      </c>
      <c r="AA4" s="22" t="s">
        <v>795</v>
      </c>
      <c r="AB4" s="22"/>
      <c r="AC4" s="22" t="s">
        <v>796</v>
      </c>
      <c r="AD4" s="24"/>
      <c r="AE4" s="22"/>
      <c r="AF4" s="25" t="s">
        <v>797</v>
      </c>
      <c r="AG4" s="26" t="s">
        <v>797</v>
      </c>
      <c r="AH4" s="22" t="s">
        <v>603</v>
      </c>
      <c r="AI4" s="22" t="s">
        <v>798</v>
      </c>
      <c r="AJ4" s="22" t="s">
        <v>799</v>
      </c>
      <c r="AK4" s="27" t="s">
        <v>800</v>
      </c>
      <c r="AL4" s="27" t="s">
        <v>801</v>
      </c>
      <c r="AM4" s="28" t="s">
        <v>802</v>
      </c>
      <c r="AN4" s="38" t="s">
        <v>803</v>
      </c>
      <c r="AO4" s="28" t="s">
        <v>804</v>
      </c>
      <c r="AP4" s="28" t="s">
        <v>805</v>
      </c>
      <c r="AQ4" s="26"/>
      <c r="AR4" s="26" t="s">
        <v>806</v>
      </c>
      <c r="AS4" s="22"/>
      <c r="AT4" s="22" t="s">
        <v>807</v>
      </c>
      <c r="AU4" s="26"/>
      <c r="AV4" s="21" t="s">
        <v>808</v>
      </c>
      <c r="AW4" s="29" t="s">
        <v>809</v>
      </c>
      <c r="AX4" s="22" t="s">
        <v>810</v>
      </c>
      <c r="AY4" s="22" t="s">
        <v>811</v>
      </c>
      <c r="AZ4" s="22" t="s">
        <v>812</v>
      </c>
      <c r="BA4" s="27"/>
      <c r="BB4" s="30" t="s">
        <v>13</v>
      </c>
      <c r="BC4" s="30" t="s">
        <v>813</v>
      </c>
      <c r="BD4" s="30" t="s">
        <v>814</v>
      </c>
      <c r="BE4" s="29" t="s">
        <v>815</v>
      </c>
      <c r="BF4" s="26" t="s">
        <v>1087</v>
      </c>
      <c r="BG4" s="27" t="s">
        <v>816</v>
      </c>
      <c r="BH4" s="27" t="s">
        <v>817</v>
      </c>
      <c r="BI4" s="29" t="s">
        <v>818</v>
      </c>
      <c r="BJ4" s="32" t="s">
        <v>819</v>
      </c>
      <c r="BK4" s="29" t="s">
        <v>820</v>
      </c>
      <c r="BL4" s="22"/>
      <c r="BM4" s="26" t="s">
        <v>821</v>
      </c>
      <c r="BN4" s="26" t="s">
        <v>821</v>
      </c>
      <c r="BO4" s="26" t="s">
        <v>821</v>
      </c>
      <c r="BP4" s="26" t="s">
        <v>821</v>
      </c>
      <c r="BQ4" s="26" t="s">
        <v>821</v>
      </c>
      <c r="BR4" s="22" t="s">
        <v>821</v>
      </c>
      <c r="BS4" s="26" t="s">
        <v>822</v>
      </c>
      <c r="BT4" s="26" t="s">
        <v>1093</v>
      </c>
      <c r="BU4" s="26" t="s">
        <v>821</v>
      </c>
      <c r="BV4" s="26" t="s">
        <v>821</v>
      </c>
      <c r="BW4" s="26" t="s">
        <v>821</v>
      </c>
      <c r="BX4" s="22" t="s">
        <v>823</v>
      </c>
      <c r="BY4" s="27"/>
      <c r="BZ4" s="32" t="s">
        <v>824</v>
      </c>
      <c r="CA4" s="27" t="s">
        <v>825</v>
      </c>
      <c r="CB4" s="27" t="s">
        <v>826</v>
      </c>
      <c r="CC4" s="27"/>
      <c r="CD4" s="30"/>
      <c r="CE4" s="30"/>
      <c r="CF4" s="30"/>
      <c r="CG4" s="27" t="s">
        <v>827</v>
      </c>
      <c r="CH4" s="22" t="s">
        <v>828</v>
      </c>
      <c r="CI4" s="27" t="s">
        <v>829</v>
      </c>
      <c r="CJ4" s="22" t="s">
        <v>830</v>
      </c>
      <c r="CK4" s="26" t="s">
        <v>603</v>
      </c>
      <c r="CL4" s="26" t="s">
        <v>831</v>
      </c>
      <c r="CM4" s="26" t="s">
        <v>808</v>
      </c>
      <c r="CN4" s="22" t="s">
        <v>808</v>
      </c>
      <c r="CO4" s="26" t="s">
        <v>832</v>
      </c>
      <c r="CP4" s="26" t="s">
        <v>833</v>
      </c>
      <c r="CQ4" s="26" t="s">
        <v>834</v>
      </c>
      <c r="CR4" s="26" t="s">
        <v>835</v>
      </c>
      <c r="CS4" s="36" t="s">
        <v>836</v>
      </c>
      <c r="CT4" s="26"/>
      <c r="CU4" s="28" t="s">
        <v>837</v>
      </c>
      <c r="CV4" s="28"/>
      <c r="CW4" s="22" t="s">
        <v>838</v>
      </c>
      <c r="CX4" s="30" t="s">
        <v>11</v>
      </c>
      <c r="CY4" s="30"/>
      <c r="CZ4" s="26" t="s">
        <v>839</v>
      </c>
      <c r="DA4" s="26" t="s">
        <v>840</v>
      </c>
      <c r="DB4" s="26" t="s">
        <v>841</v>
      </c>
      <c r="DC4" s="27" t="s">
        <v>842</v>
      </c>
      <c r="DD4" s="29" t="s">
        <v>1409</v>
      </c>
      <c r="DE4" s="29" t="s">
        <v>188</v>
      </c>
      <c r="DF4" s="26" t="s">
        <v>843</v>
      </c>
      <c r="DG4" s="32" t="s">
        <v>751</v>
      </c>
      <c r="DH4" s="22" t="s">
        <v>829</v>
      </c>
      <c r="DI4" s="27" t="s">
        <v>844</v>
      </c>
      <c r="DJ4" s="27" t="s">
        <v>845</v>
      </c>
      <c r="DK4" s="26" t="s">
        <v>846</v>
      </c>
      <c r="DL4" s="22" t="s">
        <v>847</v>
      </c>
      <c r="DM4" s="27" t="s">
        <v>848</v>
      </c>
      <c r="DN4" s="30" t="s">
        <v>849</v>
      </c>
      <c r="DO4" s="22" t="s">
        <v>850</v>
      </c>
      <c r="DP4" s="33">
        <v>900</v>
      </c>
      <c r="DQ4" s="33" t="s">
        <v>851</v>
      </c>
      <c r="DR4" s="27"/>
      <c r="DS4" s="26" t="s">
        <v>852</v>
      </c>
      <c r="DT4" s="26" t="s">
        <v>853</v>
      </c>
      <c r="DU4" s="26" t="s">
        <v>854</v>
      </c>
      <c r="DV4" s="26" t="s">
        <v>855</v>
      </c>
      <c r="DW4" s="26" t="s">
        <v>856</v>
      </c>
      <c r="DX4" s="26" t="s">
        <v>857</v>
      </c>
      <c r="DY4" s="26" t="s">
        <v>858</v>
      </c>
      <c r="DZ4" s="26"/>
      <c r="EA4" s="26" t="s">
        <v>1088</v>
      </c>
      <c r="EB4" s="26" t="s">
        <v>1089</v>
      </c>
      <c r="EC4" t="s">
        <v>1111</v>
      </c>
      <c r="ED4" s="26" t="s">
        <v>1112</v>
      </c>
      <c r="EE4" s="21" t="s">
        <v>1410</v>
      </c>
      <c r="EF4" s="21" t="s">
        <v>1411</v>
      </c>
      <c r="EG4"/>
      <c r="EH4"/>
      <c r="EI4" s="21" t="s">
        <v>1412</v>
      </c>
      <c r="EJ4" s="21" t="s">
        <v>1413</v>
      </c>
      <c r="EK4" s="21" t="s">
        <v>1414</v>
      </c>
      <c r="EL4" s="29" t="s">
        <v>815</v>
      </c>
      <c r="EM4" s="29" t="s">
        <v>1415</v>
      </c>
      <c r="EN4" s="29"/>
      <c r="EO4" s="29" t="s">
        <v>603</v>
      </c>
      <c r="EQ4" s="29" t="s">
        <v>1416</v>
      </c>
      <c r="ER4" s="21" t="s">
        <v>1417</v>
      </c>
    </row>
    <row r="5" spans="1:148">
      <c r="A5" s="22" t="s">
        <v>859</v>
      </c>
      <c r="B5" s="22" t="s">
        <v>860</v>
      </c>
      <c r="C5" s="22"/>
      <c r="D5" s="22"/>
      <c r="E5" s="22" t="s">
        <v>861</v>
      </c>
      <c r="F5" s="22"/>
      <c r="G5" s="22"/>
      <c r="H5" s="22" t="s">
        <v>862</v>
      </c>
      <c r="I5" s="22" t="s">
        <v>863</v>
      </c>
      <c r="J5" s="23">
        <v>2</v>
      </c>
      <c r="K5" s="22" t="s">
        <v>864</v>
      </c>
      <c r="L5" s="22" t="s">
        <v>865</v>
      </c>
      <c r="M5" s="22" t="s">
        <v>866</v>
      </c>
      <c r="N5" s="22" t="s">
        <v>864</v>
      </c>
      <c r="O5" s="22" t="s">
        <v>866</v>
      </c>
      <c r="P5" s="22" t="s">
        <v>867</v>
      </c>
      <c r="Q5" s="22" t="s">
        <v>868</v>
      </c>
      <c r="R5" s="22"/>
      <c r="S5" s="22" t="s">
        <v>869</v>
      </c>
      <c r="T5" s="22"/>
      <c r="U5" s="22" t="s">
        <v>870</v>
      </c>
      <c r="V5" s="22" t="s">
        <v>871</v>
      </c>
      <c r="W5" s="22" t="s">
        <v>872</v>
      </c>
      <c r="X5" s="22" t="s">
        <v>873</v>
      </c>
      <c r="Y5" s="22" t="s">
        <v>846</v>
      </c>
      <c r="Z5" s="22" t="s">
        <v>874</v>
      </c>
      <c r="AA5" s="22"/>
      <c r="AB5" s="22"/>
      <c r="AC5" s="22" t="s">
        <v>875</v>
      </c>
      <c r="AD5" s="24"/>
      <c r="AE5" s="22"/>
      <c r="AF5" s="25" t="s">
        <v>876</v>
      </c>
      <c r="AG5" s="26" t="s">
        <v>877</v>
      </c>
      <c r="AH5" s="22"/>
      <c r="AI5" s="22" t="s">
        <v>878</v>
      </c>
      <c r="AJ5" s="22" t="s">
        <v>879</v>
      </c>
      <c r="AK5" s="27"/>
      <c r="AL5" s="27" t="s">
        <v>880</v>
      </c>
      <c r="AM5" s="28" t="s">
        <v>881</v>
      </c>
      <c r="AN5" s="38" t="s">
        <v>882</v>
      </c>
      <c r="AO5" s="28" t="s">
        <v>883</v>
      </c>
      <c r="AP5" s="28"/>
      <c r="AQ5" s="26"/>
      <c r="AR5" s="26" t="s">
        <v>873</v>
      </c>
      <c r="AS5" s="22"/>
      <c r="AT5" s="22" t="s">
        <v>884</v>
      </c>
      <c r="AU5" s="26"/>
      <c r="AV5" s="21" t="s">
        <v>885</v>
      </c>
      <c r="AW5" s="29"/>
      <c r="AX5" s="22"/>
      <c r="AY5" s="22" t="s">
        <v>886</v>
      </c>
      <c r="AZ5" s="22" t="s">
        <v>887</v>
      </c>
      <c r="BA5" s="27"/>
      <c r="BB5" s="30" t="s">
        <v>888</v>
      </c>
      <c r="BC5" s="30" t="s">
        <v>889</v>
      </c>
      <c r="BD5" s="30" t="s">
        <v>890</v>
      </c>
      <c r="BE5" s="29" t="s">
        <v>891</v>
      </c>
      <c r="BF5" s="26" t="s">
        <v>936</v>
      </c>
      <c r="BG5" s="27" t="s">
        <v>892</v>
      </c>
      <c r="BH5" s="27"/>
      <c r="BI5" s="29" t="s">
        <v>198</v>
      </c>
      <c r="BJ5" s="34"/>
      <c r="BK5" s="29" t="s">
        <v>893</v>
      </c>
      <c r="BL5" s="22"/>
      <c r="BM5" s="26" t="s">
        <v>894</v>
      </c>
      <c r="BN5" s="26" t="s">
        <v>894</v>
      </c>
      <c r="BO5" s="26" t="s">
        <v>894</v>
      </c>
      <c r="BP5" s="26" t="s">
        <v>894</v>
      </c>
      <c r="BQ5" s="26" t="s">
        <v>894</v>
      </c>
      <c r="BR5" s="22" t="s">
        <v>895</v>
      </c>
      <c r="BS5" s="26"/>
      <c r="BT5" s="26" t="s">
        <v>821</v>
      </c>
      <c r="BU5" s="26" t="s">
        <v>894</v>
      </c>
      <c r="BV5" s="26" t="s">
        <v>894</v>
      </c>
      <c r="BW5" s="26" t="s">
        <v>894</v>
      </c>
      <c r="BX5" s="22" t="s">
        <v>896</v>
      </c>
      <c r="BY5" s="27"/>
      <c r="BZ5" s="32" t="s">
        <v>862</v>
      </c>
      <c r="CA5" s="27" t="s">
        <v>897</v>
      </c>
      <c r="CB5" s="27"/>
      <c r="CC5" s="27"/>
      <c r="CD5" s="30"/>
      <c r="CE5" s="30"/>
      <c r="CF5" s="30"/>
      <c r="CG5" s="27" t="s">
        <v>898</v>
      </c>
      <c r="CH5" s="22" t="s">
        <v>899</v>
      </c>
      <c r="CI5" s="27" t="s">
        <v>900</v>
      </c>
      <c r="CJ5" s="22"/>
      <c r="CK5" s="26"/>
      <c r="CL5" s="26" t="s">
        <v>327</v>
      </c>
      <c r="CM5" s="26" t="s">
        <v>885</v>
      </c>
      <c r="CN5" s="22" t="s">
        <v>885</v>
      </c>
      <c r="CO5" s="26" t="s">
        <v>901</v>
      </c>
      <c r="CP5" s="26" t="s">
        <v>902</v>
      </c>
      <c r="CQ5" s="26"/>
      <c r="CR5" s="26"/>
      <c r="CS5" s="36" t="s">
        <v>903</v>
      </c>
      <c r="CT5" s="26"/>
      <c r="CU5" s="28" t="s">
        <v>904</v>
      </c>
      <c r="CV5" s="28"/>
      <c r="CW5" s="22" t="s">
        <v>905</v>
      </c>
      <c r="CX5" s="30"/>
      <c r="CY5" s="30"/>
      <c r="CZ5" s="26" t="s">
        <v>906</v>
      </c>
      <c r="DA5" s="26" t="s">
        <v>907</v>
      </c>
      <c r="DB5" s="26" t="s">
        <v>908</v>
      </c>
      <c r="DC5" s="27"/>
      <c r="DD5" s="29" t="s">
        <v>1418</v>
      </c>
      <c r="DE5" s="29" t="s">
        <v>910</v>
      </c>
      <c r="DF5" s="26" t="s">
        <v>911</v>
      </c>
      <c r="DG5" s="32"/>
      <c r="DH5" s="22" t="s">
        <v>900</v>
      </c>
      <c r="DI5" s="27" t="s">
        <v>912</v>
      </c>
      <c r="DJ5" s="27"/>
      <c r="DK5" s="26" t="s">
        <v>913</v>
      </c>
      <c r="DL5" s="22"/>
      <c r="DM5" s="27" t="s">
        <v>914</v>
      </c>
      <c r="DN5" s="30"/>
      <c r="DO5" s="22" t="s">
        <v>915</v>
      </c>
      <c r="DP5" s="33">
        <v>5000</v>
      </c>
      <c r="DQ5" s="33"/>
      <c r="DR5" s="27"/>
      <c r="DS5" s="26" t="s">
        <v>916</v>
      </c>
      <c r="DT5" s="26"/>
      <c r="DU5" s="26" t="s">
        <v>917</v>
      </c>
      <c r="DV5" s="26" t="s">
        <v>918</v>
      </c>
      <c r="EB5" s="21" t="s">
        <v>1090</v>
      </c>
      <c r="EC5" t="s">
        <v>1113</v>
      </c>
      <c r="ED5"/>
      <c r="EF5" s="21" t="s">
        <v>1419</v>
      </c>
      <c r="EG5"/>
      <c r="EH5"/>
      <c r="EI5"/>
      <c r="EJ5" t="s">
        <v>603</v>
      </c>
      <c r="EK5" s="21" t="s">
        <v>1420</v>
      </c>
      <c r="EL5" s="29"/>
      <c r="EM5" s="29" t="s">
        <v>1421</v>
      </c>
      <c r="EN5" s="29"/>
      <c r="EO5" s="29" t="s">
        <v>909</v>
      </c>
      <c r="EQ5" t="s">
        <v>1422</v>
      </c>
      <c r="ER5" s="21" t="s">
        <v>1423</v>
      </c>
    </row>
    <row r="6" spans="1:148">
      <c r="A6" s="22" t="s">
        <v>919</v>
      </c>
      <c r="B6" s="22" t="s">
        <v>920</v>
      </c>
      <c r="C6" s="22"/>
      <c r="D6" s="22"/>
      <c r="E6" s="22" t="s">
        <v>921</v>
      </c>
      <c r="F6" s="22"/>
      <c r="G6" s="22"/>
      <c r="H6" s="22" t="s">
        <v>922</v>
      </c>
      <c r="I6" s="22" t="s">
        <v>923</v>
      </c>
      <c r="J6" s="23">
        <v>3</v>
      </c>
      <c r="K6" s="22" t="s">
        <v>924</v>
      </c>
      <c r="L6" s="22" t="s">
        <v>925</v>
      </c>
      <c r="M6" s="22" t="s">
        <v>926</v>
      </c>
      <c r="N6" s="22" t="s">
        <v>923</v>
      </c>
      <c r="O6" s="22" t="s">
        <v>315</v>
      </c>
      <c r="P6" s="22" t="s">
        <v>906</v>
      </c>
      <c r="Q6" s="22" t="s">
        <v>906</v>
      </c>
      <c r="R6" s="22"/>
      <c r="S6" s="22" t="s">
        <v>927</v>
      </c>
      <c r="T6" s="22"/>
      <c r="U6" s="22" t="s">
        <v>871</v>
      </c>
      <c r="V6" s="22"/>
      <c r="W6" s="22"/>
      <c r="X6" s="22" t="s">
        <v>928</v>
      </c>
      <c r="Y6" s="22"/>
      <c r="Z6" s="22"/>
      <c r="AA6" s="22"/>
      <c r="AB6" s="22"/>
      <c r="AC6" s="22"/>
      <c r="AD6" s="24"/>
      <c r="AE6" s="22"/>
      <c r="AF6" s="25"/>
      <c r="AG6" s="26" t="s">
        <v>929</v>
      </c>
      <c r="AH6" s="22"/>
      <c r="AI6" s="22"/>
      <c r="AJ6" s="22" t="s">
        <v>930</v>
      </c>
      <c r="AK6" s="27"/>
      <c r="AL6" s="27"/>
      <c r="AM6" s="35"/>
      <c r="AN6" s="38"/>
      <c r="AO6" s="28"/>
      <c r="AP6" s="28"/>
      <c r="AQ6" s="26"/>
      <c r="AR6" s="26" t="s">
        <v>928</v>
      </c>
      <c r="AS6" s="22"/>
      <c r="AT6" s="22" t="s">
        <v>931</v>
      </c>
      <c r="AU6" s="26"/>
      <c r="AV6" s="21" t="s">
        <v>932</v>
      </c>
      <c r="AW6" s="29"/>
      <c r="AX6" s="22"/>
      <c r="AY6" s="22" t="s">
        <v>933</v>
      </c>
      <c r="AZ6" s="22" t="s">
        <v>934</v>
      </c>
      <c r="BA6" s="27"/>
      <c r="BB6" s="30"/>
      <c r="BC6" s="30"/>
      <c r="BD6" s="30" t="s">
        <v>935</v>
      </c>
      <c r="BE6" s="29"/>
      <c r="BF6" s="26" t="s">
        <v>962</v>
      </c>
      <c r="BG6" s="27"/>
      <c r="BH6" s="27"/>
      <c r="BI6" s="29"/>
      <c r="BJ6" s="34"/>
      <c r="BK6" s="29" t="s">
        <v>937</v>
      </c>
      <c r="BL6" s="22"/>
      <c r="BM6" s="26"/>
      <c r="BN6" s="26"/>
      <c r="BO6" s="26"/>
      <c r="BP6" s="26"/>
      <c r="BQ6" s="26"/>
      <c r="BR6" s="22"/>
      <c r="BS6" s="26"/>
      <c r="BT6" s="26" t="s">
        <v>894</v>
      </c>
      <c r="BU6" s="26"/>
      <c r="BV6" s="26"/>
      <c r="BW6" s="22"/>
      <c r="BX6" s="22"/>
      <c r="BY6" s="27"/>
      <c r="BZ6" s="32" t="s">
        <v>922</v>
      </c>
      <c r="CA6" s="27"/>
      <c r="CB6" s="27"/>
      <c r="CC6" s="27"/>
      <c r="CD6" s="30"/>
      <c r="CE6" s="30"/>
      <c r="CF6" s="30"/>
      <c r="CG6" s="27" t="s">
        <v>938</v>
      </c>
      <c r="CH6" s="22" t="s">
        <v>939</v>
      </c>
      <c r="CI6" s="27" t="s">
        <v>940</v>
      </c>
      <c r="CJ6" s="22"/>
      <c r="CK6" s="26"/>
      <c r="CL6" s="26" t="s">
        <v>331</v>
      </c>
      <c r="CM6" s="26" t="s">
        <v>932</v>
      </c>
      <c r="CN6" s="22" t="s">
        <v>932</v>
      </c>
      <c r="CO6" s="26" t="s">
        <v>941</v>
      </c>
      <c r="CP6" s="26" t="s">
        <v>942</v>
      </c>
      <c r="CQ6" s="26"/>
      <c r="CR6" s="26"/>
      <c r="CS6" s="36" t="s">
        <v>943</v>
      </c>
      <c r="CT6" s="26"/>
      <c r="CU6" s="28"/>
      <c r="CV6" s="28"/>
      <c r="CW6" s="22"/>
      <c r="CX6" s="30"/>
      <c r="CY6" s="30"/>
      <c r="CZ6" s="26" t="s">
        <v>944</v>
      </c>
      <c r="DA6" s="26"/>
      <c r="DB6" s="26"/>
      <c r="DC6" s="27"/>
      <c r="DD6" s="29"/>
      <c r="DE6" s="29"/>
      <c r="DF6" s="26" t="s">
        <v>945</v>
      </c>
      <c r="DG6" s="32"/>
      <c r="DH6" s="22" t="s">
        <v>940</v>
      </c>
      <c r="DI6" s="27" t="s">
        <v>946</v>
      </c>
      <c r="DJ6" s="27"/>
      <c r="DK6" s="26"/>
      <c r="DL6" s="22"/>
      <c r="DM6" s="27"/>
      <c r="DN6" s="30"/>
      <c r="DO6" s="22"/>
      <c r="DP6" s="33" t="s">
        <v>319</v>
      </c>
      <c r="DQ6" s="33"/>
      <c r="DR6" s="27"/>
      <c r="DS6" s="26" t="s">
        <v>947</v>
      </c>
      <c r="DT6" s="26"/>
      <c r="DU6" s="26"/>
      <c r="DV6" s="26" t="s">
        <v>948</v>
      </c>
      <c r="EB6" s="21" t="s">
        <v>1091</v>
      </c>
      <c r="EG6"/>
      <c r="EH6"/>
      <c r="EJ6" s="21" t="s">
        <v>1424</v>
      </c>
      <c r="EK6" s="21" t="s">
        <v>1425</v>
      </c>
      <c r="EL6" s="29"/>
      <c r="EM6" s="29"/>
      <c r="EN6" s="29"/>
      <c r="EO6" s="29"/>
      <c r="EQ6" t="s">
        <v>1426</v>
      </c>
      <c r="ER6" s="21" t="s">
        <v>1427</v>
      </c>
    </row>
    <row r="7" spans="1:148">
      <c r="A7" s="22" t="s">
        <v>949</v>
      </c>
      <c r="B7" s="22"/>
      <c r="C7" s="22"/>
      <c r="D7" s="22"/>
      <c r="E7" s="22"/>
      <c r="F7" s="22"/>
      <c r="G7" s="22"/>
      <c r="H7" s="22"/>
      <c r="I7" s="22" t="s">
        <v>950</v>
      </c>
      <c r="J7" s="23">
        <v>4</v>
      </c>
      <c r="K7" s="22" t="s">
        <v>923</v>
      </c>
      <c r="L7" s="22" t="s">
        <v>866</v>
      </c>
      <c r="M7" s="22" t="s">
        <v>951</v>
      </c>
      <c r="N7" s="22" t="s">
        <v>951</v>
      </c>
      <c r="O7" s="22" t="s">
        <v>321</v>
      </c>
      <c r="P7" s="22" t="s">
        <v>952</v>
      </c>
      <c r="Q7" s="22" t="s">
        <v>953</v>
      </c>
      <c r="R7" s="22"/>
      <c r="S7" s="22" t="s">
        <v>954</v>
      </c>
      <c r="T7" s="22"/>
      <c r="U7" s="22" t="s">
        <v>955</v>
      </c>
      <c r="V7" s="22"/>
      <c r="W7" s="22"/>
      <c r="X7" s="22" t="s">
        <v>956</v>
      </c>
      <c r="Y7" s="22"/>
      <c r="Z7" s="22"/>
      <c r="AA7" s="22"/>
      <c r="AB7" s="22"/>
      <c r="AC7" s="22"/>
      <c r="AD7" s="24"/>
      <c r="AE7" s="22"/>
      <c r="AF7" s="25"/>
      <c r="AG7" s="26"/>
      <c r="AH7" s="22"/>
      <c r="AI7" s="22"/>
      <c r="AJ7" s="22" t="s">
        <v>957</v>
      </c>
      <c r="AK7" s="27"/>
      <c r="AL7" s="27"/>
      <c r="AM7" s="35"/>
      <c r="AN7" s="38"/>
      <c r="AO7" s="28"/>
      <c r="AP7" s="28"/>
      <c r="AQ7" s="26"/>
      <c r="AR7" s="26" t="s">
        <v>956</v>
      </c>
      <c r="AS7" s="22"/>
      <c r="AT7" s="22" t="s">
        <v>958</v>
      </c>
      <c r="AU7" s="26"/>
      <c r="AV7" s="21" t="s">
        <v>936</v>
      </c>
      <c r="AW7" s="29"/>
      <c r="AX7" s="22"/>
      <c r="AY7" s="22" t="s">
        <v>959</v>
      </c>
      <c r="AZ7" s="22" t="s">
        <v>960</v>
      </c>
      <c r="BA7" s="27"/>
      <c r="BB7" s="30"/>
      <c r="BC7" s="30"/>
      <c r="BD7" s="30" t="s">
        <v>961</v>
      </c>
      <c r="BE7" s="29"/>
      <c r="BF7" s="26"/>
      <c r="BG7" s="27"/>
      <c r="BH7" s="27"/>
      <c r="BI7" s="29"/>
      <c r="BJ7" s="34"/>
      <c r="BK7" s="29" t="s">
        <v>963</v>
      </c>
      <c r="BL7" s="22"/>
      <c r="BM7" s="26"/>
      <c r="BN7" s="26"/>
      <c r="BO7" s="26"/>
      <c r="BP7" s="26"/>
      <c r="BQ7" s="26"/>
      <c r="BR7" s="22"/>
      <c r="BS7" s="26"/>
      <c r="BT7" s="26"/>
      <c r="BU7" s="26"/>
      <c r="BV7" s="26"/>
      <c r="BW7" s="22"/>
      <c r="BX7" s="22"/>
      <c r="BY7" s="27"/>
      <c r="BZ7" s="32"/>
      <c r="CA7" s="27"/>
      <c r="CB7" s="27"/>
      <c r="CC7" s="27"/>
      <c r="CD7" s="30"/>
      <c r="CE7" s="30"/>
      <c r="CF7" s="30"/>
      <c r="CG7" s="27" t="s">
        <v>964</v>
      </c>
      <c r="CH7" s="22"/>
      <c r="CI7" s="27"/>
      <c r="CJ7" s="22"/>
      <c r="CK7" s="26"/>
      <c r="CL7" s="26" t="s">
        <v>965</v>
      </c>
      <c r="CM7" s="26" t="s">
        <v>936</v>
      </c>
      <c r="CN7" s="22" t="s">
        <v>936</v>
      </c>
      <c r="CO7" s="26" t="s">
        <v>966</v>
      </c>
      <c r="CP7" s="26" t="s">
        <v>967</v>
      </c>
      <c r="CQ7" s="26"/>
      <c r="CR7" s="26"/>
      <c r="CS7" s="36" t="s">
        <v>968</v>
      </c>
      <c r="CT7" s="26"/>
      <c r="CU7" s="28"/>
      <c r="CV7" s="28"/>
      <c r="CW7" s="22"/>
      <c r="CX7" s="30"/>
      <c r="CY7" s="30"/>
      <c r="CZ7" s="26" t="s">
        <v>969</v>
      </c>
      <c r="DA7" s="26"/>
      <c r="DB7" s="26"/>
      <c r="DC7" s="27"/>
      <c r="DD7" s="29"/>
      <c r="DE7" s="29"/>
      <c r="DF7" s="26" t="s">
        <v>970</v>
      </c>
      <c r="DG7" s="32"/>
      <c r="DH7" s="22"/>
      <c r="DI7" s="27"/>
      <c r="DJ7" s="27"/>
      <c r="DK7" s="26"/>
      <c r="DL7" s="22"/>
      <c r="DM7" s="27"/>
      <c r="DN7" s="30"/>
      <c r="DO7" s="22"/>
      <c r="DP7" s="33"/>
      <c r="DQ7" s="33"/>
      <c r="DR7" s="27"/>
      <c r="DS7" s="26" t="s">
        <v>971</v>
      </c>
      <c r="DT7" s="26"/>
      <c r="DU7" s="26"/>
      <c r="DV7" s="26" t="s">
        <v>315</v>
      </c>
      <c r="EG7"/>
      <c r="EH7"/>
      <c r="EK7" s="21" t="s">
        <v>1428</v>
      </c>
      <c r="EL7" s="29"/>
      <c r="EM7" s="29"/>
      <c r="EN7" s="29"/>
      <c r="EO7" s="29"/>
      <c r="EQ7" s="29" t="s">
        <v>1429</v>
      </c>
      <c r="ER7" s="21" t="s">
        <v>1430</v>
      </c>
    </row>
    <row r="8" spans="1:148">
      <c r="A8" s="22" t="s">
        <v>972</v>
      </c>
      <c r="B8" s="22"/>
      <c r="C8" s="22"/>
      <c r="D8" s="22"/>
      <c r="E8" s="22"/>
      <c r="F8" s="22"/>
      <c r="G8" s="22"/>
      <c r="H8" s="22"/>
      <c r="I8" s="22" t="s">
        <v>973</v>
      </c>
      <c r="J8" s="23">
        <v>5</v>
      </c>
      <c r="K8" s="22" t="s">
        <v>378</v>
      </c>
      <c r="L8" s="22" t="s">
        <v>315</v>
      </c>
      <c r="M8" s="22" t="s">
        <v>974</v>
      </c>
      <c r="N8" s="22" t="s">
        <v>975</v>
      </c>
      <c r="O8" s="22" t="s">
        <v>951</v>
      </c>
      <c r="P8" s="22" t="s">
        <v>976</v>
      </c>
      <c r="Q8" s="22" t="s">
        <v>976</v>
      </c>
      <c r="R8" s="22"/>
      <c r="S8" s="22" t="s">
        <v>977</v>
      </c>
      <c r="T8" s="22"/>
      <c r="U8" s="22"/>
      <c r="V8" s="22"/>
      <c r="W8" s="22"/>
      <c r="X8" s="22" t="s">
        <v>978</v>
      </c>
      <c r="Y8" s="22"/>
      <c r="Z8" s="22"/>
      <c r="AA8" s="22"/>
      <c r="AB8" s="22"/>
      <c r="AC8" s="22"/>
      <c r="AD8" s="24"/>
      <c r="AE8" s="22"/>
      <c r="AF8" s="25"/>
      <c r="AG8" s="26"/>
      <c r="AH8" s="22"/>
      <c r="AI8" s="22"/>
      <c r="AJ8" s="22" t="s">
        <v>979</v>
      </c>
      <c r="AK8" s="27"/>
      <c r="AL8" s="27"/>
      <c r="AM8" s="35"/>
      <c r="AN8" s="38"/>
      <c r="AO8" s="28"/>
      <c r="AP8" s="28"/>
      <c r="AQ8" s="26"/>
      <c r="AR8" s="26" t="s">
        <v>978</v>
      </c>
      <c r="AS8" s="22"/>
      <c r="AT8" s="22" t="s">
        <v>980</v>
      </c>
      <c r="AU8" s="26"/>
      <c r="AV8" s="21" t="s">
        <v>717</v>
      </c>
      <c r="AW8" s="29"/>
      <c r="AX8" s="22"/>
      <c r="AY8" s="22"/>
      <c r="AZ8" s="22"/>
      <c r="BA8" s="27"/>
      <c r="BB8" s="30"/>
      <c r="BC8" s="30"/>
      <c r="BD8" s="30" t="s">
        <v>981</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982</v>
      </c>
      <c r="CH8" s="22"/>
      <c r="CI8" s="27"/>
      <c r="CJ8" s="22"/>
      <c r="CK8" s="26"/>
      <c r="CL8" s="26" t="s">
        <v>983</v>
      </c>
      <c r="CM8" s="26" t="s">
        <v>717</v>
      </c>
      <c r="CN8" s="22" t="s">
        <v>717</v>
      </c>
      <c r="CO8" s="26" t="s">
        <v>984</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985</v>
      </c>
      <c r="DT8" s="26"/>
      <c r="DU8" s="26"/>
      <c r="DV8" s="26" t="s">
        <v>321</v>
      </c>
      <c r="EG8"/>
      <c r="EH8"/>
      <c r="EK8" s="21" t="s">
        <v>1431</v>
      </c>
      <c r="EL8" s="29"/>
      <c r="EM8" s="29"/>
      <c r="EN8" s="29"/>
      <c r="EO8" s="29"/>
      <c r="EQ8" s="29" t="s">
        <v>1432</v>
      </c>
      <c r="ER8" s="21" t="s">
        <v>1433</v>
      </c>
    </row>
    <row r="9" spans="1:148">
      <c r="A9" s="22" t="s">
        <v>986</v>
      </c>
      <c r="B9" s="22"/>
      <c r="C9" s="22"/>
      <c r="D9" s="22"/>
      <c r="E9" s="22"/>
      <c r="F9" s="22"/>
      <c r="G9" s="22"/>
      <c r="H9" s="22"/>
      <c r="I9" s="22"/>
      <c r="J9" s="23">
        <v>6</v>
      </c>
      <c r="K9" s="22" t="s">
        <v>975</v>
      </c>
      <c r="L9" s="22" t="s">
        <v>321</v>
      </c>
      <c r="M9" s="22"/>
      <c r="N9" s="22" t="s">
        <v>987</v>
      </c>
      <c r="O9" s="22" t="s">
        <v>974</v>
      </c>
      <c r="P9" s="22"/>
      <c r="Q9" s="22"/>
      <c r="R9" s="22"/>
      <c r="S9" s="22" t="s">
        <v>988</v>
      </c>
      <c r="T9" s="22"/>
      <c r="U9" s="22"/>
      <c r="V9" s="22"/>
      <c r="W9" s="22"/>
      <c r="X9" s="22" t="s">
        <v>989</v>
      </c>
      <c r="Y9" s="22"/>
      <c r="Z9" s="22"/>
      <c r="AA9" s="22"/>
      <c r="AB9" s="22"/>
      <c r="AC9" s="22"/>
      <c r="AD9" s="24"/>
      <c r="AE9" s="22"/>
      <c r="AF9" s="25"/>
      <c r="AG9" s="26"/>
      <c r="AH9" s="22"/>
      <c r="AI9" s="22"/>
      <c r="AJ9" s="22" t="s">
        <v>990</v>
      </c>
      <c r="AK9" s="27"/>
      <c r="AL9" s="27"/>
      <c r="AM9" s="35"/>
      <c r="AN9" s="38"/>
      <c r="AO9" s="28"/>
      <c r="AP9" s="28"/>
      <c r="AQ9" s="26"/>
      <c r="AR9" s="26" t="s">
        <v>989</v>
      </c>
      <c r="AS9" s="22"/>
      <c r="AT9" s="22" t="s">
        <v>991</v>
      </c>
      <c r="AU9" s="26"/>
      <c r="AV9" s="21" t="s">
        <v>992</v>
      </c>
      <c r="AW9" s="29"/>
      <c r="AX9" s="22"/>
      <c r="AY9" s="22"/>
      <c r="AZ9" s="22"/>
      <c r="BA9" s="27"/>
      <c r="BB9" s="30"/>
      <c r="BC9" s="30"/>
      <c r="BD9" s="30" t="s">
        <v>993</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994</v>
      </c>
      <c r="CH9" s="22"/>
      <c r="CI9" s="27"/>
      <c r="CJ9" s="22"/>
      <c r="CK9" s="26"/>
      <c r="CL9" s="26" t="s">
        <v>315</v>
      </c>
      <c r="CM9" s="26"/>
      <c r="CN9" s="22" t="s">
        <v>992</v>
      </c>
      <c r="CO9" s="26" t="s">
        <v>995</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996</v>
      </c>
      <c r="DT9" s="26"/>
      <c r="DU9" s="26"/>
      <c r="DV9" s="26" t="s">
        <v>1434</v>
      </c>
      <c r="EG9"/>
      <c r="EH9"/>
      <c r="EK9" s="21" t="s">
        <v>1435</v>
      </c>
      <c r="EL9" s="29"/>
      <c r="EM9" s="29"/>
      <c r="EN9" s="29"/>
      <c r="EO9" s="29"/>
      <c r="EQ9" s="29" t="s">
        <v>1436</v>
      </c>
      <c r="ER9" s="21" t="s">
        <v>1437</v>
      </c>
    </row>
    <row r="10" spans="1:148">
      <c r="A10" s="22" t="s">
        <v>997</v>
      </c>
      <c r="B10" s="22"/>
      <c r="C10" s="22"/>
      <c r="D10" s="22"/>
      <c r="E10" s="22"/>
      <c r="F10" s="22"/>
      <c r="G10" s="22"/>
      <c r="H10" s="22"/>
      <c r="I10" s="22"/>
      <c r="J10" s="23">
        <v>7</v>
      </c>
      <c r="K10" s="22" t="s">
        <v>987</v>
      </c>
      <c r="L10" s="22" t="s">
        <v>951</v>
      </c>
      <c r="M10" s="22"/>
      <c r="N10" s="22" t="s">
        <v>998</v>
      </c>
      <c r="O10" s="22"/>
      <c r="P10" s="22"/>
      <c r="Q10" s="22"/>
      <c r="R10" s="22"/>
      <c r="S10" s="22" t="s">
        <v>999</v>
      </c>
      <c r="T10" s="22"/>
      <c r="U10" s="22"/>
      <c r="V10" s="22"/>
      <c r="W10" s="22"/>
      <c r="X10" s="22" t="s">
        <v>1000</v>
      </c>
      <c r="Y10" s="22"/>
      <c r="Z10" s="22"/>
      <c r="AA10" s="22"/>
      <c r="AB10" s="22"/>
      <c r="AC10" s="22"/>
      <c r="AD10" s="24"/>
      <c r="AE10" s="22"/>
      <c r="AF10" s="25"/>
      <c r="AG10" s="26"/>
      <c r="AH10" s="22"/>
      <c r="AI10" s="22"/>
      <c r="AJ10" s="22" t="s">
        <v>1001</v>
      </c>
      <c r="AK10" s="27"/>
      <c r="AL10" s="27"/>
      <c r="AM10" s="35"/>
      <c r="AN10" s="38"/>
      <c r="AO10" s="28"/>
      <c r="AP10" s="28"/>
      <c r="AQ10" s="26"/>
      <c r="AR10" s="26" t="s">
        <v>1002</v>
      </c>
      <c r="AS10" s="22"/>
      <c r="AT10" s="22" t="s">
        <v>1003</v>
      </c>
      <c r="AU10" s="26"/>
      <c r="AW10" s="29"/>
      <c r="AX10" s="22"/>
      <c r="AY10" s="22"/>
      <c r="AZ10" s="22"/>
      <c r="BA10" s="27"/>
      <c r="BB10" s="30"/>
      <c r="BC10" s="30"/>
      <c r="BD10" s="30" t="s">
        <v>1004</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1005</v>
      </c>
      <c r="CH10" s="22"/>
      <c r="CI10" s="27"/>
      <c r="CJ10" s="22"/>
      <c r="CK10" s="26"/>
      <c r="CL10" s="26" t="s">
        <v>321</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1006</v>
      </c>
      <c r="DT10" s="26"/>
      <c r="DU10" s="26"/>
      <c r="DV10" s="26" t="s">
        <v>1007</v>
      </c>
      <c r="EG10"/>
      <c r="EH10"/>
      <c r="EK10" s="21" t="s">
        <v>1438</v>
      </c>
      <c r="EL10" s="29"/>
      <c r="EM10" s="29"/>
      <c r="EN10" s="29"/>
      <c r="EO10" s="29"/>
      <c r="EQ10" s="29" t="s">
        <v>1439</v>
      </c>
      <c r="ER10" s="21" t="s">
        <v>1440</v>
      </c>
    </row>
    <row r="11" spans="1:148">
      <c r="A11" s="22" t="s">
        <v>1008</v>
      </c>
      <c r="B11" s="22"/>
      <c r="C11" s="22"/>
      <c r="D11" s="22"/>
      <c r="E11" s="22"/>
      <c r="F11" s="22"/>
      <c r="G11" s="22"/>
      <c r="H11" s="22"/>
      <c r="I11" s="22"/>
      <c r="J11" s="23">
        <v>8</v>
      </c>
      <c r="K11" s="22" t="s">
        <v>998</v>
      </c>
      <c r="L11" s="22" t="s">
        <v>974</v>
      </c>
      <c r="M11" s="22"/>
      <c r="N11" s="22" t="s">
        <v>950</v>
      </c>
      <c r="O11" s="22"/>
      <c r="P11" s="22"/>
      <c r="Q11" s="22"/>
      <c r="R11" s="22"/>
      <c r="S11" s="22" t="s">
        <v>1009</v>
      </c>
      <c r="T11" s="22"/>
      <c r="U11" s="22"/>
      <c r="V11" s="22"/>
      <c r="W11" s="22"/>
      <c r="X11" s="22"/>
      <c r="Y11" s="22"/>
      <c r="Z11" s="22"/>
      <c r="AA11" s="22"/>
      <c r="AB11" s="22"/>
      <c r="AC11" s="22"/>
      <c r="AD11" s="24"/>
      <c r="AE11" s="22"/>
      <c r="AF11" s="25"/>
      <c r="AG11" s="26"/>
      <c r="AH11" s="22"/>
      <c r="AI11" s="22"/>
      <c r="AJ11" s="22" t="s">
        <v>1010</v>
      </c>
      <c r="AK11" s="27"/>
      <c r="AL11" s="27"/>
      <c r="AM11" s="35"/>
      <c r="AN11" s="38"/>
      <c r="AO11" s="28"/>
      <c r="AP11" s="28"/>
      <c r="AQ11" s="26"/>
      <c r="AR11" s="26"/>
      <c r="AS11" s="22"/>
      <c r="AT11" s="22"/>
      <c r="AU11" s="26"/>
      <c r="AV11" s="26"/>
      <c r="AW11" s="29"/>
      <c r="AX11" s="22"/>
      <c r="AY11" s="22"/>
      <c r="AZ11" s="22"/>
      <c r="BA11" s="27"/>
      <c r="BB11" s="30"/>
      <c r="BC11" s="30"/>
      <c r="BD11" s="30" t="s">
        <v>1011</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378</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1012</v>
      </c>
      <c r="DT11" s="26"/>
      <c r="DU11" s="26"/>
      <c r="DV11" s="26" t="s">
        <v>1013</v>
      </c>
      <c r="EG11"/>
      <c r="EH11"/>
      <c r="EK11" s="21" t="s">
        <v>1441</v>
      </c>
      <c r="EL11" s="29"/>
      <c r="EM11" s="29"/>
      <c r="EN11" s="29"/>
      <c r="EO11" s="29"/>
      <c r="EQ11" s="29" t="s">
        <v>1442</v>
      </c>
      <c r="ER11" s="21" t="s">
        <v>1443</v>
      </c>
    </row>
    <row r="12" spans="1:148">
      <c r="A12" s="22" t="s">
        <v>1014</v>
      </c>
      <c r="B12" s="22"/>
      <c r="C12" s="22"/>
      <c r="D12" s="22"/>
      <c r="E12" s="22"/>
      <c r="F12" s="22"/>
      <c r="G12" s="22"/>
      <c r="H12" s="22"/>
      <c r="I12" s="22"/>
      <c r="J12" s="23">
        <v>9</v>
      </c>
      <c r="K12" s="22" t="s">
        <v>950</v>
      </c>
      <c r="L12" s="22" t="s">
        <v>1015</v>
      </c>
      <c r="M12" s="22"/>
      <c r="N12" s="22" t="s">
        <v>973</v>
      </c>
      <c r="O12" s="22"/>
      <c r="P12" s="22"/>
      <c r="Q12" s="22"/>
      <c r="R12" s="22"/>
      <c r="S12" s="22" t="s">
        <v>1016</v>
      </c>
      <c r="T12" s="22"/>
      <c r="U12" s="22"/>
      <c r="V12" s="22"/>
      <c r="W12" s="22"/>
      <c r="X12" s="22"/>
      <c r="Y12" s="22"/>
      <c r="Z12" s="22"/>
      <c r="AA12" s="22"/>
      <c r="AB12" s="22"/>
      <c r="AC12" s="22"/>
      <c r="AD12" s="24"/>
      <c r="AE12" s="22"/>
      <c r="AF12" s="25"/>
      <c r="AG12" s="26"/>
      <c r="AH12" s="22"/>
      <c r="AI12" s="22"/>
      <c r="AJ12" s="22" t="s">
        <v>1017</v>
      </c>
      <c r="AK12" s="27"/>
      <c r="AL12" s="27"/>
      <c r="AM12" s="35"/>
      <c r="AN12" s="38"/>
      <c r="AO12" s="28"/>
      <c r="AP12" s="28"/>
      <c r="AQ12" s="26"/>
      <c r="AR12" s="26"/>
      <c r="AS12" s="22"/>
      <c r="AT12" s="22"/>
      <c r="AU12" s="26"/>
      <c r="AW12" s="29"/>
      <c r="AX12" s="22"/>
      <c r="AY12" s="22"/>
      <c r="AZ12" s="22"/>
      <c r="BA12" s="27"/>
      <c r="BB12" s="30"/>
      <c r="BC12" s="30"/>
      <c r="BD12" s="30" t="s">
        <v>1018</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350</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1019</v>
      </c>
      <c r="DT12" s="26"/>
      <c r="DU12" s="26"/>
      <c r="DV12" s="26" t="s">
        <v>1020</v>
      </c>
      <c r="EG12"/>
      <c r="EH12"/>
      <c r="EK12" s="21" t="s">
        <v>1444</v>
      </c>
      <c r="EL12" s="29"/>
      <c r="EM12" s="29"/>
      <c r="EN12" s="29"/>
      <c r="EO12" s="29"/>
      <c r="EQ12" s="29" t="s">
        <v>1445</v>
      </c>
      <c r="ER12" s="21" t="s">
        <v>1446</v>
      </c>
    </row>
    <row r="13" spans="1:148">
      <c r="A13" s="22" t="s">
        <v>1021</v>
      </c>
      <c r="B13" s="22"/>
      <c r="C13" s="22"/>
      <c r="D13" s="22"/>
      <c r="E13" s="22"/>
      <c r="F13" s="22"/>
      <c r="G13" s="22"/>
      <c r="H13" s="22"/>
      <c r="I13" s="22"/>
      <c r="J13" s="23">
        <v>10</v>
      </c>
      <c r="K13" s="22" t="s">
        <v>973</v>
      </c>
      <c r="L13" s="22" t="s">
        <v>1022</v>
      </c>
      <c r="M13" s="22"/>
      <c r="N13" s="22" t="s">
        <v>1023</v>
      </c>
      <c r="O13" s="22"/>
      <c r="P13" s="22"/>
      <c r="Q13" s="22"/>
      <c r="R13" s="22"/>
      <c r="S13" s="22"/>
      <c r="T13" s="22"/>
      <c r="U13" s="22"/>
      <c r="V13" s="22"/>
      <c r="W13" s="22"/>
      <c r="X13" s="22"/>
      <c r="Y13" s="22"/>
      <c r="Z13" s="22"/>
      <c r="AA13" s="22"/>
      <c r="AB13" s="22"/>
      <c r="AC13" s="22"/>
      <c r="AD13" s="24"/>
      <c r="AE13" s="22"/>
      <c r="AF13" s="25"/>
      <c r="AG13" s="26"/>
      <c r="AH13" s="22"/>
      <c r="AI13" s="22"/>
      <c r="AJ13" s="22" t="s">
        <v>1024</v>
      </c>
      <c r="AK13" s="27"/>
      <c r="AL13" s="27"/>
      <c r="AM13" s="35"/>
      <c r="AN13" s="38"/>
      <c r="AO13" s="22"/>
      <c r="AP13" s="22"/>
      <c r="AQ13" s="26"/>
      <c r="AR13" s="26"/>
      <c r="AS13" s="22"/>
      <c r="AT13" s="22"/>
      <c r="AU13" s="26"/>
      <c r="AW13" s="29"/>
      <c r="AX13" s="22"/>
      <c r="AY13" s="22"/>
      <c r="AZ13" s="22"/>
      <c r="BA13" s="27"/>
      <c r="BB13" s="30"/>
      <c r="BC13" s="30"/>
      <c r="BD13" s="30" t="s">
        <v>1025</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1026</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1027</v>
      </c>
      <c r="DT13" s="26"/>
      <c r="DU13" s="26"/>
      <c r="DV13" s="26" t="s">
        <v>1447</v>
      </c>
      <c r="EG13"/>
      <c r="EH13"/>
      <c r="EK13" s="21" t="s">
        <v>1448</v>
      </c>
      <c r="EL13" s="29"/>
      <c r="EM13" s="29"/>
      <c r="EN13" s="29"/>
      <c r="EO13" s="29"/>
      <c r="EQ13" s="29" t="s">
        <v>963</v>
      </c>
      <c r="ER13" s="21" t="s">
        <v>1449</v>
      </c>
    </row>
    <row r="14" spans="1:148">
      <c r="A14" s="22"/>
      <c r="B14" s="22"/>
      <c r="C14" s="22"/>
      <c r="D14" s="22"/>
      <c r="E14" s="22"/>
      <c r="F14" s="22"/>
      <c r="G14" s="22"/>
      <c r="H14" s="22"/>
      <c r="I14" s="22"/>
      <c r="J14" s="23">
        <v>11</v>
      </c>
      <c r="K14" s="22"/>
      <c r="L14" s="22" t="s">
        <v>1028</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1029</v>
      </c>
      <c r="AK14" s="27"/>
      <c r="AL14" s="27"/>
      <c r="AM14" s="35"/>
      <c r="AN14" s="38"/>
      <c r="AO14" s="22"/>
      <c r="AP14" s="22"/>
      <c r="AQ14" s="26"/>
      <c r="AR14" s="26"/>
      <c r="AS14" s="22"/>
      <c r="AT14" s="22"/>
      <c r="AU14" s="26"/>
      <c r="AV14" s="26"/>
      <c r="AW14" s="29"/>
      <c r="AX14" s="22"/>
      <c r="AY14" s="22"/>
      <c r="AZ14" s="22"/>
      <c r="BA14" s="27"/>
      <c r="BB14" s="30"/>
      <c r="BC14" s="30"/>
      <c r="BD14" s="30" t="s">
        <v>1030</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1031</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1032</v>
      </c>
      <c r="DT14" s="26"/>
      <c r="DU14" s="26"/>
      <c r="DV14" s="26" t="s">
        <v>1033</v>
      </c>
      <c r="EG14"/>
      <c r="EH14"/>
      <c r="EK14" s="21" t="s">
        <v>1450</v>
      </c>
      <c r="EL14" s="29"/>
      <c r="EM14" s="29"/>
      <c r="EN14" s="29"/>
      <c r="EO14" s="29"/>
    </row>
    <row r="15" spans="1:148">
      <c r="A15" s="22"/>
      <c r="B15" s="22"/>
      <c r="C15" s="22"/>
      <c r="D15" s="22"/>
      <c r="E15" s="22"/>
      <c r="F15" s="22"/>
      <c r="G15" s="22"/>
      <c r="H15" s="22"/>
      <c r="I15" s="22"/>
      <c r="J15" s="23">
        <v>12</v>
      </c>
      <c r="K15" s="22"/>
      <c r="L15" s="22" t="s">
        <v>1034</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1035</v>
      </c>
      <c r="AK15" s="27"/>
      <c r="AL15" s="27"/>
      <c r="AM15" s="35"/>
      <c r="AN15" s="38"/>
      <c r="AO15" s="22"/>
      <c r="AP15" s="22"/>
      <c r="AQ15" s="26"/>
      <c r="AR15" s="26"/>
      <c r="AS15" s="22"/>
      <c r="AT15" s="22"/>
      <c r="AU15" s="26"/>
      <c r="AV15" s="26"/>
      <c r="AW15" s="29"/>
      <c r="AX15" s="22"/>
      <c r="AY15" s="22"/>
      <c r="AZ15" s="22"/>
      <c r="BA15" s="27"/>
      <c r="BB15" s="30"/>
      <c r="BC15" s="30"/>
      <c r="BD15" s="30" t="s">
        <v>1036</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1037</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1038</v>
      </c>
      <c r="DT15" s="26"/>
      <c r="DU15" s="26"/>
      <c r="DV15" s="26" t="s">
        <v>1039</v>
      </c>
      <c r="EG15"/>
      <c r="EH15"/>
      <c r="EK15" s="21" t="s">
        <v>1451</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1040</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380</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1041</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1042</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1043</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1044</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1045</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1046</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374</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1047</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1048</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1049</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1050</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1051</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1052</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1053</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1054</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1055</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1056</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1057</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1058</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1059</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1060</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1061</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1062</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1063</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1064</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1065</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1066</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1067</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1068</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1069</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1070</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1071</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1072</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1073</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1074</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1075</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5"/>
  <dimension ref="A1:F3"/>
  <sheetViews>
    <sheetView zoomScaleNormal="100" workbookViewId="0"/>
  </sheetViews>
  <sheetFormatPr defaultRowHeight="18"/>
  <cols>
    <col min="1" max="1" width="29.59765625" bestFit="1" customWidth="1"/>
    <col min="2" max="2" width="14.59765625" customWidth="1"/>
    <col min="3" max="3" width="18.09765625" customWidth="1"/>
    <col min="4" max="4" width="17.09765625" bestFit="1" customWidth="1"/>
    <col min="5" max="5" width="15.09765625" bestFit="1" customWidth="1"/>
    <col min="6" max="6" width="17.09765625" bestFit="1" customWidth="1"/>
  </cols>
  <sheetData>
    <row r="1" spans="1:6">
      <c r="A1" s="39" t="s">
        <v>1121</v>
      </c>
      <c r="B1" s="39" t="s">
        <v>1122</v>
      </c>
      <c r="C1" s="39" t="s">
        <v>1123</v>
      </c>
      <c r="D1" s="39" t="s">
        <v>1124</v>
      </c>
      <c r="E1" s="39" t="s">
        <v>1125</v>
      </c>
      <c r="F1" s="39" t="s">
        <v>1183</v>
      </c>
    </row>
    <row r="2" spans="1:6">
      <c r="A2" t="s">
        <v>1126</v>
      </c>
      <c r="B2">
        <f>COUNTIF(汚染状況調査方法報告シート!Q:Q,"*（エラー）*")</f>
        <v>0</v>
      </c>
      <c r="C2">
        <v>1</v>
      </c>
      <c r="D2">
        <v>11</v>
      </c>
      <c r="E2" s="160">
        <v>1</v>
      </c>
      <c r="F2">
        <v>122</v>
      </c>
    </row>
    <row r="3" spans="1:6">
      <c r="A3" t="s">
        <v>1171</v>
      </c>
      <c r="B3">
        <f>COUNTIF(単位区画の設定!X:X,"*（エラー）*")</f>
        <v>0</v>
      </c>
      <c r="C3">
        <v>25</v>
      </c>
      <c r="D3">
        <v>1</v>
      </c>
      <c r="E3" s="160">
        <v>1</v>
      </c>
    </row>
  </sheetData>
  <phoneticPr fontId="3"/>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FF2274-39AF-46A3-9DBC-80AE6291E980}">
  <sheetPr codeName="Sheet6"/>
  <dimension ref="A1:DR12"/>
  <sheetViews>
    <sheetView showGridLines="0" zoomScaleNormal="100" workbookViewId="0"/>
  </sheetViews>
  <sheetFormatPr defaultColWidth="25.5" defaultRowHeight="15"/>
  <cols>
    <col min="1" max="92" width="16.59765625" style="4" customWidth="1"/>
    <col min="93" max="16384" width="25.5" style="4"/>
  </cols>
  <sheetData>
    <row r="1" spans="1:122" ht="15" customHeight="1">
      <c r="A1" s="144" t="s">
        <v>1184</v>
      </c>
      <c r="B1" s="144" t="s">
        <v>1185</v>
      </c>
      <c r="C1" s="144" t="s">
        <v>1186</v>
      </c>
      <c r="D1" s="144" t="s">
        <v>1187</v>
      </c>
      <c r="E1" s="144" t="s">
        <v>1188</v>
      </c>
      <c r="F1" s="144" t="s">
        <v>1189</v>
      </c>
      <c r="G1" s="144" t="s">
        <v>1190</v>
      </c>
      <c r="H1" s="144" t="s">
        <v>1191</v>
      </c>
      <c r="I1" s="144" t="s">
        <v>1192</v>
      </c>
      <c r="J1" s="144" t="s">
        <v>1193</v>
      </c>
      <c r="K1" s="144" t="s">
        <v>1194</v>
      </c>
      <c r="L1" s="144" t="s">
        <v>1195</v>
      </c>
      <c r="M1" s="144" t="s">
        <v>1196</v>
      </c>
      <c r="N1" s="144" t="s">
        <v>1197</v>
      </c>
      <c r="O1" s="144" t="s">
        <v>1198</v>
      </c>
      <c r="P1" s="144" t="s">
        <v>1199</v>
      </c>
      <c r="Q1" s="144" t="s">
        <v>1200</v>
      </c>
      <c r="R1" s="144" t="s">
        <v>1201</v>
      </c>
      <c r="S1" s="144" t="s">
        <v>1202</v>
      </c>
      <c r="T1" s="144" t="s">
        <v>1203</v>
      </c>
      <c r="U1" s="144" t="s">
        <v>1204</v>
      </c>
      <c r="V1" s="144" t="s">
        <v>1205</v>
      </c>
      <c r="W1" s="144" t="s">
        <v>1206</v>
      </c>
      <c r="X1" s="144" t="s">
        <v>1207</v>
      </c>
      <c r="Y1" s="144" t="s">
        <v>1208</v>
      </c>
      <c r="Z1" s="144" t="s">
        <v>1209</v>
      </c>
      <c r="AA1" s="144" t="s">
        <v>1210</v>
      </c>
      <c r="AB1" s="144" t="s">
        <v>1211</v>
      </c>
      <c r="AC1" s="144" t="s">
        <v>1212</v>
      </c>
      <c r="AD1" s="144" t="s">
        <v>1213</v>
      </c>
      <c r="AE1" s="144" t="s">
        <v>1214</v>
      </c>
      <c r="AF1" s="144" t="s">
        <v>1215</v>
      </c>
      <c r="AG1" s="144" t="s">
        <v>1216</v>
      </c>
      <c r="AH1" s="144" t="s">
        <v>1217</v>
      </c>
      <c r="AI1" s="144" t="s">
        <v>1218</v>
      </c>
      <c r="AJ1" s="144" t="s">
        <v>1219</v>
      </c>
      <c r="AK1" s="144" t="s">
        <v>1220</v>
      </c>
      <c r="AL1" s="144" t="s">
        <v>1221</v>
      </c>
      <c r="AM1" s="144" t="s">
        <v>1222</v>
      </c>
      <c r="AN1" s="144" t="s">
        <v>1223</v>
      </c>
      <c r="AO1" s="144" t="s">
        <v>1224</v>
      </c>
      <c r="AP1" s="144" t="s">
        <v>1225</v>
      </c>
      <c r="AQ1" s="144" t="s">
        <v>1226</v>
      </c>
      <c r="AR1" s="144" t="s">
        <v>1227</v>
      </c>
      <c r="AS1" s="144" t="s">
        <v>1228</v>
      </c>
      <c r="AT1" s="144" t="s">
        <v>1229</v>
      </c>
      <c r="AU1" s="144" t="s">
        <v>1230</v>
      </c>
      <c r="AV1" s="144" t="s">
        <v>1231</v>
      </c>
      <c r="AW1" s="144" t="s">
        <v>1232</v>
      </c>
      <c r="AX1" s="144" t="s">
        <v>1233</v>
      </c>
      <c r="AY1" s="144" t="s">
        <v>1234</v>
      </c>
      <c r="AZ1" s="144" t="s">
        <v>1235</v>
      </c>
      <c r="BA1" s="144" t="s">
        <v>1236</v>
      </c>
      <c r="BB1" s="144" t="s">
        <v>1237</v>
      </c>
      <c r="BC1" s="144" t="s">
        <v>1238</v>
      </c>
      <c r="BD1" s="144" t="s">
        <v>1239</v>
      </c>
      <c r="BE1" s="144" t="s">
        <v>1240</v>
      </c>
      <c r="BF1" s="144" t="s">
        <v>1241</v>
      </c>
      <c r="BG1" s="144" t="s">
        <v>1242</v>
      </c>
      <c r="BH1" s="144" t="s">
        <v>1243</v>
      </c>
      <c r="BI1" s="144" t="s">
        <v>1244</v>
      </c>
      <c r="BJ1" s="144" t="s">
        <v>1245</v>
      </c>
      <c r="BK1" s="144" t="s">
        <v>1246</v>
      </c>
      <c r="BL1" s="144" t="s">
        <v>1247</v>
      </c>
      <c r="BM1" s="144" t="s">
        <v>1248</v>
      </c>
      <c r="BN1" s="144" t="s">
        <v>1249</v>
      </c>
      <c r="BO1" s="144" t="s">
        <v>1250</v>
      </c>
      <c r="BP1" s="144" t="s">
        <v>1251</v>
      </c>
      <c r="BQ1" s="144" t="s">
        <v>1252</v>
      </c>
      <c r="BR1" s="144" t="s">
        <v>1253</v>
      </c>
      <c r="BS1" s="144" t="s">
        <v>1254</v>
      </c>
      <c r="BT1" s="144" t="s">
        <v>1255</v>
      </c>
      <c r="BU1" s="144" t="s">
        <v>1256</v>
      </c>
      <c r="BV1" s="144" t="s">
        <v>1257</v>
      </c>
      <c r="BW1" s="144" t="s">
        <v>1258</v>
      </c>
      <c r="BX1" s="144" t="s">
        <v>1259</v>
      </c>
      <c r="BY1" s="144" t="s">
        <v>1260</v>
      </c>
      <c r="BZ1" s="144" t="s">
        <v>1261</v>
      </c>
      <c r="CA1" s="144" t="s">
        <v>1262</v>
      </c>
      <c r="CB1" s="144" t="s">
        <v>1263</v>
      </c>
      <c r="CC1" s="144" t="s">
        <v>1264</v>
      </c>
      <c r="CD1" s="144" t="s">
        <v>1265</v>
      </c>
      <c r="CE1" s="144" t="s">
        <v>1266</v>
      </c>
      <c r="CF1" s="144" t="s">
        <v>1267</v>
      </c>
      <c r="CG1" s="144" t="s">
        <v>1268</v>
      </c>
      <c r="CH1" s="144" t="s">
        <v>1269</v>
      </c>
      <c r="CI1" s="144" t="s">
        <v>1270</v>
      </c>
      <c r="CJ1" s="144" t="s">
        <v>1271</v>
      </c>
      <c r="CK1" s="144" t="s">
        <v>1272</v>
      </c>
      <c r="CL1" s="144" t="s">
        <v>1273</v>
      </c>
      <c r="CM1" s="144" t="s">
        <v>1274</v>
      </c>
      <c r="CN1" s="144" t="s">
        <v>1275</v>
      </c>
      <c r="CO1" s="144" t="s">
        <v>1276</v>
      </c>
      <c r="CP1" s="144" t="s">
        <v>1277</v>
      </c>
      <c r="CQ1" s="144" t="s">
        <v>1278</v>
      </c>
      <c r="CR1" s="144" t="s">
        <v>1279</v>
      </c>
      <c r="CS1" s="144" t="s">
        <v>1280</v>
      </c>
      <c r="CT1" s="144" t="s">
        <v>1281</v>
      </c>
      <c r="CU1" s="144" t="s">
        <v>1282</v>
      </c>
      <c r="CV1" s="144" t="s">
        <v>1283</v>
      </c>
      <c r="CW1" s="144" t="s">
        <v>1284</v>
      </c>
      <c r="CX1" s="144" t="s">
        <v>1285</v>
      </c>
      <c r="CY1" s="144" t="s">
        <v>1286</v>
      </c>
      <c r="CZ1" s="144" t="s">
        <v>1287</v>
      </c>
      <c r="DA1" s="144" t="s">
        <v>1288</v>
      </c>
      <c r="DB1" s="144" t="s">
        <v>1289</v>
      </c>
      <c r="DC1" s="144" t="s">
        <v>1290</v>
      </c>
      <c r="DD1" s="144" t="s">
        <v>1291</v>
      </c>
      <c r="DE1" s="144" t="s">
        <v>1292</v>
      </c>
      <c r="DF1" s="144" t="s">
        <v>1293</v>
      </c>
      <c r="DG1" s="144" t="s">
        <v>1294</v>
      </c>
      <c r="DH1" s="144" t="s">
        <v>1295</v>
      </c>
      <c r="DI1" s="144" t="s">
        <v>1296</v>
      </c>
      <c r="DJ1" s="144" t="s">
        <v>1297</v>
      </c>
      <c r="DK1" s="144" t="s">
        <v>1298</v>
      </c>
      <c r="DL1" s="144" t="s">
        <v>1299</v>
      </c>
      <c r="DM1" s="144" t="s">
        <v>1300</v>
      </c>
      <c r="DN1" s="144" t="s">
        <v>1301</v>
      </c>
      <c r="DO1" s="144" t="s">
        <v>1302</v>
      </c>
      <c r="DP1" s="144" t="s">
        <v>1303</v>
      </c>
      <c r="DQ1" s="144" t="s">
        <v>1304</v>
      </c>
      <c r="DR1" s="144" t="s">
        <v>1305</v>
      </c>
    </row>
    <row r="2" spans="1:122" ht="45" customHeight="1">
      <c r="A2" s="3" t="s">
        <v>205</v>
      </c>
      <c r="B2" s="3" t="s">
        <v>205</v>
      </c>
      <c r="C2" s="3" t="s">
        <v>205</v>
      </c>
      <c r="D2" s="3" t="s">
        <v>205</v>
      </c>
      <c r="E2" s="82" t="s">
        <v>205</v>
      </c>
      <c r="F2" s="82" t="s">
        <v>205</v>
      </c>
      <c r="G2" s="3" t="s">
        <v>205</v>
      </c>
      <c r="H2" s="3" t="s">
        <v>205</v>
      </c>
      <c r="I2" s="3" t="s">
        <v>205</v>
      </c>
      <c r="J2" s="3" t="s">
        <v>205</v>
      </c>
      <c r="K2" s="82" t="s">
        <v>205</v>
      </c>
      <c r="L2" s="82" t="s">
        <v>205</v>
      </c>
      <c r="M2" s="3" t="s">
        <v>205</v>
      </c>
      <c r="N2" s="3" t="s">
        <v>205</v>
      </c>
      <c r="O2" s="3" t="s">
        <v>205</v>
      </c>
      <c r="P2" s="3" t="s">
        <v>205</v>
      </c>
      <c r="Q2" s="3" t="s">
        <v>205</v>
      </c>
      <c r="R2" s="3" t="s">
        <v>205</v>
      </c>
      <c r="S2" s="3" t="s">
        <v>205</v>
      </c>
      <c r="T2" s="3" t="s">
        <v>205</v>
      </c>
      <c r="U2" s="83" t="s">
        <v>205</v>
      </c>
      <c r="V2" s="83" t="s">
        <v>205</v>
      </c>
      <c r="W2" s="83" t="s">
        <v>205</v>
      </c>
      <c r="X2" s="83" t="s">
        <v>205</v>
      </c>
      <c r="Y2" s="83" t="s">
        <v>205</v>
      </c>
      <c r="Z2" s="83" t="s">
        <v>205</v>
      </c>
      <c r="AA2" s="83" t="s">
        <v>205</v>
      </c>
      <c r="AB2" s="83" t="s">
        <v>205</v>
      </c>
      <c r="AC2" s="83" t="s">
        <v>205</v>
      </c>
      <c r="AD2" s="83" t="s">
        <v>205</v>
      </c>
      <c r="AE2" s="83" t="s">
        <v>205</v>
      </c>
      <c r="AF2" s="83" t="s">
        <v>205</v>
      </c>
      <c r="AG2" s="3" t="s">
        <v>205</v>
      </c>
      <c r="AH2" s="3" t="s">
        <v>205</v>
      </c>
      <c r="AI2" s="3" t="s">
        <v>205</v>
      </c>
      <c r="AJ2" s="3" t="s">
        <v>205</v>
      </c>
      <c r="AK2" s="3" t="s">
        <v>205</v>
      </c>
      <c r="AL2" s="3" t="s">
        <v>205</v>
      </c>
      <c r="AM2" s="3" t="s">
        <v>205</v>
      </c>
      <c r="AN2" s="3" t="s">
        <v>206</v>
      </c>
      <c r="AO2" s="3" t="s">
        <v>206</v>
      </c>
      <c r="AP2" s="3" t="s">
        <v>206</v>
      </c>
      <c r="AQ2" s="3" t="s">
        <v>206</v>
      </c>
      <c r="AR2" s="3" t="s">
        <v>206</v>
      </c>
      <c r="AS2" s="3" t="s">
        <v>206</v>
      </c>
      <c r="AT2" s="3" t="s">
        <v>206</v>
      </c>
      <c r="AU2" s="3" t="s">
        <v>206</v>
      </c>
      <c r="AV2" s="3" t="s">
        <v>206</v>
      </c>
      <c r="AW2" s="3" t="s">
        <v>206</v>
      </c>
      <c r="AX2" s="3" t="s">
        <v>206</v>
      </c>
      <c r="AY2" s="3" t="s">
        <v>206</v>
      </c>
      <c r="AZ2" s="3" t="s">
        <v>206</v>
      </c>
      <c r="BA2" s="3" t="s">
        <v>206</v>
      </c>
      <c r="BB2" s="3" t="s">
        <v>206</v>
      </c>
      <c r="BC2" s="3" t="s">
        <v>206</v>
      </c>
      <c r="BD2" s="3" t="s">
        <v>206</v>
      </c>
      <c r="BE2" s="3" t="s">
        <v>206</v>
      </c>
      <c r="BF2" s="3" t="s">
        <v>206</v>
      </c>
      <c r="BG2" s="3" t="s">
        <v>206</v>
      </c>
      <c r="BH2" s="3" t="s">
        <v>206</v>
      </c>
      <c r="BI2" s="3" t="s">
        <v>206</v>
      </c>
      <c r="BJ2" s="3" t="s">
        <v>206</v>
      </c>
      <c r="BK2" s="3" t="s">
        <v>206</v>
      </c>
      <c r="BL2" s="3" t="s">
        <v>206</v>
      </c>
      <c r="BM2" s="3" t="s">
        <v>206</v>
      </c>
      <c r="BN2" s="3" t="s">
        <v>206</v>
      </c>
      <c r="BO2" s="3" t="s">
        <v>206</v>
      </c>
      <c r="BP2" s="3" t="s">
        <v>206</v>
      </c>
      <c r="BQ2" s="3" t="s">
        <v>206</v>
      </c>
      <c r="BR2" s="3" t="s">
        <v>206</v>
      </c>
      <c r="BS2" s="3" t="s">
        <v>206</v>
      </c>
      <c r="BT2" s="3" t="s">
        <v>206</v>
      </c>
      <c r="BU2" s="3" t="s">
        <v>206</v>
      </c>
      <c r="BV2" s="3" t="s">
        <v>206</v>
      </c>
      <c r="BW2" s="3" t="s">
        <v>206</v>
      </c>
      <c r="BX2" s="3" t="s">
        <v>206</v>
      </c>
      <c r="BY2" s="3" t="s">
        <v>206</v>
      </c>
      <c r="BZ2" s="3" t="s">
        <v>206</v>
      </c>
      <c r="CA2" s="3" t="s">
        <v>206</v>
      </c>
      <c r="CB2" s="3" t="s">
        <v>206</v>
      </c>
      <c r="CC2" s="3" t="s">
        <v>206</v>
      </c>
      <c r="CD2" s="3" t="s">
        <v>206</v>
      </c>
      <c r="CE2" s="3" t="s">
        <v>206</v>
      </c>
      <c r="CF2" s="3" t="s">
        <v>206</v>
      </c>
      <c r="CG2" s="3" t="s">
        <v>206</v>
      </c>
      <c r="CH2" s="3" t="s">
        <v>206</v>
      </c>
      <c r="CI2" s="3" t="s">
        <v>206</v>
      </c>
      <c r="CJ2" s="3" t="s">
        <v>206</v>
      </c>
      <c r="CK2" s="3" t="s">
        <v>206</v>
      </c>
      <c r="CL2" s="3" t="s">
        <v>206</v>
      </c>
      <c r="CM2" s="3" t="s">
        <v>206</v>
      </c>
      <c r="CN2" s="3" t="s">
        <v>206</v>
      </c>
      <c r="CO2" s="3" t="s">
        <v>208</v>
      </c>
      <c r="CP2" s="3" t="s">
        <v>208</v>
      </c>
      <c r="CQ2" s="3" t="s">
        <v>208</v>
      </c>
      <c r="CR2" s="3" t="s">
        <v>208</v>
      </c>
      <c r="CS2" s="3" t="s">
        <v>208</v>
      </c>
      <c r="CT2" s="3" t="s">
        <v>208</v>
      </c>
      <c r="CU2" s="3" t="s">
        <v>208</v>
      </c>
      <c r="CV2" s="3" t="s">
        <v>208</v>
      </c>
      <c r="CW2" s="3" t="s">
        <v>208</v>
      </c>
      <c r="CX2" s="3" t="s">
        <v>208</v>
      </c>
      <c r="CY2" s="3" t="s">
        <v>208</v>
      </c>
      <c r="CZ2" s="3" t="s">
        <v>208</v>
      </c>
      <c r="DA2" s="3" t="s">
        <v>208</v>
      </c>
      <c r="DB2" s="3" t="s">
        <v>208</v>
      </c>
      <c r="DC2" s="3" t="s">
        <v>208</v>
      </c>
      <c r="DD2" s="3" t="s">
        <v>208</v>
      </c>
      <c r="DE2" s="3" t="s">
        <v>208</v>
      </c>
      <c r="DF2" s="3" t="s">
        <v>208</v>
      </c>
      <c r="DG2" s="3" t="s">
        <v>208</v>
      </c>
      <c r="DH2" s="3" t="s">
        <v>208</v>
      </c>
      <c r="DI2" s="3" t="s">
        <v>208</v>
      </c>
      <c r="DJ2" s="3" t="s">
        <v>208</v>
      </c>
      <c r="DK2" s="3" t="s">
        <v>208</v>
      </c>
      <c r="DL2" s="3" t="s">
        <v>208</v>
      </c>
      <c r="DM2" s="3" t="s">
        <v>208</v>
      </c>
      <c r="DN2" s="3" t="s">
        <v>208</v>
      </c>
      <c r="DO2" s="3" t="s">
        <v>208</v>
      </c>
      <c r="DP2" s="3" t="s">
        <v>208</v>
      </c>
      <c r="DQ2" s="3" t="s">
        <v>208</v>
      </c>
      <c r="DR2" s="3" t="s">
        <v>208</v>
      </c>
    </row>
    <row r="3" spans="1:122" ht="45" customHeight="1">
      <c r="A3" s="3" t="s">
        <v>1179</v>
      </c>
      <c r="B3" s="3" t="s">
        <v>1179</v>
      </c>
      <c r="C3" s="3" t="s">
        <v>1179</v>
      </c>
      <c r="D3" s="3" t="s">
        <v>1179</v>
      </c>
      <c r="E3" s="82" t="s">
        <v>1179</v>
      </c>
      <c r="F3" s="82" t="s">
        <v>1179</v>
      </c>
      <c r="G3" s="3" t="s">
        <v>1179</v>
      </c>
      <c r="H3" s="3" t="s">
        <v>1179</v>
      </c>
      <c r="I3" s="3" t="s">
        <v>1179</v>
      </c>
      <c r="J3" s="3" t="s">
        <v>1179</v>
      </c>
      <c r="K3" s="82" t="s">
        <v>1179</v>
      </c>
      <c r="L3" s="82" t="s">
        <v>1179</v>
      </c>
      <c r="M3" s="3" t="s">
        <v>1179</v>
      </c>
      <c r="N3" s="3" t="s">
        <v>1179</v>
      </c>
      <c r="O3" s="3" t="s">
        <v>1179</v>
      </c>
      <c r="P3" s="3" t="s">
        <v>1179</v>
      </c>
      <c r="Q3" s="3" t="s">
        <v>209</v>
      </c>
      <c r="R3" s="3" t="s">
        <v>210</v>
      </c>
      <c r="S3" s="3" t="s">
        <v>211</v>
      </c>
      <c r="T3" s="3" t="s">
        <v>211</v>
      </c>
      <c r="U3" s="3" t="s">
        <v>1132</v>
      </c>
      <c r="V3" s="3" t="s">
        <v>1133</v>
      </c>
      <c r="W3" s="83" t="s">
        <v>1133</v>
      </c>
      <c r="X3" s="83" t="s">
        <v>1133</v>
      </c>
      <c r="Y3" s="83" t="s">
        <v>1133</v>
      </c>
      <c r="Z3" s="83" t="s">
        <v>1133</v>
      </c>
      <c r="AA3" s="83" t="s">
        <v>1133</v>
      </c>
      <c r="AB3" s="83" t="s">
        <v>1133</v>
      </c>
      <c r="AC3" s="83" t="s">
        <v>1133</v>
      </c>
      <c r="AD3" s="83" t="s">
        <v>1133</v>
      </c>
      <c r="AE3" s="83" t="s">
        <v>1135</v>
      </c>
      <c r="AF3" s="83" t="s">
        <v>1136</v>
      </c>
      <c r="AG3" s="3" t="s">
        <v>47</v>
      </c>
      <c r="AH3" s="3" t="s">
        <v>51</v>
      </c>
      <c r="AI3" s="5" t="s">
        <v>212</v>
      </c>
      <c r="AJ3" s="5" t="s">
        <v>212</v>
      </c>
      <c r="AK3" s="5" t="s">
        <v>212</v>
      </c>
      <c r="AL3" s="5" t="s">
        <v>212</v>
      </c>
      <c r="AM3" s="5" t="s">
        <v>212</v>
      </c>
      <c r="AN3" s="3" t="s">
        <v>213</v>
      </c>
      <c r="AO3" s="3" t="s">
        <v>213</v>
      </c>
      <c r="AP3" s="3" t="s">
        <v>214</v>
      </c>
      <c r="AQ3" s="3" t="s">
        <v>215</v>
      </c>
      <c r="AR3" s="3" t="s">
        <v>215</v>
      </c>
      <c r="AS3" s="3" t="s">
        <v>93</v>
      </c>
      <c r="AT3" s="3" t="s">
        <v>93</v>
      </c>
      <c r="AU3" s="3" t="s">
        <v>97</v>
      </c>
      <c r="AV3" s="3" t="s">
        <v>97</v>
      </c>
      <c r="AW3" s="3" t="s">
        <v>216</v>
      </c>
      <c r="AX3" s="3" t="s">
        <v>216</v>
      </c>
      <c r="AY3" s="3" t="s">
        <v>216</v>
      </c>
      <c r="AZ3" s="3" t="s">
        <v>217</v>
      </c>
      <c r="BA3" s="3" t="s">
        <v>217</v>
      </c>
      <c r="BB3" s="3" t="s">
        <v>217</v>
      </c>
      <c r="BC3" s="3" t="s">
        <v>217</v>
      </c>
      <c r="BD3" s="3" t="s">
        <v>217</v>
      </c>
      <c r="BE3" s="3" t="s">
        <v>217</v>
      </c>
      <c r="BF3" s="3" t="s">
        <v>217</v>
      </c>
      <c r="BG3" s="3" t="s">
        <v>217</v>
      </c>
      <c r="BH3" s="3" t="s">
        <v>217</v>
      </c>
      <c r="BI3" s="3" t="s">
        <v>217</v>
      </c>
      <c r="BJ3" s="3" t="s">
        <v>217</v>
      </c>
      <c r="BK3" s="3" t="s">
        <v>217</v>
      </c>
      <c r="BL3" s="3" t="s">
        <v>217</v>
      </c>
      <c r="BM3" s="3" t="s">
        <v>217</v>
      </c>
      <c r="BN3" s="3" t="s">
        <v>217</v>
      </c>
      <c r="BO3" s="3" t="s">
        <v>217</v>
      </c>
      <c r="BP3" s="3" t="s">
        <v>217</v>
      </c>
      <c r="BQ3" s="3" t="s">
        <v>217</v>
      </c>
      <c r="BR3" s="3" t="s">
        <v>217</v>
      </c>
      <c r="BS3" s="3" t="s">
        <v>217</v>
      </c>
      <c r="BT3" s="3" t="s">
        <v>217</v>
      </c>
      <c r="BU3" s="3" t="s">
        <v>217</v>
      </c>
      <c r="BV3" s="3" t="s">
        <v>217</v>
      </c>
      <c r="BW3" s="3" t="s">
        <v>217</v>
      </c>
      <c r="BX3" s="3" t="s">
        <v>217</v>
      </c>
      <c r="BY3" s="3" t="s">
        <v>217</v>
      </c>
      <c r="BZ3" s="3" t="s">
        <v>217</v>
      </c>
      <c r="CA3" s="3" t="s">
        <v>217</v>
      </c>
      <c r="CB3" s="3" t="s">
        <v>217</v>
      </c>
      <c r="CC3" s="3" t="s">
        <v>217</v>
      </c>
      <c r="CD3" s="3" t="s">
        <v>217</v>
      </c>
      <c r="CE3" s="3" t="s">
        <v>1116</v>
      </c>
      <c r="CF3" s="3" t="s">
        <v>1131</v>
      </c>
      <c r="CG3" s="3" t="s">
        <v>124</v>
      </c>
      <c r="CH3" s="3" t="s">
        <v>124</v>
      </c>
      <c r="CI3" s="3" t="s">
        <v>124</v>
      </c>
      <c r="CJ3" s="3" t="s">
        <v>207</v>
      </c>
      <c r="CK3" s="3" t="s">
        <v>207</v>
      </c>
      <c r="CL3" s="3" t="s">
        <v>207</v>
      </c>
      <c r="CM3" s="3" t="s">
        <v>207</v>
      </c>
      <c r="CN3" s="3" t="s">
        <v>207</v>
      </c>
      <c r="CO3" s="3" t="s">
        <v>221</v>
      </c>
      <c r="CP3" s="3" t="s">
        <v>221</v>
      </c>
      <c r="CQ3" s="3" t="s">
        <v>221</v>
      </c>
      <c r="CR3" s="3" t="s">
        <v>221</v>
      </c>
      <c r="CS3" s="3" t="s">
        <v>221</v>
      </c>
      <c r="CT3" s="3" t="s">
        <v>221</v>
      </c>
      <c r="CU3" s="3" t="s">
        <v>221</v>
      </c>
      <c r="CV3" s="3" t="s">
        <v>221</v>
      </c>
      <c r="CW3" s="3" t="s">
        <v>221</v>
      </c>
      <c r="CX3" s="3" t="s">
        <v>221</v>
      </c>
      <c r="CY3" s="3" t="s">
        <v>221</v>
      </c>
      <c r="CZ3" s="3" t="s">
        <v>221</v>
      </c>
      <c r="DA3" s="3" t="s">
        <v>221</v>
      </c>
      <c r="DB3" s="3" t="s">
        <v>221</v>
      </c>
      <c r="DC3" s="3" t="s">
        <v>221</v>
      </c>
      <c r="DD3" s="3" t="s">
        <v>221</v>
      </c>
      <c r="DE3" s="3" t="s">
        <v>221</v>
      </c>
      <c r="DF3" s="3" t="s">
        <v>222</v>
      </c>
      <c r="DG3" s="3" t="s">
        <v>222</v>
      </c>
      <c r="DH3" s="3" t="s">
        <v>222</v>
      </c>
      <c r="DI3" s="3" t="s">
        <v>222</v>
      </c>
      <c r="DJ3" s="3" t="s">
        <v>222</v>
      </c>
      <c r="DK3" s="3" t="s">
        <v>222</v>
      </c>
      <c r="DL3" s="3" t="s">
        <v>222</v>
      </c>
      <c r="DM3" s="3" t="s">
        <v>222</v>
      </c>
      <c r="DN3" s="3" t="s">
        <v>222</v>
      </c>
      <c r="DO3" s="3" t="s">
        <v>222</v>
      </c>
      <c r="DP3" s="3" t="s">
        <v>222</v>
      </c>
      <c r="DQ3" s="3" t="s">
        <v>222</v>
      </c>
      <c r="DR3" s="3" t="s">
        <v>222</v>
      </c>
    </row>
    <row r="4" spans="1:122" ht="45" customHeight="1">
      <c r="A4" s="3" t="s">
        <v>223</v>
      </c>
      <c r="B4" s="3" t="s">
        <v>223</v>
      </c>
      <c r="C4" s="3" t="s">
        <v>223</v>
      </c>
      <c r="D4" s="3" t="s">
        <v>223</v>
      </c>
      <c r="E4" s="82" t="s">
        <v>223</v>
      </c>
      <c r="F4" s="82" t="s">
        <v>223</v>
      </c>
      <c r="G4" s="3" t="s">
        <v>224</v>
      </c>
      <c r="H4" s="3" t="s">
        <v>224</v>
      </c>
      <c r="I4" s="3" t="s">
        <v>224</v>
      </c>
      <c r="J4" s="3" t="s">
        <v>224</v>
      </c>
      <c r="K4" s="82" t="s">
        <v>224</v>
      </c>
      <c r="L4" s="82" t="s">
        <v>224</v>
      </c>
      <c r="M4" s="3" t="s">
        <v>225</v>
      </c>
      <c r="N4" s="3" t="s">
        <v>225</v>
      </c>
      <c r="O4" s="3" t="s">
        <v>225</v>
      </c>
      <c r="P4" s="3" t="s">
        <v>225</v>
      </c>
      <c r="Q4" s="3"/>
      <c r="R4" s="3"/>
      <c r="S4" s="3" t="s">
        <v>226</v>
      </c>
      <c r="T4" s="3" t="s">
        <v>227</v>
      </c>
      <c r="U4" s="3"/>
      <c r="V4" s="3" t="s">
        <v>1134</v>
      </c>
      <c r="W4" s="83" t="s">
        <v>1134</v>
      </c>
      <c r="X4" s="83" t="s">
        <v>1134</v>
      </c>
      <c r="Y4" s="83" t="s">
        <v>1134</v>
      </c>
      <c r="Z4" s="83" t="s">
        <v>1134</v>
      </c>
      <c r="AA4" s="83" t="s">
        <v>1134</v>
      </c>
      <c r="AB4" s="83" t="s">
        <v>1134</v>
      </c>
      <c r="AC4" s="83" t="s">
        <v>1134</v>
      </c>
      <c r="AD4" s="83" t="s">
        <v>1134</v>
      </c>
      <c r="AE4" s="83"/>
      <c r="AF4" s="83"/>
      <c r="AG4" s="3"/>
      <c r="AH4" s="3"/>
      <c r="AI4" s="3" t="s">
        <v>228</v>
      </c>
      <c r="AJ4" s="3" t="s">
        <v>229</v>
      </c>
      <c r="AK4" s="3" t="s">
        <v>230</v>
      </c>
      <c r="AL4" s="3" t="s">
        <v>231</v>
      </c>
      <c r="AM4" s="3" t="s">
        <v>232</v>
      </c>
      <c r="AN4" s="3" t="s">
        <v>233</v>
      </c>
      <c r="AO4" s="3" t="s">
        <v>227</v>
      </c>
      <c r="AP4" s="3"/>
      <c r="AQ4" s="3" t="s">
        <v>233</v>
      </c>
      <c r="AR4" s="3" t="s">
        <v>227</v>
      </c>
      <c r="AS4" s="3" t="s">
        <v>233</v>
      </c>
      <c r="AT4" s="3" t="s">
        <v>227</v>
      </c>
      <c r="AU4" s="3" t="s">
        <v>233</v>
      </c>
      <c r="AV4" s="3" t="s">
        <v>227</v>
      </c>
      <c r="AW4" s="6" t="s">
        <v>234</v>
      </c>
      <c r="AX4" s="6" t="s">
        <v>235</v>
      </c>
      <c r="AY4" s="6" t="s">
        <v>236</v>
      </c>
      <c r="AZ4" s="3" t="s">
        <v>237</v>
      </c>
      <c r="BA4" s="3" t="s">
        <v>238</v>
      </c>
      <c r="BB4" s="3" t="s">
        <v>239</v>
      </c>
      <c r="BC4" s="3" t="s">
        <v>240</v>
      </c>
      <c r="BD4" s="3" t="s">
        <v>241</v>
      </c>
      <c r="BE4" s="3" t="s">
        <v>242</v>
      </c>
      <c r="BF4" s="3" t="s">
        <v>243</v>
      </c>
      <c r="BG4" s="3" t="s">
        <v>244</v>
      </c>
      <c r="BH4" s="3" t="s">
        <v>245</v>
      </c>
      <c r="BI4" s="3" t="s">
        <v>246</v>
      </c>
      <c r="BJ4" s="3" t="s">
        <v>247</v>
      </c>
      <c r="BK4" s="3" t="s">
        <v>248</v>
      </c>
      <c r="BL4" s="3" t="s">
        <v>249</v>
      </c>
      <c r="BM4" s="3" t="s">
        <v>250</v>
      </c>
      <c r="BN4" s="3" t="s">
        <v>251</v>
      </c>
      <c r="BO4" s="3" t="s">
        <v>252</v>
      </c>
      <c r="BP4" s="3" t="s">
        <v>253</v>
      </c>
      <c r="BQ4" s="3" t="s">
        <v>254</v>
      </c>
      <c r="BR4" s="3" t="s">
        <v>255</v>
      </c>
      <c r="BS4" s="3" t="s">
        <v>256</v>
      </c>
      <c r="BT4" s="3" t="s">
        <v>1137</v>
      </c>
      <c r="BU4" s="3" t="s">
        <v>1138</v>
      </c>
      <c r="BV4" s="3" t="s">
        <v>1139</v>
      </c>
      <c r="BW4" s="3" t="s">
        <v>1140</v>
      </c>
      <c r="BX4" s="3" t="s">
        <v>1141</v>
      </c>
      <c r="BY4" s="3" t="s">
        <v>1142</v>
      </c>
      <c r="BZ4" s="3" t="s">
        <v>1143</v>
      </c>
      <c r="CA4" s="3" t="s">
        <v>1144</v>
      </c>
      <c r="CB4" s="3" t="s">
        <v>1145</v>
      </c>
      <c r="CC4" s="3" t="s">
        <v>1146</v>
      </c>
      <c r="CD4" s="3" t="s">
        <v>218</v>
      </c>
      <c r="CE4" s="3"/>
      <c r="CF4" s="3"/>
      <c r="CG4" s="3" t="s">
        <v>257</v>
      </c>
      <c r="CH4" s="3" t="s">
        <v>258</v>
      </c>
      <c r="CI4" s="3" t="s">
        <v>259</v>
      </c>
      <c r="CJ4" s="3" t="s">
        <v>219</v>
      </c>
      <c r="CK4" s="3" t="s">
        <v>219</v>
      </c>
      <c r="CL4" s="3" t="s">
        <v>220</v>
      </c>
      <c r="CM4" s="3" t="s">
        <v>220</v>
      </c>
      <c r="CN4" s="3" t="s">
        <v>220</v>
      </c>
      <c r="CO4" s="3" t="s">
        <v>261</v>
      </c>
      <c r="CP4" s="3" t="s">
        <v>261</v>
      </c>
      <c r="CQ4" s="3" t="s">
        <v>262</v>
      </c>
      <c r="CR4" s="3" t="s">
        <v>263</v>
      </c>
      <c r="CS4" s="3" t="s">
        <v>263</v>
      </c>
      <c r="CT4" s="3" t="s">
        <v>264</v>
      </c>
      <c r="CU4" s="3" t="s">
        <v>264</v>
      </c>
      <c r="CV4" s="3" t="s">
        <v>264</v>
      </c>
      <c r="CW4" s="3" t="s">
        <v>264</v>
      </c>
      <c r="CX4" s="3" t="s">
        <v>264</v>
      </c>
      <c r="CY4" s="3" t="s">
        <v>264</v>
      </c>
      <c r="CZ4" s="3" t="s">
        <v>264</v>
      </c>
      <c r="DA4" s="3" t="s">
        <v>265</v>
      </c>
      <c r="DB4" s="3" t="s">
        <v>265</v>
      </c>
      <c r="DC4" s="3" t="s">
        <v>265</v>
      </c>
      <c r="DD4" s="3" t="s">
        <v>266</v>
      </c>
      <c r="DE4" s="3" t="s">
        <v>266</v>
      </c>
      <c r="DF4" s="3" t="s">
        <v>261</v>
      </c>
      <c r="DG4" s="3" t="s">
        <v>261</v>
      </c>
      <c r="DH4" s="3" t="s">
        <v>262</v>
      </c>
      <c r="DI4" s="3" t="s">
        <v>262</v>
      </c>
      <c r="DJ4" s="3" t="s">
        <v>185</v>
      </c>
      <c r="DK4" s="3" t="s">
        <v>185</v>
      </c>
      <c r="DL4" s="3" t="s">
        <v>185</v>
      </c>
      <c r="DM4" s="3" t="s">
        <v>185</v>
      </c>
      <c r="DN4" s="3" t="s">
        <v>188</v>
      </c>
      <c r="DO4" s="3" t="s">
        <v>188</v>
      </c>
      <c r="DP4" s="3" t="s">
        <v>188</v>
      </c>
      <c r="DQ4" s="3" t="s">
        <v>188</v>
      </c>
      <c r="DR4" s="3" t="s">
        <v>267</v>
      </c>
    </row>
    <row r="5" spans="1:122" ht="45" customHeight="1">
      <c r="A5" s="3" t="s">
        <v>268</v>
      </c>
      <c r="B5" s="3" t="s">
        <v>269</v>
      </c>
      <c r="C5" s="3" t="s">
        <v>270</v>
      </c>
      <c r="D5" s="3" t="s">
        <v>271</v>
      </c>
      <c r="E5" s="82" t="s">
        <v>1128</v>
      </c>
      <c r="F5" s="82" t="s">
        <v>1129</v>
      </c>
      <c r="G5" s="3" t="s">
        <v>268</v>
      </c>
      <c r="H5" s="3" t="s">
        <v>269</v>
      </c>
      <c r="I5" s="3" t="s">
        <v>270</v>
      </c>
      <c r="J5" s="3" t="s">
        <v>271</v>
      </c>
      <c r="K5" s="82" t="s">
        <v>1128</v>
      </c>
      <c r="L5" s="82" t="s">
        <v>1129</v>
      </c>
      <c r="M5" s="3" t="s">
        <v>223</v>
      </c>
      <c r="N5" s="3" t="s">
        <v>223</v>
      </c>
      <c r="O5" s="3" t="s">
        <v>224</v>
      </c>
      <c r="P5" s="3" t="s">
        <v>224</v>
      </c>
      <c r="Q5" s="3"/>
      <c r="R5" s="3"/>
      <c r="S5" s="3"/>
      <c r="T5" s="3"/>
      <c r="U5" s="3"/>
      <c r="V5" s="3" t="s">
        <v>1096</v>
      </c>
      <c r="W5" s="83" t="s">
        <v>1097</v>
      </c>
      <c r="X5" s="83" t="s">
        <v>1098</v>
      </c>
      <c r="Y5" s="83" t="s">
        <v>1099</v>
      </c>
      <c r="Z5" s="83" t="s">
        <v>1100</v>
      </c>
      <c r="AA5" s="83" t="s">
        <v>1101</v>
      </c>
      <c r="AB5" s="83" t="s">
        <v>1102</v>
      </c>
      <c r="AC5" s="83" t="s">
        <v>1103</v>
      </c>
      <c r="AD5" s="83" t="s">
        <v>1104</v>
      </c>
      <c r="AE5" s="83"/>
      <c r="AF5" s="83"/>
      <c r="AG5" s="3"/>
      <c r="AH5" s="3"/>
      <c r="AI5" s="3" t="s">
        <v>272</v>
      </c>
      <c r="AJ5" s="3" t="s">
        <v>272</v>
      </c>
      <c r="AK5" s="3" t="s">
        <v>272</v>
      </c>
      <c r="AL5" s="3" t="s">
        <v>272</v>
      </c>
      <c r="AM5" s="3" t="s">
        <v>272</v>
      </c>
      <c r="AN5" s="3"/>
      <c r="AO5" s="3"/>
      <c r="AP5" s="3"/>
      <c r="AQ5" s="3"/>
      <c r="AR5" s="3"/>
      <c r="AS5" s="3"/>
      <c r="AT5" s="3"/>
      <c r="AU5" s="3"/>
      <c r="AV5" s="3"/>
      <c r="AW5" s="3" t="s">
        <v>272</v>
      </c>
      <c r="AX5" s="3" t="s">
        <v>272</v>
      </c>
      <c r="AY5" s="3" t="s">
        <v>272</v>
      </c>
      <c r="AZ5" s="3"/>
      <c r="BA5" s="3"/>
      <c r="BB5" s="3"/>
      <c r="BC5" s="3"/>
      <c r="BD5" s="3"/>
      <c r="BE5" s="3"/>
      <c r="BF5" s="3"/>
      <c r="BG5" s="3"/>
      <c r="BH5" s="3"/>
      <c r="BI5" s="3"/>
      <c r="BJ5" s="3"/>
      <c r="BK5" s="3"/>
      <c r="BL5" s="3"/>
      <c r="BM5" s="3"/>
      <c r="BN5" s="3"/>
      <c r="BO5" s="3"/>
      <c r="BP5" s="3"/>
      <c r="BQ5" s="3"/>
      <c r="BR5" s="3"/>
      <c r="BS5" s="3"/>
      <c r="BT5" s="3"/>
      <c r="BU5" s="3"/>
      <c r="BV5" s="3"/>
      <c r="BW5" s="3"/>
      <c r="BX5" s="3"/>
      <c r="BY5" s="3"/>
      <c r="BZ5" s="3"/>
      <c r="CA5" s="3"/>
      <c r="CB5" s="3"/>
      <c r="CC5" s="3"/>
      <c r="CD5" s="3"/>
      <c r="CE5" s="3"/>
      <c r="CF5" s="3"/>
      <c r="CG5" s="3"/>
      <c r="CH5" s="3"/>
      <c r="CI5" s="3"/>
      <c r="CJ5" s="3" t="s">
        <v>260</v>
      </c>
      <c r="CK5" s="3" t="s">
        <v>227</v>
      </c>
      <c r="CL5" s="3" t="s">
        <v>260</v>
      </c>
      <c r="CM5" s="3" t="s">
        <v>1130</v>
      </c>
      <c r="CN5" s="3" t="s">
        <v>818</v>
      </c>
      <c r="CO5" s="3" t="s">
        <v>273</v>
      </c>
      <c r="CP5" s="3" t="s">
        <v>274</v>
      </c>
      <c r="CQ5" s="3"/>
      <c r="CR5" s="3" t="s">
        <v>275</v>
      </c>
      <c r="CS5" s="3" t="s">
        <v>276</v>
      </c>
      <c r="CT5" s="3" t="s">
        <v>275</v>
      </c>
      <c r="CU5" s="3" t="s">
        <v>276</v>
      </c>
      <c r="CV5" s="3" t="s">
        <v>277</v>
      </c>
      <c r="CW5" s="3" t="s">
        <v>278</v>
      </c>
      <c r="CX5" s="3" t="s">
        <v>279</v>
      </c>
      <c r="CY5" s="3" t="s">
        <v>279</v>
      </c>
      <c r="CZ5" s="3" t="s">
        <v>279</v>
      </c>
      <c r="DA5" s="3" t="s">
        <v>227</v>
      </c>
      <c r="DB5" s="3" t="s">
        <v>1180</v>
      </c>
      <c r="DC5" s="3" t="s">
        <v>1180</v>
      </c>
      <c r="DD5" s="3" t="s">
        <v>1181</v>
      </c>
      <c r="DE5" s="3" t="s">
        <v>1182</v>
      </c>
      <c r="DF5" s="3" t="s">
        <v>282</v>
      </c>
      <c r="DG5" s="3" t="s">
        <v>188</v>
      </c>
      <c r="DH5" s="3" t="s">
        <v>282</v>
      </c>
      <c r="DI5" s="3" t="s">
        <v>188</v>
      </c>
      <c r="DJ5" s="3" t="s">
        <v>190</v>
      </c>
      <c r="DK5" s="3" t="s">
        <v>192</v>
      </c>
      <c r="DL5" s="3" t="s">
        <v>192</v>
      </c>
      <c r="DM5" s="3" t="s">
        <v>192</v>
      </c>
      <c r="DN5" s="3" t="s">
        <v>283</v>
      </c>
      <c r="DO5" s="3" t="s">
        <v>284</v>
      </c>
      <c r="DP5" s="3" t="s">
        <v>284</v>
      </c>
      <c r="DQ5" s="3" t="s">
        <v>284</v>
      </c>
      <c r="DR5" s="3" t="s">
        <v>227</v>
      </c>
    </row>
    <row r="6" spans="1:122" ht="45" customHeight="1">
      <c r="A6" s="3"/>
      <c r="B6" s="3"/>
      <c r="C6" s="3"/>
      <c r="D6" s="3"/>
      <c r="E6" s="3"/>
      <c r="F6" s="3"/>
      <c r="G6" s="3"/>
      <c r="H6" s="3"/>
      <c r="I6" s="3"/>
      <c r="J6" s="3"/>
      <c r="K6" s="3"/>
      <c r="L6" s="3"/>
      <c r="M6" s="3" t="s">
        <v>285</v>
      </c>
      <c r="N6" s="3" t="s">
        <v>286</v>
      </c>
      <c r="O6" s="3" t="s">
        <v>285</v>
      </c>
      <c r="P6" s="3" t="s">
        <v>286</v>
      </c>
      <c r="Q6" s="3"/>
      <c r="R6" s="3"/>
      <c r="S6" s="3"/>
      <c r="T6" s="3"/>
      <c r="U6" s="3"/>
      <c r="V6" s="3"/>
      <c r="W6" s="83"/>
      <c r="X6" s="83"/>
      <c r="Y6" s="83"/>
      <c r="Z6" s="83"/>
      <c r="AA6" s="83"/>
      <c r="AB6" s="83"/>
      <c r="AC6" s="83"/>
      <c r="AD6" s="83"/>
      <c r="AE6" s="83"/>
      <c r="AF6" s="8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t="s">
        <v>227</v>
      </c>
      <c r="CU6" s="3" t="s">
        <v>227</v>
      </c>
      <c r="CV6" s="3" t="s">
        <v>227</v>
      </c>
      <c r="CW6" s="3"/>
      <c r="CX6" s="3" t="s">
        <v>260</v>
      </c>
      <c r="CY6" s="3" t="s">
        <v>287</v>
      </c>
      <c r="CZ6" s="3" t="s">
        <v>288</v>
      </c>
      <c r="DA6" s="3"/>
      <c r="DB6" s="3" t="s">
        <v>280</v>
      </c>
      <c r="DC6" s="3" t="s">
        <v>281</v>
      </c>
      <c r="DD6" s="3"/>
      <c r="DE6" s="3"/>
      <c r="DF6" s="3"/>
      <c r="DG6" s="3"/>
      <c r="DH6" s="3"/>
      <c r="DI6" s="3"/>
      <c r="DJ6" s="3" t="s">
        <v>227</v>
      </c>
      <c r="DK6" s="3" t="s">
        <v>227</v>
      </c>
      <c r="DL6" s="3" t="s">
        <v>289</v>
      </c>
      <c r="DM6" s="3" t="s">
        <v>290</v>
      </c>
      <c r="DN6" s="3" t="s">
        <v>227</v>
      </c>
      <c r="DO6" s="3" t="s">
        <v>227</v>
      </c>
      <c r="DP6" s="3" t="s">
        <v>291</v>
      </c>
      <c r="DQ6" s="3" t="s">
        <v>292</v>
      </c>
      <c r="DR6" s="3"/>
    </row>
    <row r="7" spans="1:122" ht="72.599999999999994" customHeight="1">
      <c r="A7" s="2" t="str">
        <f>A2&amp;IF(A3&lt;&gt;"","_"&amp;A3,"")&amp;IF(A4&lt;&gt;"","_"&amp;A4,"")&amp;IF(A5&lt;&gt;"","_"&amp;A5,"")&amp;IF(A6&lt;&gt;"","_"&amp;A6,"")</f>
        <v>調査概要_土壌汚染状況調査の対象地_住居表示_区市町村1</v>
      </c>
      <c r="B7" s="2" t="str">
        <f t="shared" ref="B7:CU7" si="0">B2&amp;IF(B3&lt;&gt;"","_"&amp;B3,"")&amp;IF(B4&lt;&gt;"","_"&amp;B4,"")&amp;IF(B5&lt;&gt;"","_"&amp;B5,"")&amp;IF(B6&lt;&gt;"","_"&amp;B6,"")</f>
        <v>調査概要_土壌汚染状況調査の対象地_住居表示_区市町村以降1</v>
      </c>
      <c r="C7" s="2" t="str">
        <f>C2&amp;IF(C3&lt;&gt;"","_"&amp;C3,"")&amp;IF(C4&lt;&gt;"","_"&amp;C4,"")&amp;IF(C5&lt;&gt;"","_"&amp;C5,"")&amp;IF(C6&lt;&gt;"","_"&amp;C6,"")</f>
        <v>調査概要_土壌汚染状況調査の対象地_住居表示_区市町村2</v>
      </c>
      <c r="D7" s="2" t="str">
        <f t="shared" ref="D7:F7" si="1">D2&amp;IF(D3&lt;&gt;"","_"&amp;D3,"")&amp;IF(D4&lt;&gt;"","_"&amp;D4,"")&amp;IF(D5&lt;&gt;"","_"&amp;D5,"")&amp;IF(D6&lt;&gt;"","_"&amp;D6,"")</f>
        <v>調査概要_土壌汚染状況調査の対象地_住居表示_区市町村以降2</v>
      </c>
      <c r="E7" s="2" t="str">
        <f>E2&amp;IF(E3&lt;&gt;"","_"&amp;E3,"")&amp;IF(E4&lt;&gt;"","_"&amp;E4,"")&amp;IF(E5&lt;&gt;"","_"&amp;E5,"")&amp;IF(E6&lt;&gt;"","_"&amp;E6,"")</f>
        <v>調査概要_土壌汚染状況調査の対象地_住居表示_区市町村3</v>
      </c>
      <c r="F7" s="2" t="str">
        <f t="shared" si="1"/>
        <v>調査概要_土壌汚染状況調査の対象地_住居表示_区市町村以降3</v>
      </c>
      <c r="G7" s="2" t="str">
        <f t="shared" si="0"/>
        <v>調査概要_土壌汚染状況調査の対象地_地番_区市町村1</v>
      </c>
      <c r="H7" s="2" t="str">
        <f t="shared" si="0"/>
        <v>調査概要_土壌汚染状況調査の対象地_地番_区市町村以降1</v>
      </c>
      <c r="I7" s="2" t="str">
        <f t="shared" ref="I7:J7" si="2">I2&amp;IF(I3&lt;&gt;"","_"&amp;I3,"")&amp;IF(I4&lt;&gt;"","_"&amp;I4,"")&amp;IF(I5&lt;&gt;"","_"&amp;I5,"")&amp;IF(I6&lt;&gt;"","_"&amp;I6,"")</f>
        <v>調査概要_土壌汚染状況調査の対象地_地番_区市町村2</v>
      </c>
      <c r="J7" s="2" t="str">
        <f t="shared" si="2"/>
        <v>調査概要_土壌汚染状況調査の対象地_地番_区市町村以降2</v>
      </c>
      <c r="K7" s="2" t="str">
        <f t="shared" ref="K7:L7" si="3">K2&amp;IF(K3&lt;&gt;"","_"&amp;K3,"")&amp;IF(K4&lt;&gt;"","_"&amp;K4,"")&amp;IF(K5&lt;&gt;"","_"&amp;K5,"")&amp;IF(K6&lt;&gt;"","_"&amp;K6,"")</f>
        <v>調査概要_土壌汚染状況調査の対象地_地番_区市町村3</v>
      </c>
      <c r="L7" s="2" t="str">
        <f t="shared" si="3"/>
        <v>調査概要_土壌汚染状況調査の対象地_地番_区市町村以降3</v>
      </c>
      <c r="M7" s="2" t="str">
        <f t="shared" si="0"/>
        <v>調査概要_土壌汚染状況調査の対象地_今回報告範囲_住居表示_区市町村</v>
      </c>
      <c r="N7" s="2" t="str">
        <f t="shared" si="0"/>
        <v>調査概要_土壌汚染状況調査の対象地_今回報告範囲_住居表示_区市町村以降</v>
      </c>
      <c r="O7" s="2" t="str">
        <f t="shared" si="0"/>
        <v>調査概要_土壌汚染状況調査の対象地_今回報告範囲_地番_区市町村</v>
      </c>
      <c r="P7" s="2" t="str">
        <f t="shared" si="0"/>
        <v>調査概要_土壌汚染状況調査の対象地_今回報告範囲_地番_区市町村以降</v>
      </c>
      <c r="Q7" s="2" t="str">
        <f t="shared" si="0"/>
        <v>調査概要_工業専用地域の有無</v>
      </c>
      <c r="R7" s="2" t="str">
        <f t="shared" si="0"/>
        <v>調査概要_条例施行規則第55条第3項地域の有無</v>
      </c>
      <c r="S7" s="2" t="str">
        <f t="shared" si="0"/>
        <v>調査概要_深度限定の有無_有無</v>
      </c>
      <c r="T7" s="2" t="str">
        <f t="shared" si="0"/>
        <v>調査概要_深度限定の有無_内容</v>
      </c>
      <c r="U7" s="2" t="str">
        <f t="shared" ref="U7:AF7" si="4">U2&amp;IF(U3&lt;&gt;"","_"&amp;U3,"")&amp;IF(U4&lt;&gt;"","_"&amp;U4,"")&amp;IF(U5&lt;&gt;"","_"&amp;U5,"")&amp;IF(U6&lt;&gt;"","_"&amp;U6,"")</f>
        <v>調査概要_調査省略の有無</v>
      </c>
      <c r="V7" s="2" t="str">
        <f t="shared" si="4"/>
        <v>調査概要_省略する調査（複数選択可）_省略する範囲_全て</v>
      </c>
      <c r="W7" s="84" t="str">
        <f t="shared" si="4"/>
        <v>調査概要_省略する調査（複数選択可）_省略する範囲_地歴調査（汚染のおそれのある物質の絞り込み）</v>
      </c>
      <c r="X7" s="84" t="str">
        <f t="shared" si="4"/>
        <v>調査概要_省略する調査（複数選択可）_省略する範囲_汚染のおそれの分類</v>
      </c>
      <c r="Y7" s="84" t="str">
        <f t="shared" si="4"/>
        <v>調査概要_省略する調査（複数選択可）_省略する範囲_土壌ガス調査（第一種）</v>
      </c>
      <c r="Z7" s="84" t="str">
        <f t="shared" si="4"/>
        <v>調査概要_省略する調査（複数選択可）_省略する範囲_表層土壌調査（第二種・第三種）</v>
      </c>
      <c r="AA7" s="84" t="str">
        <f t="shared" si="4"/>
        <v>調査概要_省略する調査（複数選択可）_省略する範囲_土壌ボーリング調査（第一種）</v>
      </c>
      <c r="AB7" s="84" t="str">
        <f t="shared" si="4"/>
        <v>調査概要_省略する調査（複数選択可）_省略する範囲_一部対象区画における個別調査（第二種・第三種）</v>
      </c>
      <c r="AC7" s="84" t="str">
        <f t="shared" si="4"/>
        <v>調査概要_省略する調査（複数選択可）_省略する範囲_代表地点地下水調査（条例）</v>
      </c>
      <c r="AD7" s="84" t="str">
        <f t="shared" si="4"/>
        <v>調査概要_省略する調査（複数選択可）_省略する範囲_対象地境界地下水調査（条例）</v>
      </c>
      <c r="AE7" s="84" t="str">
        <f t="shared" si="4"/>
        <v>調査概要_省略の詳細
（省略する区画名及び調査の内容）</v>
      </c>
      <c r="AF7" s="84" t="str">
        <f t="shared" si="4"/>
        <v>調査概要_省略の理由</v>
      </c>
      <c r="AG7" s="2" t="str">
        <f t="shared" si="0"/>
        <v>調査概要_指定調査機関名</v>
      </c>
      <c r="AH7" s="2" t="str">
        <f t="shared" si="0"/>
        <v>調査概要_指定調査機関の指定番号</v>
      </c>
      <c r="AI7" s="2" t="str">
        <f t="shared" ref="AI7:AL7" si="5">AI2&amp;IF(AI3&lt;&gt;"","_"&amp;AI3,"")&amp;IF(AI4&lt;&gt;"","_"&amp;AI4,"")&amp;IF(AI5&lt;&gt;"","_"&amp;AI5,"")&amp;IF(AI6&lt;&gt;"","_"&amp;AI6,"")</f>
        <v>調査概要_準拠法令等_土壌汚染対策法（平成14年法律第53号）_選択</v>
      </c>
      <c r="AJ7" s="2" t="str">
        <f t="shared" si="5"/>
        <v>調査概要_準拠法令等_同法施行令（平成14年政令第336号）、同法施行規則（平成14年環境省令第29号）_選択</v>
      </c>
      <c r="AK7" s="2" t="str">
        <f t="shared" si="5"/>
        <v>調査概要_準拠法令等_土壌汚染対策法に基づく調査及び措置に関するガイドライン（最新版　環境省水・大気環境局土壌環境課）_選択</v>
      </c>
      <c r="AL7" s="2" t="str">
        <f t="shared" si="5"/>
        <v>調査概要_準拠法令等_都民の健康と安全を確保する環境に関する条例（平成12年東京都条例第215号）_選択</v>
      </c>
      <c r="AM7" s="2" t="str">
        <f t="shared" si="0"/>
        <v>調査概要_準拠法令等_東京都土壌汚染対策指針（平成31年４月１日施行）_選択</v>
      </c>
      <c r="AN7" s="2" t="str">
        <f t="shared" si="0"/>
        <v>地歴調査結果概要（調査対象地の土壌汚染のおそれの把握）_有害物質取扱事業場の設置履歴_有無</v>
      </c>
      <c r="AO7" s="2" t="str">
        <f t="shared" si="0"/>
        <v>地歴調査結果概要（調査対象地の土壌汚染のおそれの把握）_有害物質取扱事業場の設置履歴_内容</v>
      </c>
      <c r="AP7" s="2" t="str">
        <f t="shared" si="0"/>
        <v>地歴調査結果概要（調査対象地の土壌汚染のおそれの把握）_特定有害物質の使用状況とその形態</v>
      </c>
      <c r="AQ7" s="2" t="str">
        <f t="shared" si="0"/>
        <v>地歴調査結果概要（調査対象地の土壌汚染のおそれの把握）_地表の高さの変更(盛土、埋土等)の経緯_有無</v>
      </c>
      <c r="AR7" s="2" t="str">
        <f t="shared" si="0"/>
        <v>地歴調査結果概要（調査対象地の土壌汚染のおそれの把握）_地表の高さの変更(盛土、埋土等)の経緯_内容</v>
      </c>
      <c r="AS7" s="2" t="str">
        <f t="shared" si="0"/>
        <v>地歴調査結果概要（調査対象地の土壌汚染のおそれの把握）_既往調査・対策の経緯_有無</v>
      </c>
      <c r="AT7" s="2" t="str">
        <f t="shared" si="0"/>
        <v>地歴調査結果概要（調査対象地の土壌汚染のおそれの把握）_既往調査・対策の経緯_内容</v>
      </c>
      <c r="AU7" s="2" t="str">
        <f t="shared" si="0"/>
        <v>地歴調査結果概要（調査対象地の土壌汚染のおそれの把握）_その他の経緯_有無</v>
      </c>
      <c r="AV7" s="2" t="str">
        <f t="shared" si="0"/>
        <v>地歴調査結果概要（調査対象地の土壌汚染のおそれの把握）_その他の経緯_内容</v>
      </c>
      <c r="AW7" s="2" t="str">
        <f t="shared" ref="AW7:AX7" si="6">AW2&amp;IF(AW3&lt;&gt;"","_"&amp;AW3,"")&amp;IF(AW4&lt;&gt;"","_"&amp;AW4,"")&amp;IF(AW5&lt;&gt;"","_"&amp;AW5,"")&amp;IF(AW6&lt;&gt;"","_"&amp;AW6,"")</f>
        <v>地歴調査結果概要（調査対象地の土壌汚染のおそれの把握）_汚染のおそれとその由来_人為由来による汚染のおそれがある（おそれを否定できない）_選択</v>
      </c>
      <c r="AX7" s="2" t="str">
        <f t="shared" si="6"/>
        <v>地歴調査結果概要（調査対象地の土壌汚染のおそれの把握）_汚染のおそれとその由来_自然由来による汚染のおそれがある_選択</v>
      </c>
      <c r="AY7" s="2" t="str">
        <f t="shared" si="0"/>
        <v>地歴調査結果概要（調査対象地の土壌汚染のおそれの把握）_汚染のおそれとその由来_水面埋立て用材料による汚染のおそれがある_選択</v>
      </c>
      <c r="AZ7" s="2" t="str">
        <f t="shared" ref="AZ7:BA7" si="7">AZ2&amp;IF(AZ3&lt;&gt;"","_"&amp;AZ3,"")&amp;IF(AZ4&lt;&gt;"","_"&amp;AZ4,"")&amp;IF(AZ5&lt;&gt;"","_"&amp;AZ5,"")&amp;IF(AZ6&lt;&gt;"","_"&amp;AZ6,"")</f>
        <v>地歴調査結果概要（調査対象地の土壌汚染のおそれの把握）_試料採取等対象物質の種類とその理由_物質の種類1</v>
      </c>
      <c r="BA7" s="2" t="str">
        <f t="shared" si="7"/>
        <v>地歴調査結果概要（調査対象地の土壌汚染のおそれの把握）_試料採取等対象物質の種類とその理由_理由1</v>
      </c>
      <c r="BB7" s="2" t="str">
        <f t="shared" si="0"/>
        <v>地歴調査結果概要（調査対象地の土壌汚染のおそれの把握）_試料採取等対象物質の種類とその理由_物質の種類2</v>
      </c>
      <c r="BC7" s="2" t="str">
        <f t="shared" si="0"/>
        <v>地歴調査結果概要（調査対象地の土壌汚染のおそれの把握）_試料採取等対象物質の種類とその理由_理由2</v>
      </c>
      <c r="BD7" s="2" t="str">
        <f t="shared" si="0"/>
        <v>地歴調査結果概要（調査対象地の土壌汚染のおそれの把握）_試料採取等対象物質の種類とその理由_物質の種類3</v>
      </c>
      <c r="BE7" s="2" t="str">
        <f t="shared" si="0"/>
        <v>地歴調査結果概要（調査対象地の土壌汚染のおそれの把握）_試料採取等対象物質の種類とその理由_理由3</v>
      </c>
      <c r="BF7" s="2" t="str">
        <f t="shared" si="0"/>
        <v>地歴調査結果概要（調査対象地の土壌汚染のおそれの把握）_試料採取等対象物質の種類とその理由_物質の種類4</v>
      </c>
      <c r="BG7" s="2" t="str">
        <f t="shared" si="0"/>
        <v>地歴調査結果概要（調査対象地の土壌汚染のおそれの把握）_試料採取等対象物質の種類とその理由_理由4</v>
      </c>
      <c r="BH7" s="2" t="str">
        <f t="shared" ref="BH7:BM7" si="8">BH2&amp;IF(BH3&lt;&gt;"","_"&amp;BH3,"")&amp;IF(BH4&lt;&gt;"","_"&amp;BH4,"")&amp;IF(BH5&lt;&gt;"","_"&amp;BH5,"")&amp;IF(BH6&lt;&gt;"","_"&amp;BH6,"")</f>
        <v>地歴調査結果概要（調査対象地の土壌汚染のおそれの把握）_試料採取等対象物質の種類とその理由_物質の種類5</v>
      </c>
      <c r="BI7" s="2" t="str">
        <f t="shared" si="8"/>
        <v>地歴調査結果概要（調査対象地の土壌汚染のおそれの把握）_試料採取等対象物質の種類とその理由_理由5</v>
      </c>
      <c r="BJ7" s="2" t="str">
        <f t="shared" si="8"/>
        <v>地歴調査結果概要（調査対象地の土壌汚染のおそれの把握）_試料採取等対象物質の種類とその理由_物質の種類6</v>
      </c>
      <c r="BK7" s="2" t="str">
        <f t="shared" si="8"/>
        <v>地歴調査結果概要（調査対象地の土壌汚染のおそれの把握）_試料採取等対象物質の種類とその理由_理由6</v>
      </c>
      <c r="BL7" s="2" t="str">
        <f t="shared" si="8"/>
        <v>地歴調査結果概要（調査対象地の土壌汚染のおそれの把握）_試料採取等対象物質の種類とその理由_物質の種類7</v>
      </c>
      <c r="BM7" s="2" t="str">
        <f t="shared" si="8"/>
        <v>地歴調査結果概要（調査対象地の土壌汚染のおそれの把握）_試料採取等対象物質の種類とその理由_理由7</v>
      </c>
      <c r="BN7" s="2" t="str">
        <f t="shared" si="0"/>
        <v>地歴調査結果概要（調査対象地の土壌汚染のおそれの把握）_試料採取等対象物質の種類とその理由_物質の種類8</v>
      </c>
      <c r="BO7" s="2" t="str">
        <f t="shared" si="0"/>
        <v>地歴調査結果概要（調査対象地の土壌汚染のおそれの把握）_試料採取等対象物質の種類とその理由_理由8</v>
      </c>
      <c r="BP7" s="2" t="str">
        <f t="shared" ref="BP7:BQ7" si="9">BP2&amp;IF(BP3&lt;&gt;"","_"&amp;BP3,"")&amp;IF(BP4&lt;&gt;"","_"&amp;BP4,"")&amp;IF(BP5&lt;&gt;"","_"&amp;BP5,"")&amp;IF(BP6&lt;&gt;"","_"&amp;BP6,"")</f>
        <v>地歴調査結果概要（調査対象地の土壌汚染のおそれの把握）_試料採取等対象物質の種類とその理由_物質の種類9</v>
      </c>
      <c r="BQ7" s="2" t="str">
        <f t="shared" si="9"/>
        <v>地歴調査結果概要（調査対象地の土壌汚染のおそれの把握）_試料採取等対象物質の種類とその理由_理由9</v>
      </c>
      <c r="BR7" s="2" t="str">
        <f t="shared" ref="BR7:BU7" si="10">BR2&amp;IF(BR3&lt;&gt;"","_"&amp;BR3,"")&amp;IF(BR4&lt;&gt;"","_"&amp;BR4,"")&amp;IF(BR5&lt;&gt;"","_"&amp;BR5,"")&amp;IF(BR6&lt;&gt;"","_"&amp;BR6,"")</f>
        <v>地歴調査結果概要（調査対象地の土壌汚染のおそれの把握）_試料採取等対象物質の種類とその理由_物質の種類10</v>
      </c>
      <c r="BS7" s="2" t="str">
        <f t="shared" si="10"/>
        <v>地歴調査結果概要（調査対象地の土壌汚染のおそれの把握）_試料採取等対象物質の種類とその理由_理由10</v>
      </c>
      <c r="BT7" s="2" t="str">
        <f t="shared" si="10"/>
        <v>地歴調査結果概要（調査対象地の土壌汚染のおそれの把握）_試料採取等対象物質の種類とその理由_物質の種類11</v>
      </c>
      <c r="BU7" s="2" t="str">
        <f t="shared" si="10"/>
        <v>地歴調査結果概要（調査対象地の土壌汚染のおそれの把握）_試料採取等対象物質の種類とその理由_理由11</v>
      </c>
      <c r="BV7" s="2" t="str">
        <f t="shared" ref="BV7:BW7" si="11">BV2&amp;IF(BV3&lt;&gt;"","_"&amp;BV3,"")&amp;IF(BV4&lt;&gt;"","_"&amp;BV4,"")&amp;IF(BV5&lt;&gt;"","_"&amp;BV5,"")&amp;IF(BV6&lt;&gt;"","_"&amp;BV6,"")</f>
        <v>地歴調査結果概要（調査対象地の土壌汚染のおそれの把握）_試料採取等対象物質の種類とその理由_物質の種類12</v>
      </c>
      <c r="BW7" s="2" t="str">
        <f t="shared" si="11"/>
        <v>地歴調査結果概要（調査対象地の土壌汚染のおそれの把握）_試料採取等対象物質の種類とその理由_理由12</v>
      </c>
      <c r="BX7" s="2" t="str">
        <f t="shared" ref="BX7:BY7" si="12">BX2&amp;IF(BX3&lt;&gt;"","_"&amp;BX3,"")&amp;IF(BX4&lt;&gt;"","_"&amp;BX4,"")&amp;IF(BX5&lt;&gt;"","_"&amp;BX5,"")&amp;IF(BX6&lt;&gt;"","_"&amp;BX6,"")</f>
        <v>地歴調査結果概要（調査対象地の土壌汚染のおそれの把握）_試料採取等対象物質の種類とその理由_物質の種類13</v>
      </c>
      <c r="BY7" s="2" t="str">
        <f t="shared" si="12"/>
        <v>地歴調査結果概要（調査対象地の土壌汚染のおそれの把握）_試料採取等対象物質の種類とその理由_理由13</v>
      </c>
      <c r="BZ7" s="2" t="str">
        <f t="shared" ref="BZ7:CA7" si="13">BZ2&amp;IF(BZ3&lt;&gt;"","_"&amp;BZ3,"")&amp;IF(BZ4&lt;&gt;"","_"&amp;BZ4,"")&amp;IF(BZ5&lt;&gt;"","_"&amp;BZ5,"")&amp;IF(BZ6&lt;&gt;"","_"&amp;BZ6,"")</f>
        <v>地歴調査結果概要（調査対象地の土壌汚染のおそれの把握）_試料採取等対象物質の種類とその理由_物質の種類14</v>
      </c>
      <c r="CA7" s="2" t="str">
        <f t="shared" si="13"/>
        <v>地歴調査結果概要（調査対象地の土壌汚染のおそれの把握）_試料採取等対象物質の種類とその理由_理由14</v>
      </c>
      <c r="CB7" s="2" t="str">
        <f t="shared" ref="CB7:CC7" si="14">CB2&amp;IF(CB3&lt;&gt;"","_"&amp;CB3,"")&amp;IF(CB4&lt;&gt;"","_"&amp;CB4,"")&amp;IF(CB5&lt;&gt;"","_"&amp;CB5,"")&amp;IF(CB6&lt;&gt;"","_"&amp;CB6,"")</f>
        <v>地歴調査結果概要（調査対象地の土壌汚染のおそれの把握）_試料採取等対象物質の種類とその理由_物質の種類15</v>
      </c>
      <c r="CC7" s="2" t="str">
        <f t="shared" si="14"/>
        <v>地歴調査結果概要（調査対象地の土壌汚染のおそれの把握）_試料採取等対象物質の種類とその理由_理由15</v>
      </c>
      <c r="CD7" s="2" t="str">
        <f t="shared" si="0"/>
        <v>地歴調査結果概要（調査対象地の土壌汚染のおそれの把握）_試料採取等対象物質の種類とその理由_使用の可能性が否定できないものの試料採取等の対象としない特定有害物質とその理由</v>
      </c>
      <c r="CE7" s="2" t="str">
        <f>CE2&amp;IF(CE3&lt;&gt;"","_"&amp;CE3,"")&amp;IF(CE4&lt;&gt;"","_"&amp;CE4,"")&amp;IF(CE5&lt;&gt;"","_"&amp;CE5,"")&amp;IF(CE6&lt;&gt;"","_"&amp;CE6,"")</f>
        <v>地歴調査結果概要（調査対象地の土壌汚染のおそれの把握）_調査対象地
（試料採取等を行った土地の地番）</v>
      </c>
      <c r="CF7" s="2" t="str">
        <f>CF2&amp;IF(CF3&lt;&gt;"","_"&amp;CF3,"")&amp;IF(CF4&lt;&gt;"","_"&amp;CF4,"")&amp;IF(CF5&lt;&gt;"","_"&amp;CF5,"")&amp;IF(CF6&lt;&gt;"","_"&amp;CF6,"")</f>
        <v>地歴調査結果概要（調査対象地の土壌汚染のおそれの把握）_調査対象地面積</v>
      </c>
      <c r="CG7" s="2" t="str">
        <f t="shared" si="0"/>
        <v>地歴調査結果概要（調査対象地の土壌汚染のおそれの把握）_土壌汚染のおそれの区分の分類（平面）_土壌汚染が存在するおそれが比較的多いと認められる土地</v>
      </c>
      <c r="CH7" s="2" t="str">
        <f t="shared" si="0"/>
        <v>地歴調査結果概要（調査対象地の土壌汚染のおそれの把握）_土壌汚染のおそれの区分の分類（平面）_土壌汚染が存在するおそれが少ないと認められる土地</v>
      </c>
      <c r="CI7" s="2" t="str">
        <f t="shared" si="0"/>
        <v>地歴調査結果概要（調査対象地の土壌汚染のおそれの把握）_土壌汚染のおそれの区分の分類（平面）_土壌汚染が存在するおそれがないと認められる土地</v>
      </c>
      <c r="CJ7" s="2" t="str">
        <f t="shared" si="0"/>
        <v>地歴調査結果概要（調査対象地の土壌汚染のおそれの把握）_汚染のおそれが生じた場所の位置（断面）_現地表面の汚染のおそれの有無とその理由_有無</v>
      </c>
      <c r="CK7" s="2" t="str">
        <f t="shared" si="0"/>
        <v>地歴調査結果概要（調査対象地の土壌汚染のおそれの把握）_汚染のおそれが生じた場所の位置（断面）_現地表面の汚染のおそれの有無とその理由_内容</v>
      </c>
      <c r="CL7" s="2" t="str">
        <f t="shared" si="0"/>
        <v>地歴調査結果概要（調査対象地の土壌汚染のおそれの把握）_汚染のおそれが生じた場所の位置（断面）_現在の地表より深い位置の汚染のおそれの有無とその理由及び深度_有無</v>
      </c>
      <c r="CM7" s="2" t="str">
        <f>CM2&amp;IF(CM3&lt;&gt;"","_"&amp;CM3,"")&amp;IF(CM4&lt;&gt;"","_"&amp;CM4,"")&amp;IF(CM5&lt;&gt;"","_"&amp;CM5,"")&amp;IF(CM6&lt;&gt;"","_"&amp;CM6,"")</f>
        <v>地歴調査結果概要（調査対象地の土壌汚染のおそれの把握）_汚染のおそれが生じた場所の位置（断面）_現在の地表より深い位置の汚染のおそれの有無とその理由及び深度_理由</v>
      </c>
      <c r="CN7" s="2" t="str">
        <f t="shared" si="0"/>
        <v>地歴調査結果概要（調査対象地の土壌汚染のおそれの把握）_汚染のおそれが生じた場所の位置（断面）_現在の地表より深い位置の汚染のおそれの有無とその理由及び深度_深度</v>
      </c>
      <c r="CO7" s="2" t="str">
        <f t="shared" si="0"/>
        <v>調査方法_土壌調査方法_現地試料採取期間_ガス採取</v>
      </c>
      <c r="CP7" s="2" t="str">
        <f t="shared" si="0"/>
        <v>調査方法_土壌調査方法_現地試料採取期間_土壌採取</v>
      </c>
      <c r="CQ7" s="2" t="str">
        <f t="shared" si="0"/>
        <v>調査方法_土壌調査方法_室内分析期間</v>
      </c>
      <c r="CR7" s="2" t="str">
        <f t="shared" si="0"/>
        <v>調査方法_土壌調査方法_試料採取等対象物質と試料採取を行う区画の選定_全部対象区画</v>
      </c>
      <c r="CS7" s="2" t="str">
        <f t="shared" si="0"/>
        <v>調査方法_土壌調査方法_試料採取等対象物質と試料採取を行う区画の選定_一部対象区画</v>
      </c>
      <c r="CT7" s="2" t="str">
        <f t="shared" si="0"/>
        <v>調査方法_土壌調査方法_第一種特定有害物質の土壌ガス採取方法_全部対象区画_内容</v>
      </c>
      <c r="CU7" s="2" t="str">
        <f t="shared" si="0"/>
        <v>調査方法_土壌調査方法_第一種特定有害物質の土壌ガス採取方法_一部対象区画_内容</v>
      </c>
      <c r="CV7" s="2" t="str">
        <f t="shared" ref="CV7:DR7" si="15">CV2&amp;IF(CV3&lt;&gt;"","_"&amp;CV3,"")&amp;IF(CV4&lt;&gt;"","_"&amp;CV4,"")&amp;IF(CV5&lt;&gt;"","_"&amp;CV5,"")&amp;IF(CV6&lt;&gt;"","_"&amp;CV6,"")</f>
        <v>調査方法_土壌調査方法_第一種特定有害物質の土壌ガス採取方法_一部対象区画において土壌ガスが検出された30m格子_内容</v>
      </c>
      <c r="CW7" s="2" t="str">
        <f t="shared" si="15"/>
        <v>調査方法_土壌調査方法_第一種特定有害物質の土壌ガス採取方法_トラベルブランク試験の
有無</v>
      </c>
      <c r="CX7" s="2" t="str">
        <f t="shared" si="15"/>
        <v>調査方法_土壌調査方法_第一種特定有害物質の土壌ガス採取方法_値の補正の有無_有無</v>
      </c>
      <c r="CY7" s="2" t="str">
        <f t="shared" si="15"/>
        <v>調査方法_土壌調査方法_第一種特定有害物質の土壌ガス採取方法_値の補正の有無_増減値</v>
      </c>
      <c r="CZ7" s="2" t="str">
        <f t="shared" si="15"/>
        <v>調査方法_土壌調査方法_第一種特定有害物質の土壌ガス採取方法_値の補正の有無_以上未満</v>
      </c>
      <c r="DA7" s="2" t="str">
        <f t="shared" si="15"/>
        <v>調査方法_土壌調査方法_第一種特定有害物質のボーリングによる試料採取方法_内容</v>
      </c>
      <c r="DB7" s="2" t="str">
        <f t="shared" si="15"/>
        <v>調査方法_土壌調査方法_第一種特定有害物質のボーリングによる試料採取方法_帯水層底面が確認された深度_確認結果</v>
      </c>
      <c r="DC7" s="2" t="str">
        <f t="shared" si="15"/>
        <v>調査方法_土壌調査方法_第一種特定有害物質のボーリングによる試料採取方法_帯水層底面が確認された深度_深度</v>
      </c>
      <c r="DD7" s="2" t="str">
        <f t="shared" si="15"/>
        <v>調査方法_土壌調査方法_第二種、第三種特定有害物質の試料採取方法_全部対象区画</v>
      </c>
      <c r="DE7" s="2" t="str">
        <f t="shared" si="15"/>
        <v>調査方法_土壌調査方法_第二種、第三種特定有害物質の試料採取方法_一部対象区画</v>
      </c>
      <c r="DF7" s="2" t="str">
        <f t="shared" si="15"/>
        <v>調査方法_地下水調査方法_現地試料採取期間_代表地点</v>
      </c>
      <c r="DG7" s="2" t="str">
        <f t="shared" si="15"/>
        <v>調査方法_地下水調査方法_現地試料採取期間_対象地境界</v>
      </c>
      <c r="DH7" s="2" t="str">
        <f t="shared" si="15"/>
        <v>調査方法_地下水調査方法_室内分析期間_代表地点</v>
      </c>
      <c r="DI7" s="2" t="str">
        <f t="shared" si="15"/>
        <v>調査方法_地下水調査方法_室内分析期間_対象地境界</v>
      </c>
      <c r="DJ7" s="2" t="str">
        <f t="shared" si="15"/>
        <v>調査方法_地下水調査方法_代表地点_地下水採取等対象物質と地下水採取を行う位置の選定（平面）_内容</v>
      </c>
      <c r="DK7" s="2" t="str">
        <f t="shared" si="15"/>
        <v>調査方法_地下水調査方法_代表地点_地下水採取等対象物質と地下水採取を行う深さの選定（断面）_内容</v>
      </c>
      <c r="DL7" s="2" t="str">
        <f t="shared" si="15"/>
        <v>調査方法_地下水調査方法_代表地点_地下水採取等対象物質と地下水採取を行う深さの選定（断面）_帯水層底面が確認された深度（確認結果）</v>
      </c>
      <c r="DM7" s="2" t="str">
        <f t="shared" si="15"/>
        <v>調査方法_地下水調査方法_代表地点_地下水採取等対象物質と地下水採取を行う深さの選定（断面）_帯水層底面が確認された深度（深度）</v>
      </c>
      <c r="DN7" s="2" t="str">
        <f t="shared" si="15"/>
        <v>調査方法_地下水調査方法_対象地境界_地下水採取等対象物質と地下水採取を行う位置の選定（平面）_内容</v>
      </c>
      <c r="DO7" s="2" t="str">
        <f t="shared" si="15"/>
        <v>調査方法_地下水調査方法_対象地境界_地下水採取等対象物質と地下水採取を行う深さの選定（断面）_内容</v>
      </c>
      <c r="DP7" s="2" t="str">
        <f t="shared" si="15"/>
        <v>調査方法_地下水調査方法_対象地境界_地下水採取等対象物質と地下水採取を行う深さの選定（断面）_帯水層底面が確認された深度
（確認結果）</v>
      </c>
      <c r="DQ7" s="2" t="str">
        <f t="shared" si="15"/>
        <v>調査方法_地下水調査方法_対象地境界_地下水採取等対象物質と地下水採取を行う深さの選定（断面）_帯水層底面が確認された深度
（深度）</v>
      </c>
      <c r="DR7" s="2" t="str">
        <f t="shared" si="15"/>
        <v>調査方法_地下水調査方法_地下水試料採取方法_内容</v>
      </c>
    </row>
    <row r="8" spans="1:122">
      <c r="A8" s="141" t="str">
        <f>汚染状況調査方法報告シート!$E$5&amp;""</f>
        <v>新宿区</v>
      </c>
      <c r="B8" s="141" t="str">
        <f>汚染状況調査方法報告シート!$G$5&amp;""</f>
        <v>○○町○丁目□番※号</v>
      </c>
      <c r="C8" s="141" t="str">
        <f>汚染状況調査方法報告シート!$E$6&amp;""</f>
        <v/>
      </c>
      <c r="D8" s="141" t="str">
        <f>汚染状況調査方法報告シート!$G$6&amp;""</f>
        <v/>
      </c>
      <c r="E8" s="141" t="str">
        <f>汚染状況調査方法報告シート!$E$7&amp;""</f>
        <v/>
      </c>
      <c r="F8" s="141" t="str">
        <f>汚染状況調査方法報告シート!$G$7&amp;""</f>
        <v/>
      </c>
      <c r="G8" s="141" t="str">
        <f>汚染状況調査方法報告シート!$E$8&amp;""</f>
        <v>新宿区</v>
      </c>
      <c r="H8" s="141" t="str">
        <f>汚染状況調査方法報告シート!$G$8&amp;""</f>
        <v>○○町○丁目□番　外 ○ 筆</v>
      </c>
      <c r="I8" s="141" t="str">
        <f>汚染状況調査方法報告シート!$E$9&amp;""</f>
        <v/>
      </c>
      <c r="J8" s="141" t="str">
        <f>汚染状況調査方法報告シート!$G$9&amp;""</f>
        <v/>
      </c>
      <c r="K8" s="141" t="str">
        <f>汚染状況調査方法報告シート!$E$10&amp;""</f>
        <v/>
      </c>
      <c r="L8" s="141" t="str">
        <f>汚染状況調査方法報告シート!$G$10&amp;""</f>
        <v/>
      </c>
      <c r="M8" s="141" t="str">
        <f>汚染状況調査方法報告シート!$E$12&amp;""</f>
        <v/>
      </c>
      <c r="N8" s="141" t="str">
        <f>汚染状況調査方法報告シート!$G$12&amp;""</f>
        <v/>
      </c>
      <c r="O8" s="141" t="str">
        <f>汚染状況調査方法報告シート!$E$13&amp;""</f>
        <v/>
      </c>
      <c r="P8" s="141" t="str">
        <f>汚染状況調査方法報告シート!$G$13&amp;""</f>
        <v/>
      </c>
      <c r="Q8" s="141" t="str">
        <f>汚染状況調査方法報告シート!$E$14&amp;""</f>
        <v>有</v>
      </c>
      <c r="R8" s="141" t="str">
        <f>汚染状況調査方法報告シート!$E$15&amp;""</f>
        <v>有</v>
      </c>
      <c r="S8" s="141" t="str">
        <f>汚染状況調査方法報告シート!$E$16&amp;""</f>
        <v>有</v>
      </c>
      <c r="T8" s="141" t="str">
        <f>汚染状況調査方法報告シート!$E$17&amp;""</f>
        <v>各区画の最大形質変更深さの１ｍを超える深度は試料採取の対象
外とした。
特定有害物質の種類：鉛及びその化合物</v>
      </c>
      <c r="U8" s="141" t="str">
        <f>汚染状況調査方法報告シート!$E$18&amp;""</f>
        <v>有</v>
      </c>
      <c r="V8" s="141" t="str">
        <f>汚染状況調査方法報告シート!$K$20&amp;""</f>
        <v/>
      </c>
      <c r="W8" s="142" t="str">
        <f>汚染状況調査方法報告シート!$K$21&amp;""</f>
        <v/>
      </c>
      <c r="X8" s="142" t="str">
        <f>汚染状況調査方法報告シート!$K$22&amp;""</f>
        <v/>
      </c>
      <c r="Y8" s="142" t="str">
        <f>汚染状況調査方法報告シート!$K$23&amp;""</f>
        <v/>
      </c>
      <c r="Z8" s="142" t="str">
        <f>汚染状況調査方法報告シート!$K$24&amp;""</f>
        <v/>
      </c>
      <c r="AA8" s="142" t="str">
        <f>汚染状況調査方法報告シート!$K$25&amp;""</f>
        <v/>
      </c>
      <c r="AB8" s="142" t="str">
        <f>汚染状況調査方法報告シート!$K$26&amp;""</f>
        <v>対象地の全部</v>
      </c>
      <c r="AC8" s="142" t="str">
        <f>汚染状況調査方法報告シート!$K$27&amp;""</f>
        <v/>
      </c>
      <c r="AD8" s="142" t="str">
        <f>汚染状況調査方法報告シート!$K$28&amp;""</f>
        <v/>
      </c>
      <c r="AE8" s="142" t="str">
        <f>汚染状況調査方法報告シート!$E$29&amp;""</f>
        <v>○○○</v>
      </c>
      <c r="AF8" s="142" t="str">
        <f>汚染状況調査方法報告シート!$E$30&amp;""</f>
        <v>○○○</v>
      </c>
      <c r="AG8" s="141" t="str">
        <f>汚染状況調査方法報告シート!$E$31&amp;""</f>
        <v>○○株式会社：調査
△△株式会社：調査及び法定調査取りまとめ
□□株式会社：法定調査取りまとめ</v>
      </c>
      <c r="AH8" s="141" t="str">
        <f>汚染状況調査方法報告シート!$E$32&amp;""</f>
        <v>○○株式会社：２０**－○－○○
△△株式会社：２０**－△－△△
□□株式会社：２０**－□－□□</v>
      </c>
      <c r="AI8" s="141" t="str">
        <f>汚染状況調査方法報告シート!$E$33&amp;""</f>
        <v>●</v>
      </c>
      <c r="AJ8" s="141" t="str">
        <f>汚染状況調査方法報告シート!$E$34&amp;""</f>
        <v>●</v>
      </c>
      <c r="AK8" s="141" t="str">
        <f>汚染状況調査方法報告シート!$E$35&amp;""</f>
        <v>●</v>
      </c>
      <c r="AL8" s="141" t="str">
        <f>汚染状況調査方法報告シート!$E$36&amp;""</f>
        <v>●</v>
      </c>
      <c r="AM8" s="141" t="str">
        <f>汚染状況調査方法報告シート!$E$37&amp;""</f>
        <v>●</v>
      </c>
      <c r="AN8" s="141" t="str">
        <f>汚染状況調査方法報告シート!$E$40&amp;""</f>
        <v>有</v>
      </c>
      <c r="AO8" s="141" t="str">
        <f>汚染状況調査方法報告シート!$E$41&amp;""</f>
        <v>・昭和○年～昭和○年まで、○○工場が立地していた。
・昭和○年～平成○年まで、△△の社員寮が立地していた。</v>
      </c>
      <c r="AP8" s="141" t="str">
        <f>汚染状況調査方法報告シート!$E$42&amp;""</f>
        <v>・〇〇工場で使用していた△△にXXが含まれていた。</v>
      </c>
      <c r="AQ8" s="141" t="str">
        <f>汚染状況調査方法報告シート!$E$43&amp;""</f>
        <v>有</v>
      </c>
      <c r="AR8" s="141" t="str">
        <f>汚染状況調査方法報告シート!$E$44&amp;""</f>
        <v>平成○年に○○工場が廃止後、工場が立地していた当時の地盤面(以
下、「旧地盤面」という）より上方に2.3ｍの盛土がなされ、その後現地表面において△△の社員寮が立地した。</v>
      </c>
      <c r="AS8" s="141" t="str">
        <f>汚染状況調査方法報告シート!$E$45&amp;""</f>
        <v>有</v>
      </c>
      <c r="AT8" s="141" t="str">
        <f>汚染状況調査方法報告シート!$E$46&amp;""</f>
        <v>平成○年○月に建設発生土の搬出のための土壌調査(ボーリング1地
点、深度10mまで1m毎に試料採取、全26項目を分析）が実施され、深
度2.3ｍ(旧地盤面)の深度で鉛(含有量）の基準不適合が確認されている。</v>
      </c>
      <c r="AU8" s="141" t="str">
        <f>汚染状況調査方法報告シート!$E$47&amp;""</f>
        <v>無</v>
      </c>
      <c r="AV8" s="141" t="str">
        <f>汚染状況調査方法報告シート!$E$48&amp;""</f>
        <v/>
      </c>
      <c r="AW8" s="141" t="str">
        <f>汚染状況調査方法報告シート!$E$49&amp;""</f>
        <v>●</v>
      </c>
      <c r="AX8" s="141" t="str">
        <f>汚染状況調査方法報告シート!$E$50&amp;""</f>
        <v/>
      </c>
      <c r="AY8" s="141" t="str">
        <f>汚染状況調査方法報告シート!$E$51&amp;""</f>
        <v/>
      </c>
      <c r="AZ8" s="141" t="str">
        <f>汚染状況調査方法報告シート!$E$52&amp;""</f>
        <v>ベンゼン</v>
      </c>
      <c r="BA8" s="141" t="str">
        <f>汚染状況調査方法報告シート!$I$52&amp;""</f>
        <v>ガソリンに含有</v>
      </c>
      <c r="BB8" s="141" t="str">
        <f>汚染状況調査方法報告シート!$E$53&amp;""</f>
        <v>鉛及びその化合物</v>
      </c>
      <c r="BC8" s="141" t="str">
        <f>汚染状況調査方法報告シート!$I$53&amp;""</f>
        <v>ガソリンに含有</v>
      </c>
      <c r="BD8" s="141" t="str">
        <f>汚染状況調査方法報告シート!$E$54&amp;""</f>
        <v>ほう素及びその化合物</v>
      </c>
      <c r="BE8" s="141" t="str">
        <f>汚染状況調査方法報告シート!$I$54&amp;""</f>
        <v>研究用試薬に含有</v>
      </c>
      <c r="BF8" s="141" t="str">
        <f>汚染状況調査方法報告シート!$E$55&amp;""</f>
        <v/>
      </c>
      <c r="BG8" s="141" t="str">
        <f>汚染状況調査方法報告シート!$I$55&amp;""</f>
        <v/>
      </c>
      <c r="BH8" s="141" t="str">
        <f>汚染状況調査方法報告シート!$E$56&amp;""</f>
        <v/>
      </c>
      <c r="BI8" s="141" t="str">
        <f>汚染状況調査方法報告シート!$I$56&amp;""</f>
        <v/>
      </c>
      <c r="BJ8" s="141" t="str">
        <f>汚染状況調査方法報告シート!$E$57&amp;""</f>
        <v/>
      </c>
      <c r="BK8" s="141" t="str">
        <f>汚染状況調査方法報告シート!$I$57&amp;""</f>
        <v/>
      </c>
      <c r="BL8" s="141" t="str">
        <f>汚染状況調査方法報告シート!$E$58&amp;""</f>
        <v/>
      </c>
      <c r="BM8" s="141" t="str">
        <f>汚染状況調査方法報告シート!$I$58&amp;""</f>
        <v/>
      </c>
      <c r="BN8" s="141" t="str">
        <f>汚染状況調査方法報告シート!$E$59&amp;""</f>
        <v/>
      </c>
      <c r="BO8" s="141" t="str">
        <f>汚染状況調査方法報告シート!$I$59&amp;""</f>
        <v/>
      </c>
      <c r="BP8" s="141" t="str">
        <f>汚染状況調査方法報告シート!$E$60&amp;""</f>
        <v/>
      </c>
      <c r="BQ8" s="141" t="str">
        <f>汚染状況調査方法報告シート!$I$60&amp;""</f>
        <v/>
      </c>
      <c r="BR8" s="141" t="str">
        <f>汚染状況調査方法報告シート!$E$61&amp;""</f>
        <v/>
      </c>
      <c r="BS8" s="141" t="str">
        <f>汚染状況調査方法報告シート!$I$61&amp;""</f>
        <v/>
      </c>
      <c r="BT8" s="141" t="str">
        <f>汚染状況調査方法報告シート!$E$62&amp;""</f>
        <v/>
      </c>
      <c r="BU8" s="141" t="str">
        <f>汚染状況調査方法報告シート!$I$62&amp;""</f>
        <v/>
      </c>
      <c r="BV8" s="141" t="str">
        <f>汚染状況調査方法報告シート!$E$63&amp;""</f>
        <v/>
      </c>
      <c r="BW8" s="141" t="str">
        <f>汚染状況調査方法報告シート!$I$63&amp;""</f>
        <v/>
      </c>
      <c r="BX8" s="141" t="str">
        <f>汚染状況調査方法報告シート!$E$64&amp;""</f>
        <v/>
      </c>
      <c r="BY8" s="141" t="str">
        <f>汚染状況調査方法報告シート!$I$64&amp;""</f>
        <v/>
      </c>
      <c r="BZ8" s="141" t="str">
        <f>汚染状況調査方法報告シート!$E$65&amp;""</f>
        <v/>
      </c>
      <c r="CA8" s="141" t="str">
        <f>汚染状況調査方法報告シート!$I$65&amp;""</f>
        <v/>
      </c>
      <c r="CB8" s="141" t="str">
        <f>汚染状況調査方法報告シート!$E$66&amp;""</f>
        <v/>
      </c>
      <c r="CC8" s="141" t="str">
        <f>汚染状況調査方法報告シート!$I$66&amp;""</f>
        <v/>
      </c>
      <c r="CD8" s="141" t="str">
        <f>汚染状況調査方法報告シート!$E$67&amp;""</f>
        <v/>
      </c>
      <c r="CE8" s="141" t="str">
        <f>汚染状況調査方法報告シート!$E$68&amp;""</f>
        <v>○○町○○丁目△△番△△、同番□□、同番○○</v>
      </c>
      <c r="CF8" s="141" t="str">
        <f>汚染状況調査方法報告シート!$E$69&amp;""</f>
        <v>3000</v>
      </c>
      <c r="CG8" s="141" t="str">
        <f>汚染状況調査方法報告シート!$E$70&amp;""</f>
        <v>敷地の東側の有害物質を取り扱っていた工場が立地していた履歴がある範囲</v>
      </c>
      <c r="CH8" s="143" t="str">
        <f>汚染状況調査方法報告シート!$E$71&amp;""</f>
        <v>敷地の西側の工場が立地していた当時に事業用の駐車場となっていた範囲</v>
      </c>
      <c r="CI8" s="141" t="str">
        <f>汚染状況調査方法報告シート!$E$72&amp;""</f>
        <v>該当なし</v>
      </c>
      <c r="CJ8" s="141" t="str">
        <f>汚染状況調査方法報告シート!$E$73&amp;""</f>
        <v>有</v>
      </c>
      <c r="CK8" s="141" t="str">
        <f>汚染状況調査方法報告シート!$E$74&amp;""</f>
        <v>・盛土にて現地表面が形成されてから現在に至るまで、特定有害物質取扱事業場の設置履歴はなく、現地表面の汚染のおそれはない。</v>
      </c>
      <c r="CL8" s="141" t="str">
        <f>汚染状況調査方法報告シート!$E$75&amp;""</f>
        <v>有</v>
      </c>
      <c r="CM8" s="141" t="str">
        <f>汚染状況調査方法報告シート!$F$76&amp;""</f>
        <v>・東京工場が立地していた当時の地盤面である深度2.3ｍの旧地盤面が汚染のおそれが生じた場所の位置となっている。</v>
      </c>
      <c r="CN8" s="141" t="str">
        <f>汚染状況調査方法報告シート!$F$77&amp;""</f>
        <v>・東京工場には地下配管が存在し、その底面である深度3.4ｍも汚染のおそれが生じた場所の位置となっている。</v>
      </c>
      <c r="CO8" s="141" t="str">
        <f>汚染状況調査方法報告シート!$E$82&amp;""</f>
        <v>令和○年○月○日～令和○年○月○日</v>
      </c>
      <c r="CP8" s="141" t="str">
        <f>汚染状況調査方法報告シート!$E$83&amp;""</f>
        <v>令和○年○月○日～令和○年○月○日</v>
      </c>
      <c r="CQ8" s="143" t="str">
        <f>IF(汚染状況調査方法報告シート!$E$84&lt;&gt;"",汚染状況調査方法報告シート!$E$84,"")</f>
        <v>（土壌ガス試料）令和○年○月○日
（土壌試料）令和○年○月○日</v>
      </c>
      <c r="CR8" s="141" t="str">
        <f>汚染状況調査方法報告シート!$E$85&amp;""</f>
        <v>有害物質を取り扱っていた工場が立地していた履歴がある範囲は、ベンゼ
ン、鉛、ほう素について全部対象区画とした。</v>
      </c>
      <c r="CS8" s="141" t="str">
        <f>汚染状況調査方法報告シート!$E$86&amp;""</f>
        <v>事業用の駐車場となっていた範囲は、ベンゼン、鉛、ほう素について一部
対象区画とした。</v>
      </c>
      <c r="CT8" s="141" t="str">
        <f>汚染状況調査方法報告シート!$E$87&amp;""</f>
        <v>全部対象区画は、単位区画毎に、土壌汚染のおそれが多いと認められる
部分で現地表から0.8～1mの深度の地中において土壌ガスを採取した。</v>
      </c>
      <c r="CU8" s="141" t="str">
        <f>汚染状況調査方法報告シート!$E$88&amp;""</f>
        <v>一部対象区画は、30ｍ格子の中心を含む単位区画の1地点で、現地表か
ら0.8～1mの深度の地中において土壌ガスを採取した。</v>
      </c>
      <c r="CV8" s="141" t="str">
        <f>汚染状況調査方法報告シート!$E$89&amp;""</f>
        <v>一部対象区画において土壌ガスが検出された30m格子では、単位区画毎
に現地表から0.8～1mの深度の地中において土壌ガスを採取した。</v>
      </c>
      <c r="CW8" s="141" t="str">
        <f>汚染状況調査方法報告シート!$E$90&amp;""</f>
        <v>有</v>
      </c>
      <c r="CX8" s="141" t="str">
        <f>汚染状況調査方法報告シート!$E$91&amp;""</f>
        <v>無</v>
      </c>
      <c r="CY8" s="141" t="str">
        <f>汚染状況調査方法報告シート!$G$92&amp;""</f>
        <v>10</v>
      </c>
      <c r="CZ8" s="141" t="str">
        <f>汚染状況調査方法報告シート!$I$92&amp;""</f>
        <v>%未満</v>
      </c>
      <c r="DA8" s="141" t="str">
        <f>汚染状況調査方法報告シート!$E$93&amp;""</f>
        <v>土壌ガスが検出された15区画において、深度10mまでのボーリング調査を実施した。表層、0.5m、1.0m～10.0mまでの1mごとの土壌試料を採取した。</v>
      </c>
      <c r="DB8" s="141" t="str">
        <f>汚染状況調査方法報告シート!$E$94&amp;""</f>
        <v>深度10mまでに帯水層の底面は確認できなかった。</v>
      </c>
      <c r="DC8" s="141" t="str">
        <f>汚染状況調査方法報告シート!$E$95&amp;""</f>
        <v/>
      </c>
      <c r="DD8" s="141" t="str">
        <f>汚染状況調査方法報告シート!$E$96&amp;""</f>
        <v>・単位区画毎に、深度0.0～0.5mの試料採取を行った。</v>
      </c>
      <c r="DE8" s="141" t="str">
        <f>汚染状況調査方法報告シート!$E$97&amp;""</f>
        <v>・30m格子毎に5地点で、深度0.0～0.5mの試料を採取し均等混合した。
・カドミウムを含む排水配管は、全て地上配管であった。
・地下ビットが存在する区画は、地下ビットから0.5mの試料を採取した。</v>
      </c>
      <c r="DF8" s="141" t="str">
        <f>汚染状況調査方法報告シート!$E$99&amp;""</f>
        <v>令和○年○月○日～令和○年○月○日</v>
      </c>
      <c r="DG8" s="141" t="str">
        <f>汚染状況調査方法報告シート!$E$100&amp;""</f>
        <v>令和○年○月○日～令和○年○月○日</v>
      </c>
      <c r="DH8" s="141" t="str">
        <f>汚染状況調査方法報告シート!$E$101&amp;""</f>
        <v>令和○年○月○日～令和○年○月○日</v>
      </c>
      <c r="DI8" s="141" t="str">
        <f>汚染状況調査方法報告シート!$E$102&amp;""</f>
        <v>令和○年○月○日～令和○年○月○日</v>
      </c>
      <c r="DJ8" s="141" t="str">
        <f>汚染状況調査方法報告シート!$E$103&amp;""</f>
        <v>・ベンゼンは土壌ガスが検出された単位区画を含む単位区画が連続する
範囲(以下「検出範囲」という)で最も土壌ガス濃度が高い地点で採取した。
・鉛は30m格子ごとに当該30m格子内にある土壌溶出量の最も高い１区画
で採取した。</v>
      </c>
      <c r="DK8" s="141" t="str">
        <f>汚染状況調査方法報告シート!$E$104&amp;""</f>
        <v>地下水位及び周辺柱状図から、最初の帯水層が存在すると考えられる範
囲にスクリーンを設置した
ベンゼン：GL-○m～-○ｍ
鉛：GL-○m～-○ｍ</v>
      </c>
      <c r="DL8" s="141" t="str">
        <f>汚染状況調査方法報告シート!$E$105&amp;""</f>
        <v>確認された。</v>
      </c>
      <c r="DM8" s="141" t="str">
        <f>汚染状況調査方法報告シート!$E$106&amp;""</f>
        <v>GL-10</v>
      </c>
      <c r="DN8" s="141" t="str">
        <f>汚染状況調査方法報告シート!$E$107&amp;""</f>
        <v>ベンゼンについて地下水主流向が南西から北東方向であることから検出範囲の北東側の対象地境界で採取した。</v>
      </c>
      <c r="DO8" s="141" t="str">
        <f>汚染状況調査方法報告シート!$E$108&amp;""</f>
        <v>ベンゼンについて地下水位及び周辺柱状図から、代表地点の地下水調査
で地下水基準を超える地下水が確認された帯水層が存在すると考えられるGL-○m～-○ｍにスクリーンを設置した。</v>
      </c>
      <c r="DP8" s="141" t="str">
        <f>汚染状況調査方法報告シート!$E$109&amp;""</f>
        <v>確認されなかった。</v>
      </c>
      <c r="DQ8" s="141" t="str">
        <f>汚染状況調査方法報告シート!$E$110&amp;""</f>
        <v/>
      </c>
      <c r="DR8" s="141" t="str">
        <f>汚染状況調査方法報告シート!$E$111&amp;""</f>
        <v>ガイドラインAppendix-7.地下水試料採取方法に示される方法で実施した。なお、土壌調査で基準不適合となった以下の物質について、地下水調査を実施した。</v>
      </c>
    </row>
    <row r="9" spans="1:122">
      <c r="W9" s="85"/>
      <c r="X9" s="85"/>
      <c r="Y9" s="85"/>
      <c r="Z9" s="85"/>
      <c r="AA9" s="85"/>
      <c r="AB9" s="85"/>
      <c r="AC9" s="85"/>
      <c r="AD9" s="85"/>
      <c r="AE9" s="85"/>
      <c r="AF9" s="85"/>
    </row>
    <row r="10" spans="1:122" ht="18">
      <c r="A10" s="39" t="s">
        <v>1127</v>
      </c>
      <c r="B10" s="7"/>
      <c r="D10" s="7"/>
      <c r="F10" s="7"/>
      <c r="W10" s="85"/>
      <c r="X10" s="85"/>
      <c r="Y10" s="85"/>
      <c r="Z10" s="85"/>
      <c r="AA10" s="85"/>
      <c r="AB10" s="85"/>
      <c r="AC10" s="85"/>
      <c r="AD10" s="85"/>
      <c r="AE10" s="85"/>
      <c r="AF10" s="85"/>
    </row>
    <row r="11" spans="1:122" ht="18">
      <c r="A11" s="161">
        <v>1</v>
      </c>
      <c r="W11" s="85"/>
      <c r="X11" s="85"/>
      <c r="Y11" s="85"/>
      <c r="Z11" s="85"/>
      <c r="AA11" s="85"/>
      <c r="AB11" s="85"/>
      <c r="AC11" s="85"/>
      <c r="AD11" s="85"/>
      <c r="AE11" s="85"/>
      <c r="AF11" s="85"/>
    </row>
    <row r="12" spans="1:122">
      <c r="W12" s="85"/>
      <c r="X12" s="85"/>
      <c r="Y12" s="85"/>
      <c r="Z12" s="85"/>
      <c r="AA12" s="85"/>
      <c r="AB12" s="85"/>
      <c r="AC12" s="85"/>
      <c r="AD12" s="85"/>
      <c r="AE12" s="85"/>
      <c r="AF12" s="85"/>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68A2CF99-3711-4696-A92B-701123F255DC}"/>
</file>

<file path=customXml/itemProps2.xml><?xml version="1.0" encoding="utf-8"?>
<ds:datastoreItem xmlns:ds="http://schemas.openxmlformats.org/officeDocument/2006/customXml" ds:itemID="{DDF2C822-3791-41DE-B06A-7077875AFEEB}">
  <ds:schemaRefs>
    <ds:schemaRef ds:uri="http://schemas.microsoft.com/sharepoint/v3/contenttype/forms"/>
  </ds:schemaRefs>
</ds:datastoreItem>
</file>

<file path=customXml/itemProps3.xml><?xml version="1.0" encoding="utf-8"?>
<ds:datastoreItem xmlns:ds="http://schemas.openxmlformats.org/officeDocument/2006/customXml" ds:itemID="{D05D90CA-4B45-4380-9838-723A6240D902}">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汚染状況調査方法報告シート</vt:lpstr>
      <vt:lpstr>単位区画の設定</vt:lpstr>
      <vt:lpstr>マスタ</vt:lpstr>
      <vt:lpstr>選択肢</vt:lpstr>
      <vt:lpstr>プロパティ</vt:lpstr>
      <vt:lpstr>u_t_osenjokyo_chosahouhou</vt:lpstr>
      <vt:lpstr>汚染状況調査方法報告シート!Print_Area</vt:lpstr>
      <vt:lpstr>単位区画の設定!Print_Area</vt:lpstr>
      <vt:lpstr>単位区画の設定!Print_Titles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2025-03-13T06:45:02Z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